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 name="Sheet1" sheetId="59" r:id="rId18"/>
    <sheet name="Sheet2" sheetId="60" r:id="rId19"/>
  </sheets>
  <externalReferences>
    <externalReference r:id="rId20"/>
    <externalReference r:id="rId21"/>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'!$A$3:$X$58</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Crosswalk'!$A$1:$R$22</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Chart'!$A$1:$N$29</definedName>
    <definedName name="_xlnm.Print_Area" localSheetId="1">'B. Summary of Requirements '!$A$1:$X$64</definedName>
    <definedName name="_xlnm.Print_Area" localSheetId="2">'C. Increases Offsets'!$A$1:$G$22</definedName>
    <definedName name="_xlnm.Print_Area" localSheetId="3">'D. Strategic Goals &amp; Objectives'!$A$1:$P$23</definedName>
    <definedName name="_xlnm.Print_Area" localSheetId="4">'E. ATB Justification'!$A$1:$I$37</definedName>
    <definedName name="_xlnm.Print_Area" localSheetId="5">'F. 2010 Crosswalk'!$A$1:$R$21</definedName>
    <definedName name="_xlnm.Print_Area" localSheetId="7">'H. Reimbursable Resources'!$A$1:$N$15</definedName>
    <definedName name="_xlnm.Print_Area" localSheetId="8">'I. Permanent Positions'!$A$1:$K$22</definedName>
    <definedName name="_xlnm.Print_Area" localSheetId="9">'J. Financial Analysis'!$A$1:$I$33</definedName>
    <definedName name="_xlnm.Print_Area" localSheetId="10">'K. Summary by Grade'!$A$1:$I$33</definedName>
    <definedName name="_xlnm.Print_Area" localSheetId="11">'L. Summary by Object Class'!$A$1:$K$42</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Resources'!$A$1:$N$14</definedName>
    <definedName name="REIMPRO">#REF!</definedName>
    <definedName name="REIMSOR" localSheetId="7">'H. Reimbursable Resources'!$P$17:$AF$30</definedName>
    <definedName name="REIMSOR">#REF!</definedName>
  </definedNames>
  <calcPr calcId="125725"/>
</workbook>
</file>

<file path=xl/calcChain.xml><?xml version="1.0" encoding="utf-8"?>
<calcChain xmlns="http://schemas.openxmlformats.org/spreadsheetml/2006/main">
  <c r="E29" i="14"/>
  <c r="O12" i="2"/>
  <c r="C35" i="14"/>
  <c r="C25"/>
  <c r="I32" i="36"/>
  <c r="H32"/>
  <c r="I31"/>
  <c r="H31"/>
  <c r="I30"/>
  <c r="H30"/>
  <c r="I29"/>
  <c r="H29"/>
  <c r="I28"/>
  <c r="H28"/>
  <c r="I27"/>
  <c r="H27"/>
  <c r="I26"/>
  <c r="H26"/>
  <c r="I25"/>
  <c r="H25"/>
  <c r="I24"/>
  <c r="H24"/>
  <c r="I23"/>
  <c r="H23"/>
  <c r="I22"/>
  <c r="H22"/>
  <c r="I21"/>
  <c r="H21"/>
  <c r="I20"/>
  <c r="H20"/>
  <c r="I11"/>
  <c r="H11"/>
  <c r="D16" i="57" l="1"/>
  <c r="X25" i="45"/>
  <c r="W25"/>
  <c r="V25"/>
  <c r="X22"/>
  <c r="E14" i="36"/>
  <c r="R58" i="45"/>
  <c r="I39" i="14"/>
  <c r="G10"/>
  <c r="G17"/>
  <c r="I29"/>
  <c r="J17" i="10"/>
  <c r="J16"/>
  <c r="J15"/>
  <c r="J14"/>
  <c r="J13"/>
  <c r="I17"/>
  <c r="J12"/>
  <c r="R12" i="56"/>
  <c r="P13" i="2"/>
  <c r="Q13"/>
  <c r="R13"/>
  <c r="R12"/>
  <c r="C17" i="29"/>
  <c r="C14"/>
  <c r="P23" i="57"/>
  <c r="N23"/>
  <c r="M23"/>
  <c r="J23"/>
  <c r="I23"/>
  <c r="G23"/>
  <c r="F23"/>
  <c r="C23"/>
  <c r="G21" i="21"/>
  <c r="G20"/>
  <c r="G13"/>
  <c r="G12"/>
  <c r="O58" i="45"/>
  <c r="I40" i="14"/>
  <c r="I41"/>
  <c r="I21"/>
  <c r="I19"/>
  <c r="I18"/>
  <c r="I17"/>
  <c r="I20"/>
  <c r="I22"/>
  <c r="I23"/>
  <c r="I24"/>
  <c r="I25"/>
  <c r="I26"/>
  <c r="I27"/>
  <c r="I28"/>
  <c r="I30"/>
  <c r="I31"/>
  <c r="I14"/>
  <c r="I13"/>
  <c r="I11"/>
  <c r="I10"/>
  <c r="H14"/>
  <c r="H13"/>
  <c r="H11"/>
  <c r="H10"/>
  <c r="H17" i="6"/>
  <c r="H13"/>
  <c r="H14"/>
  <c r="H15"/>
  <c r="H16"/>
  <c r="H18"/>
  <c r="H19"/>
  <c r="H20"/>
  <c r="H21"/>
  <c r="H22"/>
  <c r="H23"/>
  <c r="H24"/>
  <c r="H25"/>
  <c r="H26"/>
  <c r="H27"/>
  <c r="H12"/>
  <c r="N10" i="16"/>
  <c r="N12" s="1"/>
  <c r="M10"/>
  <c r="L10"/>
  <c r="L12" s="1"/>
  <c r="Q15" i="56"/>
  <c r="R13"/>
  <c r="Q13"/>
  <c r="Q12"/>
  <c r="Q14" s="1"/>
  <c r="Q16" s="1"/>
  <c r="P13"/>
  <c r="P12"/>
  <c r="O14"/>
  <c r="N14"/>
  <c r="Q15" i="2"/>
  <c r="Q12"/>
  <c r="P12"/>
  <c r="O14"/>
  <c r="A47" i="45"/>
  <c r="H28" i="6" l="1"/>
  <c r="G12" i="14"/>
  <c r="G15" s="1"/>
  <c r="F12"/>
  <c r="F15" s="1"/>
  <c r="E12"/>
  <c r="E15" s="1"/>
  <c r="D12"/>
  <c r="D15" s="1"/>
  <c r="C12"/>
  <c r="B12"/>
  <c r="B15" s="1"/>
  <c r="M14" i="56"/>
  <c r="L14"/>
  <c r="L16" s="1"/>
  <c r="K14"/>
  <c r="J14"/>
  <c r="I14"/>
  <c r="I16" s="1"/>
  <c r="H14"/>
  <c r="G14"/>
  <c r="F14"/>
  <c r="F16" s="1"/>
  <c r="E14"/>
  <c r="D14"/>
  <c r="C14"/>
  <c r="C16" s="1"/>
  <c r="B14"/>
  <c r="R14"/>
  <c r="A5"/>
  <c r="A4"/>
  <c r="W62" i="45"/>
  <c r="X58"/>
  <c r="W58"/>
  <c r="V58"/>
  <c r="X59"/>
  <c r="V59"/>
  <c r="W59"/>
  <c r="W30"/>
  <c r="W34" s="1"/>
  <c r="V30"/>
  <c r="V34" s="1"/>
  <c r="W24"/>
  <c r="V24"/>
  <c r="X24"/>
  <c r="A4" i="57"/>
  <c r="N21"/>
  <c r="M21"/>
  <c r="L21"/>
  <c r="L23" s="1"/>
  <c r="K21"/>
  <c r="K23" s="1"/>
  <c r="J21"/>
  <c r="I21"/>
  <c r="G21"/>
  <c r="F21"/>
  <c r="D21"/>
  <c r="D23" s="1"/>
  <c r="C21"/>
  <c r="P20"/>
  <c r="O20"/>
  <c r="P19"/>
  <c r="O19"/>
  <c r="P18"/>
  <c r="O18"/>
  <c r="P17"/>
  <c r="O17"/>
  <c r="P16"/>
  <c r="O16"/>
  <c r="P15"/>
  <c r="O15"/>
  <c r="P14"/>
  <c r="P21" s="1"/>
  <c r="O14"/>
  <c r="O21" s="1"/>
  <c r="O23" s="1"/>
  <c r="V16" i="45"/>
  <c r="W16"/>
  <c r="X16"/>
  <c r="V19"/>
  <c r="W19"/>
  <c r="X19"/>
  <c r="X30"/>
  <c r="X34" s="1"/>
  <c r="D60"/>
  <c r="E60"/>
  <c r="E63" s="1"/>
  <c r="F60"/>
  <c r="G60"/>
  <c r="H60"/>
  <c r="H63" s="1"/>
  <c r="I60"/>
  <c r="J60"/>
  <c r="K60"/>
  <c r="K63" s="1"/>
  <c r="L60"/>
  <c r="M60"/>
  <c r="N60"/>
  <c r="N63" s="1"/>
  <c r="O60"/>
  <c r="P60"/>
  <c r="Q60"/>
  <c r="Q63" s="1"/>
  <c r="R60"/>
  <c r="S60"/>
  <c r="T60"/>
  <c r="T63" s="1"/>
  <c r="U60"/>
  <c r="I37" i="29"/>
  <c r="H37"/>
  <c r="G37"/>
  <c r="J12" i="16"/>
  <c r="D12"/>
  <c r="G12"/>
  <c r="L27" i="14"/>
  <c r="L21"/>
  <c r="C13" i="36"/>
  <c r="B13"/>
  <c r="B14" s="1"/>
  <c r="E32" i="14"/>
  <c r="H22" i="10"/>
  <c r="F28" i="6"/>
  <c r="I19" i="10"/>
  <c r="I21"/>
  <c r="I22"/>
  <c r="G22"/>
  <c r="C15" i="21"/>
  <c r="D15"/>
  <c r="E15"/>
  <c r="F15"/>
  <c r="G15"/>
  <c r="K22" i="10"/>
  <c r="D14" i="2"/>
  <c r="I14"/>
  <c r="I16" s="1"/>
  <c r="F22" i="21"/>
  <c r="B28" i="6"/>
  <c r="H13" i="36"/>
  <c r="D13"/>
  <c r="D18" s="1"/>
  <c r="D33" s="1"/>
  <c r="F13"/>
  <c r="F14" s="1"/>
  <c r="F18" s="1"/>
  <c r="F33" s="1"/>
  <c r="G13"/>
  <c r="B22" i="10"/>
  <c r="B18"/>
  <c r="I18"/>
  <c r="E18"/>
  <c r="H12" i="16"/>
  <c r="C12"/>
  <c r="E22" i="21"/>
  <c r="C22"/>
  <c r="A5" i="14"/>
  <c r="A4"/>
  <c r="J19" i="10"/>
  <c r="J21"/>
  <c r="D22"/>
  <c r="D22" i="21"/>
  <c r="D28" i="6"/>
  <c r="K18" i="10"/>
  <c r="J18"/>
  <c r="H18"/>
  <c r="G18"/>
  <c r="F18"/>
  <c r="D18"/>
  <c r="C18"/>
  <c r="A6" i="6"/>
  <c r="A5"/>
  <c r="A5" i="36"/>
  <c r="A4"/>
  <c r="A6" i="10"/>
  <c r="A5"/>
  <c r="A4" i="29"/>
  <c r="A5" i="16"/>
  <c r="A4"/>
  <c r="A5" i="2"/>
  <c r="A4"/>
  <c r="A5" i="21"/>
  <c r="J15" i="14"/>
  <c r="K15"/>
  <c r="K17"/>
  <c r="L17"/>
  <c r="L18"/>
  <c r="L19"/>
  <c r="J20"/>
  <c r="L20"/>
  <c r="L22"/>
  <c r="L23"/>
  <c r="L24"/>
  <c r="L25"/>
  <c r="L26"/>
  <c r="L28"/>
  <c r="L30"/>
  <c r="L31"/>
  <c r="C22" i="10"/>
  <c r="E22"/>
  <c r="F22"/>
  <c r="E12" i="16"/>
  <c r="F12"/>
  <c r="I12"/>
  <c r="K12"/>
  <c r="M12"/>
  <c r="B14" i="2"/>
  <c r="C14"/>
  <c r="C16" s="1"/>
  <c r="E14"/>
  <c r="F14"/>
  <c r="F16" s="1"/>
  <c r="G14"/>
  <c r="H14"/>
  <c r="J14"/>
  <c r="K14"/>
  <c r="L14"/>
  <c r="M14"/>
  <c r="N14"/>
  <c r="Q14"/>
  <c r="Q16" s="1"/>
  <c r="L16"/>
  <c r="B16" i="29"/>
  <c r="B24" s="1"/>
  <c r="C16"/>
  <c r="C24" s="1"/>
  <c r="W60" i="45"/>
  <c r="W63" s="1"/>
  <c r="V60"/>
  <c r="B18" i="36" l="1"/>
  <c r="B33" s="1"/>
  <c r="H14"/>
  <c r="H18" s="1"/>
  <c r="H33" s="1"/>
  <c r="C14"/>
  <c r="I13"/>
  <c r="I12" i="14"/>
  <c r="I15" s="1"/>
  <c r="C15"/>
  <c r="J32"/>
  <c r="H12"/>
  <c r="H15" s="1"/>
  <c r="K32"/>
  <c r="C32"/>
  <c r="C36" s="1"/>
  <c r="J22" i="10"/>
  <c r="G22" i="21"/>
  <c r="X60" i="45"/>
  <c r="P14" i="56"/>
  <c r="R14" i="2"/>
  <c r="P14"/>
  <c r="G32" i="14"/>
  <c r="G36" s="1"/>
  <c r="L15"/>
  <c r="E36"/>
  <c r="I32"/>
  <c r="G14" i="36"/>
  <c r="G18" s="1"/>
  <c r="G33" s="1"/>
  <c r="E18"/>
  <c r="E33" s="1"/>
  <c r="C18" l="1"/>
  <c r="C33" s="1"/>
  <c r="I14"/>
  <c r="L32" i="14"/>
  <c r="I18" i="36"/>
  <c r="I33" s="1"/>
  <c r="X35" i="45"/>
  <c r="W35"/>
  <c r="W36" s="1"/>
  <c r="V35"/>
  <c r="V36" s="1"/>
  <c r="X36" l="1"/>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<sst xmlns="http://schemas.openxmlformats.org/spreadsheetml/2006/main" count="1367" uniqueCount="349">
  <si>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</si>
  <si>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</si>
  <si>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</si>
  <si>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</si>
  <si>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</si>
  <si>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</si>
  <si>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Total positions &amp; annual amount</t>
  </si>
  <si>
    <t xml:space="preserve">      Lapse (-)</t>
  </si>
  <si>
    <t>Total FTE &amp; personnel compensation</t>
  </si>
  <si>
    <t>Agt./Atty.</t>
  </si>
  <si>
    <t>Program Offsets</t>
  </si>
  <si>
    <t>Adjustments to Base</t>
  </si>
  <si>
    <t>ATBs</t>
  </si>
  <si>
    <t>11.1  Direct FTE &amp; personnel compensation</t>
  </si>
  <si>
    <t xml:space="preserve">       Total </t>
  </si>
  <si>
    <t>Average SES Salary</t>
  </si>
  <si>
    <t>2010 Appropriation Enacted w/Rescissions and Supplementals</t>
  </si>
  <si>
    <t>Annualization Required for 2012 ($000)</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</si>
  <si>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</si>
  <si>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</si>
  <si>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</si>
  <si>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</si>
  <si>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</si>
  <si>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</si>
  <si>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</si>
  <si>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</si>
  <si>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</si>
  <si>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</si>
  <si>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</si>
  <si>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</si>
  <si>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</si>
  <si>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</si>
  <si>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</si>
  <si>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</si>
  <si>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</si>
  <si>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2010 Availability</t>
  </si>
  <si>
    <t>23.2 Moving/Lease Expirations/Contract Parking</t>
  </si>
  <si>
    <t xml:space="preserve">Total Adjustments to Base </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</si>
  <si>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</si>
  <si>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</si>
  <si>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</si>
  <si>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</si>
  <si>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</si>
  <si>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</si>
  <si>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</si>
  <si>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</si>
  <si>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</si>
  <si>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</si>
  <si>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</si>
  <si>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</si>
  <si>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</si>
  <si>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Grades and Salary Ranges</t>
  </si>
  <si>
    <t>11.5  Total, Other personnel compensation</t>
  </si>
  <si>
    <t xml:space="preserve">     Other Compensation</t>
  </si>
  <si>
    <t xml:space="preserve">     Overtime</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</si>
  <si>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</si>
  <si>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</si>
  <si>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</si>
  <si>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</si>
  <si>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</si>
  <si>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</si>
  <si>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</si>
  <si>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</si>
  <si>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</si>
  <si>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</si>
  <si>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</si>
  <si>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</si>
  <si>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</si>
  <si>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</si>
  <si>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</si>
  <si>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</si>
  <si>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GS-13</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</si>
  <si>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</si>
  <si>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</si>
  <si>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</si>
  <si>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</si>
  <si>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</si>
  <si>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</si>
  <si>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</si>
  <si>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</si>
  <si>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</si>
  <si>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</si>
  <si>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</si>
  <si>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</si>
  <si>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</si>
  <si>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</si>
  <si>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</si>
  <si>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</si>
  <si>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</si>
  <si>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</si>
  <si>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Summary of Requirements by Object Class</t>
  </si>
  <si>
    <t>Program Changes</t>
  </si>
  <si>
    <t>Total Program Changes</t>
  </si>
  <si>
    <t>Subtotal Increases</t>
  </si>
  <si>
    <t>Travel</t>
  </si>
  <si>
    <t>Attorneys (905)</t>
  </si>
  <si>
    <t>Business &amp; Industry (1100-1199)</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</si>
  <si>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</si>
  <si>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</si>
  <si>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</si>
  <si>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</si>
  <si>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</si>
  <si>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</si>
  <si>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</si>
  <si>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</si>
  <si>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</si>
  <si>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</si>
  <si>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</si>
  <si>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</si>
  <si>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</si>
  <si>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</si>
  <si>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</si>
  <si>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</si>
  <si>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</si>
  <si>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</si>
  <si>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</si>
  <si>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</si>
  <si>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</si>
  <si>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</si>
  <si>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</si>
  <si>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</si>
  <si>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</si>
  <si>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</si>
  <si>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</si>
  <si>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</si>
  <si>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</si>
  <si>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</si>
  <si>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</si>
  <si>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</si>
  <si>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</si>
  <si>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</si>
  <si>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</si>
  <si>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</si>
  <si>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</si>
  <si>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</si>
  <si>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</si>
  <si>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</si>
  <si>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</si>
  <si>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</si>
  <si>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</si>
  <si>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</si>
  <si>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</si>
  <si>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</si>
  <si>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</si>
  <si>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</si>
  <si>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</si>
  <si>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</si>
  <si>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</si>
  <si>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</si>
  <si>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</si>
  <si>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</si>
  <si>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</si>
  <si>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</si>
  <si>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</si>
  <si>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</si>
  <si>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</si>
  <si>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</si>
  <si>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</si>
  <si>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</si>
  <si>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</si>
  <si>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</si>
  <si>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</si>
  <si>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</si>
  <si>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</si>
  <si>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</si>
  <si>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</si>
  <si>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</si>
  <si>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</si>
  <si>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</si>
  <si>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</si>
  <si>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</si>
  <si>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</si>
  <si>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</si>
  <si>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</si>
  <si>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</si>
  <si>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</si>
  <si>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</si>
  <si>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</si>
  <si>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</si>
  <si>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</si>
  <si>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</si>
  <si>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</si>
  <si>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</si>
  <si>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</si>
  <si>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</si>
  <si>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</si>
  <si>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</si>
  <si>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</si>
  <si>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</si>
  <si>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</si>
  <si>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</si>
  <si>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</si>
  <si>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</si>
  <si>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</si>
  <si>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</si>
  <si>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</si>
  <si>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</si>
  <si>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</si>
  <si>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</si>
  <si>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</si>
  <si>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</si>
  <si>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</si>
  <si>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</si>
  <si>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</si>
  <si>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</si>
  <si>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</si>
  <si>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</si>
  <si>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</si>
  <si>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</si>
  <si>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</si>
  <si>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</si>
  <si>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</si>
  <si>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</si>
  <si>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</si>
  <si>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</si>
  <si>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</si>
  <si>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</si>
  <si>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</si>
  <si>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FY 2011 CJ Submission</t>
  </si>
  <si>
    <t>23.1  GSA rent</t>
  </si>
  <si>
    <t>Less lapse (50 %)</t>
  </si>
  <si>
    <t>L: Summary of Requirements by Object Class</t>
  </si>
  <si>
    <t>K: Summary of Requirements by Grade</t>
  </si>
  <si>
    <t>Program Increases</t>
  </si>
  <si>
    <t>FY 2012 Program Increases/Offsets By Decision Unit</t>
  </si>
  <si>
    <t>F: Crosswalk of 2010 Availability</t>
  </si>
  <si>
    <t>25.7 Operation and maintenance of equipment</t>
  </si>
  <si>
    <t>2010 Supplementals</t>
  </si>
  <si>
    <t>Justification for Base Adjustments</t>
  </si>
  <si>
    <t>Annual salary rate of ____ new positions</t>
  </si>
  <si>
    <t>Net Compensation</t>
  </si>
  <si>
    <t>Associated employee benefits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</si>
  <si>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</si>
  <si>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</si>
  <si>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</si>
  <si>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</si>
  <si>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</si>
  <si>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</si>
  <si>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</si>
  <si>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</si>
  <si>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</si>
  <si>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POS</t>
  </si>
  <si>
    <t>Total ATB:</t>
  </si>
  <si>
    <t xml:space="preserve">    25.2  Other Services</t>
  </si>
  <si>
    <t>Supplies and Materials</t>
  </si>
  <si>
    <t>TOTAL COSTS SUBJECT TO ANNUALIZATION</t>
  </si>
  <si>
    <t xml:space="preserve">Amount  </t>
  </si>
  <si>
    <t>Grades:</t>
  </si>
  <si>
    <t>(Dollars in Thousands)</t>
  </si>
  <si>
    <t>Salaries and Expenses</t>
  </si>
  <si>
    <t>A: Organizational Chart</t>
  </si>
  <si>
    <t>Total Offsets</t>
  </si>
  <si>
    <t>Total FTE</t>
  </si>
  <si>
    <t>Reimbursable FTE</t>
  </si>
  <si>
    <t>Total Compensable FTE</t>
  </si>
  <si>
    <t>Headquarters (Washington, D.C.)</t>
  </si>
  <si>
    <t>Summary of Requirements</t>
  </si>
  <si>
    <t>Reimbursable FTE:</t>
  </si>
  <si>
    <t>Total Program Increases</t>
  </si>
  <si>
    <t>Rescissions</t>
  </si>
  <si>
    <t>Supplementals</t>
  </si>
  <si>
    <t xml:space="preserve">  Total, 2012 program changes requested</t>
  </si>
  <si>
    <t>Collections by Source</t>
  </si>
  <si>
    <t>Budgetary Resources:</t>
  </si>
  <si>
    <t>Instructions</t>
  </si>
  <si>
    <t>Estimates by budget activity</t>
  </si>
  <si>
    <t>Pos.</t>
  </si>
  <si>
    <t xml:space="preserve"> </t>
  </si>
  <si>
    <t>Amount</t>
  </si>
  <si>
    <t>Increases</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</si>
  <si>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</si>
  <si>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</si>
  <si>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</si>
  <si>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</si>
  <si>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</si>
  <si>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</si>
  <si>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</si>
  <si>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</si>
  <si>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</si>
  <si>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</si>
  <si>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</si>
  <si>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 xml:space="preserve">Goal 3: Ensure the Fair and Efficient Administration of Justice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</si>
  <si>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</si>
  <si>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</si>
  <si>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 xml:space="preserve">   3.3  Provide for the safe, secure, and humane confinement of detained persons awaiting trial and/or sentencing, and those in the custody of the Federal Prison System </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</si>
  <si>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</si>
  <si>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</si>
  <si>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3.6  Promote and strengthen innovative strategies in the administration of State and local justice systems </t>
  </si>
  <si>
    <t xml:space="preserve">   3.7  Uphold the rights and improve services to America’s crime victims </t>
  </si>
  <si>
    <t>Subtotal, Goal 3</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</si>
  <si>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</si>
  <si>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</si>
  <si>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</si>
  <si>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</si>
  <si>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</si>
  <si>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</si>
  <si>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</si>
  <si>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</si>
  <si>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</si>
  <si>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</si>
  <si>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</si>
  <si>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</si>
  <si>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</si>
  <si>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</si>
  <si>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Increases (Direct Only):</t>
  </si>
  <si>
    <t>2010 Actual</t>
  </si>
  <si>
    <t>2011 Planned</t>
  </si>
  <si>
    <t>2011 Continuing Resolution (with Rescissions, direct only)</t>
  </si>
  <si>
    <t>Total 2011 CR (with Rescissions and Supplementals)</t>
  </si>
  <si>
    <t xml:space="preserve">2011 CR </t>
  </si>
  <si>
    <t>Carryover</t>
  </si>
  <si>
    <t>Recoveries</t>
  </si>
  <si>
    <t>2011 CR</t>
  </si>
  <si>
    <t>FY 2011 CR Without Rescissions</t>
  </si>
  <si>
    <t>2010 - 2012 Total Change</t>
  </si>
  <si>
    <t xml:space="preserve">Increase/Decrease </t>
  </si>
  <si>
    <t>Office of the Federal Detention Trustee</t>
  </si>
  <si>
    <t>Program Oversight &amp; Infrastructure</t>
  </si>
  <si>
    <t>Housing of USMS Detainees</t>
  </si>
  <si>
    <t>Administrative Efficiencies</t>
  </si>
  <si>
    <t>Technology Refresh</t>
  </si>
  <si>
    <t>Detention Services</t>
  </si>
  <si>
    <t>JPATS Transportation</t>
  </si>
  <si>
    <t>OFDT</t>
  </si>
  <si>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u/>
        <sz val="9"/>
        <rFont val="Times New Roman"/>
        <family val="1"/>
      </rPr>
      <t>3,000</t>
    </r>
    <r>
      <rPr>
        <sz val="9"/>
        <rFont val="Times New Roman"/>
        <family val="1"/>
      </rPr>
      <t xml:space="preserve"> is necessary to meet our increased retirement obligations as a result of this conversion.</t>
    </r>
  </si>
  <si>
    <r>
      <t>Health Insurance</t>
    </r>
    <r>
      <rPr>
        <sz val="9"/>
        <rFont val="Times New Roman"/>
        <family val="1"/>
      </rPr>
      <t xml:space="preserve">:  Effective January 2012, this component's contribution to Federal employees' health insurance premiums increased by </t>
    </r>
    <r>
      <rPr>
        <u/>
        <sz val="9"/>
        <rFont val="Times New Roman"/>
        <family val="1"/>
      </rPr>
      <t>10.9</t>
    </r>
    <r>
      <rPr>
        <sz val="9"/>
        <rFont val="Times New Roman"/>
        <family val="1"/>
      </rPr>
      <t xml:space="preserve"> percent.  Applied against the 2011 estimate of $</t>
    </r>
    <r>
      <rPr>
        <u/>
        <sz val="9"/>
        <rFont val="Times New Roman"/>
        <family val="1"/>
      </rPr>
      <t>155,000</t>
    </r>
    <r>
      <rPr>
        <sz val="9"/>
        <rFont val="Times New Roman"/>
        <family val="1"/>
      </rPr>
      <t>, the additional amount required is $</t>
    </r>
    <r>
      <rPr>
        <u/>
        <sz val="9"/>
        <rFont val="Times New Roman"/>
        <family val="1"/>
      </rPr>
      <t>15,000</t>
    </r>
    <r>
      <rPr>
        <sz val="9"/>
        <rFont val="Times New Roman"/>
        <family val="1"/>
      </rPr>
      <t>.</t>
    </r>
  </si>
  <si>
    <r>
      <t>Changes in Compensable Days</t>
    </r>
    <r>
      <rPr>
        <sz val="9"/>
        <rFont val="Times New Roman"/>
        <family val="1"/>
      </rPr>
      <t>.  The decreased cost for one compensable day in FY 2012 compared to FY 2011 is calculated by dividing the FY 2011 estimated personnel compensation $</t>
    </r>
    <r>
      <rPr>
        <u/>
        <sz val="9"/>
        <rFont val="Times New Roman"/>
        <family val="1"/>
      </rPr>
      <t xml:space="preserve">3,034,000 </t>
    </r>
    <r>
      <rPr>
        <sz val="9"/>
        <rFont val="Times New Roman"/>
        <family val="1"/>
      </rPr>
      <t xml:space="preserve"> and applicable benefits $</t>
    </r>
    <r>
      <rPr>
        <u/>
        <sz val="9"/>
        <rFont val="Times New Roman"/>
        <family val="1"/>
      </rPr>
      <t>907,000</t>
    </r>
    <r>
      <rPr>
        <sz val="9"/>
        <rFont val="Times New Roman"/>
        <family val="1"/>
      </rPr>
      <t xml:space="preserve"> by 261 compensable days.</t>
    </r>
  </si>
  <si>
    <r>
      <t>DHS Security Charges</t>
    </r>
    <r>
      <rPr>
        <sz val="9"/>
        <color indexed="8"/>
        <rFont val="Times New Roman"/>
        <family val="1"/>
      </rPr>
      <t>.  The Department of Homeland Security (DHS) will continue to charge Basic Security and Building Specific Security.  The requested increase of $</t>
    </r>
    <r>
      <rPr>
        <u/>
        <sz val="9"/>
        <color indexed="8"/>
        <rFont val="Times New Roman"/>
        <family val="1"/>
      </rPr>
      <t>1,000</t>
    </r>
    <r>
      <rPr>
        <sz val="9"/>
        <color indexed="8"/>
        <rFont val="Times New Roman"/>
        <family val="1"/>
      </rPr>
      <t xml:space="preserve"> is required to meet our commitment to DHS, and cost estimates were developed by DHS.</t>
    </r>
  </si>
  <si>
    <t>Carryover - OFDT carried forward $2,460,000 from funds provided in 2009.</t>
  </si>
  <si>
    <t>Supplemental - OFDT received $7,000,000 in the "Emergency Supplemental Appropriations for Border Security for the Fiscal Year Ending September 30,2010" (P.L. 111-230).</t>
  </si>
  <si>
    <t>Bureau of Prisons</t>
  </si>
  <si>
    <t>Note:  Few prisoners who are parole eligible remain in BOP custody.  In time, there will be no more reimbursement coming from BOP.</t>
  </si>
  <si>
    <t>Senior Executive</t>
  </si>
  <si>
    <t>Statistician</t>
  </si>
  <si>
    <t>Housing</t>
  </si>
  <si>
    <t>Administrative Efficiencies Technology Refresh</t>
  </si>
  <si>
    <t>25.6  Medical Care</t>
  </si>
  <si>
    <t>25.8 Prisoner Housing &amp; Subsistence</t>
  </si>
  <si>
    <r>
      <t>FTE Adjustment</t>
    </r>
    <r>
      <rPr>
        <sz val="9"/>
        <rFont val="Times New Roman"/>
        <family val="1"/>
      </rPr>
      <t xml:space="preserve">:  The adjustment for  </t>
    </r>
    <r>
      <rPr>
        <u/>
        <sz val="9"/>
        <rFont val="Times New Roman"/>
        <family val="1"/>
      </rPr>
      <t xml:space="preserve">2 </t>
    </r>
    <r>
      <rPr>
        <sz val="9"/>
        <rFont val="Times New Roman"/>
        <family val="1"/>
      </rPr>
      <t xml:space="preserve"> FTE is required to make the base whole.  </t>
    </r>
  </si>
  <si>
    <t>Pay and Benefits</t>
  </si>
  <si>
    <t>Domestic, Rent and Facilities</t>
  </si>
  <si>
    <t>Extend Technology Refresh</t>
  </si>
  <si>
    <r>
      <t>Annualization of additional positions approved in 2010</t>
    </r>
    <r>
      <rPr>
        <sz val="9"/>
        <rFont val="Times New Roman"/>
        <family val="1"/>
      </rPr>
      <t>.  This provides for the annualization of</t>
    </r>
    <r>
      <rPr>
        <u/>
        <sz val="9"/>
        <rFont val="Times New Roman"/>
        <family val="1"/>
      </rPr>
      <t xml:space="preserve">  2 </t>
    </r>
    <r>
      <rPr>
        <sz val="9"/>
        <rFont val="Times New Roman"/>
        <family val="1"/>
      </rPr>
      <t xml:space="preserve">additional positions.  Annualization of new positions extends to 3 years to provide for entry level funding in the first year with a 2-year progression to the journeyman level.  This request includes an increase of  </t>
    </r>
    <r>
      <rPr>
        <u/>
        <sz val="9"/>
        <rFont val="Times New Roman"/>
        <family val="1"/>
      </rPr>
      <t xml:space="preserve">$117,000 </t>
    </r>
    <r>
      <rPr>
        <sz val="9"/>
        <rFont val="Times New Roman"/>
        <family val="1"/>
      </rPr>
      <t xml:space="preserve"> for full-year payroll costs associated with these additional positions.   </t>
    </r>
  </si>
  <si>
    <t>Recoveries/Offset Coll</t>
  </si>
  <si>
    <t>Carryover - OFDT carried forward $38,134,000 from funds provided in 2010.</t>
  </si>
  <si>
    <t>Recoveries/Offsetting Collections - OFDT recovered $8,470,000 from previous years for detention services.</t>
  </si>
  <si>
    <t>2010 Actuals</t>
  </si>
  <si>
    <t>Recoveries/Offsetting Collections - OFDT recovered $9,004,000 from previous years for detention services and offsetting collections of $1,183,000.</t>
  </si>
  <si>
    <t>G: Crosswalk of 2011 Availability</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</si>
</sst>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87">
    <font>
      <sz val="12"/>
      <name val="Arial"/>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i/>
      <sz val="12"/>
      <name val="Arial"/>
      <family val="2"/>
    </font>
    <font>
      <u/>
      <sz val="9"/>
      <name val="Times New Roman"/>
      <family val="1"/>
    </font>
    <font>
      <b/>
      <i/>
      <sz val="10"/>
      <name val="Arial"/>
      <family val="2"/>
    </font>
    <font>
      <i/>
      <sz val="10"/>
      <name val="Arial"/>
      <family val="2"/>
    </font>
    <font>
      <b/>
      <u/>
      <sz val="14"/>
      <name val="Arial"/>
      <family val="2"/>
    </font>
    <font>
      <sz val="14"/>
      <name val="Arial"/>
      <family val="2"/>
    </font>
    <font>
      <b/>
      <u/>
      <sz val="20"/>
      <name val="Arial"/>
      <family val="2"/>
    </font>
    <font>
      <sz val="20"/>
      <name val="Arial"/>
      <family val="2"/>
    </font>
    <font>
      <u/>
      <sz val="9"/>
      <color indexed="8"/>
      <name val="Times New Roman"/>
      <family val="1"/>
    </font>
    <font>
      <b/>
      <sz val="20"/>
      <name val="Arial"/>
      <family val="2"/>
    </font>
    <font>
      <sz val="8"/>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sz val="10"/>
      <name val="Arial"/>
      <family val="2"/>
    </font>
    <font>
      <sz val="20"/>
      <color indexed="9"/>
      <name val="Arial"/>
      <family val="2"/>
    </font>
    <font>
      <sz val="12"/>
      <color theme="0"/>
      <name val="Arial"/>
      <family val="2"/>
    </font>
    <font>
      <sz val="16"/>
      <color indexed="8"/>
      <name val="Times New Roman"/>
      <family val="1"/>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7"/>
        <bgColor indexed="64"/>
      </patternFill>
    </fill>
    <fill>
      <patternFill patternType="solid">
        <fgColor indexed="13"/>
        <bgColor indexed="64"/>
      </patternFill>
    </fill>
    <fill>
      <patternFill patternType="solid">
        <fgColor rgb="FFFFFF00"/>
        <bgColor indexed="64"/>
      </patternFill>
    </fill>
  </fills>
  <borders count="16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right style="medium">
        <color indexed="8"/>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thin">
        <color indexed="8"/>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8"/>
      </left>
      <right style="thin">
        <color indexed="8"/>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s>
  <cellStyleXfs count="12">
    <xf numFmtId="0" fontId="0" fillId="0" borderId="0"/>
    <xf numFmtId="43" fontId="20" fillId="0" borderId="0" applyFont="0" applyFill="0" applyBorder="0" applyAlignment="0" applyProtection="0"/>
    <xf numFmtId="43" fontId="15" fillId="0" borderId="0" applyFont="0" applyFill="0" applyBorder="0" applyAlignment="0" applyProtection="0"/>
    <xf numFmtId="44" fontId="20" fillId="0" borderId="0" applyFont="0" applyFill="0" applyBorder="0" applyAlignment="0" applyProtection="0"/>
    <xf numFmtId="44" fontId="15" fillId="0" borderId="0" applyFont="0" applyFill="0" applyBorder="0" applyAlignment="0" applyProtection="0"/>
    <xf numFmtId="0" fontId="14" fillId="0" borderId="0"/>
    <xf numFmtId="0" fontId="83"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cellStyleXfs>
  <cellXfs count="940">
    <xf numFmtId="0" fontId="0" fillId="0" borderId="0" xfId="0"/>
    <xf numFmtId="165" fontId="1" fillId="0" borderId="0" xfId="0" applyNumberFormat="1" applyFont="1" applyAlignment="1"/>
    <xf numFmtId="165" fontId="1" fillId="0" borderId="0" xfId="0" applyNumberFormat="1" applyFont="1" applyBorder="1" applyAlignment="1"/>
    <xf numFmtId="165" fontId="5" fillId="0" borderId="0" xfId="0" applyNumberFormat="1" applyFont="1"/>
    <xf numFmtId="3" fontId="5" fillId="0" borderId="0" xfId="0" applyNumberFormat="1" applyFont="1" applyAlignment="1"/>
    <xf numFmtId="3" fontId="5" fillId="0" borderId="0" xfId="0" applyNumberFormat="1" applyFont="1" applyAlignment="1">
      <alignment horizontal="fill"/>
    </xf>
    <xf numFmtId="165" fontId="8" fillId="0" borderId="0" xfId="0" applyNumberFormat="1" applyFont="1" applyAlignment="1"/>
    <xf numFmtId="165" fontId="5" fillId="0" borderId="0" xfId="0" applyNumberFormat="1" applyFont="1" applyAlignment="1"/>
    <xf numFmtId="165" fontId="3" fillId="0" borderId="0" xfId="0" applyNumberFormat="1" applyFont="1" applyAlignment="1"/>
    <xf numFmtId="165" fontId="3" fillId="0" borderId="0" xfId="0" applyNumberFormat="1" applyFont="1" applyBorder="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7" fillId="2" borderId="0" xfId="0" applyNumberFormat="1" applyFont="1" applyFill="1" applyBorder="1" applyAlignment="1"/>
    <xf numFmtId="165" fontId="12" fillId="2" borderId="0" xfId="0" applyNumberFormat="1" applyFont="1" applyFill="1" applyAlignment="1"/>
    <xf numFmtId="165" fontId="5" fillId="0" borderId="0" xfId="0" applyNumberFormat="1" applyFont="1" applyAlignment="1">
      <alignment horizontal="right"/>
    </xf>
    <xf numFmtId="0" fontId="0" fillId="0" borderId="0" xfId="0" applyBorder="1"/>
    <xf numFmtId="3" fontId="4" fillId="2" borderId="0" xfId="0" applyNumberFormat="1" applyFont="1" applyFill="1" applyBorder="1" applyAlignment="1"/>
    <xf numFmtId="3" fontId="17" fillId="0" borderId="0" xfId="0" applyNumberFormat="1" applyFont="1" applyAlignment="1"/>
    <xf numFmtId="165" fontId="2" fillId="0" borderId="0" xfId="0" applyNumberFormat="1" applyFont="1" applyAlignment="1"/>
    <xf numFmtId="165" fontId="18" fillId="2" borderId="0" xfId="0" applyNumberFormat="1" applyFont="1" applyFill="1" applyAlignment="1"/>
    <xf numFmtId="165" fontId="19" fillId="2" borderId="0" xfId="0" applyNumberFormat="1" applyFont="1" applyFill="1" applyAlignment="1">
      <alignment horizontal="centerContinuous"/>
    </xf>
    <xf numFmtId="165" fontId="18" fillId="2" borderId="0" xfId="0" applyNumberFormat="1" applyFont="1" applyFill="1" applyAlignment="1">
      <alignment horizontal="centerContinuous"/>
    </xf>
    <xf numFmtId="165" fontId="5" fillId="0" borderId="0" xfId="0" applyNumberFormat="1" applyFont="1" applyBorder="1"/>
    <xf numFmtId="0" fontId="20" fillId="0" borderId="0" xfId="9"/>
    <xf numFmtId="0" fontId="22" fillId="0" borderId="2" xfId="9" applyFont="1" applyBorder="1" applyAlignment="1">
      <alignment horizontal="center"/>
    </xf>
    <xf numFmtId="0" fontId="22" fillId="0" borderId="3" xfId="9" applyFont="1" applyBorder="1" applyAlignment="1">
      <alignment horizontal="center"/>
    </xf>
    <xf numFmtId="0" fontId="22" fillId="0" borderId="4" xfId="9" applyFont="1" applyBorder="1" applyAlignment="1">
      <alignment horizontal="center"/>
    </xf>
    <xf numFmtId="0" fontId="8" fillId="0" borderId="5" xfId="9" applyFont="1" applyBorder="1"/>
    <xf numFmtId="0" fontId="8" fillId="0" borderId="3" xfId="9" applyFont="1" applyBorder="1"/>
    <xf numFmtId="5" fontId="22" fillId="0" borderId="0" xfId="9" applyNumberFormat="1" applyFont="1" applyBorder="1"/>
    <xf numFmtId="5" fontId="22" fillId="0" borderId="6" xfId="9" applyNumberFormat="1" applyFont="1" applyBorder="1"/>
    <xf numFmtId="0" fontId="8" fillId="0" borderId="7" xfId="9" applyFont="1" applyBorder="1"/>
    <xf numFmtId="0" fontId="8" fillId="0" borderId="4" xfId="9" applyFont="1" applyBorder="1"/>
    <xf numFmtId="0" fontId="22" fillId="0" borderId="8" xfId="9" applyFont="1" applyBorder="1" applyAlignment="1">
      <alignment horizontal="left"/>
    </xf>
    <xf numFmtId="0" fontId="0" fillId="0" borderId="0" xfId="0" applyBorder="1" applyAlignment="1">
      <alignment vertical="top" wrapText="1"/>
    </xf>
    <xf numFmtId="0" fontId="20" fillId="3" borderId="0" xfId="9" applyFill="1"/>
    <xf numFmtId="165" fontId="1" fillId="3" borderId="0" xfId="0" applyNumberFormat="1" applyFont="1" applyFill="1" applyAlignment="1"/>
    <xf numFmtId="0" fontId="30" fillId="3" borderId="0" xfId="9" applyFont="1" applyFill="1"/>
    <xf numFmtId="165" fontId="15" fillId="3" borderId="0" xfId="0" applyNumberFormat="1" applyFont="1" applyFill="1" applyBorder="1"/>
    <xf numFmtId="0" fontId="31" fillId="0" borderId="0" xfId="0" applyFont="1"/>
    <xf numFmtId="165" fontId="1" fillId="0" borderId="0" xfId="0" applyNumberFormat="1" applyFont="1" applyFill="1" applyAlignment="1"/>
    <xf numFmtId="0" fontId="8" fillId="0" borderId="9" xfId="9" applyFont="1" applyBorder="1"/>
    <xf numFmtId="0" fontId="8" fillId="0" borderId="9" xfId="9" applyFont="1" applyBorder="1" applyAlignment="1">
      <alignment horizontal="center"/>
    </xf>
    <xf numFmtId="0" fontId="8" fillId="0" borderId="5" xfId="9" applyFont="1" applyBorder="1" applyAlignment="1">
      <alignment horizontal="center"/>
    </xf>
    <xf numFmtId="3" fontId="5" fillId="0" borderId="11" xfId="0" applyNumberFormat="1" applyFont="1" applyBorder="1" applyAlignment="1"/>
    <xf numFmtId="0" fontId="20" fillId="0" borderId="0" xfId="9" applyBorder="1"/>
    <xf numFmtId="165" fontId="30" fillId="0" borderId="0" xfId="0" applyNumberFormat="1" applyFont="1" applyFill="1" applyBorder="1"/>
    <xf numFmtId="165" fontId="0" fillId="0" borderId="0" xfId="0" applyNumberFormat="1" applyFill="1" applyBorder="1"/>
    <xf numFmtId="165" fontId="5" fillId="0" borderId="0" xfId="0" applyNumberFormat="1" applyFont="1" applyFill="1" applyAlignment="1"/>
    <xf numFmtId="165" fontId="5" fillId="4" borderId="0" xfId="0" applyNumberFormat="1" applyFont="1" applyFill="1"/>
    <xf numFmtId="165" fontId="6" fillId="4" borderId="0" xfId="0" applyNumberFormat="1" applyFont="1" applyFill="1" applyAlignment="1">
      <alignment horizontal="right"/>
    </xf>
    <xf numFmtId="165" fontId="6" fillId="4" borderId="0" xfId="0" applyNumberFormat="1" applyFont="1" applyFill="1" applyAlignment="1"/>
    <xf numFmtId="5" fontId="27" fillId="2" borderId="12" xfId="0" applyNumberFormat="1" applyFont="1" applyFill="1" applyBorder="1" applyAlignment="1"/>
    <xf numFmtId="5" fontId="27" fillId="2" borderId="11" xfId="0" applyNumberFormat="1" applyFont="1" applyFill="1" applyBorder="1" applyAlignment="1"/>
    <xf numFmtId="0" fontId="20" fillId="0" borderId="0" xfId="9" applyFont="1" applyBorder="1"/>
    <xf numFmtId="0" fontId="15" fillId="5" borderId="0" xfId="9" applyFont="1" applyFill="1"/>
    <xf numFmtId="164" fontId="15" fillId="5" borderId="0" xfId="9" applyNumberFormat="1" applyFont="1" applyFill="1"/>
    <xf numFmtId="0" fontId="0" fillId="0" borderId="0" xfId="0" applyBorder="1" applyAlignment="1">
      <alignment horizontal="center"/>
    </xf>
    <xf numFmtId="0" fontId="31" fillId="0" borderId="0" xfId="0" applyFont="1" applyBorder="1" applyAlignment="1">
      <alignment horizontal="center"/>
    </xf>
    <xf numFmtId="0" fontId="0" fillId="0" borderId="0" xfId="0" applyAlignment="1">
      <alignment horizontal="center"/>
    </xf>
    <xf numFmtId="1" fontId="15" fillId="5" borderId="0" xfId="9" applyNumberFormat="1" applyFont="1" applyFill="1"/>
    <xf numFmtId="164" fontId="20" fillId="3" borderId="0" xfId="9" applyNumberFormat="1" applyFill="1"/>
    <xf numFmtId="0" fontId="8" fillId="0" borderId="13" xfId="9" applyFont="1" applyBorder="1"/>
    <xf numFmtId="0" fontId="20" fillId="0" borderId="14" xfId="9" applyBorder="1"/>
    <xf numFmtId="0" fontId="8" fillId="0" borderId="14" xfId="9" applyFont="1"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14" fillId="4" borderId="0" xfId="0" applyNumberFormat="1" applyFont="1" applyFill="1"/>
    <xf numFmtId="165" fontId="14" fillId="4" borderId="0" xfId="0" applyNumberFormat="1" applyFont="1" applyFill="1" applyAlignment="1">
      <alignment horizontal="centerContinuous"/>
    </xf>
    <xf numFmtId="0" fontId="14" fillId="4" borderId="0" xfId="0" applyFont="1" applyFill="1" applyBorder="1" applyAlignment="1">
      <alignment vertical="top" wrapText="1"/>
    </xf>
    <xf numFmtId="165" fontId="6" fillId="0" borderId="0" xfId="0" applyNumberFormat="1" applyFont="1" applyFill="1" applyBorder="1" applyAlignment="1"/>
    <xf numFmtId="0" fontId="0" fillId="0" borderId="0" xfId="0" applyFill="1" applyBorder="1" applyAlignment="1">
      <alignment vertical="top" wrapText="1"/>
    </xf>
    <xf numFmtId="165" fontId="5" fillId="0" borderId="0" xfId="0" applyNumberFormat="1" applyFont="1" applyFill="1"/>
    <xf numFmtId="0" fontId="37" fillId="0" borderId="0" xfId="0" applyFont="1" applyFill="1" applyBorder="1" applyAlignment="1">
      <alignment vertical="top" wrapText="1"/>
    </xf>
    <xf numFmtId="165" fontId="14" fillId="4" borderId="0" xfId="0" applyNumberFormat="1" applyFont="1" applyFill="1" applyAlignment="1"/>
    <xf numFmtId="165" fontId="41" fillId="4" borderId="0" xfId="0" applyNumberFormat="1" applyFont="1" applyFill="1" applyAlignment="1">
      <alignment horizontal="centerContinuous"/>
    </xf>
    <xf numFmtId="0" fontId="14" fillId="4" borderId="0" xfId="0" applyFont="1" applyFill="1"/>
    <xf numFmtId="0" fontId="14" fillId="4" borderId="0" xfId="0" applyFont="1" applyFill="1" applyAlignment="1"/>
    <xf numFmtId="0" fontId="14" fillId="4" borderId="0" xfId="0" applyFont="1" applyFill="1" applyAlignment="1">
      <alignment wrapText="1"/>
    </xf>
    <xf numFmtId="0" fontId="21" fillId="4" borderId="0" xfId="9" applyFont="1" applyFill="1" applyAlignment="1">
      <alignment horizontal="centerContinuous"/>
    </xf>
    <xf numFmtId="0" fontId="14" fillId="4" borderId="0" xfId="9" applyFont="1" applyFill="1" applyAlignment="1">
      <alignment horizontal="centerContinuous"/>
    </xf>
    <xf numFmtId="0" fontId="15" fillId="4" borderId="0" xfId="9" applyFont="1" applyFill="1"/>
    <xf numFmtId="0" fontId="14" fillId="0" borderId="0" xfId="0" applyFont="1" applyFill="1" applyBorder="1" applyAlignment="1">
      <alignment vertical="top" wrapText="1"/>
    </xf>
    <xf numFmtId="0" fontId="14" fillId="0" borderId="0" xfId="0" applyFont="1" applyFill="1" applyBorder="1" applyAlignment="1"/>
    <xf numFmtId="165" fontId="21" fillId="4" borderId="0" xfId="0" applyNumberFormat="1" applyFont="1" applyFill="1" applyAlignment="1">
      <alignment horizontal="centerContinuous"/>
    </xf>
    <xf numFmtId="165" fontId="21" fillId="4" borderId="0" xfId="0" applyNumberFormat="1" applyFont="1" applyFill="1" applyBorder="1" applyAlignment="1">
      <alignment horizontal="centerContinuous"/>
    </xf>
    <xf numFmtId="165" fontId="14" fillId="4" borderId="0" xfId="0" applyNumberFormat="1" applyFont="1" applyFill="1" applyBorder="1" applyAlignment="1">
      <alignment horizontal="centerContinuous"/>
    </xf>
    <xf numFmtId="165" fontId="14" fillId="0" borderId="0" xfId="0" applyNumberFormat="1" applyFont="1" applyFill="1" applyAlignment="1">
      <alignment horizontal="centerContinuous"/>
    </xf>
    <xf numFmtId="0" fontId="44" fillId="0" borderId="0" xfId="0" applyFont="1" applyFill="1" applyBorder="1" applyAlignment="1">
      <alignment vertical="top" wrapText="1"/>
    </xf>
    <xf numFmtId="0" fontId="40" fillId="0" borderId="0" xfId="9" applyFont="1" applyFill="1" applyAlignment="1"/>
    <xf numFmtId="0" fontId="39" fillId="0" borderId="0" xfId="9" applyFont="1" applyFill="1" applyAlignment="1"/>
    <xf numFmtId="165" fontId="5" fillId="0" borderId="0" xfId="0" applyNumberFormat="1" applyFont="1" applyBorder="1" applyAlignment="1"/>
    <xf numFmtId="0" fontId="26" fillId="4" borderId="0" xfId="0" applyFont="1" applyFill="1" applyBorder="1" applyAlignment="1">
      <alignment vertical="top" wrapText="1"/>
    </xf>
    <xf numFmtId="164" fontId="25" fillId="2" borderId="11" xfId="0" applyNumberFormat="1" applyFont="1" applyFill="1" applyBorder="1" applyAlignment="1"/>
    <xf numFmtId="165" fontId="48" fillId="0" borderId="0" xfId="0" applyNumberFormat="1" applyFont="1"/>
    <xf numFmtId="165" fontId="49" fillId="0" borderId="0" xfId="0" applyNumberFormat="1" applyFont="1" applyAlignment="1"/>
    <xf numFmtId="165" fontId="50" fillId="2" borderId="0" xfId="0" applyNumberFormat="1" applyFont="1" applyFill="1" applyAlignment="1"/>
    <xf numFmtId="0" fontId="51" fillId="0" borderId="0" xfId="9" applyFont="1"/>
    <xf numFmtId="170" fontId="1" fillId="3" borderId="0" xfId="0" applyNumberFormat="1" applyFont="1" applyFill="1" applyAlignment="1"/>
    <xf numFmtId="170" fontId="27" fillId="2" borderId="15" xfId="0" applyNumberFormat="1" applyFont="1" applyFill="1" applyBorder="1" applyAlignment="1"/>
    <xf numFmtId="0" fontId="54" fillId="0" borderId="0" xfId="0" applyFont="1"/>
    <xf numFmtId="165" fontId="53" fillId="0" borderId="0" xfId="0" applyNumberFormat="1" applyFont="1"/>
    <xf numFmtId="165" fontId="30" fillId="0" borderId="0" xfId="0" applyNumberFormat="1" applyFont="1"/>
    <xf numFmtId="165" fontId="53" fillId="0" borderId="0" xfId="0" applyNumberFormat="1" applyFont="1" applyAlignment="1"/>
    <xf numFmtId="165" fontId="30" fillId="0" borderId="0" xfId="0" applyNumberFormat="1" applyFont="1" applyAlignment="1"/>
    <xf numFmtId="3" fontId="53" fillId="2" borderId="0" xfId="0" applyNumberFormat="1" applyFont="1" applyFill="1" applyAlignment="1"/>
    <xf numFmtId="3" fontId="57" fillId="2" borderId="0" xfId="0" applyNumberFormat="1" applyFont="1" applyFill="1" applyAlignment="1"/>
    <xf numFmtId="3" fontId="57" fillId="2" borderId="0" xfId="0" applyNumberFormat="1" applyFont="1" applyFill="1" applyBorder="1" applyAlignment="1"/>
    <xf numFmtId="0" fontId="30" fillId="0" borderId="0" xfId="0" applyFont="1"/>
    <xf numFmtId="165" fontId="54" fillId="0" borderId="0" xfId="0" applyNumberFormat="1" applyFont="1"/>
    <xf numFmtId="165" fontId="54" fillId="0" borderId="0" xfId="0" applyNumberFormat="1" applyFont="1" applyBorder="1"/>
    <xf numFmtId="165" fontId="58" fillId="0" borderId="0" xfId="0" applyNumberFormat="1" applyFont="1" applyAlignment="1"/>
    <xf numFmtId="165" fontId="59" fillId="0" borderId="0" xfId="0" applyNumberFormat="1" applyFont="1" applyAlignment="1"/>
    <xf numFmtId="3" fontId="56" fillId="0" borderId="0" xfId="0" applyNumberFormat="1" applyFont="1" applyAlignment="1"/>
    <xf numFmtId="3" fontId="55" fillId="0" borderId="0" xfId="0" applyNumberFormat="1" applyFont="1" applyAlignment="1"/>
    <xf numFmtId="0" fontId="54" fillId="0" borderId="0" xfId="9" applyFont="1"/>
    <xf numFmtId="0" fontId="47" fillId="0" borderId="0" xfId="9" applyFont="1"/>
    <xf numFmtId="37" fontId="5" fillId="0" borderId="9" xfId="0" applyNumberFormat="1" applyFont="1" applyBorder="1" applyAlignment="1"/>
    <xf numFmtId="37" fontId="5" fillId="0" borderId="12" xfId="0" applyNumberFormat="1" applyFont="1" applyBorder="1" applyAlignment="1"/>
    <xf numFmtId="37" fontId="5" fillId="0" borderId="16" xfId="0" applyNumberFormat="1" applyFont="1" applyBorder="1" applyAlignment="1"/>
    <xf numFmtId="37" fontId="5" fillId="0" borderId="17" xfId="0" applyNumberFormat="1" applyFont="1" applyBorder="1" applyAlignment="1"/>
    <xf numFmtId="37" fontId="16" fillId="0" borderId="18" xfId="0" applyNumberFormat="1" applyFont="1" applyBorder="1" applyAlignment="1"/>
    <xf numFmtId="37" fontId="5" fillId="0" borderId="5" xfId="0" applyNumberFormat="1" applyFont="1" applyBorder="1" applyAlignment="1"/>
    <xf numFmtId="37" fontId="5" fillId="0" borderId="10" xfId="0" applyNumberFormat="1" applyFont="1" applyBorder="1" applyAlignment="1"/>
    <xf numFmtId="37" fontId="16" fillId="0" borderId="5" xfId="0" applyNumberFormat="1" applyFont="1" applyBorder="1" applyAlignment="1"/>
    <xf numFmtId="37" fontId="5" fillId="0" borderId="11" xfId="0" applyNumberFormat="1" applyFont="1" applyBorder="1"/>
    <xf numFmtId="37" fontId="5" fillId="0" borderId="12" xfId="0" applyNumberFormat="1" applyFont="1" applyBorder="1"/>
    <xf numFmtId="37" fontId="5" fillId="0" borderId="7" xfId="0" applyNumberFormat="1" applyFont="1" applyBorder="1"/>
    <xf numFmtId="37" fontId="5" fillId="0" borderId="3" xfId="0" applyNumberFormat="1" applyFont="1" applyBorder="1"/>
    <xf numFmtId="37" fontId="5" fillId="0" borderId="4" xfId="0" applyNumberFormat="1" applyFont="1" applyBorder="1"/>
    <xf numFmtId="37" fontId="5" fillId="0" borderId="10" xfId="0" applyNumberFormat="1" applyFont="1" applyBorder="1"/>
    <xf numFmtId="37" fontId="22" fillId="0" borderId="8" xfId="9" applyNumberFormat="1" applyFont="1" applyBorder="1"/>
    <xf numFmtId="37" fontId="22" fillId="0" borderId="0" xfId="9" applyNumberFormat="1" applyFont="1" applyBorder="1"/>
    <xf numFmtId="37" fontId="20" fillId="3" borderId="0" xfId="9" applyNumberFormat="1" applyFill="1"/>
    <xf numFmtId="37" fontId="15" fillId="5" borderId="0" xfId="9" applyNumberFormat="1" applyFont="1" applyFill="1"/>
    <xf numFmtId="37" fontId="6" fillId="2" borderId="1" xfId="0" applyNumberFormat="1" applyFont="1" applyFill="1" applyBorder="1" applyAlignment="1"/>
    <xf numFmtId="37" fontId="6" fillId="2" borderId="19" xfId="0" applyNumberFormat="1" applyFont="1" applyFill="1" applyBorder="1" applyAlignment="1"/>
    <xf numFmtId="37" fontId="6" fillId="2" borderId="12" xfId="0" applyNumberFormat="1" applyFont="1" applyFill="1" applyBorder="1" applyAlignment="1"/>
    <xf numFmtId="37" fontId="29" fillId="0" borderId="20" xfId="0" applyNumberFormat="1" applyFont="1" applyBorder="1"/>
    <xf numFmtId="37" fontId="0" fillId="3" borderId="0" xfId="0" applyNumberFormat="1" applyFill="1" applyBorder="1"/>
    <xf numFmtId="37" fontId="24" fillId="2" borderId="21" xfId="0" applyNumberFormat="1" applyFont="1" applyFill="1" applyBorder="1" applyAlignment="1"/>
    <xf numFmtId="37" fontId="24" fillId="2" borderId="23" xfId="0" applyNumberFormat="1" applyFont="1" applyFill="1" applyBorder="1" applyAlignment="1"/>
    <xf numFmtId="37" fontId="24" fillId="2" borderId="25" xfId="0" applyNumberFormat="1" applyFont="1" applyFill="1" applyBorder="1" applyAlignment="1"/>
    <xf numFmtId="37" fontId="24" fillId="2" borderId="28" xfId="0" applyNumberFormat="1" applyFont="1" applyFill="1" applyBorder="1" applyAlignment="1"/>
    <xf numFmtId="37" fontId="24" fillId="2" borderId="30" xfId="0" applyNumberFormat="1" applyFont="1" applyFill="1" applyBorder="1" applyAlignment="1"/>
    <xf numFmtId="37" fontId="24" fillId="2" borderId="32" xfId="0" applyNumberFormat="1" applyFont="1" applyFill="1" applyBorder="1" applyAlignment="1"/>
    <xf numFmtId="37" fontId="24" fillId="2" borderId="0" xfId="0" applyNumberFormat="1" applyFont="1" applyFill="1" applyBorder="1" applyAlignment="1"/>
    <xf numFmtId="37" fontId="24" fillId="2" borderId="38" xfId="0" applyNumberFormat="1" applyFont="1" applyFill="1" applyBorder="1" applyAlignment="1"/>
    <xf numFmtId="37" fontId="24" fillId="2" borderId="0" xfId="0" applyNumberFormat="1" applyFont="1" applyFill="1" applyAlignment="1"/>
    <xf numFmtId="37" fontId="24" fillId="2" borderId="15" xfId="0" applyNumberFormat="1" applyFont="1" applyFill="1" applyBorder="1" applyAlignment="1"/>
    <xf numFmtId="37" fontId="24" fillId="2" borderId="11" xfId="0" applyNumberFormat="1" applyFont="1" applyFill="1" applyBorder="1" applyAlignment="1"/>
    <xf numFmtId="37" fontId="24" fillId="2" borderId="7" xfId="0" applyNumberFormat="1" applyFont="1" applyFill="1" applyBorder="1" applyAlignment="1"/>
    <xf numFmtId="37" fontId="24" fillId="2" borderId="3" xfId="0" applyNumberFormat="1" applyFont="1" applyFill="1" applyBorder="1" applyAlignment="1"/>
    <xf numFmtId="37" fontId="25" fillId="2" borderId="43" xfId="0" applyNumberFormat="1" applyFont="1" applyFill="1" applyBorder="1" applyAlignment="1"/>
    <xf numFmtId="4" fontId="24" fillId="2" borderId="15" xfId="0" applyNumberFormat="1" applyFont="1" applyFill="1" applyBorder="1" applyAlignment="1"/>
    <xf numFmtId="4" fontId="24" fillId="2" borderId="15" xfId="0" applyNumberFormat="1" applyFont="1" applyFill="1" applyBorder="1" applyAlignment="1">
      <alignment horizontal="right"/>
    </xf>
    <xf numFmtId="4" fontId="24" fillId="2" borderId="44" xfId="0" applyNumberFormat="1" applyFont="1" applyFill="1" applyBorder="1" applyAlignment="1">
      <alignment horizontal="right"/>
    </xf>
    <xf numFmtId="4" fontId="24" fillId="2" borderId="44" xfId="0" applyNumberFormat="1" applyFont="1" applyFill="1" applyBorder="1" applyAlignment="1"/>
    <xf numFmtId="4" fontId="5" fillId="0" borderId="15" xfId="0" applyNumberFormat="1" applyFont="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5" xfId="0" applyNumberFormat="1" applyFont="1" applyFill="1" applyBorder="1" applyAlignment="1">
      <alignment horizontal="right"/>
    </xf>
    <xf numFmtId="37" fontId="6" fillId="0" borderId="15" xfId="0" applyNumberFormat="1" applyFont="1" applyFill="1" applyBorder="1" applyAlignment="1"/>
    <xf numFmtId="37" fontId="6" fillId="0" borderId="11" xfId="0" applyNumberFormat="1" applyFont="1" applyFill="1" applyBorder="1" applyAlignment="1"/>
    <xf numFmtId="37" fontId="6" fillId="0" borderId="12" xfId="0" applyNumberFormat="1" applyFont="1" applyFill="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7" fillId="2" borderId="12" xfId="0" applyNumberFormat="1" applyFont="1" applyFill="1" applyBorder="1" applyAlignment="1"/>
    <xf numFmtId="37" fontId="6" fillId="2" borderId="43" xfId="0" applyNumberFormat="1" applyFont="1" applyFill="1" applyBorder="1" applyAlignment="1"/>
    <xf numFmtId="37" fontId="6" fillId="2" borderId="46" xfId="0" applyNumberFormat="1" applyFont="1" applyFill="1" applyBorder="1" applyAlignment="1"/>
    <xf numFmtId="0" fontId="22" fillId="0" borderId="47" xfId="9" applyFont="1" applyBorder="1"/>
    <xf numFmtId="0" fontId="20" fillId="0" borderId="46" xfId="9" applyBorder="1"/>
    <xf numFmtId="37" fontId="22" fillId="0" borderId="43" xfId="9" applyNumberFormat="1" applyFont="1" applyBorder="1"/>
    <xf numFmtId="37" fontId="22" fillId="0" borderId="46" xfId="9" applyNumberFormat="1" applyFont="1" applyBorder="1"/>
    <xf numFmtId="5" fontId="22" fillId="0" borderId="46" xfId="9" applyNumberFormat="1" applyFont="1" applyBorder="1"/>
    <xf numFmtId="5" fontId="22" fillId="0" borderId="47" xfId="9" applyNumberFormat="1" applyFont="1" applyBorder="1"/>
    <xf numFmtId="0" fontId="17" fillId="0" borderId="0" xfId="0" applyFont="1"/>
    <xf numFmtId="0" fontId="38" fillId="0" borderId="0" xfId="0" applyFont="1" applyBorder="1" applyAlignment="1">
      <alignment vertical="top" wrapText="1"/>
    </xf>
    <xf numFmtId="0" fontId="0" fillId="0" borderId="0" xfId="0" applyAlignment="1">
      <alignment vertical="top"/>
    </xf>
    <xf numFmtId="0" fontId="31" fillId="0" borderId="0" xfId="0" applyFont="1" applyAlignment="1">
      <alignment vertical="top"/>
    </xf>
    <xf numFmtId="0" fontId="31" fillId="0" borderId="0" xfId="0" applyFont="1" applyBorder="1" applyAlignment="1">
      <alignment horizontal="center" vertical="top" wrapText="1"/>
    </xf>
    <xf numFmtId="0" fontId="31" fillId="0" borderId="0" xfId="0" applyFont="1" applyBorder="1" applyAlignment="1">
      <alignment vertical="top"/>
    </xf>
    <xf numFmtId="0" fontId="31" fillId="0" borderId="3" xfId="0" applyFont="1" applyBorder="1" applyAlignment="1">
      <alignment vertical="top"/>
    </xf>
    <xf numFmtId="0" fontId="31" fillId="0" borderId="0" xfId="0" applyFont="1" applyBorder="1" applyAlignment="1">
      <alignment vertical="top" wrapText="1"/>
    </xf>
    <xf numFmtId="0" fontId="56" fillId="0" borderId="0" xfId="0" applyFont="1" applyAlignment="1">
      <alignment vertical="top"/>
    </xf>
    <xf numFmtId="170" fontId="25" fillId="2" borderId="48" xfId="0" applyNumberFormat="1" applyFont="1" applyFill="1" applyBorder="1" applyAlignment="1"/>
    <xf numFmtId="170" fontId="25" fillId="2" borderId="50" xfId="0" applyNumberFormat="1" applyFont="1" applyFill="1" applyBorder="1" applyAlignment="1"/>
    <xf numFmtId="37" fontId="25" fillId="2" borderId="48" xfId="0" applyNumberFormat="1" applyFont="1" applyFill="1" applyBorder="1" applyAlignment="1"/>
    <xf numFmtId="37" fontId="6" fillId="2" borderId="52" xfId="0" applyNumberFormat="1" applyFont="1" applyFill="1" applyBorder="1" applyAlignment="1"/>
    <xf numFmtId="37" fontId="6" fillId="0" borderId="52" xfId="0" applyNumberFormat="1" applyFont="1" applyFill="1" applyBorder="1" applyAlignment="1"/>
    <xf numFmtId="37" fontId="16" fillId="0" borderId="14" xfId="0" applyNumberFormat="1" applyFont="1" applyBorder="1" applyAlignment="1">
      <alignment horizontal="right"/>
    </xf>
    <xf numFmtId="37" fontId="25" fillId="2" borderId="46" xfId="0" applyNumberFormat="1" applyFont="1" applyFill="1" applyBorder="1" applyAlignment="1"/>
    <xf numFmtId="165" fontId="42" fillId="0" borderId="0" xfId="0" applyNumberFormat="1" applyFont="1" applyAlignment="1"/>
    <xf numFmtId="0" fontId="63" fillId="2" borderId="0" xfId="0" applyFont="1" applyFill="1" applyProtection="1">
      <protection hidden="1"/>
    </xf>
    <xf numFmtId="164" fontId="16" fillId="0" borderId="55" xfId="0" applyNumberFormat="1" applyFont="1" applyBorder="1" applyAlignment="1"/>
    <xf numFmtId="3" fontId="25" fillId="2" borderId="56" xfId="0" applyNumberFormat="1" applyFont="1" applyFill="1" applyBorder="1" applyAlignment="1"/>
    <xf numFmtId="37" fontId="28" fillId="2" borderId="57" xfId="0" applyNumberFormat="1" applyFont="1" applyFill="1" applyBorder="1" applyAlignment="1"/>
    <xf numFmtId="165" fontId="14" fillId="3" borderId="0" xfId="0" applyNumberFormat="1" applyFont="1" applyFill="1" applyBorder="1"/>
    <xf numFmtId="1" fontId="16" fillId="0" borderId="17" xfId="0" applyNumberFormat="1" applyFont="1" applyBorder="1" applyAlignment="1">
      <alignment horizontal="right"/>
    </xf>
    <xf numFmtId="37" fontId="5" fillId="0" borderId="9" xfId="0" applyNumberFormat="1" applyFont="1" applyBorder="1" applyAlignment="1">
      <alignment horizontal="right"/>
    </xf>
    <xf numFmtId="37" fontId="5" fillId="0" borderId="16" xfId="0" applyNumberFormat="1" applyFont="1" applyBorder="1" applyAlignment="1">
      <alignment horizontal="right"/>
    </xf>
    <xf numFmtId="37" fontId="5" fillId="0" borderId="17" xfId="0" applyNumberFormat="1" applyFont="1" applyBorder="1" applyAlignment="1">
      <alignment horizontal="right"/>
    </xf>
    <xf numFmtId="37" fontId="16" fillId="0" borderId="18" xfId="0" applyNumberFormat="1" applyFont="1" applyBorder="1" applyAlignment="1">
      <alignment horizontal="right"/>
    </xf>
    <xf numFmtId="37" fontId="28" fillId="2" borderId="58" xfId="0" applyNumberFormat="1" applyFont="1" applyFill="1" applyBorder="1" applyAlignment="1"/>
    <xf numFmtId="37" fontId="24" fillId="2" borderId="59" xfId="0" applyNumberFormat="1" applyFont="1" applyFill="1" applyBorder="1" applyAlignment="1"/>
    <xf numFmtId="0" fontId="13" fillId="0" borderId="0" xfId="0" applyFont="1"/>
    <xf numFmtId="37" fontId="5" fillId="0" borderId="15" xfId="0" applyNumberFormat="1" applyFont="1" applyBorder="1" applyAlignment="1">
      <alignment horizontal="center"/>
    </xf>
    <xf numFmtId="37" fontId="5" fillId="0" borderId="11" xfId="0" applyNumberFormat="1" applyFont="1" applyBorder="1" applyAlignment="1">
      <alignment horizontal="center"/>
    </xf>
    <xf numFmtId="37" fontId="5" fillId="0" borderId="11" xfId="0" applyNumberFormat="1" applyFont="1" applyBorder="1" applyAlignment="1"/>
    <xf numFmtId="3" fontId="5" fillId="0" borderId="12" xfId="0" applyNumberFormat="1" applyFont="1" applyBorder="1" applyAlignment="1"/>
    <xf numFmtId="164" fontId="5" fillId="0" borderId="11" xfId="0" applyNumberFormat="1" applyFont="1" applyBorder="1" applyAlignment="1"/>
    <xf numFmtId="164" fontId="16" fillId="0" borderId="3" xfId="0" applyNumberFormat="1" applyFont="1" applyBorder="1" applyAlignment="1"/>
    <xf numFmtId="164" fontId="16" fillId="0" borderId="4" xfId="0" applyNumberFormat="1" applyFont="1" applyBorder="1" applyAlignment="1"/>
    <xf numFmtId="3" fontId="5" fillId="0" borderId="3" xfId="0" applyNumberFormat="1" applyFont="1" applyBorder="1" applyAlignment="1"/>
    <xf numFmtId="37" fontId="5" fillId="0" borderId="8" xfId="0" applyNumberFormat="1" applyFont="1" applyBorder="1"/>
    <xf numFmtId="37" fontId="5" fillId="0" borderId="13" xfId="0" applyNumberFormat="1" applyFont="1" applyBorder="1"/>
    <xf numFmtId="0" fontId="6" fillId="2" borderId="61" xfId="0" applyNumberFormat="1" applyFont="1" applyFill="1" applyBorder="1" applyAlignment="1"/>
    <xf numFmtId="0" fontId="6" fillId="2" borderId="62" xfId="0" applyNumberFormat="1" applyFont="1" applyFill="1" applyBorder="1" applyAlignment="1">
      <alignment horizontal="left"/>
    </xf>
    <xf numFmtId="0" fontId="8" fillId="0" borderId="62" xfId="0" applyNumberFormat="1" applyFont="1" applyBorder="1" applyAlignment="1"/>
    <xf numFmtId="0" fontId="28" fillId="2" borderId="44" xfId="0" applyNumberFormat="1" applyFont="1" applyFill="1" applyBorder="1" applyAlignment="1">
      <alignment horizontal="left" indent="5"/>
    </xf>
    <xf numFmtId="0" fontId="25" fillId="2" borderId="68" xfId="0" applyNumberFormat="1" applyFont="1" applyFill="1" applyBorder="1" applyAlignment="1">
      <alignment horizontal="right"/>
    </xf>
    <xf numFmtId="0" fontId="25" fillId="2" borderId="70" xfId="0" applyNumberFormat="1" applyFont="1" applyFill="1" applyBorder="1" applyAlignment="1">
      <alignment horizontal="right"/>
    </xf>
    <xf numFmtId="0" fontId="17" fillId="0" borderId="0" xfId="0" applyNumberFormat="1" applyFont="1" applyAlignment="1"/>
    <xf numFmtId="0" fontId="25" fillId="2" borderId="72" xfId="0" applyNumberFormat="1" applyFont="1" applyFill="1" applyBorder="1" applyAlignment="1">
      <alignment horizontal="right"/>
    </xf>
    <xf numFmtId="0" fontId="25" fillId="2" borderId="73" xfId="0" applyNumberFormat="1" applyFont="1" applyFill="1" applyBorder="1" applyAlignment="1">
      <alignment horizontal="right"/>
    </xf>
    <xf numFmtId="0" fontId="25" fillId="2" borderId="74" xfId="0" applyNumberFormat="1" applyFont="1" applyFill="1" applyBorder="1" applyAlignment="1">
      <alignment horizontal="right"/>
    </xf>
    <xf numFmtId="0" fontId="6" fillId="2" borderId="75" xfId="0" applyNumberFormat="1" applyFont="1" applyFill="1" applyBorder="1" applyAlignment="1">
      <alignment horizontal="left" indent="1"/>
    </xf>
    <xf numFmtId="0" fontId="6" fillId="2" borderId="13" xfId="0" applyNumberFormat="1" applyFont="1" applyFill="1" applyBorder="1" applyAlignment="1">
      <alignment horizontal="left" indent="1"/>
    </xf>
    <xf numFmtId="0" fontId="7" fillId="2" borderId="13" xfId="0" applyNumberFormat="1" applyFont="1" applyFill="1" applyBorder="1" applyAlignment="1">
      <alignment horizontal="left" indent="2"/>
    </xf>
    <xf numFmtId="0" fontId="6" fillId="2" borderId="52" xfId="0" applyNumberFormat="1" applyFont="1" applyFill="1" applyBorder="1" applyAlignment="1">
      <alignment horizontal="left" indent="1"/>
    </xf>
    <xf numFmtId="0" fontId="6" fillId="2" borderId="76" xfId="0" applyNumberFormat="1" applyFont="1" applyFill="1" applyBorder="1" applyAlignment="1">
      <alignment horizontal="left" indent="2"/>
    </xf>
    <xf numFmtId="0" fontId="6" fillId="2" borderId="13" xfId="0" applyNumberFormat="1" applyFont="1" applyFill="1" applyBorder="1" applyAlignment="1">
      <alignment horizontal="left" indent="2"/>
    </xf>
    <xf numFmtId="0" fontId="27" fillId="2" borderId="13" xfId="0" applyNumberFormat="1" applyFont="1" applyFill="1" applyBorder="1" applyAlignment="1">
      <alignment horizontal="left" indent="3"/>
    </xf>
    <xf numFmtId="0" fontId="6" fillId="0" borderId="13" xfId="0" applyNumberFormat="1" applyFont="1" applyFill="1" applyBorder="1" applyAlignment="1">
      <alignment horizontal="left" indent="2"/>
    </xf>
    <xf numFmtId="0" fontId="27" fillId="2" borderId="72" xfId="0" applyNumberFormat="1" applyFont="1" applyFill="1" applyBorder="1" applyAlignment="1">
      <alignment horizontal="right"/>
    </xf>
    <xf numFmtId="0" fontId="27" fillId="2" borderId="73" xfId="0" applyNumberFormat="1" applyFont="1" applyFill="1" applyBorder="1" applyAlignment="1">
      <alignment horizontal="right"/>
    </xf>
    <xf numFmtId="0" fontId="27" fillId="2" borderId="74" xfId="0" applyNumberFormat="1" applyFont="1" applyFill="1" applyBorder="1" applyAlignment="1">
      <alignment horizontal="right"/>
    </xf>
    <xf numFmtId="37" fontId="24" fillId="2" borderId="13" xfId="0" applyNumberFormat="1" applyFont="1" applyFill="1" applyBorder="1" applyAlignment="1"/>
    <xf numFmtId="0" fontId="5" fillId="0" borderId="15" xfId="0" applyNumberFormat="1" applyFont="1" applyBorder="1" applyAlignment="1"/>
    <xf numFmtId="0" fontId="5" fillId="0" borderId="7" xfId="0" applyNumberFormat="1" applyFont="1" applyBorder="1" applyAlignment="1"/>
    <xf numFmtId="0" fontId="16" fillId="0" borderId="3" xfId="0" applyNumberFormat="1" applyFont="1" applyBorder="1" applyAlignment="1"/>
    <xf numFmtId="0" fontId="5" fillId="0" borderId="77" xfId="0" applyNumberFormat="1" applyFont="1" applyBorder="1" applyAlignment="1"/>
    <xf numFmtId="0" fontId="5" fillId="0" borderId="72" xfId="0" applyNumberFormat="1" applyFont="1" applyBorder="1" applyAlignment="1">
      <alignment horizontal="right"/>
    </xf>
    <xf numFmtId="0" fontId="5" fillId="0" borderId="73" xfId="0" applyNumberFormat="1" applyFont="1" applyBorder="1" applyAlignment="1">
      <alignment horizontal="center"/>
    </xf>
    <xf numFmtId="0" fontId="5" fillId="0" borderId="73" xfId="0" applyNumberFormat="1" applyFont="1" applyBorder="1" applyAlignment="1">
      <alignment horizontal="right"/>
    </xf>
    <xf numFmtId="0" fontId="5" fillId="0" borderId="72" xfId="0" applyNumberFormat="1" applyFont="1" applyBorder="1" applyAlignment="1">
      <alignment horizontal="center"/>
    </xf>
    <xf numFmtId="0" fontId="5" fillId="0" borderId="74" xfId="0" applyNumberFormat="1" applyFont="1" applyBorder="1" applyAlignment="1">
      <alignment horizontal="right"/>
    </xf>
    <xf numFmtId="37" fontId="16" fillId="0" borderId="52" xfId="0" applyNumberFormat="1" applyFont="1" applyBorder="1" applyAlignment="1">
      <alignment horizontal="center"/>
    </xf>
    <xf numFmtId="37" fontId="16" fillId="0" borderId="3" xfId="0" applyNumberFormat="1" applyFont="1" applyBorder="1" applyAlignment="1">
      <alignment horizontal="center"/>
    </xf>
    <xf numFmtId="37" fontId="5" fillId="0" borderId="8" xfId="0" applyNumberFormat="1" applyFont="1" applyBorder="1" applyAlignment="1">
      <alignment horizontal="center"/>
    </xf>
    <xf numFmtId="37" fontId="5" fillId="0" borderId="0" xfId="0" applyNumberFormat="1" applyFont="1" applyAlignment="1">
      <alignment horizontal="center"/>
    </xf>
    <xf numFmtId="37" fontId="5" fillId="0" borderId="7" xfId="0" applyNumberFormat="1" applyFont="1" applyBorder="1" applyAlignment="1">
      <alignment horizontal="center"/>
    </xf>
    <xf numFmtId="37" fontId="5" fillId="0" borderId="3" xfId="0" applyNumberFormat="1" applyFont="1" applyBorder="1" applyAlignment="1">
      <alignment horizontal="center"/>
    </xf>
    <xf numFmtId="37" fontId="5" fillId="0" borderId="8" xfId="0" applyNumberFormat="1" applyFont="1" applyBorder="1" applyAlignment="1"/>
    <xf numFmtId="37" fontId="5" fillId="0" borderId="0" xfId="0" applyNumberFormat="1" applyFont="1" applyAlignment="1"/>
    <xf numFmtId="37" fontId="5" fillId="0" borderId="7" xfId="0" applyNumberFormat="1" applyFont="1" applyBorder="1" applyAlignment="1"/>
    <xf numFmtId="37" fontId="5" fillId="0" borderId="3" xfId="0" applyNumberFormat="1" applyFont="1" applyBorder="1" applyAlignment="1"/>
    <xf numFmtId="37" fontId="5" fillId="0" borderId="15" xfId="0" applyNumberFormat="1" applyFont="1" applyBorder="1" applyAlignment="1"/>
    <xf numFmtId="37" fontId="5" fillId="0" borderId="0" xfId="0" applyNumberFormat="1" applyFont="1" applyBorder="1" applyAlignment="1"/>
    <xf numFmtId="167" fontId="64" fillId="0" borderId="0" xfId="1" applyNumberFormat="1" applyFont="1" applyAlignment="1">
      <alignment horizontal="center" vertical="center"/>
    </xf>
    <xf numFmtId="0" fontId="65" fillId="0" borderId="0" xfId="8" applyNumberFormat="1" applyFont="1" applyFill="1" applyBorder="1" applyAlignment="1" applyProtection="1"/>
    <xf numFmtId="0" fontId="20" fillId="0" borderId="0" xfId="8" applyNumberFormat="1" applyFill="1" applyBorder="1" applyAlignment="1" applyProtection="1"/>
    <xf numFmtId="167" fontId="64" fillId="0" borderId="0" xfId="1" applyNumberFormat="1" applyFont="1" applyAlignment="1">
      <alignment horizontal="centerContinuous" vertical="center"/>
    </xf>
    <xf numFmtId="167" fontId="20" fillId="0" borderId="0" xfId="1" applyNumberFormat="1" applyFill="1" applyBorder="1" applyAlignment="1" applyProtection="1"/>
    <xf numFmtId="0" fontId="65" fillId="0" borderId="0" xfId="8" applyNumberFormat="1" applyFont="1" applyFill="1" applyBorder="1" applyAlignment="1" applyProtection="1">
      <alignment horizontal="left"/>
    </xf>
    <xf numFmtId="165" fontId="8" fillId="4" borderId="0" xfId="0" applyNumberFormat="1" applyFont="1" applyFill="1" applyAlignment="1">
      <alignment horizontal="centerContinuous"/>
    </xf>
    <xf numFmtId="166" fontId="66" fillId="4" borderId="0" xfId="0" applyNumberFormat="1" applyFont="1" applyFill="1" applyAlignment="1">
      <alignment horizontal="centerContinuous"/>
    </xf>
    <xf numFmtId="0" fontId="20" fillId="4" borderId="0" xfId="0" applyFont="1" applyFill="1" applyBorder="1" applyAlignment="1">
      <alignment vertical="top" wrapText="1"/>
    </xf>
    <xf numFmtId="166" fontId="8" fillId="4" borderId="0" xfId="0" applyNumberFormat="1" applyFont="1" applyFill="1" applyBorder="1"/>
    <xf numFmtId="165" fontId="8" fillId="4" borderId="0" xfId="0" applyNumberFormat="1" applyFont="1" applyFill="1" applyBorder="1"/>
    <xf numFmtId="0" fontId="20" fillId="0" borderId="0" xfId="8" applyNumberFormat="1" applyFont="1" applyFill="1" applyBorder="1" applyAlignment="1" applyProtection="1"/>
    <xf numFmtId="0" fontId="0" fillId="0" borderId="0" xfId="0" applyBorder="1" applyAlignment="1">
      <alignment wrapText="1"/>
    </xf>
    <xf numFmtId="166" fontId="66" fillId="4" borderId="0" xfId="0" applyNumberFormat="1" applyFont="1" applyFill="1" applyAlignment="1">
      <alignment horizontal="centerContinuous" wrapText="1"/>
    </xf>
    <xf numFmtId="165" fontId="8" fillId="4" borderId="0" xfId="0" applyNumberFormat="1" applyFont="1" applyFill="1" applyAlignment="1">
      <alignment horizontal="centerContinuous" wrapText="1"/>
    </xf>
    <xf numFmtId="166" fontId="8" fillId="4" borderId="0" xfId="0" applyNumberFormat="1" applyFont="1" applyFill="1" applyBorder="1" applyAlignment="1">
      <alignment wrapText="1"/>
    </xf>
    <xf numFmtId="165" fontId="8" fillId="4" borderId="0" xfId="0" applyNumberFormat="1" applyFont="1" applyFill="1" applyBorder="1" applyAlignment="1">
      <alignment wrapText="1"/>
    </xf>
    <xf numFmtId="0" fontId="0" fillId="0" borderId="0" xfId="0" applyAlignment="1">
      <alignment wrapText="1"/>
    </xf>
    <xf numFmtId="0" fontId="60" fillId="0" borderId="0" xfId="8" applyNumberFormat="1" applyFont="1" applyFill="1" applyBorder="1" applyAlignment="1" applyProtection="1"/>
    <xf numFmtId="167" fontId="20" fillId="0" borderId="0" xfId="1" applyNumberFormat="1" applyFont="1" applyFill="1" applyBorder="1" applyAlignment="1" applyProtection="1"/>
    <xf numFmtId="0" fontId="20" fillId="0" borderId="0" xfId="0" applyFont="1" applyBorder="1" applyAlignment="1"/>
    <xf numFmtId="166" fontId="8" fillId="0" borderId="0" xfId="0" applyNumberFormat="1" applyFont="1" applyBorder="1"/>
    <xf numFmtId="165" fontId="8" fillId="0" borderId="0" xfId="0" applyNumberFormat="1" applyFont="1" applyBorder="1"/>
    <xf numFmtId="9" fontId="20" fillId="0" borderId="0" xfId="11" applyFill="1" applyBorder="1" applyAlignment="1" applyProtection="1"/>
    <xf numFmtId="0" fontId="20" fillId="0" borderId="0" xfId="8"/>
    <xf numFmtId="165" fontId="23" fillId="4" borderId="0" xfId="0" applyNumberFormat="1" applyFont="1" applyFill="1" applyAlignment="1">
      <alignment horizontal="centerContinuous"/>
    </xf>
    <xf numFmtId="165" fontId="5" fillId="4" borderId="0" xfId="0" applyNumberFormat="1" applyFont="1" applyFill="1" applyBorder="1"/>
    <xf numFmtId="167" fontId="68" fillId="0" borderId="0" xfId="1" applyNumberFormat="1" applyFont="1" applyAlignment="1">
      <alignment horizontal="left" vertical="center"/>
    </xf>
    <xf numFmtId="5" fontId="6" fillId="2" borderId="11" xfId="0" applyNumberFormat="1" applyFont="1" applyFill="1" applyBorder="1" applyAlignment="1"/>
    <xf numFmtId="5" fontId="6" fillId="2" borderId="12" xfId="0" applyNumberFormat="1" applyFont="1" applyFill="1" applyBorder="1" applyAlignment="1"/>
    <xf numFmtId="0" fontId="5" fillId="0" borderId="0" xfId="7" applyFont="1" applyAlignment="1">
      <alignment vertical="top" wrapText="1"/>
    </xf>
    <xf numFmtId="0" fontId="5" fillId="0" borderId="0" xfId="7" applyFont="1" applyAlignment="1">
      <alignment vertical="top"/>
    </xf>
    <xf numFmtId="0" fontId="49" fillId="0" borderId="0" xfId="7" applyFont="1" applyAlignment="1">
      <alignment vertical="top"/>
    </xf>
    <xf numFmtId="0" fontId="5" fillId="0" borderId="0" xfId="7" applyFont="1" applyFill="1" applyBorder="1" applyAlignment="1">
      <alignment vertical="top" wrapText="1"/>
    </xf>
    <xf numFmtId="169" fontId="5" fillId="0" borderId="0" xfId="3" applyNumberFormat="1" applyFont="1" applyFill="1" applyBorder="1" applyAlignment="1">
      <alignment vertical="top"/>
    </xf>
    <xf numFmtId="0" fontId="5" fillId="0" borderId="0" xfId="7" applyFont="1" applyFill="1" applyBorder="1" applyAlignment="1">
      <alignment vertical="top"/>
    </xf>
    <xf numFmtId="0" fontId="16" fillId="0" borderId="0" xfId="7" applyFont="1" applyFill="1" applyBorder="1" applyAlignment="1">
      <alignment vertical="top"/>
    </xf>
    <xf numFmtId="0" fontId="69" fillId="0" borderId="0" xfId="7" applyFont="1" applyAlignment="1">
      <alignment horizontal="left" vertical="top" wrapText="1"/>
    </xf>
    <xf numFmtId="0" fontId="5" fillId="0" borderId="0" xfId="7" applyFont="1" applyFill="1" applyAlignment="1">
      <alignment vertical="top"/>
    </xf>
    <xf numFmtId="0" fontId="70" fillId="0" borderId="0" xfId="7" applyFont="1" applyAlignment="1">
      <alignment vertical="top" wrapText="1"/>
    </xf>
    <xf numFmtId="0" fontId="5" fillId="4" borderId="0" xfId="7" applyFont="1" applyFill="1" applyAlignment="1">
      <alignment vertical="top" wrapText="1"/>
    </xf>
    <xf numFmtId="0" fontId="0" fillId="4" borderId="0" xfId="0" applyFill="1" applyBorder="1" applyAlignment="1"/>
    <xf numFmtId="166" fontId="66"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7" applyFont="1" applyFill="1" applyAlignment="1">
      <alignment vertical="top" wrapText="1"/>
    </xf>
    <xf numFmtId="37" fontId="8" fillId="0" borderId="80" xfId="0" applyNumberFormat="1" applyFont="1" applyBorder="1"/>
    <xf numFmtId="37" fontId="8" fillId="0" borderId="81" xfId="0" applyNumberFormat="1" applyFont="1" applyBorder="1"/>
    <xf numFmtId="37" fontId="8" fillId="0" borderId="82" xfId="0" applyNumberFormat="1" applyFont="1" applyBorder="1"/>
    <xf numFmtId="37" fontId="8" fillId="0" borderId="83" xfId="0" applyNumberFormat="1" applyFont="1" applyBorder="1"/>
    <xf numFmtId="37" fontId="8" fillId="0" borderId="84" xfId="0" applyNumberFormat="1" applyFont="1" applyBorder="1"/>
    <xf numFmtId="37" fontId="8" fillId="0" borderId="85" xfId="0" applyNumberFormat="1" applyFont="1" applyBorder="1"/>
    <xf numFmtId="37" fontId="29" fillId="0" borderId="86" xfId="0" applyNumberFormat="1" applyFont="1" applyBorder="1"/>
    <xf numFmtId="37" fontId="6" fillId="2" borderId="80" xfId="0" applyNumberFormat="1" applyFont="1" applyFill="1" applyBorder="1" applyAlignment="1"/>
    <xf numFmtId="37" fontId="6" fillId="2" borderId="81" xfId="0" applyNumberFormat="1" applyFont="1" applyFill="1" applyBorder="1" applyAlignment="1"/>
    <xf numFmtId="37" fontId="6" fillId="2" borderId="82" xfId="0" applyNumberFormat="1" applyFont="1" applyFill="1" applyBorder="1" applyAlignment="1"/>
    <xf numFmtId="37" fontId="29" fillId="0" borderId="87" xfId="0" applyNumberFormat="1" applyFont="1" applyBorder="1"/>
    <xf numFmtId="0" fontId="6" fillId="2" borderId="88" xfId="0" applyNumberFormat="1" applyFont="1" applyFill="1" applyBorder="1" applyAlignment="1">
      <alignment horizontal="left"/>
    </xf>
    <xf numFmtId="0" fontId="6" fillId="2" borderId="89" xfId="0" applyNumberFormat="1" applyFont="1" applyFill="1" applyBorder="1" applyAlignment="1">
      <alignment horizontal="left"/>
    </xf>
    <xf numFmtId="0" fontId="6" fillId="2" borderId="90" xfId="0" applyNumberFormat="1" applyFont="1" applyFill="1" applyBorder="1" applyAlignment="1">
      <alignment horizontal="left"/>
    </xf>
    <xf numFmtId="0" fontId="28" fillId="2" borderId="91" xfId="0" applyNumberFormat="1" applyFont="1" applyFill="1" applyBorder="1" applyAlignment="1">
      <alignment horizontal="left" indent="5"/>
    </xf>
    <xf numFmtId="165" fontId="1" fillId="0" borderId="0" xfId="0" applyNumberFormat="1" applyFont="1" applyBorder="1"/>
    <xf numFmtId="0" fontId="31" fillId="0" borderId="0" xfId="0" applyFont="1" applyBorder="1" applyAlignment="1">
      <alignment horizontal="center" vertical="top"/>
    </xf>
    <xf numFmtId="0" fontId="38" fillId="0" borderId="0" xfId="0" applyFont="1" applyBorder="1" applyAlignment="1">
      <alignment horizontal="center" vertical="top" wrapText="1"/>
    </xf>
    <xf numFmtId="0" fontId="0" fillId="4" borderId="0" xfId="0" applyFill="1" applyBorder="1" applyAlignment="1">
      <alignment horizontal="center" vertical="top"/>
    </xf>
    <xf numFmtId="0" fontId="54" fillId="0" borderId="0" xfId="0" applyFont="1" applyAlignment="1"/>
    <xf numFmtId="0" fontId="72" fillId="0" borderId="0" xfId="0" applyFont="1" applyBorder="1" applyAlignment="1">
      <alignment horizontal="center"/>
    </xf>
    <xf numFmtId="0" fontId="71" fillId="0" borderId="0" xfId="0" applyFont="1" applyBorder="1" applyAlignment="1">
      <alignment vertical="top" wrapText="1"/>
    </xf>
    <xf numFmtId="0" fontId="31" fillId="4" borderId="0" xfId="0" applyFont="1" applyFill="1" applyBorder="1" applyAlignment="1">
      <alignment horizontal="center" vertical="top"/>
    </xf>
    <xf numFmtId="1" fontId="31" fillId="0" borderId="0" xfId="0" applyNumberFormat="1" applyFont="1" applyBorder="1" applyAlignment="1">
      <alignment vertical="top"/>
    </xf>
    <xf numFmtId="0" fontId="38" fillId="0" borderId="0" xfId="0" applyFont="1" applyBorder="1" applyAlignment="1">
      <alignment horizontal="center"/>
    </xf>
    <xf numFmtId="0" fontId="42" fillId="4" borderId="0" xfId="0" applyFont="1" applyFill="1" applyBorder="1" applyAlignment="1">
      <alignment vertical="top" wrapText="1"/>
    </xf>
    <xf numFmtId="0" fontId="5" fillId="0" borderId="43" xfId="0" applyNumberFormat="1" applyFont="1" applyBorder="1" applyAlignment="1"/>
    <xf numFmtId="0" fontId="16" fillId="0" borderId="72" xfId="0" applyNumberFormat="1" applyFont="1" applyBorder="1" applyAlignment="1">
      <alignment horizontal="right"/>
    </xf>
    <xf numFmtId="0" fontId="16" fillId="0" borderId="73" xfId="0" applyNumberFormat="1" applyFont="1" applyBorder="1" applyAlignment="1">
      <alignment horizontal="right"/>
    </xf>
    <xf numFmtId="0" fontId="16" fillId="0" borderId="74" xfId="0" applyNumberFormat="1" applyFont="1" applyBorder="1" applyAlignment="1">
      <alignment horizontal="right"/>
    </xf>
    <xf numFmtId="0" fontId="5" fillId="0" borderId="52" xfId="0" applyNumberFormat="1" applyFont="1" applyBorder="1" applyAlignment="1">
      <alignment horizontal="left"/>
    </xf>
    <xf numFmtId="37" fontId="5" fillId="0" borderId="7" xfId="0" applyNumberFormat="1" applyFont="1" applyFill="1" applyBorder="1" applyAlignment="1"/>
    <xf numFmtId="37" fontId="5" fillId="0" borderId="3" xfId="0" applyNumberFormat="1" applyFont="1" applyFill="1" applyBorder="1" applyAlignment="1"/>
    <xf numFmtId="37" fontId="5" fillId="0" borderId="4" xfId="0" applyNumberFormat="1" applyFont="1" applyFill="1" applyBorder="1" applyAlignment="1"/>
    <xf numFmtId="0" fontId="16" fillId="0" borderId="43"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6" xfId="0" applyNumberFormat="1" applyFont="1" applyBorder="1" applyAlignment="1"/>
    <xf numFmtId="5" fontId="16" fillId="0" borderId="4" xfId="0" applyNumberFormat="1" applyFont="1" applyBorder="1" applyAlignment="1"/>
    <xf numFmtId="37" fontId="5" fillId="0" borderId="4" xfId="0" applyNumberFormat="1" applyFont="1" applyBorder="1" applyAlignment="1"/>
    <xf numFmtId="37" fontId="5" fillId="0" borderId="43" xfId="0" applyNumberFormat="1" applyFont="1" applyBorder="1" applyAlignment="1"/>
    <xf numFmtId="37" fontId="5" fillId="0" borderId="46" xfId="0" applyNumberFormat="1" applyFont="1" applyBorder="1" applyAlignment="1"/>
    <xf numFmtId="37" fontId="5" fillId="0" borderId="20" xfId="0" applyNumberFormat="1" applyFont="1" applyBorder="1" applyAlignment="1"/>
    <xf numFmtId="165" fontId="5" fillId="0" borderId="0" xfId="0" applyNumberFormat="1" applyFont="1" applyAlignment="1">
      <alignment horizontal="centerContinuous"/>
    </xf>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3" fontId="6" fillId="2" borderId="0" xfId="0" applyNumberFormat="1" applyFont="1" applyFill="1" applyAlignment="1"/>
    <xf numFmtId="165" fontId="56" fillId="0" borderId="0" xfId="0" applyNumberFormat="1" applyFont="1" applyAlignment="1"/>
    <xf numFmtId="165" fontId="55" fillId="0" borderId="0" xfId="0" applyNumberFormat="1" applyFont="1" applyAlignment="1"/>
    <xf numFmtId="0" fontId="8" fillId="0" borderId="0" xfId="8" applyNumberFormat="1" applyFont="1" applyFill="1" applyBorder="1" applyAlignment="1" applyProtection="1"/>
    <xf numFmtId="0" fontId="74" fillId="0" borderId="0" xfId="8" applyFont="1" applyBorder="1" applyAlignment="1">
      <alignment vertical="center"/>
    </xf>
    <xf numFmtId="0" fontId="74" fillId="0" borderId="0" xfId="8" applyFont="1" applyAlignment="1">
      <alignment vertical="center"/>
    </xf>
    <xf numFmtId="0" fontId="76" fillId="0" borderId="46" xfId="8" applyFont="1" applyFill="1" applyBorder="1" applyAlignment="1">
      <alignment horizontal="left" vertical="center"/>
    </xf>
    <xf numFmtId="0" fontId="76" fillId="0" borderId="92" xfId="8" applyFont="1" applyFill="1" applyBorder="1" applyAlignment="1">
      <alignment horizontal="left" vertical="center"/>
    </xf>
    <xf numFmtId="0" fontId="76" fillId="0" borderId="13" xfId="8" applyFont="1" applyFill="1" applyBorder="1" applyAlignment="1">
      <alignment horizontal="left" vertical="center"/>
    </xf>
    <xf numFmtId="0" fontId="76" fillId="0" borderId="93" xfId="8" applyFont="1" applyFill="1" applyBorder="1" applyAlignment="1">
      <alignment horizontal="left" vertical="center"/>
    </xf>
    <xf numFmtId="166" fontId="76" fillId="0" borderId="13" xfId="8" applyNumberFormat="1" applyFont="1" applyFill="1" applyBorder="1" applyAlignment="1">
      <alignment horizontal="left" vertical="center"/>
    </xf>
    <xf numFmtId="0" fontId="77" fillId="0" borderId="93" xfId="8" applyFont="1" applyFill="1" applyBorder="1" applyAlignment="1">
      <alignment horizontal="left" vertical="center"/>
    </xf>
    <xf numFmtId="166" fontId="77" fillId="0" borderId="13" xfId="8" applyNumberFormat="1" applyFont="1" applyFill="1" applyBorder="1" applyAlignment="1">
      <alignment horizontal="left" vertical="center"/>
    </xf>
    <xf numFmtId="0" fontId="76" fillId="0" borderId="94" xfId="8" applyFont="1" applyFill="1" applyBorder="1" applyAlignment="1">
      <alignment horizontal="left" vertical="center"/>
    </xf>
    <xf numFmtId="0" fontId="76" fillId="0" borderId="43" xfId="8" applyFont="1" applyFill="1" applyBorder="1" applyAlignment="1">
      <alignment vertical="center"/>
    </xf>
    <xf numFmtId="0" fontId="76" fillId="0" borderId="76" xfId="8" applyFont="1" applyFill="1" applyBorder="1" applyAlignment="1">
      <alignment vertical="center"/>
    </xf>
    <xf numFmtId="0" fontId="76" fillId="0" borderId="13" xfId="8" applyFont="1" applyFill="1" applyBorder="1" applyAlignment="1">
      <alignment vertical="center"/>
    </xf>
    <xf numFmtId="0" fontId="76" fillId="0" borderId="78" xfId="8" applyFont="1" applyFill="1" applyBorder="1" applyAlignment="1">
      <alignment vertical="center"/>
    </xf>
    <xf numFmtId="166" fontId="77" fillId="0" borderId="52" xfId="8" applyNumberFormat="1" applyFont="1" applyFill="1" applyBorder="1" applyAlignment="1">
      <alignment horizontal="left" vertical="center"/>
    </xf>
    <xf numFmtId="0" fontId="77" fillId="0" borderId="95" xfId="8" applyFont="1" applyFill="1" applyBorder="1" applyAlignment="1">
      <alignment horizontal="left" vertical="center"/>
    </xf>
    <xf numFmtId="0" fontId="77" fillId="0" borderId="43" xfId="8" applyFont="1" applyFill="1" applyBorder="1" applyAlignment="1">
      <alignment vertical="center"/>
    </xf>
    <xf numFmtId="0" fontId="78" fillId="0" borderId="46" xfId="8" applyNumberFormat="1" applyFont="1" applyFill="1" applyBorder="1" applyAlignment="1" applyProtection="1"/>
    <xf numFmtId="166" fontId="77" fillId="0" borderId="76" xfId="8" applyNumberFormat="1" applyFont="1" applyFill="1" applyBorder="1" applyAlignment="1">
      <alignment horizontal="left" vertical="center"/>
    </xf>
    <xf numFmtId="0" fontId="77" fillId="0" borderId="92" xfId="8" applyFont="1" applyFill="1" applyBorder="1" applyAlignment="1">
      <alignment horizontal="left" vertical="center"/>
    </xf>
    <xf numFmtId="166" fontId="77" fillId="0" borderId="78" xfId="8" applyNumberFormat="1" applyFont="1" applyFill="1" applyBorder="1" applyAlignment="1">
      <alignment horizontal="left" vertical="center"/>
    </xf>
    <xf numFmtId="0" fontId="77" fillId="0" borderId="94" xfId="8" applyFont="1" applyFill="1" applyBorder="1" applyAlignment="1">
      <alignment horizontal="left" vertical="center"/>
    </xf>
    <xf numFmtId="0" fontId="77" fillId="0" borderId="46" xfId="8" applyFont="1" applyFill="1" applyBorder="1" applyAlignment="1">
      <alignment horizontal="right" vertical="center"/>
    </xf>
    <xf numFmtId="0" fontId="77" fillId="0" borderId="15" xfId="8" applyFont="1" applyFill="1" applyBorder="1" applyAlignment="1">
      <alignment vertical="center"/>
    </xf>
    <xf numFmtId="0" fontId="77" fillId="0" borderId="81" xfId="8" applyFont="1" applyFill="1" applyBorder="1" applyAlignment="1">
      <alignment horizontal="left" vertical="center"/>
    </xf>
    <xf numFmtId="0" fontId="77" fillId="0" borderId="78" xfId="8" applyFont="1" applyFill="1" applyBorder="1" applyAlignment="1">
      <alignment vertical="center"/>
    </xf>
    <xf numFmtId="0" fontId="77" fillId="0" borderId="46" xfId="8" applyFont="1" applyFill="1" applyBorder="1" applyAlignment="1">
      <alignment horizontal="left" vertical="center"/>
    </xf>
    <xf numFmtId="0" fontId="76" fillId="0" borderId="7" xfId="8" applyFont="1" applyFill="1" applyBorder="1" applyAlignment="1">
      <alignment vertical="center"/>
    </xf>
    <xf numFmtId="0" fontId="76" fillId="0" borderId="3" xfId="8" applyFont="1" applyFill="1" applyBorder="1" applyAlignment="1">
      <alignment horizontal="left" vertical="center"/>
    </xf>
    <xf numFmtId="37" fontId="76" fillId="0" borderId="46" xfId="1" applyNumberFormat="1" applyFont="1" applyFill="1" applyBorder="1" applyAlignment="1">
      <alignment horizontal="right" vertical="center"/>
    </xf>
    <xf numFmtId="37" fontId="76" fillId="0" borderId="20" xfId="1" applyNumberFormat="1" applyFont="1" applyFill="1" applyBorder="1" applyAlignment="1">
      <alignment horizontal="right" vertical="center"/>
    </xf>
    <xf numFmtId="37" fontId="76" fillId="0" borderId="96" xfId="1" applyNumberFormat="1" applyFont="1" applyFill="1" applyBorder="1" applyAlignment="1">
      <alignment horizontal="right" vertical="center"/>
    </xf>
    <xf numFmtId="37" fontId="76" fillId="0" borderId="97" xfId="1" applyNumberFormat="1" applyFont="1" applyFill="1" applyBorder="1" applyAlignment="1">
      <alignment horizontal="right" vertical="center"/>
    </xf>
    <xf numFmtId="37" fontId="76" fillId="0" borderId="98" xfId="1" applyNumberFormat="1" applyFont="1" applyFill="1" applyBorder="1" applyAlignment="1">
      <alignment horizontal="right" vertical="center"/>
    </xf>
    <xf numFmtId="37" fontId="76" fillId="0" borderId="99" xfId="1" applyNumberFormat="1" applyFont="1" applyFill="1" applyBorder="1" applyAlignment="1">
      <alignment horizontal="right" vertical="center"/>
    </xf>
    <xf numFmtId="37" fontId="76" fillId="0" borderId="100" xfId="1" applyNumberFormat="1" applyFont="1" applyFill="1" applyBorder="1" applyAlignment="1">
      <alignment horizontal="right" vertical="center"/>
    </xf>
    <xf numFmtId="37" fontId="76" fillId="0" borderId="93" xfId="1" applyNumberFormat="1" applyFont="1" applyFill="1" applyBorder="1" applyAlignment="1">
      <alignment horizontal="right" vertical="center"/>
    </xf>
    <xf numFmtId="37" fontId="76" fillId="0" borderId="101" xfId="1" applyNumberFormat="1" applyFont="1" applyFill="1" applyBorder="1" applyAlignment="1">
      <alignment horizontal="right" vertical="center"/>
    </xf>
    <xf numFmtId="37" fontId="76" fillId="0" borderId="102" xfId="1" applyNumberFormat="1" applyFont="1" applyFill="1" applyBorder="1" applyAlignment="1">
      <alignment horizontal="right" vertical="center"/>
    </xf>
    <xf numFmtId="37" fontId="76" fillId="0" borderId="103" xfId="1" applyNumberFormat="1" applyFont="1" applyFill="1" applyBorder="1" applyAlignment="1">
      <alignment horizontal="right" vertical="center"/>
    </xf>
    <xf numFmtId="37" fontId="76" fillId="0" borderId="3" xfId="1" applyNumberFormat="1" applyFont="1" applyFill="1" applyBorder="1" applyAlignment="1">
      <alignment horizontal="right" vertical="center"/>
    </xf>
    <xf numFmtId="37" fontId="76"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78" fillId="0" borderId="46" xfId="1" applyNumberFormat="1" applyFont="1" applyFill="1" applyBorder="1" applyAlignment="1" applyProtection="1"/>
    <xf numFmtId="37" fontId="78" fillId="0" borderId="20" xfId="1" applyNumberFormat="1" applyFont="1" applyFill="1" applyBorder="1" applyAlignment="1" applyProtection="1"/>
    <xf numFmtId="37" fontId="77" fillId="0" borderId="96" xfId="1" applyNumberFormat="1" applyFont="1" applyFill="1" applyBorder="1" applyAlignment="1">
      <alignment horizontal="right" vertical="center"/>
    </xf>
    <xf numFmtId="37" fontId="77" fillId="0" borderId="97" xfId="1" applyNumberFormat="1" applyFont="1" applyFill="1" applyBorder="1" applyAlignment="1">
      <alignment horizontal="right" vertical="center"/>
    </xf>
    <xf numFmtId="37" fontId="77" fillId="0" borderId="98" xfId="1" applyNumberFormat="1" applyFont="1" applyFill="1" applyBorder="1" applyAlignment="1">
      <alignment horizontal="right" vertical="center"/>
    </xf>
    <xf numFmtId="37" fontId="77" fillId="0" borderId="99" xfId="1" applyNumberFormat="1" applyFont="1" applyFill="1" applyBorder="1" applyAlignment="1">
      <alignment horizontal="right" vertical="center"/>
    </xf>
    <xf numFmtId="37" fontId="77" fillId="0" borderId="100" xfId="1" applyNumberFormat="1" applyFont="1" applyFill="1" applyBorder="1" applyAlignment="1">
      <alignment horizontal="right" vertical="center"/>
    </xf>
    <xf numFmtId="37" fontId="77" fillId="0" borderId="101" xfId="1" applyNumberFormat="1" applyFont="1" applyFill="1" applyBorder="1" applyAlignment="1">
      <alignment horizontal="right" vertical="center"/>
    </xf>
    <xf numFmtId="37" fontId="77" fillId="0" borderId="102" xfId="1" applyNumberFormat="1" applyFont="1" applyFill="1" applyBorder="1" applyAlignment="1">
      <alignment horizontal="right" vertical="center"/>
    </xf>
    <xf numFmtId="37" fontId="77" fillId="0" borderId="103" xfId="1" applyNumberFormat="1" applyFont="1" applyFill="1" applyBorder="1" applyAlignment="1">
      <alignment horizontal="right" vertical="center"/>
    </xf>
    <xf numFmtId="37" fontId="77" fillId="0" borderId="84" xfId="1" applyNumberFormat="1" applyFont="1" applyFill="1" applyBorder="1" applyAlignment="1">
      <alignment horizontal="right" vertical="center"/>
    </xf>
    <xf numFmtId="37" fontId="77" fillId="0" borderId="104" xfId="1" applyNumberFormat="1" applyFont="1" applyFill="1" applyBorder="1" applyAlignment="1">
      <alignment horizontal="right" vertical="center"/>
    </xf>
    <xf numFmtId="37" fontId="77" fillId="0" borderId="46" xfId="1" applyNumberFormat="1" applyFont="1" applyFill="1" applyBorder="1" applyAlignment="1">
      <alignment horizontal="right" vertical="center"/>
    </xf>
    <xf numFmtId="37" fontId="77" fillId="0" borderId="20" xfId="1" applyNumberFormat="1" applyFont="1" applyFill="1" applyBorder="1" applyAlignment="1">
      <alignment horizontal="right" vertical="center"/>
    </xf>
    <xf numFmtId="37" fontId="5" fillId="0" borderId="45" xfId="0" applyNumberFormat="1" applyFont="1" applyBorder="1" applyAlignment="1"/>
    <xf numFmtId="0" fontId="70" fillId="0" borderId="8" xfId="0" applyNumberFormat="1" applyFont="1" applyBorder="1" applyAlignment="1"/>
    <xf numFmtId="0" fontId="70" fillId="0" borderId="0" xfId="0" applyNumberFormat="1" applyFont="1" applyBorder="1" applyAlignment="1"/>
    <xf numFmtId="0" fontId="70" fillId="0" borderId="45" xfId="0" applyNumberFormat="1" applyFont="1" applyBorder="1" applyAlignment="1"/>
    <xf numFmtId="0" fontId="70" fillId="0" borderId="0" xfId="0" applyNumberFormat="1" applyFont="1" applyAlignment="1"/>
    <xf numFmtId="0" fontId="51" fillId="0" borderId="0" xfId="10" applyFont="1"/>
    <xf numFmtId="0" fontId="0" fillId="0" borderId="0" xfId="0" applyAlignment="1"/>
    <xf numFmtId="0" fontId="20" fillId="0" borderId="0" xfId="10"/>
    <xf numFmtId="0" fontId="16" fillId="0" borderId="0" xfId="10" applyFont="1"/>
    <xf numFmtId="0" fontId="22" fillId="0" borderId="0" xfId="10" applyFont="1"/>
    <xf numFmtId="0" fontId="8" fillId="0" borderId="0" xfId="10" applyFont="1"/>
    <xf numFmtId="0" fontId="8" fillId="0" borderId="0" xfId="10" applyFont="1" applyFill="1" applyAlignment="1">
      <alignment vertical="center"/>
    </xf>
    <xf numFmtId="0" fontId="22" fillId="0" borderId="0" xfId="10" applyFont="1" applyFill="1" applyBorder="1" applyAlignment="1">
      <alignment horizontal="centerContinuous"/>
    </xf>
    <xf numFmtId="0" fontId="8" fillId="0" borderId="8" xfId="10" applyFont="1" applyFill="1" applyBorder="1" applyAlignment="1">
      <alignment horizontal="center"/>
    </xf>
    <xf numFmtId="0" fontId="8" fillId="0" borderId="45" xfId="10" applyFont="1" applyFill="1" applyBorder="1" applyAlignment="1">
      <alignment horizontal="center"/>
    </xf>
    <xf numFmtId="0" fontId="8" fillId="0" borderId="0" xfId="10" applyFont="1" applyFill="1"/>
    <xf numFmtId="0" fontId="8" fillId="0" borderId="0" xfId="10" applyFont="1" applyFill="1" applyBorder="1" applyAlignment="1">
      <alignment horizontal="center"/>
    </xf>
    <xf numFmtId="0" fontId="8" fillId="0" borderId="7" xfId="10" applyFont="1" applyFill="1" applyBorder="1" applyAlignment="1">
      <alignment horizontal="center" wrapText="1"/>
    </xf>
    <xf numFmtId="0" fontId="8" fillId="0" borderId="4" xfId="10" applyFont="1" applyFill="1" applyBorder="1" applyAlignment="1">
      <alignment horizontal="center" wrapText="1"/>
    </xf>
    <xf numFmtId="0" fontId="80" fillId="0" borderId="0" xfId="10" applyFont="1" applyFill="1" applyBorder="1" applyAlignment="1">
      <alignment horizontal="center"/>
    </xf>
    <xf numFmtId="0" fontId="8" fillId="0" borderId="2" xfId="10" applyFont="1" applyBorder="1"/>
    <xf numFmtId="37" fontId="8" fillId="0" borderId="8" xfId="10" applyNumberFormat="1" applyFont="1" applyBorder="1"/>
    <xf numFmtId="37" fontId="8" fillId="0" borderId="45" xfId="10" applyNumberFormat="1" applyFont="1" applyBorder="1"/>
    <xf numFmtId="3" fontId="8" fillId="0" borderId="0" xfId="10" applyNumberFormat="1" applyFont="1"/>
    <xf numFmtId="37" fontId="8" fillId="0" borderId="0" xfId="10" applyNumberFormat="1" applyFont="1" applyBorder="1"/>
    <xf numFmtId="37" fontId="8" fillId="0" borderId="77" xfId="10" applyNumberFormat="1" applyFont="1" applyBorder="1"/>
    <xf numFmtId="0" fontId="8" fillId="0" borderId="0" xfId="10" applyFont="1" applyBorder="1"/>
    <xf numFmtId="0" fontId="22" fillId="0" borderId="6" xfId="10" applyFont="1" applyBorder="1"/>
    <xf numFmtId="0" fontId="8" fillId="0" borderId="6" xfId="0" applyFont="1" applyBorder="1"/>
    <xf numFmtId="0" fontId="8" fillId="0" borderId="6" xfId="0" applyFont="1" applyBorder="1" applyAlignment="1">
      <alignment wrapText="1"/>
    </xf>
    <xf numFmtId="0" fontId="22" fillId="0" borderId="5" xfId="10" applyFont="1" applyBorder="1"/>
    <xf numFmtId="37" fontId="22" fillId="0" borderId="7" xfId="1" applyNumberFormat="1" applyFont="1" applyBorder="1"/>
    <xf numFmtId="37" fontId="22" fillId="0" borderId="4" xfId="1" applyNumberFormat="1" applyFont="1" applyBorder="1"/>
    <xf numFmtId="3" fontId="22" fillId="0" borderId="8" xfId="1" applyNumberFormat="1" applyFont="1" applyBorder="1"/>
    <xf numFmtId="3" fontId="22" fillId="0" borderId="6" xfId="1" applyNumberFormat="1" applyFont="1" applyBorder="1"/>
    <xf numFmtId="167" fontId="22" fillId="0" borderId="0" xfId="1" applyNumberFormat="1" applyFont="1" applyBorder="1"/>
    <xf numFmtId="0" fontId="22" fillId="0" borderId="6" xfId="10" applyFont="1" applyBorder="1" applyAlignment="1">
      <alignment wrapText="1"/>
    </xf>
    <xf numFmtId="37" fontId="22" fillId="0" borderId="3" xfId="1" applyNumberFormat="1" applyFont="1" applyBorder="1"/>
    <xf numFmtId="0" fontId="8" fillId="0" borderId="0" xfId="10" applyNumberFormat="1" applyFont="1"/>
    <xf numFmtId="37" fontId="8" fillId="0" borderId="105" xfId="10" applyNumberFormat="1" applyFont="1" applyBorder="1"/>
    <xf numFmtId="0" fontId="22" fillId="0" borderId="106" xfId="10" applyFont="1" applyBorder="1" applyAlignment="1">
      <alignment horizontal="left"/>
    </xf>
    <xf numFmtId="0" fontId="22" fillId="0" borderId="107" xfId="10" applyFont="1" applyBorder="1" applyAlignment="1">
      <alignment horizontal="left"/>
    </xf>
    <xf numFmtId="167" fontId="22" fillId="0" borderId="0" xfId="10" applyNumberFormat="1" applyFont="1" applyBorder="1" applyAlignment="1">
      <alignment horizontal="left"/>
    </xf>
    <xf numFmtId="168" fontId="22" fillId="0" borderId="0" xfId="3" applyNumberFormat="1" applyFont="1" applyBorder="1" applyAlignment="1">
      <alignment horizontal="left"/>
    </xf>
    <xf numFmtId="0" fontId="81" fillId="0" borderId="0" xfId="10" applyFont="1" applyAlignment="1">
      <alignment horizontal="left"/>
    </xf>
    <xf numFmtId="0" fontId="81" fillId="0" borderId="0" xfId="10" applyFont="1" applyBorder="1" applyAlignment="1">
      <alignment horizontal="left"/>
    </xf>
    <xf numFmtId="0" fontId="22" fillId="0" borderId="0" xfId="10" applyFont="1" applyBorder="1" applyAlignment="1">
      <alignment horizontal="left"/>
    </xf>
    <xf numFmtId="0" fontId="8" fillId="3" borderId="0" xfId="10" applyFont="1" applyFill="1" applyBorder="1" applyAlignment="1">
      <alignment horizontal="center"/>
    </xf>
    <xf numFmtId="0" fontId="22" fillId="3" borderId="0" xfId="10" applyFont="1" applyFill="1" applyBorder="1" applyAlignment="1">
      <alignment horizontal="left"/>
    </xf>
    <xf numFmtId="37" fontId="22" fillId="3" borderId="0" xfId="10" applyNumberFormat="1" applyFont="1" applyFill="1" applyBorder="1" applyAlignment="1">
      <alignment horizontal="left"/>
    </xf>
    <xf numFmtId="5" fontId="22" fillId="3" borderId="0" xfId="3" applyNumberFormat="1" applyFont="1" applyFill="1" applyBorder="1" applyAlignment="1">
      <alignment horizontal="left"/>
    </xf>
    <xf numFmtId="5" fontId="22" fillId="3" borderId="0" xfId="10" applyNumberFormat="1" applyFont="1" applyFill="1" applyBorder="1" applyAlignment="1">
      <alignment horizontal="left"/>
    </xf>
    <xf numFmtId="167" fontId="22" fillId="3" borderId="0" xfId="10" applyNumberFormat="1" applyFont="1" applyFill="1" applyBorder="1" applyAlignment="1">
      <alignment horizontal="left"/>
    </xf>
    <xf numFmtId="168" fontId="22" fillId="3" borderId="0" xfId="3" applyNumberFormat="1" applyFont="1" applyFill="1" applyBorder="1" applyAlignment="1">
      <alignment horizontal="left"/>
    </xf>
    <xf numFmtId="167" fontId="14" fillId="0" borderId="0" xfId="10" applyNumberFormat="1" applyFont="1" applyFill="1" applyAlignment="1">
      <alignment horizontal="centerContinuous"/>
    </xf>
    <xf numFmtId="167" fontId="15" fillId="0" borderId="0" xfId="10" applyNumberFormat="1" applyFont="1" applyFill="1"/>
    <xf numFmtId="0" fontId="15" fillId="0" borderId="0" xfId="10" applyFont="1" applyFill="1"/>
    <xf numFmtId="0" fontId="14" fillId="0" borderId="0" xfId="0" applyFont="1" applyFill="1" applyBorder="1" applyAlignment="1">
      <alignment wrapText="1"/>
    </xf>
    <xf numFmtId="0" fontId="21" fillId="7" borderId="0" xfId="10" applyFont="1" applyFill="1" applyAlignment="1">
      <alignment horizontal="centerContinuous"/>
    </xf>
    <xf numFmtId="0" fontId="14" fillId="7" borderId="0" xfId="10" applyFont="1" applyFill="1" applyAlignment="1">
      <alignment horizontal="centerContinuous"/>
    </xf>
    <xf numFmtId="167" fontId="14" fillId="7" borderId="0" xfId="10" applyNumberFormat="1" applyFont="1" applyFill="1" applyAlignment="1">
      <alignment horizontal="centerContinuous"/>
    </xf>
    <xf numFmtId="0" fontId="14" fillId="7" borderId="0" xfId="0" applyFont="1" applyFill="1" applyBorder="1" applyAlignment="1">
      <alignment vertical="top" wrapText="1"/>
    </xf>
    <xf numFmtId="0" fontId="14" fillId="7" borderId="0" xfId="0" applyFont="1" applyFill="1" applyBorder="1" applyAlignment="1"/>
    <xf numFmtId="0" fontId="15" fillId="7" borderId="0" xfId="10" applyFont="1" applyFill="1"/>
    <xf numFmtId="5" fontId="5" fillId="0" borderId="0" xfId="3" applyNumberFormat="1" applyFont="1" applyFill="1" applyBorder="1" applyAlignment="1">
      <alignment vertical="top"/>
    </xf>
    <xf numFmtId="0" fontId="5" fillId="0" borderId="0" xfId="7" applyFont="1" applyFill="1" applyBorder="1" applyAlignment="1">
      <alignment horizontal="center" vertical="top" wrapText="1"/>
    </xf>
    <xf numFmtId="7" fontId="5" fillId="0" borderId="0" xfId="3" applyNumberFormat="1" applyFont="1" applyFill="1" applyBorder="1" applyAlignment="1">
      <alignment vertical="top"/>
    </xf>
    <xf numFmtId="0" fontId="85" fillId="0" borderId="0" xfId="0" applyFont="1"/>
    <xf numFmtId="0" fontId="6" fillId="2" borderId="15" xfId="0" applyNumberFormat="1" applyFont="1" applyFill="1" applyBorder="1" applyAlignment="1">
      <alignment horizontal="left" indent="1"/>
    </xf>
    <xf numFmtId="0" fontId="27" fillId="0" borderId="78" xfId="0" applyNumberFormat="1" applyFont="1" applyFill="1" applyBorder="1" applyAlignment="1">
      <alignment horizontal="left" indent="2"/>
    </xf>
    <xf numFmtId="37" fontId="27" fillId="0" borderId="78" xfId="0" applyNumberFormat="1" applyFont="1" applyFill="1" applyBorder="1" applyAlignment="1"/>
    <xf numFmtId="37" fontId="27" fillId="0" borderId="110" xfId="0" applyNumberFormat="1" applyFont="1" applyFill="1" applyBorder="1" applyAlignment="1"/>
    <xf numFmtId="37" fontId="27" fillId="0" borderId="111" xfId="0" applyNumberFormat="1" applyFont="1" applyFill="1" applyBorder="1" applyAlignment="1"/>
    <xf numFmtId="0" fontId="27" fillId="0" borderId="112" xfId="0" applyNumberFormat="1" applyFont="1" applyFill="1" applyBorder="1" applyAlignment="1">
      <alignment horizontal="left" indent="2"/>
    </xf>
    <xf numFmtId="37" fontId="27" fillId="0" borderId="75" xfId="0" applyNumberFormat="1" applyFont="1" applyFill="1" applyBorder="1" applyAlignment="1"/>
    <xf numFmtId="37" fontId="27" fillId="0" borderId="113" xfId="0" applyNumberFormat="1" applyFont="1" applyFill="1" applyBorder="1" applyAlignment="1"/>
    <xf numFmtId="37" fontId="27" fillId="0" borderId="114" xfId="0" applyNumberFormat="1" applyFont="1" applyFill="1" applyBorder="1" applyAlignment="1"/>
    <xf numFmtId="0" fontId="76" fillId="0" borderId="95" xfId="8" applyFont="1" applyFill="1" applyBorder="1" applyAlignment="1">
      <alignment horizontal="left" vertical="center"/>
    </xf>
    <xf numFmtId="0" fontId="76" fillId="0" borderId="52" xfId="8" applyFont="1" applyFill="1" applyBorder="1" applyAlignment="1">
      <alignment vertical="center"/>
    </xf>
    <xf numFmtId="37" fontId="5" fillId="0" borderId="14" xfId="0" applyNumberFormat="1" applyFont="1" applyBorder="1" applyAlignment="1"/>
    <xf numFmtId="1" fontId="5" fillId="0" borderId="17" xfId="0" applyNumberFormat="1" applyFont="1" applyBorder="1" applyAlignment="1">
      <alignment horizontal="right"/>
    </xf>
    <xf numFmtId="3" fontId="5" fillId="0" borderId="55" xfId="0" applyNumberFormat="1" applyFont="1" applyBorder="1" applyAlignment="1"/>
    <xf numFmtId="37" fontId="6" fillId="2" borderId="20" xfId="0" applyNumberFormat="1" applyFont="1" applyFill="1" applyBorder="1" applyAlignment="1"/>
    <xf numFmtId="37" fontId="6" fillId="2" borderId="13" xfId="0" applyNumberFormat="1" applyFont="1" applyFill="1" applyBorder="1" applyAlignment="1"/>
    <xf numFmtId="0" fontId="21" fillId="4" borderId="0" xfId="0" applyFont="1" applyFill="1" applyBorder="1" applyAlignment="1">
      <alignment horizontal="center" vertical="top"/>
    </xf>
    <xf numFmtId="3" fontId="14" fillId="0" borderId="0" xfId="0" applyNumberFormat="1" applyFont="1" applyAlignment="1"/>
    <xf numFmtId="165" fontId="14" fillId="0" borderId="0" xfId="0" applyNumberFormat="1" applyFont="1" applyAlignment="1"/>
    <xf numFmtId="3" fontId="30" fillId="0" borderId="0" xfId="0" applyNumberFormat="1" applyFont="1" applyAlignment="1"/>
    <xf numFmtId="3" fontId="14" fillId="6" borderId="0" xfId="0" applyNumberFormat="1" applyFont="1" applyFill="1" applyAlignment="1"/>
    <xf numFmtId="37" fontId="14" fillId="6" borderId="0" xfId="0" applyNumberFormat="1" applyFont="1" applyFill="1" applyAlignment="1"/>
    <xf numFmtId="3" fontId="14" fillId="4" borderId="0" xfId="0" applyNumberFormat="1" applyFont="1" applyFill="1" applyAlignment="1"/>
    <xf numFmtId="165" fontId="14" fillId="0" borderId="0" xfId="0" applyNumberFormat="1" applyFont="1" applyFill="1" applyAlignment="1"/>
    <xf numFmtId="165" fontId="21" fillId="4" borderId="0" xfId="0" applyNumberFormat="1" applyFont="1" applyFill="1" applyAlignment="1">
      <alignment horizontal="center" wrapText="1"/>
    </xf>
    <xf numFmtId="0" fontId="14" fillId="4" borderId="0" xfId="0" applyFont="1" applyFill="1" applyBorder="1" applyAlignment="1">
      <alignment wrapText="1"/>
    </xf>
    <xf numFmtId="0" fontId="14" fillId="4" borderId="0" xfId="0" applyFont="1" applyFill="1" applyBorder="1" applyAlignment="1"/>
    <xf numFmtId="165" fontId="48" fillId="0" borderId="0" xfId="0" applyNumberFormat="1" applyFont="1" applyAlignment="1"/>
    <xf numFmtId="165" fontId="14" fillId="4" borderId="0" xfId="0" applyNumberFormat="1" applyFont="1" applyFill="1" applyBorder="1" applyAlignment="1">
      <alignment vertical="top" wrapText="1"/>
    </xf>
    <xf numFmtId="3" fontId="44" fillId="0" borderId="0" xfId="0" applyNumberFormat="1" applyFont="1" applyAlignment="1"/>
    <xf numFmtId="165" fontId="44" fillId="0" borderId="0" xfId="0" applyNumberFormat="1" applyFont="1" applyAlignment="1"/>
    <xf numFmtId="165" fontId="44" fillId="0" borderId="0" xfId="0" applyNumberFormat="1" applyFont="1" applyFill="1" applyAlignment="1"/>
    <xf numFmtId="165" fontId="84" fillId="0" borderId="0" xfId="0" applyNumberFormat="1" applyFont="1" applyFill="1" applyAlignment="1"/>
    <xf numFmtId="165" fontId="14" fillId="0" borderId="0" xfId="0" applyNumberFormat="1" applyFont="1"/>
    <xf numFmtId="0" fontId="0" fillId="0" borderId="0" xfId="0" applyBorder="1" applyAlignment="1">
      <alignment vertical="top" wrapText="1"/>
    </xf>
    <xf numFmtId="0" fontId="14" fillId="4" borderId="0" xfId="0" applyFont="1" applyFill="1" applyBorder="1" applyAlignment="1">
      <alignment wrapText="1"/>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37" fontId="5" fillId="0" borderId="5" xfId="0" applyNumberFormat="1" applyFont="1" applyFill="1" applyBorder="1" applyAlignment="1"/>
    <xf numFmtId="5" fontId="16" fillId="0" borderId="5" xfId="0" applyNumberFormat="1" applyFont="1" applyBorder="1" applyAlignment="1"/>
    <xf numFmtId="37" fontId="5" fillId="0" borderId="47" xfId="0" applyNumberFormat="1" applyFont="1" applyBorder="1" applyAlignment="1"/>
    <xf numFmtId="0" fontId="16" fillId="0" borderId="119" xfId="0" applyNumberFormat="1" applyFont="1" applyBorder="1" applyAlignment="1">
      <alignment horizontal="center"/>
    </xf>
    <xf numFmtId="0" fontId="16" fillId="0" borderId="73" xfId="0" applyNumberFormat="1" applyFont="1" applyBorder="1" applyAlignment="1">
      <alignment horizontal="center"/>
    </xf>
    <xf numFmtId="37" fontId="16" fillId="0" borderId="43" xfId="0" applyNumberFormat="1" applyFont="1" applyBorder="1" applyAlignment="1"/>
    <xf numFmtId="37" fontId="16" fillId="0" borderId="46" xfId="0" applyNumberFormat="1" applyFont="1" applyBorder="1" applyAlignment="1"/>
    <xf numFmtId="0" fontId="25" fillId="2" borderId="69" xfId="0" applyNumberFormat="1" applyFont="1" applyFill="1" applyBorder="1" applyAlignment="1">
      <alignment horizontal="center"/>
    </xf>
    <xf numFmtId="37" fontId="24" fillId="2" borderId="22" xfId="0" applyNumberFormat="1" applyFont="1" applyFill="1" applyBorder="1" applyAlignment="1">
      <alignment horizontal="center"/>
    </xf>
    <xf numFmtId="37" fontId="24" fillId="2" borderId="29" xfId="0" applyNumberFormat="1" applyFont="1" applyFill="1" applyBorder="1" applyAlignment="1">
      <alignment horizontal="center"/>
    </xf>
    <xf numFmtId="37" fontId="24" fillId="2" borderId="31" xfId="0" applyNumberFormat="1" applyFont="1" applyFill="1" applyBorder="1" applyAlignment="1">
      <alignment horizontal="center"/>
    </xf>
    <xf numFmtId="37" fontId="24" fillId="2" borderId="36" xfId="0" applyNumberFormat="1" applyFont="1" applyFill="1" applyBorder="1" applyAlignment="1">
      <alignment horizontal="center"/>
    </xf>
    <xf numFmtId="37" fontId="24" fillId="2" borderId="39" xfId="0" applyNumberFormat="1" applyFont="1" applyFill="1" applyBorder="1" applyAlignment="1">
      <alignment horizontal="center"/>
    </xf>
    <xf numFmtId="37" fontId="24" fillId="2" borderId="41" xfId="0" applyNumberFormat="1" applyFont="1" applyFill="1" applyBorder="1" applyAlignment="1">
      <alignment horizontal="center"/>
    </xf>
    <xf numFmtId="37" fontId="24" fillId="2" borderId="60" xfId="0" applyNumberFormat="1" applyFont="1" applyFill="1" applyBorder="1" applyAlignment="1">
      <alignment horizontal="center"/>
    </xf>
    <xf numFmtId="5" fontId="25" fillId="2" borderId="49" xfId="0" applyNumberFormat="1" applyFont="1" applyFill="1" applyBorder="1" applyAlignment="1">
      <alignment horizontal="center"/>
    </xf>
    <xf numFmtId="3" fontId="4" fillId="2" borderId="0" xfId="0" applyNumberFormat="1" applyFont="1" applyFill="1" applyBorder="1" applyAlignment="1">
      <alignment horizontal="center"/>
    </xf>
    <xf numFmtId="37" fontId="24" fillId="2" borderId="24" xfId="0" applyNumberFormat="1" applyFont="1" applyFill="1" applyBorder="1" applyAlignment="1">
      <alignment horizontal="center"/>
    </xf>
    <xf numFmtId="37" fontId="24" fillId="2" borderId="45" xfId="0" applyNumberFormat="1" applyFont="1" applyFill="1" applyBorder="1" applyAlignment="1">
      <alignment horizontal="center"/>
    </xf>
    <xf numFmtId="37" fontId="24" fillId="2" borderId="23" xfId="0" applyNumberFormat="1" applyFont="1" applyFill="1" applyBorder="1" applyAlignment="1">
      <alignment horizontal="center"/>
    </xf>
    <xf numFmtId="37" fontId="24" fillId="2" borderId="32" xfId="0" applyNumberFormat="1" applyFont="1" applyFill="1" applyBorder="1" applyAlignment="1">
      <alignment horizontal="center"/>
    </xf>
    <xf numFmtId="37" fontId="24" fillId="2" borderId="0" xfId="0" applyNumberFormat="1" applyFont="1" applyFill="1" applyAlignment="1">
      <alignment horizontal="center"/>
    </xf>
    <xf numFmtId="37" fontId="24" fillId="2" borderId="0" xfId="0" applyNumberFormat="1" applyFont="1" applyFill="1" applyBorder="1" applyAlignment="1">
      <alignment horizontal="center"/>
    </xf>
    <xf numFmtId="5" fontId="25" fillId="2" borderId="50" xfId="0" applyNumberFormat="1" applyFont="1" applyFill="1" applyBorder="1" applyAlignment="1">
      <alignment horizontal="center"/>
    </xf>
    <xf numFmtId="0" fontId="25" fillId="2" borderId="71" xfId="0" applyNumberFormat="1" applyFont="1" applyFill="1" applyBorder="1" applyAlignment="1">
      <alignment horizontal="center"/>
    </xf>
    <xf numFmtId="37" fontId="24" fillId="2" borderId="26" xfId="0" applyNumberFormat="1" applyFont="1" applyFill="1" applyBorder="1" applyAlignment="1">
      <alignment horizontal="center"/>
    </xf>
    <xf numFmtId="37" fontId="24" fillId="2" borderId="33" xfId="0" applyNumberFormat="1" applyFont="1" applyFill="1" applyBorder="1" applyAlignment="1">
      <alignment horizontal="center"/>
    </xf>
    <xf numFmtId="37" fontId="24" fillId="2" borderId="34" xfId="0" applyNumberFormat="1" applyFont="1" applyFill="1" applyBorder="1" applyAlignment="1">
      <alignment horizontal="center"/>
    </xf>
    <xf numFmtId="37" fontId="24" fillId="2" borderId="35" xfId="0" applyNumberFormat="1" applyFont="1" applyFill="1" applyBorder="1" applyAlignment="1">
      <alignment horizontal="center"/>
    </xf>
    <xf numFmtId="37" fontId="24" fillId="2" borderId="37" xfId="0" applyNumberFormat="1" applyFont="1" applyFill="1" applyBorder="1" applyAlignment="1">
      <alignment horizontal="center"/>
    </xf>
    <xf numFmtId="37" fontId="24" fillId="2" borderId="40" xfId="0" applyNumberFormat="1" applyFont="1" applyFill="1" applyBorder="1" applyAlignment="1">
      <alignment horizontal="center"/>
    </xf>
    <xf numFmtId="37" fontId="24" fillId="2" borderId="42" xfId="0" applyNumberFormat="1" applyFont="1" applyFill="1" applyBorder="1" applyAlignment="1">
      <alignment horizontal="center"/>
    </xf>
    <xf numFmtId="37" fontId="24" fillId="2" borderId="27" xfId="0" applyNumberFormat="1" applyFont="1" applyFill="1" applyBorder="1" applyAlignment="1">
      <alignment horizontal="center"/>
    </xf>
    <xf numFmtId="5" fontId="25" fillId="2" borderId="51" xfId="0" applyNumberFormat="1" applyFont="1" applyFill="1" applyBorder="1" applyAlignment="1">
      <alignment horizontal="center"/>
    </xf>
    <xf numFmtId="0" fontId="48" fillId="0" borderId="0" xfId="0" applyFont="1" applyAlignment="1">
      <alignment horizontal="center"/>
    </xf>
    <xf numFmtId="0" fontId="86" fillId="2" borderId="21" xfId="0" applyNumberFormat="1" applyFont="1" applyFill="1" applyBorder="1" applyAlignment="1">
      <alignment horizontal="left"/>
    </xf>
    <xf numFmtId="0" fontId="86" fillId="2" borderId="64" xfId="0" applyNumberFormat="1" applyFont="1" applyFill="1" applyBorder="1" applyAlignment="1">
      <alignment horizontal="left"/>
    </xf>
    <xf numFmtId="0" fontId="86" fillId="2" borderId="28" xfId="0" applyNumberFormat="1" applyFont="1" applyFill="1" applyBorder="1" applyAlignment="1">
      <alignment horizontal="left"/>
    </xf>
    <xf numFmtId="0" fontId="86" fillId="2" borderId="65" xfId="0" applyNumberFormat="1" applyFont="1" applyFill="1" applyBorder="1" applyAlignment="1">
      <alignment horizontal="left"/>
    </xf>
    <xf numFmtId="0" fontId="79" fillId="0" borderId="6" xfId="0" applyNumberFormat="1" applyFont="1" applyBorder="1"/>
    <xf numFmtId="0" fontId="86" fillId="2" borderId="66" xfId="0" applyNumberFormat="1" applyFont="1" applyFill="1" applyBorder="1" applyAlignment="1">
      <alignment horizontal="left"/>
    </xf>
    <xf numFmtId="0" fontId="35" fillId="2" borderId="67" xfId="0" applyNumberFormat="1" applyFont="1" applyFill="1" applyBorder="1" applyAlignment="1">
      <alignment horizontal="left"/>
    </xf>
    <xf numFmtId="5" fontId="6" fillId="2" borderId="53" xfId="0" applyNumberFormat="1" applyFont="1" applyFill="1" applyBorder="1" applyAlignment="1"/>
    <xf numFmtId="5" fontId="6" fillId="2" borderId="54" xfId="0" applyNumberFormat="1" applyFont="1" applyFill="1" applyBorder="1" applyAlignment="1"/>
    <xf numFmtId="0" fontId="0" fillId="0" borderId="0" xfId="0"/>
    <xf numFmtId="0" fontId="2" fillId="0" borderId="43" xfId="0" applyNumberFormat="1" applyFont="1" applyBorder="1" applyAlignment="1"/>
    <xf numFmtId="37" fontId="2" fillId="0" borderId="11" xfId="0" applyNumberFormat="1" applyFont="1" applyBorder="1" applyAlignment="1"/>
    <xf numFmtId="37" fontId="22" fillId="0" borderId="108" xfId="10" applyNumberFormat="1" applyFont="1" applyBorder="1" applyAlignment="1">
      <alignment horizontal="right"/>
    </xf>
    <xf numFmtId="5" fontId="22" fillId="0" borderId="109" xfId="3" applyNumberFormat="1" applyFont="1" applyBorder="1" applyAlignment="1">
      <alignment horizontal="right"/>
    </xf>
    <xf numFmtId="0" fontId="22" fillId="0" borderId="107" xfId="10" applyFont="1" applyBorder="1" applyAlignment="1">
      <alignment horizontal="right"/>
    </xf>
    <xf numFmtId="0" fontId="15" fillId="0" borderId="14" xfId="9" applyFont="1" applyBorder="1" applyAlignment="1">
      <alignment horizontal="center"/>
    </xf>
    <xf numFmtId="0" fontId="2" fillId="0" borderId="75" xfId="0" applyNumberFormat="1" applyFont="1" applyBorder="1" applyAlignment="1">
      <alignment horizontal="left"/>
    </xf>
    <xf numFmtId="0" fontId="0" fillId="0" borderId="0" xfId="0" applyBorder="1" applyAlignment="1">
      <alignment vertical="top" wrapText="1"/>
    </xf>
    <xf numFmtId="0" fontId="38" fillId="0" borderId="0" xfId="0" applyFont="1" applyBorder="1" applyAlignment="1">
      <alignment vertical="top" wrapText="1"/>
    </xf>
    <xf numFmtId="0" fontId="31" fillId="0" borderId="0" xfId="0" applyFont="1" applyBorder="1" applyAlignment="1">
      <alignment horizontal="center" vertical="top" wrapText="1"/>
    </xf>
    <xf numFmtId="3" fontId="31" fillId="0" borderId="0" xfId="0" applyNumberFormat="1" applyFont="1" applyBorder="1" applyAlignment="1">
      <alignment horizontal="center" vertical="top" wrapText="1"/>
    </xf>
    <xf numFmtId="1" fontId="31" fillId="0" borderId="0" xfId="0" applyNumberFormat="1" applyFont="1" applyBorder="1" applyAlignment="1">
      <alignment horizontal="center" vertical="top" wrapText="1"/>
    </xf>
    <xf numFmtId="164" fontId="31" fillId="0" borderId="0" xfId="0" applyNumberFormat="1" applyFont="1" applyBorder="1" applyAlignment="1">
      <alignment horizontal="center" vertical="top" wrapText="1"/>
    </xf>
    <xf numFmtId="5" fontId="24" fillId="2" borderId="114" xfId="0" applyNumberFormat="1" applyFont="1" applyFill="1" applyBorder="1" applyAlignment="1"/>
    <xf numFmtId="5" fontId="24" fillId="2" borderId="115" xfId="0" applyNumberFormat="1" applyFont="1" applyFill="1" applyBorder="1" applyAlignment="1"/>
    <xf numFmtId="5" fontId="24" fillId="2" borderId="54" xfId="0" applyNumberFormat="1" applyFont="1" applyFill="1" applyBorder="1" applyAlignment="1"/>
    <xf numFmtId="5" fontId="25" fillId="2" borderId="20" xfId="0" applyNumberFormat="1" applyFont="1" applyFill="1" applyBorder="1" applyAlignment="1"/>
    <xf numFmtId="5" fontId="24" fillId="2" borderId="152" xfId="0" applyNumberFormat="1" applyFont="1" applyFill="1" applyBorder="1" applyAlignment="1"/>
    <xf numFmtId="5" fontId="24" fillId="2" borderId="153" xfId="0" applyNumberFormat="1" applyFont="1" applyFill="1" applyBorder="1" applyAlignment="1"/>
    <xf numFmtId="0" fontId="24" fillId="0" borderId="9" xfId="0" applyNumberFormat="1" applyFont="1" applyFill="1" applyBorder="1" applyAlignment="1">
      <alignment horizontal="left"/>
    </xf>
    <xf numFmtId="0" fontId="24" fillId="2" borderId="9" xfId="0" applyNumberFormat="1" applyFont="1" applyFill="1" applyBorder="1" applyAlignment="1">
      <alignment horizontal="left"/>
    </xf>
    <xf numFmtId="0" fontId="25" fillId="2" borderId="47" xfId="0" applyNumberFormat="1" applyFont="1" applyFill="1" applyBorder="1" applyAlignment="1">
      <alignment horizontal="left"/>
    </xf>
    <xf numFmtId="0" fontId="25" fillId="2" borderId="9" xfId="0" applyNumberFormat="1" applyFont="1" applyFill="1" applyBorder="1" applyAlignment="1">
      <alignment horizontal="left"/>
    </xf>
    <xf numFmtId="0" fontId="25" fillId="2" borderId="154" xfId="0" applyNumberFormat="1" applyFont="1" applyFill="1" applyBorder="1" applyAlignment="1">
      <alignment horizontal="left"/>
    </xf>
    <xf numFmtId="0" fontId="86" fillId="2" borderId="155" xfId="0" applyNumberFormat="1" applyFont="1" applyFill="1" applyBorder="1" applyAlignment="1">
      <alignment horizontal="left"/>
    </xf>
    <xf numFmtId="0" fontId="86" fillId="2" borderId="156" xfId="0" applyNumberFormat="1" applyFont="1" applyFill="1" applyBorder="1" applyAlignment="1">
      <alignment horizontal="left"/>
    </xf>
    <xf numFmtId="37" fontId="24" fillId="2" borderId="157" xfId="0" applyNumberFormat="1" applyFont="1" applyFill="1" applyBorder="1" applyAlignment="1"/>
    <xf numFmtId="37" fontId="24" fillId="2" borderId="158" xfId="0" applyNumberFormat="1" applyFont="1" applyFill="1" applyBorder="1" applyAlignment="1">
      <alignment horizontal="center"/>
    </xf>
    <xf numFmtId="37" fontId="24" fillId="2" borderId="159" xfId="0" applyNumberFormat="1" applyFont="1" applyFill="1" applyBorder="1" applyAlignment="1">
      <alignment horizontal="center"/>
    </xf>
    <xf numFmtId="0" fontId="21" fillId="4" borderId="0" xfId="0" applyFont="1" applyFill="1" applyBorder="1" applyAlignment="1">
      <alignment horizontal="center" vertical="top"/>
    </xf>
    <xf numFmtId="0" fontId="14" fillId="4" borderId="0" xfId="0" applyFont="1" applyFill="1" applyBorder="1" applyAlignment="1">
      <alignment vertical="top" wrapText="1"/>
    </xf>
    <xf numFmtId="0" fontId="0" fillId="0" borderId="0" xfId="0" applyBorder="1" applyAlignment="1">
      <alignment vertical="top" wrapText="1"/>
    </xf>
    <xf numFmtId="0" fontId="50" fillId="0" borderId="0" xfId="0" applyFont="1" applyBorder="1" applyAlignment="1"/>
    <xf numFmtId="0" fontId="60" fillId="0" borderId="0" xfId="0" applyFont="1" applyBorder="1" applyAlignment="1"/>
    <xf numFmtId="0" fontId="16" fillId="0" borderId="124" xfId="0" applyNumberFormat="1" applyFont="1" applyBorder="1" applyAlignment="1">
      <alignment horizontal="left" indent="2"/>
    </xf>
    <xf numFmtId="0" fontId="0" fillId="0" borderId="125" xfId="0" applyNumberFormat="1" applyBorder="1" applyAlignment="1">
      <alignment horizontal="left" indent="2"/>
    </xf>
    <xf numFmtId="0" fontId="2" fillId="0" borderId="11" xfId="0" applyNumberFormat="1" applyFont="1" applyBorder="1" applyAlignment="1"/>
    <xf numFmtId="0" fontId="5" fillId="0" borderId="11" xfId="0" applyNumberFormat="1" applyFont="1" applyBorder="1" applyAlignment="1"/>
    <xf numFmtId="0" fontId="17" fillId="0" borderId="0" xfId="0" applyNumberFormat="1" applyFont="1" applyAlignment="1"/>
    <xf numFmtId="0" fontId="62" fillId="0" borderId="0" xfId="0" applyNumberFormat="1" applyFont="1" applyAlignment="1"/>
    <xf numFmtId="0" fontId="16" fillId="0" borderId="117" xfId="0" applyNumberFormat="1" applyFont="1" applyBorder="1" applyAlignment="1"/>
    <xf numFmtId="0" fontId="0" fillId="0" borderId="118" xfId="0" applyNumberFormat="1" applyBorder="1" applyAlignment="1"/>
    <xf numFmtId="3" fontId="5" fillId="0" borderId="0" xfId="0" applyNumberFormat="1" applyFont="1" applyAlignment="1">
      <alignment horizontal="center"/>
    </xf>
    <xf numFmtId="3" fontId="8" fillId="0" borderId="0" xfId="0" applyNumberFormat="1" applyFont="1" applyAlignment="1">
      <alignment horizontal="center"/>
    </xf>
    <xf numFmtId="3" fontId="33" fillId="0" borderId="0" xfId="0" applyNumberFormat="1" applyFont="1" applyAlignment="1">
      <alignment horizontal="center"/>
    </xf>
    <xf numFmtId="165" fontId="16" fillId="0" borderId="2" xfId="0" applyNumberFormat="1" applyFont="1" applyBorder="1" applyAlignment="1">
      <alignment horizontal="right"/>
    </xf>
    <xf numFmtId="0" fontId="0" fillId="0" borderId="119" xfId="0" applyBorder="1" applyAlignment="1"/>
    <xf numFmtId="165" fontId="16" fillId="0" borderId="2" xfId="0" applyNumberFormat="1" applyFont="1" applyBorder="1" applyAlignment="1">
      <alignment horizontal="center"/>
    </xf>
    <xf numFmtId="0" fontId="32" fillId="0" borderId="0" xfId="0" applyNumberFormat="1" applyFont="1" applyAlignment="1">
      <alignment horizontal="center"/>
    </xf>
    <xf numFmtId="0" fontId="0" fillId="0" borderId="0" xfId="0" applyNumberFormat="1" applyAlignment="1">
      <alignment horizontal="center"/>
    </xf>
    <xf numFmtId="0" fontId="33" fillId="0" borderId="0" xfId="0" applyNumberFormat="1" applyFont="1" applyAlignment="1">
      <alignment horizontal="center"/>
    </xf>
    <xf numFmtId="0" fontId="0" fillId="0" borderId="0" xfId="0" applyNumberFormat="1" applyBorder="1" applyAlignment="1">
      <alignment horizontal="center"/>
    </xf>
    <xf numFmtId="165" fontId="16" fillId="0" borderId="43" xfId="0" applyNumberFormat="1" applyFont="1" applyBorder="1" applyAlignment="1">
      <alignment horizontal="center"/>
    </xf>
    <xf numFmtId="165" fontId="16" fillId="0" borderId="46" xfId="0" applyNumberFormat="1" applyFont="1" applyBorder="1" applyAlignment="1">
      <alignment horizontal="center"/>
    </xf>
    <xf numFmtId="165" fontId="16" fillId="0" borderId="20" xfId="0" applyNumberFormat="1" applyFont="1" applyBorder="1" applyAlignment="1">
      <alignment horizontal="center"/>
    </xf>
    <xf numFmtId="3" fontId="8" fillId="0" borderId="45" xfId="0" applyNumberFormat="1" applyFont="1" applyBorder="1" applyAlignment="1">
      <alignment horizontal="center"/>
    </xf>
    <xf numFmtId="3" fontId="8" fillId="0" borderId="73" xfId="0" applyNumberFormat="1" applyFont="1" applyBorder="1" applyAlignment="1">
      <alignment horizontal="center"/>
    </xf>
    <xf numFmtId="3" fontId="8" fillId="0" borderId="74" xfId="0" applyNumberFormat="1" applyFont="1" applyBorder="1" applyAlignment="1">
      <alignment horizontal="center"/>
    </xf>
    <xf numFmtId="0" fontId="5" fillId="0" borderId="62" xfId="0" applyNumberFormat="1" applyFont="1" applyBorder="1" applyAlignment="1"/>
    <xf numFmtId="0" fontId="0" fillId="0" borderId="123" xfId="0" applyNumberFormat="1" applyBorder="1" applyAlignment="1"/>
    <xf numFmtId="165" fontId="16" fillId="0" borderId="2" xfId="0" applyNumberFormat="1" applyFont="1" applyBorder="1" applyAlignment="1">
      <alignment horizontal="center" wrapText="1"/>
    </xf>
    <xf numFmtId="0" fontId="0" fillId="0" borderId="119" xfId="0" applyBorder="1" applyAlignment="1">
      <alignment horizontal="center" wrapText="1"/>
    </xf>
    <xf numFmtId="0" fontId="16" fillId="0" borderId="120" xfId="0" applyNumberFormat="1" applyFont="1" applyBorder="1" applyAlignment="1">
      <alignment horizontal="left" indent="2"/>
    </xf>
    <xf numFmtId="0" fontId="0" fillId="0" borderId="121" xfId="0" applyNumberFormat="1" applyBorder="1" applyAlignment="1">
      <alignment horizontal="left" indent="2"/>
    </xf>
    <xf numFmtId="0" fontId="5" fillId="0" borderId="63" xfId="0" applyNumberFormat="1" applyFont="1" applyBorder="1" applyAlignment="1"/>
    <xf numFmtId="0" fontId="0" fillId="0" borderId="122" xfId="0" applyNumberFormat="1" applyBorder="1" applyAlignment="1"/>
    <xf numFmtId="0" fontId="44" fillId="4" borderId="0" xfId="0" applyFont="1" applyFill="1" applyBorder="1" applyAlignment="1">
      <alignment vertical="top" wrapText="1"/>
    </xf>
    <xf numFmtId="3" fontId="44" fillId="4" borderId="0" xfId="0" applyNumberFormat="1" applyFont="1" applyFill="1" applyAlignment="1">
      <alignment vertical="top" wrapText="1"/>
    </xf>
    <xf numFmtId="0" fontId="14" fillId="4" borderId="0" xfId="0" applyFont="1" applyFill="1" applyAlignment="1">
      <alignment vertical="top" wrapText="1"/>
    </xf>
    <xf numFmtId="3" fontId="43" fillId="4" borderId="0" xfId="0" applyNumberFormat="1" applyFont="1" applyFill="1" applyAlignment="1">
      <alignment horizontal="center"/>
    </xf>
    <xf numFmtId="0" fontId="5" fillId="0" borderId="126" xfId="0" applyNumberFormat="1" applyFont="1" applyBorder="1" applyAlignment="1">
      <alignment horizontal="center"/>
    </xf>
    <xf numFmtId="0" fontId="5" fillId="0" borderId="116" xfId="0" applyNumberFormat="1" applyFont="1" applyBorder="1" applyAlignment="1">
      <alignment horizontal="center"/>
    </xf>
    <xf numFmtId="0" fontId="5" fillId="0" borderId="3" xfId="0" applyNumberFormat="1" applyFont="1" applyBorder="1" applyAlignment="1">
      <alignment horizontal="left"/>
    </xf>
    <xf numFmtId="0" fontId="5" fillId="0" borderId="4" xfId="0" applyNumberFormat="1" applyFont="1" applyBorder="1" applyAlignment="1">
      <alignment horizontal="left"/>
    </xf>
    <xf numFmtId="0" fontId="5" fillId="0" borderId="13" xfId="0" applyNumberFormat="1" applyFont="1" applyBorder="1" applyAlignment="1"/>
    <xf numFmtId="0" fontId="0" fillId="0" borderId="79" xfId="0" applyNumberFormat="1" applyBorder="1" applyAlignment="1"/>
    <xf numFmtId="0" fontId="2" fillId="0" borderId="13" xfId="0" applyNumberFormat="1" applyFont="1" applyBorder="1" applyAlignment="1">
      <alignment horizontal="left" indent="2"/>
    </xf>
    <xf numFmtId="0" fontId="0" fillId="0" borderId="79" xfId="0" applyNumberFormat="1" applyBorder="1" applyAlignment="1">
      <alignment horizontal="left" indent="2"/>
    </xf>
    <xf numFmtId="0" fontId="2" fillId="0" borderId="13" xfId="0" applyNumberFormat="1" applyFont="1" applyFill="1" applyBorder="1" applyAlignment="1">
      <alignment horizontal="left" indent="4"/>
    </xf>
    <xf numFmtId="0" fontId="0" fillId="0" borderId="79" xfId="0" applyNumberFormat="1" applyBorder="1" applyAlignment="1">
      <alignment horizontal="left" indent="4"/>
    </xf>
    <xf numFmtId="0" fontId="2" fillId="0" borderId="77" xfId="0" applyNumberFormat="1" applyFont="1" applyBorder="1" applyAlignment="1">
      <alignment horizontal="center" vertical="center"/>
    </xf>
    <xf numFmtId="0" fontId="60" fillId="0" borderId="126" xfId="0" applyNumberFormat="1" applyFont="1" applyBorder="1" applyAlignment="1">
      <alignment vertical="center"/>
    </xf>
    <xf numFmtId="0" fontId="60" fillId="0" borderId="116" xfId="0" applyNumberFormat="1" applyFont="1" applyBorder="1" applyAlignment="1">
      <alignment vertical="center"/>
    </xf>
    <xf numFmtId="0" fontId="60" fillId="0" borderId="7" xfId="0" applyNumberFormat="1" applyFont="1" applyBorder="1" applyAlignment="1">
      <alignment vertical="center"/>
    </xf>
    <xf numFmtId="0" fontId="60" fillId="0" borderId="3" xfId="0" applyNumberFormat="1" applyFont="1" applyBorder="1" applyAlignment="1">
      <alignment vertical="center"/>
    </xf>
    <xf numFmtId="0" fontId="60" fillId="0" borderId="4" xfId="0" applyNumberFormat="1" applyFont="1" applyBorder="1" applyAlignment="1">
      <alignment vertical="center"/>
    </xf>
    <xf numFmtId="0" fontId="5" fillId="0" borderId="77" xfId="0" applyNumberFormat="1" applyFont="1" applyBorder="1" applyAlignment="1">
      <alignment horizontal="center" vertical="center" wrapText="1"/>
    </xf>
    <xf numFmtId="0" fontId="60" fillId="0" borderId="126" xfId="0" applyNumberFormat="1" applyFont="1" applyBorder="1" applyAlignment="1">
      <alignment horizontal="center" vertical="center" wrapText="1"/>
    </xf>
    <xf numFmtId="0" fontId="60" fillId="0" borderId="116" xfId="0" applyNumberFormat="1" applyFont="1" applyBorder="1" applyAlignment="1">
      <alignment horizontal="center" vertical="center" wrapText="1"/>
    </xf>
    <xf numFmtId="0" fontId="60" fillId="0" borderId="7" xfId="0" applyNumberFormat="1" applyFont="1" applyBorder="1" applyAlignment="1">
      <alignment horizontal="center" vertical="center" wrapText="1"/>
    </xf>
    <xf numFmtId="0" fontId="60" fillId="0" borderId="3" xfId="0" applyNumberFormat="1" applyFont="1" applyBorder="1" applyAlignment="1">
      <alignment horizontal="center" vertical="center" wrapText="1"/>
    </xf>
    <xf numFmtId="0" fontId="60" fillId="0" borderId="4" xfId="0" applyNumberFormat="1" applyFont="1" applyBorder="1" applyAlignment="1">
      <alignment horizontal="center" vertical="center" wrapText="1"/>
    </xf>
    <xf numFmtId="0" fontId="60" fillId="0" borderId="126" xfId="0" applyNumberFormat="1" applyFont="1" applyBorder="1" applyAlignment="1">
      <alignment vertical="center" wrapText="1"/>
    </xf>
    <xf numFmtId="0" fontId="60" fillId="0" borderId="7" xfId="0" applyNumberFormat="1" applyFont="1" applyBorder="1" applyAlignment="1">
      <alignment vertical="center" wrapText="1"/>
    </xf>
    <xf numFmtId="0" fontId="60" fillId="0" borderId="3" xfId="0" applyNumberFormat="1" applyFont="1" applyBorder="1" applyAlignment="1">
      <alignment vertical="center" wrapText="1"/>
    </xf>
    <xf numFmtId="0" fontId="0" fillId="0" borderId="0" xfId="0"/>
    <xf numFmtId="0" fontId="16" fillId="0" borderId="43" xfId="0" applyNumberFormat="1" applyFont="1" applyBorder="1" applyAlignment="1"/>
    <xf numFmtId="0" fontId="0" fillId="0" borderId="46" xfId="0" applyNumberFormat="1" applyBorder="1" applyAlignment="1"/>
    <xf numFmtId="0" fontId="5" fillId="0" borderId="13" xfId="0" applyNumberFormat="1" applyFont="1" applyBorder="1" applyAlignment="1">
      <alignment horizontal="left" indent="2"/>
    </xf>
    <xf numFmtId="0" fontId="5" fillId="0" borderId="11" xfId="0" applyNumberFormat="1" applyFont="1" applyBorder="1" applyAlignment="1">
      <alignment horizontal="left"/>
    </xf>
    <xf numFmtId="0" fontId="5" fillId="0" borderId="12" xfId="0" applyNumberFormat="1" applyFont="1" applyBorder="1" applyAlignment="1">
      <alignment horizontal="left"/>
    </xf>
    <xf numFmtId="3" fontId="46" fillId="4" borderId="0" xfId="0" applyNumberFormat="1" applyFont="1" applyFill="1" applyAlignment="1">
      <alignment vertical="top" wrapText="1"/>
    </xf>
    <xf numFmtId="0" fontId="13" fillId="4" borderId="0" xfId="0" applyFont="1" applyFill="1" applyAlignment="1">
      <alignment vertical="top" wrapText="1"/>
    </xf>
    <xf numFmtId="0" fontId="2" fillId="0" borderId="13" xfId="0" applyNumberFormat="1" applyFont="1" applyBorder="1" applyAlignment="1">
      <alignment horizontal="left" indent="4"/>
    </xf>
    <xf numFmtId="0" fontId="5" fillId="0" borderId="15" xfId="0" applyNumberFormat="1" applyFont="1" applyBorder="1" applyAlignment="1">
      <alignment horizontal="left" indent="4"/>
    </xf>
    <xf numFmtId="0" fontId="0" fillId="0" borderId="11" xfId="0" applyNumberFormat="1" applyBorder="1" applyAlignment="1">
      <alignment horizontal="left" indent="4"/>
    </xf>
    <xf numFmtId="0" fontId="16" fillId="0" borderId="13" xfId="0" applyNumberFormat="1" applyFont="1" applyBorder="1" applyAlignment="1">
      <alignment horizontal="left"/>
    </xf>
    <xf numFmtId="0" fontId="16" fillId="0" borderId="79" xfId="0" applyNumberFormat="1" applyFont="1" applyBorder="1" applyAlignment="1">
      <alignment horizontal="left"/>
    </xf>
    <xf numFmtId="0" fontId="16" fillId="0" borderId="115" xfId="0" applyNumberFormat="1" applyFont="1" applyBorder="1" applyAlignment="1">
      <alignment horizontal="left"/>
    </xf>
    <xf numFmtId="0" fontId="5" fillId="0" borderId="79" xfId="0" applyNumberFormat="1" applyFont="1" applyBorder="1" applyAlignment="1">
      <alignment horizontal="left" indent="4"/>
    </xf>
    <xf numFmtId="0" fontId="5" fillId="0" borderId="115" xfId="0" applyNumberFormat="1" applyFont="1" applyBorder="1" applyAlignment="1">
      <alignment horizontal="left" indent="4"/>
    </xf>
    <xf numFmtId="0" fontId="16" fillId="0" borderId="77" xfId="0" applyNumberFormat="1" applyFont="1" applyBorder="1" applyAlignment="1"/>
    <xf numFmtId="0" fontId="60" fillId="0" borderId="126" xfId="0" applyNumberFormat="1" applyFont="1" applyBorder="1" applyAlignment="1"/>
    <xf numFmtId="0" fontId="60" fillId="0" borderId="8" xfId="0" applyNumberFormat="1" applyFont="1" applyBorder="1" applyAlignment="1"/>
    <xf numFmtId="0" fontId="60" fillId="0" borderId="0" xfId="0" applyNumberFormat="1" applyFont="1" applyBorder="1" applyAlignment="1"/>
    <xf numFmtId="0" fontId="60" fillId="0" borderId="72" xfId="0" applyNumberFormat="1" applyFont="1" applyBorder="1" applyAlignment="1"/>
    <xf numFmtId="0" fontId="60" fillId="0" borderId="73" xfId="0" applyNumberFormat="1" applyFont="1" applyBorder="1" applyAlignment="1"/>
    <xf numFmtId="0" fontId="2" fillId="0" borderId="43" xfId="0" applyNumberFormat="1" applyFont="1" applyBorder="1" applyAlignment="1"/>
    <xf numFmtId="0" fontId="15" fillId="0" borderId="0" xfId="9" applyFont="1" applyAlignment="1">
      <alignment horizontal="center"/>
    </xf>
    <xf numFmtId="0" fontId="20" fillId="0" borderId="3" xfId="9" applyBorder="1" applyAlignment="1">
      <alignment horizontal="center"/>
    </xf>
    <xf numFmtId="0" fontId="22" fillId="0" borderId="2" xfId="9" applyFont="1" applyBorder="1" applyAlignment="1">
      <alignment horizontal="center" wrapText="1"/>
    </xf>
    <xf numFmtId="0" fontId="0" fillId="0" borderId="5" xfId="0" applyBorder="1" applyAlignment="1">
      <alignment horizontal="center" wrapText="1"/>
    </xf>
    <xf numFmtId="3" fontId="17" fillId="0" borderId="0" xfId="0" applyNumberFormat="1" applyFont="1" applyAlignment="1"/>
    <xf numFmtId="0" fontId="62" fillId="0" borderId="0" xfId="0" applyFont="1" applyAlignment="1"/>
    <xf numFmtId="0" fontId="32" fillId="0" borderId="0" xfId="9" applyFont="1" applyAlignment="1">
      <alignment horizontal="center"/>
    </xf>
    <xf numFmtId="0" fontId="61" fillId="0" borderId="0" xfId="0" applyFont="1" applyAlignment="1">
      <alignment horizontal="center"/>
    </xf>
    <xf numFmtId="3" fontId="33" fillId="0" borderId="0" xfId="9" applyNumberFormat="1" applyFont="1" applyAlignment="1">
      <alignment horizontal="center"/>
    </xf>
    <xf numFmtId="0" fontId="61" fillId="0" borderId="0" xfId="0" applyFont="1" applyBorder="1" applyAlignment="1">
      <alignment horizontal="center"/>
    </xf>
    <xf numFmtId="0" fontId="33" fillId="0" borderId="0" xfId="9" applyFont="1" applyAlignment="1">
      <alignment horizontal="center"/>
    </xf>
    <xf numFmtId="3" fontId="17" fillId="0" borderId="0" xfId="0" applyNumberFormat="1" applyFont="1" applyAlignment="1">
      <alignment horizontal="center"/>
    </xf>
    <xf numFmtId="0" fontId="20" fillId="0" borderId="0" xfId="9" applyAlignment="1">
      <alignment horizontal="center"/>
    </xf>
    <xf numFmtId="0" fontId="0" fillId="4" borderId="0" xfId="0" applyFill="1" applyBorder="1" applyAlignment="1"/>
    <xf numFmtId="0" fontId="14" fillId="4" borderId="0" xfId="9" applyFont="1" applyFill="1" applyAlignment="1">
      <alignment horizontal="left" wrapText="1"/>
    </xf>
    <xf numFmtId="0" fontId="0" fillId="4" borderId="0" xfId="0" applyFill="1" applyAlignment="1"/>
    <xf numFmtId="0" fontId="14" fillId="4" borderId="0" xfId="9" applyFont="1" applyFill="1" applyAlignment="1">
      <alignment horizontal="left"/>
    </xf>
    <xf numFmtId="0" fontId="22" fillId="0" borderId="2" xfId="9" applyFont="1" applyBorder="1" applyAlignment="1">
      <alignment wrapText="1"/>
    </xf>
    <xf numFmtId="0" fontId="0" fillId="0" borderId="6" xfId="0" applyBorder="1" applyAlignment="1">
      <alignment wrapText="1"/>
    </xf>
    <xf numFmtId="0" fontId="22" fillId="0" borderId="43" xfId="9" applyFont="1" applyBorder="1" applyAlignment="1">
      <alignment horizontal="center"/>
    </xf>
    <xf numFmtId="0" fontId="0" fillId="0" borderId="46" xfId="0" applyBorder="1" applyAlignment="1">
      <alignment horizontal="center"/>
    </xf>
    <xf numFmtId="0" fontId="0" fillId="0" borderId="20" xfId="0" applyBorder="1" applyAlignment="1">
      <alignment horizontal="center"/>
    </xf>
    <xf numFmtId="0" fontId="50" fillId="0" borderId="7" xfId="9" applyFont="1" applyBorder="1" applyAlignment="1">
      <alignment horizontal="center"/>
    </xf>
    <xf numFmtId="0" fontId="48" fillId="0" borderId="3" xfId="0" applyFont="1" applyBorder="1" applyAlignment="1">
      <alignment horizontal="center"/>
    </xf>
    <xf numFmtId="0" fontId="48" fillId="0" borderId="4" xfId="0" applyFont="1" applyBorder="1" applyAlignment="1">
      <alignment horizontal="center"/>
    </xf>
    <xf numFmtId="0" fontId="22" fillId="0" borderId="2" xfId="9" applyFont="1" applyBorder="1" applyAlignment="1"/>
    <xf numFmtId="0" fontId="0" fillId="0" borderId="5" xfId="0" applyBorder="1" applyAlignment="1"/>
    <xf numFmtId="0" fontId="82"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2" fillId="0" borderId="43" xfId="10" applyFont="1" applyFill="1" applyBorder="1" applyAlignment="1">
      <alignment horizontal="center"/>
    </xf>
    <xf numFmtId="0" fontId="22" fillId="0" borderId="126" xfId="10" applyFont="1" applyFill="1" applyBorder="1" applyAlignment="1"/>
    <xf numFmtId="0" fontId="8" fillId="0" borderId="3" xfId="10" applyFont="1" applyFill="1" applyBorder="1" applyAlignment="1"/>
    <xf numFmtId="0" fontId="71" fillId="0" borderId="127" xfId="10" applyFont="1" applyFill="1" applyBorder="1" applyAlignment="1">
      <alignment horizontal="center" vertical="center" wrapText="1"/>
    </xf>
    <xf numFmtId="0" fontId="0" fillId="0" borderId="128"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1" fontId="22" fillId="0" borderId="127" xfId="10" applyNumberFormat="1" applyFont="1" applyFill="1" applyBorder="1" applyAlignment="1">
      <alignment horizontal="center" vertical="center" wrapText="1"/>
    </xf>
    <xf numFmtId="1" fontId="22" fillId="0" borderId="129" xfId="10" applyNumberFormat="1" applyFont="1" applyFill="1" applyBorder="1" applyAlignment="1">
      <alignment horizontal="center" vertical="center" wrapText="1"/>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22" fillId="0" borderId="7" xfId="10" applyFont="1" applyFill="1" applyBorder="1" applyAlignment="1">
      <alignment horizontal="center"/>
    </xf>
    <xf numFmtId="0" fontId="22" fillId="0" borderId="4" xfId="10" applyFont="1" applyFill="1" applyBorder="1" applyAlignment="1">
      <alignment horizontal="center"/>
    </xf>
    <xf numFmtId="0" fontId="21" fillId="7" borderId="0" xfId="10" applyFont="1" applyFill="1" applyAlignment="1">
      <alignment horizontal="center"/>
    </xf>
    <xf numFmtId="0" fontId="15" fillId="7" borderId="0" xfId="0" applyFont="1" applyFill="1" applyBorder="1" applyAlignment="1"/>
    <xf numFmtId="0" fontId="0" fillId="7" borderId="0" xfId="0" applyFill="1" applyBorder="1" applyAlignment="1"/>
    <xf numFmtId="0" fontId="15" fillId="7" borderId="0" xfId="0" applyFont="1" applyFill="1" applyBorder="1" applyAlignment="1">
      <alignment vertical="top" wrapText="1"/>
    </xf>
    <xf numFmtId="0" fontId="0" fillId="7" borderId="0" xfId="0" applyFill="1" applyBorder="1" applyAlignment="1">
      <alignment vertical="top" wrapText="1"/>
    </xf>
    <xf numFmtId="0" fontId="15" fillId="7" borderId="0" xfId="10" applyFont="1" applyFill="1" applyAlignment="1">
      <alignment vertical="top" wrapText="1"/>
    </xf>
    <xf numFmtId="0" fontId="0" fillId="7" borderId="0" xfId="0" applyFill="1" applyAlignment="1">
      <alignment vertical="top" wrapText="1"/>
    </xf>
    <xf numFmtId="0" fontId="17" fillId="0" borderId="0" xfId="10" applyFont="1" applyAlignment="1"/>
    <xf numFmtId="0" fontId="79" fillId="0" borderId="0" xfId="0" applyFont="1" applyBorder="1" applyAlignment="1"/>
    <xf numFmtId="0" fontId="16" fillId="0" borderId="0" xfId="10" applyFont="1" applyAlignment="1">
      <alignment horizontal="center"/>
    </xf>
    <xf numFmtId="0" fontId="0" fillId="0" borderId="0" xfId="0" applyBorder="1" applyAlignment="1">
      <alignment horizontal="center"/>
    </xf>
    <xf numFmtId="3" fontId="16" fillId="0" borderId="0" xfId="10" applyNumberFormat="1" applyFont="1" applyAlignment="1">
      <alignment horizontal="center"/>
    </xf>
    <xf numFmtId="0" fontId="8" fillId="0" borderId="0" xfId="10" applyFont="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0" fontId="17" fillId="0" borderId="0" xfId="10" applyFont="1" applyAlignment="1">
      <alignment horizontal="left"/>
    </xf>
    <xf numFmtId="0" fontId="0" fillId="0" borderId="0" xfId="0" applyBorder="1" applyAlignment="1">
      <alignment horizontal="left"/>
    </xf>
    <xf numFmtId="0" fontId="38" fillId="0" borderId="0" xfId="0" applyFont="1" applyBorder="1" applyAlignment="1">
      <alignment horizontal="center"/>
    </xf>
    <xf numFmtId="0" fontId="5" fillId="0" borderId="0" xfId="10" applyFont="1" applyAlignment="1">
      <alignment horizontal="center"/>
    </xf>
    <xf numFmtId="0" fontId="5" fillId="0" borderId="0" xfId="10" applyFont="1" applyBorder="1" applyAlignment="1">
      <alignment horizontal="center"/>
    </xf>
    <xf numFmtId="0" fontId="31" fillId="0" borderId="0" xfId="10" applyFont="1" applyBorder="1" applyAlignment="1">
      <alignment horizontal="center"/>
    </xf>
    <xf numFmtId="0" fontId="14" fillId="0" borderId="0" xfId="0" applyFont="1" applyAlignment="1">
      <alignment horizontal="left" wrapText="1"/>
    </xf>
    <xf numFmtId="0" fontId="38" fillId="0" borderId="0" xfId="0" applyFont="1" applyBorder="1" applyAlignment="1">
      <alignment vertical="top" wrapText="1"/>
    </xf>
    <xf numFmtId="0" fontId="31" fillId="0" borderId="0" xfId="0" applyFont="1" applyBorder="1" applyAlignment="1">
      <alignment horizontal="center" vertical="top" wrapText="1"/>
    </xf>
    <xf numFmtId="0" fontId="31" fillId="0" borderId="3" xfId="0" applyFont="1" applyBorder="1" applyAlignment="1">
      <alignment horizontal="center" vertical="top" wrapText="1"/>
    </xf>
    <xf numFmtId="0" fontId="38" fillId="0" borderId="0" xfId="0" applyFont="1" applyFill="1" applyBorder="1" applyAlignment="1">
      <alignment vertical="top" wrapText="1"/>
    </xf>
    <xf numFmtId="0" fontId="45" fillId="0" borderId="0" xfId="0" applyFont="1" applyBorder="1" applyAlignment="1">
      <alignment vertical="top" wrapText="1"/>
    </xf>
    <xf numFmtId="165" fontId="5" fillId="0" borderId="0" xfId="0" applyNumberFormat="1" applyFont="1" applyAlignment="1">
      <alignment horizontal="center"/>
    </xf>
    <xf numFmtId="165" fontId="5" fillId="0" borderId="3" xfId="0" applyNumberFormat="1" applyFont="1" applyBorder="1" applyAlignment="1">
      <alignment horizontal="center"/>
    </xf>
    <xf numFmtId="165" fontId="8" fillId="0" borderId="0" xfId="0" applyNumberFormat="1" applyFont="1" applyAlignment="1">
      <alignment horizontal="center"/>
    </xf>
    <xf numFmtId="0" fontId="5" fillId="0" borderId="0" xfId="0" applyFont="1" applyBorder="1" applyAlignment="1">
      <alignment horizontal="center"/>
    </xf>
    <xf numFmtId="165" fontId="9" fillId="0" borderId="0" xfId="0" applyNumberFormat="1" applyFont="1" applyAlignment="1">
      <alignment horizontal="center"/>
    </xf>
    <xf numFmtId="0" fontId="5" fillId="0" borderId="0" xfId="0" applyFont="1" applyAlignment="1">
      <alignment horizontal="center"/>
    </xf>
    <xf numFmtId="165" fontId="11" fillId="0" borderId="0" xfId="0" applyNumberFormat="1" applyFont="1" applyAlignment="1">
      <alignment horizontal="center"/>
    </xf>
    <xf numFmtId="165" fontId="13" fillId="0" borderId="0" xfId="0" applyNumberFormat="1" applyFont="1" applyAlignment="1">
      <alignment wrapText="1"/>
    </xf>
    <xf numFmtId="0" fontId="14" fillId="0" borderId="0" xfId="0" applyFont="1" applyAlignment="1">
      <alignment wrapText="1"/>
    </xf>
    <xf numFmtId="0" fontId="16" fillId="0" borderId="77" xfId="0" applyNumberFormat="1" applyFont="1" applyBorder="1" applyAlignment="1">
      <alignment horizontal="center" vertical="center" wrapText="1"/>
    </xf>
    <xf numFmtId="0" fontId="5" fillId="0" borderId="126" xfId="0" applyNumberFormat="1" applyFont="1" applyBorder="1" applyAlignment="1">
      <alignment horizontal="center" vertical="center" wrapText="1"/>
    </xf>
    <xf numFmtId="0" fontId="5" fillId="0" borderId="116"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45" xfId="0" applyNumberFormat="1" applyFont="1" applyBorder="1" applyAlignment="1">
      <alignment horizontal="center" vertical="center" wrapText="1"/>
    </xf>
    <xf numFmtId="0" fontId="14" fillId="4" borderId="0" xfId="0" applyFont="1" applyFill="1" applyBorder="1" applyAlignment="1">
      <alignment wrapText="1"/>
    </xf>
    <xf numFmtId="0" fontId="14" fillId="0" borderId="0" xfId="0" applyFont="1" applyBorder="1" applyAlignment="1">
      <alignment wrapText="1"/>
    </xf>
    <xf numFmtId="165" fontId="21" fillId="4" borderId="0" xfId="0" applyNumberFormat="1" applyFont="1" applyFill="1" applyAlignment="1">
      <alignment horizontal="center" wrapText="1"/>
    </xf>
    <xf numFmtId="165" fontId="14" fillId="4" borderId="0" xfId="0" applyNumberFormat="1" applyFont="1" applyFill="1" applyAlignment="1">
      <alignment wrapText="1"/>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77" xfId="0" applyNumberFormat="1" applyFont="1" applyBorder="1" applyAlignment="1">
      <alignment horizontal="center" vertical="center"/>
    </xf>
    <xf numFmtId="0" fontId="5" fillId="0" borderId="126" xfId="0" applyNumberFormat="1" applyFont="1" applyBorder="1" applyAlignment="1">
      <alignment horizontal="center" vertical="center"/>
    </xf>
    <xf numFmtId="0" fontId="5" fillId="0" borderId="116"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45" xfId="0" applyNumberFormat="1" applyFont="1" applyBorder="1" applyAlignment="1">
      <alignment horizontal="center" vertical="center"/>
    </xf>
    <xf numFmtId="0" fontId="16" fillId="0" borderId="77" xfId="0" applyNumberFormat="1" applyFont="1" applyBorder="1" applyAlignment="1">
      <alignment horizontal="center"/>
    </xf>
    <xf numFmtId="0" fontId="16" fillId="0" borderId="8" xfId="0" applyNumberFormat="1" applyFont="1" applyBorder="1" applyAlignment="1">
      <alignment horizontal="center"/>
    </xf>
    <xf numFmtId="0" fontId="16" fillId="0" borderId="72" xfId="0" applyNumberFormat="1" applyFont="1" applyBorder="1" applyAlignment="1">
      <alignment horizontal="center"/>
    </xf>
    <xf numFmtId="0" fontId="16" fillId="0" borderId="116" xfId="0" applyNumberFormat="1" applyFont="1" applyBorder="1" applyAlignment="1">
      <alignment horizontal="center" vertical="center" wrapText="1"/>
    </xf>
    <xf numFmtId="0" fontId="16" fillId="0" borderId="45" xfId="0" applyNumberFormat="1" applyFont="1" applyBorder="1" applyAlignment="1">
      <alignment horizontal="center" vertical="center" wrapText="1"/>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2" fillId="0" borderId="75" xfId="0" applyNumberFormat="1" applyFont="1" applyBorder="1" applyAlignment="1">
      <alignment horizontal="left"/>
    </xf>
    <xf numFmtId="0" fontId="5" fillId="0" borderId="114" xfId="0" applyNumberFormat="1" applyFont="1" applyBorder="1" applyAlignment="1">
      <alignment horizontal="left"/>
    </xf>
    <xf numFmtId="165" fontId="49" fillId="0" borderId="0" xfId="0" applyNumberFormat="1" applyFont="1" applyAlignment="1">
      <alignment horizontal="center"/>
    </xf>
    <xf numFmtId="0" fontId="49" fillId="0" borderId="0" xfId="0" applyFont="1" applyBorder="1" applyAlignment="1">
      <alignment horizontal="center"/>
    </xf>
    <xf numFmtId="165" fontId="26" fillId="4" borderId="0" xfId="0" applyNumberFormat="1" applyFont="1" applyFill="1" applyAlignment="1">
      <alignment vertical="top" wrapText="1"/>
    </xf>
    <xf numFmtId="165" fontId="42" fillId="4" borderId="0" xfId="0" applyNumberFormat="1" applyFont="1" applyFill="1" applyAlignment="1">
      <alignment vertical="top" wrapText="1"/>
    </xf>
    <xf numFmtId="165" fontId="42" fillId="4" borderId="0" xfId="0" applyNumberFormat="1" applyFont="1" applyFill="1" applyBorder="1" applyAlignment="1">
      <alignment vertical="top" wrapText="1"/>
    </xf>
    <xf numFmtId="0" fontId="26" fillId="4" borderId="0" xfId="0" applyFont="1" applyFill="1" applyBorder="1" applyAlignment="1">
      <alignment wrapText="1"/>
    </xf>
    <xf numFmtId="0" fontId="42" fillId="4" borderId="0" xfId="0" applyFont="1" applyFill="1" applyBorder="1" applyAlignment="1">
      <alignment wrapText="1"/>
    </xf>
    <xf numFmtId="0" fontId="26" fillId="4" borderId="0" xfId="0" applyFont="1" applyFill="1" applyBorder="1" applyAlignment="1">
      <alignment vertical="top" wrapText="1"/>
    </xf>
    <xf numFmtId="0" fontId="42" fillId="4" borderId="0" xfId="0" applyFont="1" applyFill="1" applyBorder="1" applyAlignment="1">
      <alignment vertical="top" wrapText="1"/>
    </xf>
    <xf numFmtId="0" fontId="5" fillId="0" borderId="126" xfId="0" applyNumberFormat="1" applyFont="1" applyBorder="1" applyAlignment="1"/>
    <xf numFmtId="0" fontId="5" fillId="0" borderId="72" xfId="0" applyNumberFormat="1" applyFont="1" applyBorder="1" applyAlignment="1"/>
    <xf numFmtId="0" fontId="5" fillId="0" borderId="73" xfId="0" applyNumberFormat="1" applyFont="1" applyBorder="1" applyAlignment="1"/>
    <xf numFmtId="0" fontId="16" fillId="0" borderId="43" xfId="0" applyNumberFormat="1" applyFont="1" applyBorder="1" applyAlignment="1">
      <alignment horizontal="center"/>
    </xf>
    <xf numFmtId="0" fontId="5" fillId="0" borderId="46" xfId="0" applyNumberFormat="1" applyFont="1" applyBorder="1" applyAlignment="1">
      <alignment horizontal="center"/>
    </xf>
    <xf numFmtId="0" fontId="5" fillId="0" borderId="20" xfId="0" applyNumberFormat="1" applyFont="1" applyBorder="1" applyAlignment="1">
      <alignment horizontal="center"/>
    </xf>
    <xf numFmtId="0" fontId="5" fillId="0" borderId="77" xfId="0" applyNumberFormat="1" applyFont="1" applyBorder="1" applyAlignment="1">
      <alignment horizontal="center"/>
    </xf>
    <xf numFmtId="0" fontId="5" fillId="0" borderId="0" xfId="0" applyNumberFormat="1" applyFont="1" applyAlignment="1"/>
    <xf numFmtId="0" fontId="9" fillId="0" borderId="0" xfId="0" applyNumberFormat="1" applyFont="1" applyAlignment="1">
      <alignment horizontal="center"/>
    </xf>
    <xf numFmtId="0" fontId="5" fillId="0" borderId="0" xfId="0" applyNumberFormat="1" applyFont="1" applyAlignment="1">
      <alignment horizontal="center"/>
    </xf>
    <xf numFmtId="0" fontId="11" fillId="0" borderId="0" xfId="0" applyNumberFormat="1" applyFont="1" applyAlignment="1">
      <alignment horizontal="center"/>
    </xf>
    <xf numFmtId="0" fontId="5" fillId="0" borderId="0" xfId="0" applyNumberFormat="1" applyFont="1" applyBorder="1" applyAlignment="1">
      <alignment horizontal="center"/>
    </xf>
    <xf numFmtId="0" fontId="8" fillId="0" borderId="0" xfId="0" applyNumberFormat="1" applyFont="1" applyAlignment="1">
      <alignment horizontal="center"/>
    </xf>
    <xf numFmtId="0" fontId="27" fillId="2" borderId="132" xfId="0" applyNumberFormat="1" applyFont="1" applyFill="1" applyBorder="1" applyAlignment="1">
      <alignment horizontal="center" wrapText="1"/>
    </xf>
    <xf numFmtId="0" fontId="5" fillId="0" borderId="16" xfId="0" applyNumberFormat="1" applyFont="1" applyBorder="1" applyAlignment="1">
      <alignment horizontal="center" wrapText="1"/>
    </xf>
    <xf numFmtId="165" fontId="5" fillId="0" borderId="0" xfId="0" applyNumberFormat="1" applyFont="1" applyBorder="1" applyAlignment="1">
      <alignment horizontal="center"/>
    </xf>
    <xf numFmtId="165" fontId="6" fillId="2" borderId="121" xfId="0" applyNumberFormat="1" applyFont="1" applyFill="1" applyBorder="1" applyAlignment="1">
      <alignment horizontal="center"/>
    </xf>
    <xf numFmtId="0" fontId="27" fillId="2" borderId="59" xfId="0" applyNumberFormat="1" applyFont="1" applyFill="1" applyBorder="1" applyAlignment="1">
      <alignment horizontal="center" wrapText="1"/>
    </xf>
    <xf numFmtId="0" fontId="5" fillId="0" borderId="38" xfId="0" applyNumberFormat="1" applyFont="1" applyBorder="1" applyAlignment="1">
      <alignment horizontal="center" wrapText="1"/>
    </xf>
    <xf numFmtId="0" fontId="27" fillId="2" borderId="41" xfId="0" applyNumberFormat="1" applyFont="1" applyFill="1" applyBorder="1" applyAlignment="1">
      <alignment horizontal="center" wrapText="1"/>
    </xf>
    <xf numFmtId="0" fontId="5" fillId="0" borderId="39" xfId="0" applyNumberFormat="1" applyFont="1" applyBorder="1" applyAlignment="1">
      <alignment horizontal="center" wrapText="1"/>
    </xf>
    <xf numFmtId="0" fontId="27" fillId="2" borderId="133" xfId="0" applyNumberFormat="1" applyFont="1" applyFill="1" applyBorder="1" applyAlignment="1">
      <alignment horizontal="center" wrapText="1"/>
    </xf>
    <xf numFmtId="0" fontId="27" fillId="2" borderId="134" xfId="0" applyNumberFormat="1" applyFont="1" applyFill="1" applyBorder="1" applyAlignment="1">
      <alignment horizontal="center" wrapText="1"/>
    </xf>
    <xf numFmtId="0" fontId="27" fillId="2" borderId="135" xfId="0" applyNumberFormat="1" applyFont="1" applyFill="1" applyBorder="1" applyAlignment="1">
      <alignment horizontal="center" vertical="center"/>
    </xf>
    <xf numFmtId="0" fontId="27" fillId="2" borderId="136" xfId="0" applyNumberFormat="1" applyFont="1" applyFill="1" applyBorder="1" applyAlignment="1">
      <alignment horizontal="center" vertical="center"/>
    </xf>
    <xf numFmtId="0" fontId="27" fillId="2" borderId="137" xfId="0" applyNumberFormat="1" applyFont="1" applyFill="1" applyBorder="1" applyAlignment="1">
      <alignment horizontal="center" vertical="center"/>
    </xf>
    <xf numFmtId="0" fontId="27" fillId="2" borderId="138" xfId="0" applyNumberFormat="1" applyFont="1" applyFill="1" applyBorder="1" applyAlignment="1">
      <alignment horizontal="center" vertical="center" wrapText="1"/>
    </xf>
    <xf numFmtId="0" fontId="5" fillId="0" borderId="139" xfId="0" applyNumberFormat="1" applyFont="1" applyBorder="1" applyAlignment="1">
      <alignment horizontal="center" vertical="center" wrapText="1"/>
    </xf>
    <xf numFmtId="0" fontId="5" fillId="0" borderId="140" xfId="0" applyNumberFormat="1" applyFont="1" applyBorder="1" applyAlignment="1">
      <alignment horizontal="center" wrapText="1"/>
    </xf>
    <xf numFmtId="0" fontId="27" fillId="2" borderId="141" xfId="0" applyNumberFormat="1" applyFont="1" applyFill="1" applyBorder="1" applyAlignment="1">
      <alignment horizontal="center" wrapText="1"/>
    </xf>
    <xf numFmtId="0" fontId="5" fillId="0" borderId="142" xfId="0" applyNumberFormat="1" applyFont="1" applyBorder="1" applyAlignment="1">
      <alignment horizontal="center" wrapText="1"/>
    </xf>
    <xf numFmtId="0" fontId="27" fillId="2" borderId="143"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120" xfId="0" applyNumberFormat="1" applyFont="1" applyBorder="1" applyAlignment="1">
      <alignment wrapText="1"/>
    </xf>
    <xf numFmtId="0" fontId="5" fillId="0" borderId="0" xfId="0" applyNumberFormat="1" applyFont="1" applyBorder="1" applyAlignment="1"/>
    <xf numFmtId="0" fontId="11" fillId="0" borderId="0" xfId="0" applyNumberFormat="1" applyFont="1" applyBorder="1" applyAlignment="1">
      <alignment horizontal="center"/>
    </xf>
    <xf numFmtId="3" fontId="17" fillId="0" borderId="0" xfId="0" applyNumberFormat="1" applyFont="1" applyBorder="1" applyAlignment="1">
      <alignment horizontal="center"/>
    </xf>
    <xf numFmtId="165" fontId="48" fillId="0" borderId="126" xfId="0" applyNumberFormat="1" applyFont="1" applyBorder="1" applyAlignment="1">
      <alignment horizontal="center"/>
    </xf>
    <xf numFmtId="3" fontId="6" fillId="2" borderId="121"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3" fontId="52" fillId="2" borderId="146" xfId="0" applyNumberFormat="1" applyFont="1" applyFill="1" applyBorder="1" applyAlignment="1">
      <alignment horizontal="center"/>
    </xf>
    <xf numFmtId="0" fontId="48" fillId="0" borderId="146" xfId="0" applyFont="1" applyBorder="1" applyAlignment="1">
      <alignment horizontal="center"/>
    </xf>
    <xf numFmtId="0" fontId="25" fillId="2" borderId="147" xfId="0" applyNumberFormat="1" applyFont="1" applyFill="1" applyBorder="1" applyAlignment="1">
      <alignment wrapText="1"/>
    </xf>
    <xf numFmtId="0" fontId="5" fillId="0" borderId="148" xfId="0" applyNumberFormat="1" applyFont="1" applyBorder="1" applyAlignment="1">
      <alignment wrapText="1"/>
    </xf>
    <xf numFmtId="0" fontId="5" fillId="0" borderId="149" xfId="0" applyNumberFormat="1" applyFont="1" applyBorder="1" applyAlignment="1">
      <alignment wrapText="1"/>
    </xf>
    <xf numFmtId="0" fontId="34" fillId="2" borderId="138" xfId="0" applyNumberFormat="1" applyFont="1" applyFill="1" applyBorder="1" applyAlignment="1">
      <alignment horizontal="center" wrapText="1"/>
    </xf>
    <xf numFmtId="0" fontId="23" fillId="0" borderId="151" xfId="0" applyNumberFormat="1" applyFont="1" applyBorder="1"/>
    <xf numFmtId="0" fontId="23" fillId="0" borderId="139" xfId="0" applyNumberFormat="1" applyFont="1" applyBorder="1"/>
    <xf numFmtId="0" fontId="34" fillId="2" borderId="77" xfId="0" applyNumberFormat="1" applyFont="1" applyFill="1" applyBorder="1" applyAlignment="1">
      <alignment horizontal="center" wrapText="1"/>
    </xf>
    <xf numFmtId="0" fontId="34" fillId="2" borderId="116" xfId="0" applyNumberFormat="1" applyFont="1" applyFill="1" applyBorder="1" applyAlignment="1">
      <alignment horizontal="center" wrapText="1"/>
    </xf>
    <xf numFmtId="0" fontId="34" fillId="2" borderId="144" xfId="0" applyNumberFormat="1" applyFont="1" applyFill="1" applyBorder="1" applyAlignment="1">
      <alignment horizontal="center" wrapText="1"/>
    </xf>
    <xf numFmtId="0" fontId="23" fillId="0" borderId="121" xfId="0" applyNumberFormat="1" applyFont="1" applyBorder="1" applyAlignment="1">
      <alignment horizontal="center" wrapText="1"/>
    </xf>
    <xf numFmtId="0" fontId="34" fillId="2" borderId="0" xfId="0" applyNumberFormat="1" applyFont="1" applyFill="1" applyAlignment="1">
      <alignment horizontal="center" wrapText="1"/>
    </xf>
    <xf numFmtId="0" fontId="34" fillId="2" borderId="36" xfId="0" applyNumberFormat="1" applyFont="1" applyFill="1" applyBorder="1" applyAlignment="1">
      <alignment horizontal="center" wrapText="1"/>
    </xf>
    <xf numFmtId="0" fontId="34" fillId="2" borderId="30" xfId="0" applyNumberFormat="1" applyFont="1" applyFill="1" applyBorder="1" applyAlignment="1">
      <alignment horizontal="center" wrapText="1"/>
    </xf>
    <xf numFmtId="0" fontId="23" fillId="0" borderId="33" xfId="0" applyNumberFormat="1" applyFont="1" applyBorder="1" applyAlignment="1">
      <alignment wrapText="1"/>
    </xf>
    <xf numFmtId="0" fontId="23" fillId="0" borderId="144" xfId="0" applyNumberFormat="1" applyFont="1" applyBorder="1" applyAlignment="1">
      <alignment wrapText="1"/>
    </xf>
    <xf numFmtId="0" fontId="23" fillId="0" borderId="145" xfId="0" applyNumberFormat="1" applyFont="1" applyBorder="1" applyAlignment="1">
      <alignment wrapText="1"/>
    </xf>
    <xf numFmtId="165" fontId="6" fillId="2" borderId="73" xfId="0" applyNumberFormat="1" applyFont="1" applyFill="1" applyBorder="1" applyAlignment="1">
      <alignment horizontal="center"/>
    </xf>
    <xf numFmtId="0" fontId="36" fillId="2" borderId="0" xfId="0" applyNumberFormat="1" applyFont="1" applyFill="1" applyAlignment="1">
      <alignment horizontal="center"/>
    </xf>
    <xf numFmtId="0" fontId="35" fillId="2" borderId="0" xfId="0" applyNumberFormat="1" applyFont="1" applyFill="1" applyAlignment="1">
      <alignment horizontal="center"/>
    </xf>
    <xf numFmtId="0" fontId="35" fillId="2" borderId="0" xfId="0" applyNumberFormat="1" applyFont="1" applyFill="1" applyAlignment="1"/>
    <xf numFmtId="165" fontId="34" fillId="2" borderId="0" xfId="0" applyNumberFormat="1" applyFont="1" applyFill="1" applyAlignment="1">
      <alignment horizontal="center"/>
    </xf>
    <xf numFmtId="165" fontId="6" fillId="2" borderId="0" xfId="0" applyNumberFormat="1" applyFont="1" applyFill="1" applyAlignment="1">
      <alignment horizontal="center"/>
    </xf>
    <xf numFmtId="0" fontId="25" fillId="2" borderId="127" xfId="0" applyNumberFormat="1" applyFont="1" applyFill="1" applyBorder="1" applyAlignment="1">
      <alignment horizontal="center" wrapText="1"/>
    </xf>
    <xf numFmtId="0" fontId="5" fillId="0" borderId="128"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0" fontId="25" fillId="2" borderId="127" xfId="0" applyNumberFormat="1" applyFont="1" applyFill="1" applyBorder="1" applyAlignment="1">
      <alignment horizontal="center" vertical="center" wrapText="1"/>
    </xf>
    <xf numFmtId="0" fontId="5" fillId="0" borderId="128"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25" fillId="2" borderId="150" xfId="0" applyNumberFormat="1" applyFont="1" applyFill="1" applyBorder="1" applyAlignment="1">
      <alignment wrapText="1"/>
    </xf>
    <xf numFmtId="0" fontId="5" fillId="0" borderId="6" xfId="0" applyNumberFormat="1" applyFont="1" applyBorder="1" applyAlignment="1">
      <alignment wrapText="1"/>
    </xf>
    <xf numFmtId="0" fontId="5" fillId="0" borderId="119" xfId="0" applyNumberFormat="1" applyFont="1" applyBorder="1" applyAlignment="1">
      <alignment wrapText="1"/>
    </xf>
    <xf numFmtId="165" fontId="50" fillId="2" borderId="0" xfId="0" applyNumberFormat="1" applyFont="1" applyFill="1" applyAlignment="1">
      <alignment horizontal="center"/>
    </xf>
    <xf numFmtId="165" fontId="21" fillId="4" borderId="0" xfId="0" applyNumberFormat="1" applyFont="1" applyFill="1" applyBorder="1" applyAlignment="1">
      <alignment horizontal="center"/>
    </xf>
    <xf numFmtId="0" fontId="27" fillId="2" borderId="43" xfId="0" applyNumberFormat="1" applyFont="1" applyFill="1" applyBorder="1" applyAlignment="1">
      <alignment horizontal="center" vertical="center" wrapText="1"/>
    </xf>
    <xf numFmtId="0" fontId="0" fillId="0" borderId="46" xfId="0" applyNumberFormat="1" applyBorder="1" applyAlignment="1">
      <alignment horizontal="center" vertical="center" wrapText="1"/>
    </xf>
    <xf numFmtId="165" fontId="49" fillId="0" borderId="0" xfId="0" applyNumberFormat="1" applyFont="1" applyBorder="1" applyAlignment="1">
      <alignment horizontal="center"/>
    </xf>
    <xf numFmtId="0" fontId="48" fillId="0" borderId="0" xfId="0" applyFont="1" applyBorder="1" applyAlignment="1">
      <alignment horizontal="center"/>
    </xf>
    <xf numFmtId="0" fontId="27" fillId="2" borderId="43"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7" fillId="2" borderId="20" xfId="0" applyNumberFormat="1" applyFont="1" applyFill="1" applyBorder="1" applyAlignment="1">
      <alignment horizontal="center" vertical="center"/>
    </xf>
    <xf numFmtId="0" fontId="22" fillId="0" borderId="43" xfId="0" applyNumberFormat="1" applyFont="1" applyBorder="1" applyAlignment="1">
      <alignment horizontal="center" vertical="center" wrapText="1"/>
    </xf>
    <xf numFmtId="0" fontId="22" fillId="0" borderId="20" xfId="0" applyNumberFormat="1" applyFont="1" applyBorder="1" applyAlignment="1">
      <alignment horizontal="center" vertical="center" wrapText="1"/>
    </xf>
    <xf numFmtId="0" fontId="0" fillId="0" borderId="0" xfId="0" applyNumberFormat="1" applyBorder="1" applyAlignment="1"/>
    <xf numFmtId="0" fontId="6" fillId="2" borderId="77" xfId="0" applyNumberFormat="1" applyFont="1" applyFill="1" applyBorder="1" applyAlignment="1"/>
    <xf numFmtId="0" fontId="0" fillId="0" borderId="72" xfId="0" applyNumberFormat="1" applyBorder="1" applyAlignment="1"/>
    <xf numFmtId="0" fontId="8" fillId="0" borderId="0" xfId="0" applyNumberFormat="1" applyFont="1" applyBorder="1" applyAlignment="1">
      <alignment horizontal="center"/>
    </xf>
    <xf numFmtId="3" fontId="17"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0" fontId="0" fillId="4" borderId="0" xfId="0" applyFill="1" applyBorder="1" applyAlignment="1">
      <alignment vertical="top" wrapText="1"/>
    </xf>
    <xf numFmtId="0" fontId="21" fillId="4" borderId="0" xfId="0" applyFont="1" applyFill="1" applyBorder="1" applyAlignment="1">
      <alignment vertical="top" wrapText="1"/>
    </xf>
    <xf numFmtId="0" fontId="21" fillId="0" borderId="0" xfId="0" applyFont="1" applyBorder="1" applyAlignment="1">
      <alignment vertical="top" wrapText="1"/>
    </xf>
    <xf numFmtId="0" fontId="14" fillId="0" borderId="0" xfId="0" applyFont="1" applyBorder="1" applyAlignment="1">
      <alignment vertical="top" wrapText="1"/>
    </xf>
    <xf numFmtId="0" fontId="14" fillId="4" borderId="0" xfId="0" applyNumberFormat="1" applyFont="1" applyFill="1" applyBorder="1" applyAlignment="1">
      <alignment vertical="top" wrapText="1"/>
    </xf>
    <xf numFmtId="165" fontId="14" fillId="4" borderId="0" xfId="0" applyNumberFormat="1" applyFont="1" applyFill="1" applyBorder="1" applyAlignment="1">
      <alignment vertical="top" wrapText="1"/>
    </xf>
    <xf numFmtId="0" fontId="14" fillId="0" borderId="0" xfId="0" applyNumberFormat="1" applyFont="1" applyBorder="1" applyAlignment="1">
      <alignment vertical="top" wrapText="1"/>
    </xf>
    <xf numFmtId="166" fontId="8" fillId="4" borderId="0" xfId="0" applyNumberFormat="1" applyFont="1" applyFill="1" applyBorder="1" applyAlignment="1">
      <alignment vertical="top" wrapText="1"/>
    </xf>
    <xf numFmtId="0" fontId="0" fillId="0" borderId="0" xfId="0" applyAlignment="1">
      <alignment vertical="top" wrapText="1"/>
    </xf>
    <xf numFmtId="0" fontId="75" fillId="0" borderId="77" xfId="8" applyNumberFormat="1" applyFont="1" applyFill="1" applyBorder="1" applyAlignment="1" applyProtection="1"/>
    <xf numFmtId="0" fontId="75" fillId="0" borderId="126" xfId="8" applyNumberFormat="1" applyFont="1" applyFill="1" applyBorder="1" applyAlignment="1" applyProtection="1"/>
    <xf numFmtId="0" fontId="75" fillId="0" borderId="7" xfId="8" applyNumberFormat="1" applyFont="1" applyFill="1" applyBorder="1" applyAlignment="1" applyProtection="1"/>
    <xf numFmtId="0" fontId="75" fillId="0" borderId="3" xfId="8" applyNumberFormat="1" applyFont="1" applyFill="1" applyBorder="1" applyAlignment="1" applyProtection="1"/>
    <xf numFmtId="166" fontId="66" fillId="4" borderId="0" xfId="0" applyNumberFormat="1" applyFont="1" applyFill="1" applyBorder="1" applyAlignment="1">
      <alignment horizontal="center"/>
    </xf>
    <xf numFmtId="166" fontId="8" fillId="4" borderId="0" xfId="0" applyNumberFormat="1" applyFont="1" applyFill="1" applyBorder="1" applyAlignment="1">
      <alignment horizontal="left" wrapText="1"/>
    </xf>
    <xf numFmtId="0" fontId="8" fillId="4" borderId="0" xfId="0" applyFont="1" applyFill="1" applyBorder="1" applyAlignment="1">
      <alignment vertical="top" wrapText="1"/>
    </xf>
    <xf numFmtId="167" fontId="75" fillId="0" borderId="116" xfId="1" applyNumberFormat="1" applyFont="1" applyFill="1" applyBorder="1" applyAlignment="1">
      <alignment horizontal="center" vertical="top" wrapText="1"/>
    </xf>
    <xf numFmtId="167" fontId="75" fillId="0" borderId="4" xfId="1" applyNumberFormat="1" applyFont="1" applyFill="1" applyBorder="1" applyAlignment="1">
      <alignment horizontal="center" vertical="top" wrapText="1"/>
    </xf>
    <xf numFmtId="167" fontId="75" fillId="0" borderId="126" xfId="1" applyNumberFormat="1" applyFont="1" applyFill="1" applyBorder="1" applyAlignment="1">
      <alignment horizontal="center" vertical="top" wrapText="1"/>
    </xf>
    <xf numFmtId="167" fontId="75" fillId="0" borderId="3" xfId="1" applyNumberFormat="1" applyFont="1" applyFill="1" applyBorder="1" applyAlignment="1">
      <alignment horizontal="center" vertical="top" wrapText="1"/>
    </xf>
    <xf numFmtId="167" fontId="75" fillId="0" borderId="77" xfId="1" applyNumberFormat="1" applyFont="1" applyFill="1" applyBorder="1" applyAlignment="1">
      <alignment horizontal="center" vertical="top" wrapText="1"/>
    </xf>
    <xf numFmtId="167" fontId="75" fillId="0" borderId="7" xfId="1" applyNumberFormat="1" applyFont="1" applyFill="1" applyBorder="1" applyAlignment="1">
      <alignment horizontal="center" vertical="top" wrapText="1"/>
    </xf>
    <xf numFmtId="167" fontId="73" fillId="0" borderId="0" xfId="1" applyNumberFormat="1" applyFont="1" applyAlignment="1">
      <alignment horizontal="center" vertical="center"/>
    </xf>
    <xf numFmtId="0" fontId="8" fillId="0" borderId="3" xfId="8" applyNumberFormat="1" applyFont="1" applyFill="1" applyBorder="1" applyAlignment="1" applyProtection="1">
      <alignment horizontal="center"/>
    </xf>
    <xf numFmtId="167" fontId="8" fillId="0" borderId="0" xfId="1" applyNumberFormat="1" applyFont="1" applyFill="1" applyBorder="1" applyAlignment="1" applyProtection="1">
      <alignment horizontal="center"/>
    </xf>
    <xf numFmtId="166" fontId="5" fillId="0" borderId="0" xfId="8" applyNumberFormat="1" applyFont="1" applyAlignment="1">
      <alignment horizontal="center"/>
    </xf>
    <xf numFmtId="3" fontId="16" fillId="0" borderId="0" xfId="8" applyNumberFormat="1" applyFont="1" applyAlignment="1">
      <alignment horizontal="left"/>
    </xf>
    <xf numFmtId="166" fontId="16" fillId="0" borderId="0" xfId="8" applyNumberFormat="1" applyFont="1" applyAlignment="1">
      <alignment horizontal="center"/>
    </xf>
    <xf numFmtId="167" fontId="25" fillId="0" borderId="0" xfId="1" applyNumberFormat="1" applyFont="1" applyAlignment="1">
      <alignment horizontal="center" vertical="center"/>
    </xf>
    <xf numFmtId="0" fontId="74" fillId="0" borderId="3" xfId="8" applyFont="1" applyBorder="1" applyAlignment="1">
      <alignment horizontal="center" vertical="center"/>
    </xf>
    <xf numFmtId="0" fontId="0" fillId="0" borderId="0" xfId="0" applyBorder="1" applyAlignment="1">
      <alignment wrapText="1"/>
    </xf>
    <xf numFmtId="0" fontId="76" fillId="0" borderId="43" xfId="8" applyFont="1" applyFill="1" applyBorder="1" applyAlignment="1">
      <alignment horizontal="left" vertical="center"/>
    </xf>
    <xf numFmtId="0" fontId="76" fillId="0" borderId="46" xfId="8" applyFont="1" applyFill="1" applyBorder="1" applyAlignment="1">
      <alignment horizontal="left" vertical="center"/>
    </xf>
    <xf numFmtId="0" fontId="20" fillId="0" borderId="0" xfId="0" applyFont="1" applyBorder="1" applyAlignment="1">
      <alignment vertical="top" wrapText="1"/>
    </xf>
    <xf numFmtId="0" fontId="20" fillId="0" borderId="0" xfId="0" applyFont="1" applyBorder="1" applyAlignment="1">
      <alignment horizontal="center"/>
    </xf>
    <xf numFmtId="0" fontId="20" fillId="0" borderId="0" xfId="0" applyFont="1" applyBorder="1" applyAlignment="1">
      <alignment wrapText="1"/>
    </xf>
    <xf numFmtId="0" fontId="0" fillId="0" borderId="0" xfId="0" applyBorder="1"/>
    <xf numFmtId="0" fontId="16" fillId="0" borderId="0" xfId="0" applyFont="1" applyBorder="1" applyAlignment="1">
      <alignment horizontal="left"/>
    </xf>
    <xf numFmtId="3" fontId="5" fillId="0" borderId="0" xfId="0" applyNumberFormat="1" applyFont="1" applyBorder="1" applyAlignment="1">
      <alignment horizontal="center"/>
    </xf>
    <xf numFmtId="0" fontId="16" fillId="0" borderId="0" xfId="0" applyFont="1" applyBorder="1" applyAlignment="1">
      <alignment horizontal="center"/>
    </xf>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7" applyFont="1" applyAlignment="1">
      <alignment horizontal="center" vertical="top"/>
    </xf>
    <xf numFmtId="0" fontId="5" fillId="0" borderId="0" xfId="0" applyFont="1" applyBorder="1" applyAlignment="1">
      <alignment horizontal="left"/>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1</xdr:row>
      <xdr:rowOff>112059</xdr:rowOff>
    </xdr:from>
    <xdr:to>
      <xdr:col>13</xdr:col>
      <xdr:colOff>70597</xdr:colOff>
      <xdr:row>28</xdr:row>
      <xdr:rowOff>64434</xdr:rowOff>
    </xdr:to>
    <xdr:pic>
      <xdr:nvPicPr>
        <xdr:cNvPr id="2" name="Picture 1" descr="C:\Documents and Settings\darjohnson\Local Settings\Temporary Internet Files\Content.Outlook\N7J17N98\ofdt org chart.gif"/>
        <xdr:cNvPicPr>
          <a:picLocks noChangeAspect="1" noChangeArrowheads="1"/>
        </xdr:cNvPicPr>
      </xdr:nvPicPr>
      <xdr:blipFill>
        <a:blip xmlns:r="http://schemas.openxmlformats.org/officeDocument/2006/relationships" r:embed="rId1" cstate="print"/>
        <a:srcRect/>
        <a:stretch>
          <a:fillRect/>
        </a:stretch>
      </xdr:blipFill>
      <xdr:spPr bwMode="auto">
        <a:xfrm>
          <a:off x="89647" y="369794"/>
          <a:ext cx="9886950" cy="510708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6"/>
  <sheetViews>
    <sheetView tabSelected="1" view="pageBreakPreview" zoomScale="85" zoomScaleNormal="75" zoomScaleSheetLayoutView="85" workbookViewId="0"/>
  </sheetViews>
  <sheetFormatPr defaultRowHeight="15"/>
  <cols>
    <col min="14" max="14" width="1.5546875" style="102" customWidth="1"/>
  </cols>
  <sheetData>
    <row r="1" spans="1:14" ht="20.25">
      <c r="A1" s="178" t="s">
        <v>250</v>
      </c>
      <c r="N1" s="102" t="s">
        <v>1</v>
      </c>
    </row>
    <row r="2" spans="1:14">
      <c r="N2" s="102" t="s">
        <v>1</v>
      </c>
    </row>
    <row r="3" spans="1:14">
      <c r="N3" s="102" t="s">
        <v>1</v>
      </c>
    </row>
    <row r="4" spans="1:14">
      <c r="N4" s="102" t="s">
        <v>1</v>
      </c>
    </row>
    <row r="5" spans="1:14" ht="15.75">
      <c r="B5" s="207"/>
      <c r="N5" s="102" t="s">
        <v>1</v>
      </c>
    </row>
    <row r="6" spans="1:14">
      <c r="N6" s="102" t="s">
        <v>1</v>
      </c>
    </row>
    <row r="7" spans="1:14">
      <c r="N7" s="102" t="s">
        <v>1</v>
      </c>
    </row>
    <row r="8" spans="1:14">
      <c r="N8" s="102" t="s">
        <v>1</v>
      </c>
    </row>
    <row r="9" spans="1:14">
      <c r="N9" s="102" t="s">
        <v>1</v>
      </c>
    </row>
    <row r="10" spans="1:14">
      <c r="N10" s="102" t="s">
        <v>1</v>
      </c>
    </row>
    <row r="11" spans="1:14">
      <c r="N11" s="102" t="s">
        <v>1</v>
      </c>
    </row>
    <row r="12" spans="1:14">
      <c r="N12" s="102" t="s">
        <v>1</v>
      </c>
    </row>
    <row r="13" spans="1:14">
      <c r="N13" s="102" t="s">
        <v>1</v>
      </c>
    </row>
    <row r="14" spans="1:14">
      <c r="N14" s="102" t="s">
        <v>1</v>
      </c>
    </row>
    <row r="15" spans="1:14">
      <c r="N15" s="102" t="s">
        <v>1</v>
      </c>
    </row>
    <row r="16" spans="1:14">
      <c r="N16" s="102" t="s">
        <v>1</v>
      </c>
    </row>
    <row r="17" spans="1:14">
      <c r="N17" s="102" t="s">
        <v>1</v>
      </c>
    </row>
    <row r="18" spans="1:14">
      <c r="N18" s="102" t="s">
        <v>1</v>
      </c>
    </row>
    <row r="19" spans="1:14">
      <c r="N19" s="102" t="s">
        <v>1</v>
      </c>
    </row>
    <row r="20" spans="1:14">
      <c r="N20" s="102" t="s">
        <v>1</v>
      </c>
    </row>
    <row r="21" spans="1:14">
      <c r="N21" s="102" t="s">
        <v>1</v>
      </c>
    </row>
    <row r="22" spans="1:14">
      <c r="N22" s="102" t="s">
        <v>1</v>
      </c>
    </row>
    <row r="23" spans="1:14">
      <c r="N23" s="102" t="s">
        <v>1</v>
      </c>
    </row>
    <row r="24" spans="1:14">
      <c r="N24" s="102" t="s">
        <v>1</v>
      </c>
    </row>
    <row r="25" spans="1:14">
      <c r="N25" s="102" t="s">
        <v>1</v>
      </c>
    </row>
    <row r="26" spans="1:14">
      <c r="N26" s="102" t="s">
        <v>1</v>
      </c>
    </row>
    <row r="27" spans="1:14">
      <c r="N27" s="102" t="s">
        <v>1</v>
      </c>
    </row>
    <row r="28" spans="1:14">
      <c r="N28" s="102" t="s">
        <v>1</v>
      </c>
    </row>
    <row r="29" spans="1:14">
      <c r="A29" s="600"/>
      <c r="B29" s="601"/>
      <c r="C29" s="601"/>
      <c r="D29" s="601"/>
      <c r="E29" s="601"/>
      <c r="F29" s="601"/>
      <c r="G29" s="601"/>
      <c r="H29" s="601"/>
      <c r="I29" s="601"/>
      <c r="J29" s="601"/>
      <c r="K29" s="601"/>
      <c r="L29" s="601"/>
      <c r="M29" s="601"/>
      <c r="N29" s="102" t="s">
        <v>23</v>
      </c>
    </row>
    <row r="31" spans="1:14" ht="21" customHeight="1">
      <c r="A31" s="597"/>
      <c r="B31" s="597"/>
      <c r="C31" s="597"/>
      <c r="D31" s="597"/>
      <c r="E31" s="597"/>
      <c r="F31" s="597"/>
      <c r="G31" s="597"/>
      <c r="H31" s="597"/>
      <c r="I31" s="597"/>
      <c r="J31" s="597"/>
      <c r="K31" s="79"/>
    </row>
    <row r="32" spans="1:14" ht="57.75" customHeight="1">
      <c r="A32" s="598"/>
      <c r="B32" s="599"/>
      <c r="C32" s="599"/>
      <c r="D32" s="599"/>
      <c r="E32" s="599"/>
      <c r="F32" s="599"/>
      <c r="G32" s="599"/>
      <c r="H32" s="599"/>
      <c r="I32" s="599"/>
      <c r="J32" s="599"/>
      <c r="K32" s="71"/>
    </row>
    <row r="200" spans="1:1">
      <c r="A200" t="s">
        <v>217</v>
      </c>
    </row>
    <row r="256" spans="1:1" ht="15.75">
      <c r="A256" s="195" t="s">
        <v>218</v>
      </c>
    </row>
  </sheetData>
  <mergeCells count="3">
    <mergeCell ref="A31:J31"/>
    <mergeCell ref="A32:J32"/>
    <mergeCell ref="A29:M29"/>
  </mergeCells>
  <phoneticPr fontId="0" type="noConversion"/>
  <printOptions horizontalCentered="1"/>
  <pageMargins left="0.75" right="0.75" top="1" bottom="1" header="0.5" footer="0.5"/>
  <pageSetup scale="86"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dimension ref="A1:X38"/>
  <sheetViews>
    <sheetView view="pageBreakPreview" zoomScale="55" zoomScaleNormal="75" zoomScaleSheetLayoutView="55" workbookViewId="0">
      <pane xSplit="1" ySplit="10" topLeftCell="B20" activePane="bottomRight" state="frozen"/>
      <selection activeCell="O11" sqref="O11"/>
      <selection pane="topRight" activeCell="O11" sqref="O11"/>
      <selection pane="bottomLeft" activeCell="O11" sqref="O11"/>
      <selection pane="bottomRight" activeCell="A18" sqref="A18"/>
    </sheetView>
  </sheetViews>
  <sheetFormatPr defaultRowHeight="15"/>
  <cols>
    <col min="1" max="1" width="57.44140625" customWidth="1"/>
    <col min="2" max="2" width="6.21875" customWidth="1"/>
    <col min="3" max="3" width="11.77734375" style="61" customWidth="1"/>
    <col min="4" max="4" width="6.21875" customWidth="1"/>
    <col min="5" max="5" width="10.33203125" style="61" customWidth="1"/>
    <col min="6" max="6" width="6.21875" customWidth="1"/>
    <col min="7" max="7" width="11.5546875" style="61" customWidth="1"/>
    <col min="8" max="8" width="10.5546875" bestFit="1" customWidth="1"/>
    <col min="9" max="9" width="11.21875" style="61" customWidth="1"/>
    <col min="10" max="10" width="0.6640625" style="110" customWidth="1"/>
  </cols>
  <sheetData>
    <row r="1" spans="1:10" ht="20.25">
      <c r="A1" s="224" t="s">
        <v>29</v>
      </c>
      <c r="B1" s="356"/>
      <c r="C1" s="521"/>
      <c r="D1" s="356"/>
      <c r="E1" s="521"/>
      <c r="F1" s="356"/>
      <c r="G1" s="521"/>
      <c r="H1" s="356"/>
      <c r="I1" s="522"/>
      <c r="J1" s="107" t="s">
        <v>1</v>
      </c>
    </row>
    <row r="2" spans="1:10" ht="13.15" customHeight="1">
      <c r="A2" s="840"/>
      <c r="B2" s="840"/>
      <c r="C2" s="840"/>
      <c r="D2" s="840"/>
      <c r="E2" s="840"/>
      <c r="F2" s="840"/>
      <c r="G2" s="840"/>
      <c r="H2" s="840"/>
      <c r="I2" s="841"/>
      <c r="J2" s="107" t="s">
        <v>1</v>
      </c>
    </row>
    <row r="3" spans="1:10" ht="18.75">
      <c r="A3" s="809" t="s">
        <v>5</v>
      </c>
      <c r="B3" s="809"/>
      <c r="C3" s="809"/>
      <c r="D3" s="809"/>
      <c r="E3" s="809"/>
      <c r="F3" s="809"/>
      <c r="G3" s="809"/>
      <c r="H3" s="809"/>
      <c r="I3" s="809"/>
      <c r="J3" s="107" t="s">
        <v>1</v>
      </c>
    </row>
    <row r="4" spans="1:10" ht="16.5">
      <c r="A4" s="811" t="str">
        <f>+'B. Summary of Requirements '!A5</f>
        <v>Office of the Federal Detention Trustee</v>
      </c>
      <c r="B4" s="811"/>
      <c r="C4" s="811"/>
      <c r="D4" s="811"/>
      <c r="E4" s="811"/>
      <c r="F4" s="811"/>
      <c r="G4" s="811"/>
      <c r="H4" s="811"/>
      <c r="I4" s="811"/>
      <c r="J4" s="107" t="s">
        <v>1</v>
      </c>
    </row>
    <row r="5" spans="1:10" ht="16.5">
      <c r="A5" s="811" t="str">
        <f>+'B. Summary of Requirements '!A6</f>
        <v>Salaries and Expenses</v>
      </c>
      <c r="B5" s="811"/>
      <c r="C5" s="811"/>
      <c r="D5" s="811"/>
      <c r="E5" s="811"/>
      <c r="F5" s="811"/>
      <c r="G5" s="811"/>
      <c r="H5" s="811"/>
      <c r="I5" s="811"/>
      <c r="J5" s="107" t="s">
        <v>1</v>
      </c>
    </row>
    <row r="6" spans="1:10">
      <c r="A6" s="813" t="s">
        <v>248</v>
      </c>
      <c r="B6" s="813"/>
      <c r="C6" s="813"/>
      <c r="D6" s="813"/>
      <c r="E6" s="813"/>
      <c r="F6" s="813"/>
      <c r="G6" s="813"/>
      <c r="H6" s="813"/>
      <c r="I6" s="813"/>
      <c r="J6" s="107" t="s">
        <v>1</v>
      </c>
    </row>
    <row r="7" spans="1:10">
      <c r="A7" s="839"/>
      <c r="B7" s="839"/>
      <c r="C7" s="839"/>
      <c r="D7" s="839"/>
      <c r="E7" s="839"/>
      <c r="F7" s="839"/>
      <c r="G7" s="839"/>
      <c r="H7" s="839"/>
      <c r="I7" s="839"/>
      <c r="J7" s="107" t="s">
        <v>1</v>
      </c>
    </row>
    <row r="8" spans="1:10" ht="15.75" customHeight="1">
      <c r="A8" s="844" t="s">
        <v>247</v>
      </c>
      <c r="B8" s="847" t="s">
        <v>321</v>
      </c>
      <c r="C8" s="848"/>
      <c r="D8" s="848"/>
      <c r="E8" s="848"/>
      <c r="F8" s="848"/>
      <c r="G8" s="849"/>
      <c r="H8" s="856" t="s">
        <v>91</v>
      </c>
      <c r="I8" s="857"/>
      <c r="J8" s="107" t="s">
        <v>1</v>
      </c>
    </row>
    <row r="9" spans="1:10" ht="72.75" customHeight="1">
      <c r="A9" s="845"/>
      <c r="B9" s="852" t="s">
        <v>334</v>
      </c>
      <c r="C9" s="853"/>
      <c r="D9" s="850" t="s">
        <v>317</v>
      </c>
      <c r="E9" s="851"/>
      <c r="F9" s="854" t="s">
        <v>335</v>
      </c>
      <c r="G9" s="855"/>
      <c r="H9" s="858"/>
      <c r="I9" s="859"/>
      <c r="J9" s="107" t="s">
        <v>1</v>
      </c>
    </row>
    <row r="10" spans="1:10" ht="36" customHeight="1" thickBot="1">
      <c r="A10" s="846"/>
      <c r="B10" s="222" t="s">
        <v>266</v>
      </c>
      <c r="C10" s="530" t="s">
        <v>246</v>
      </c>
      <c r="D10" s="223" t="s">
        <v>266</v>
      </c>
      <c r="E10" s="530" t="s">
        <v>246</v>
      </c>
      <c r="F10" s="223" t="s">
        <v>266</v>
      </c>
      <c r="G10" s="530" t="s">
        <v>246</v>
      </c>
      <c r="H10" s="222" t="s">
        <v>266</v>
      </c>
      <c r="I10" s="547" t="s">
        <v>246</v>
      </c>
      <c r="J10" s="107" t="s">
        <v>1</v>
      </c>
    </row>
    <row r="11" spans="1:10" ht="20.25">
      <c r="A11" s="558" t="s">
        <v>71</v>
      </c>
      <c r="B11" s="142"/>
      <c r="C11" s="531"/>
      <c r="D11" s="143">
        <v>2</v>
      </c>
      <c r="E11" s="540">
        <v>236</v>
      </c>
      <c r="F11" s="143"/>
      <c r="G11" s="542"/>
      <c r="H11" s="144">
        <f>SUM(F11,D11,B11)</f>
        <v>2</v>
      </c>
      <c r="I11" s="548">
        <f>SUM(G11,E11,C11)</f>
        <v>236</v>
      </c>
      <c r="J11" s="107" t="s">
        <v>1</v>
      </c>
    </row>
    <row r="12" spans="1:10" ht="20.25">
      <c r="A12" s="560"/>
      <c r="B12" s="146"/>
      <c r="C12" s="533"/>
      <c r="D12" s="147"/>
      <c r="E12" s="533"/>
      <c r="F12" s="147"/>
      <c r="G12" s="543"/>
      <c r="H12" s="146"/>
      <c r="I12" s="549"/>
      <c r="J12" s="107" t="s">
        <v>1</v>
      </c>
    </row>
    <row r="13" spans="1:10" ht="20.25">
      <c r="A13" s="560" t="s">
        <v>6</v>
      </c>
      <c r="B13" s="145">
        <f>SUM(B11:B11)</f>
        <v>0</v>
      </c>
      <c r="C13" s="534">
        <f>SUM(C11:C11)</f>
        <v>0</v>
      </c>
      <c r="D13" s="145">
        <f>SUM(D11:D11)</f>
        <v>2</v>
      </c>
      <c r="E13" s="534">
        <v>230</v>
      </c>
      <c r="F13" s="145">
        <f t="shared" ref="F13:H13" si="0">SUM(F11:F11)</f>
        <v>0</v>
      </c>
      <c r="G13" s="534">
        <f t="shared" si="0"/>
        <v>0</v>
      </c>
      <c r="H13" s="145">
        <f t="shared" si="0"/>
        <v>2</v>
      </c>
      <c r="I13" s="552">
        <f>SUM(C13,G13,E13)</f>
        <v>230</v>
      </c>
      <c r="J13" s="107" t="s">
        <v>1</v>
      </c>
    </row>
    <row r="14" spans="1:10" ht="20.25">
      <c r="A14" s="593" t="s">
        <v>7</v>
      </c>
      <c r="B14" s="594">
        <f>+B13/-2</f>
        <v>0</v>
      </c>
      <c r="C14" s="595">
        <f t="shared" ref="C14:G14" si="1">+C13/-2</f>
        <v>0</v>
      </c>
      <c r="D14" s="594">
        <v>0</v>
      </c>
      <c r="E14" s="595">
        <f t="shared" si="1"/>
        <v>-115</v>
      </c>
      <c r="F14" s="594">
        <f t="shared" si="1"/>
        <v>0</v>
      </c>
      <c r="G14" s="595">
        <f t="shared" si="1"/>
        <v>0</v>
      </c>
      <c r="H14" s="594">
        <f>+B14</f>
        <v>0</v>
      </c>
      <c r="I14" s="596">
        <f>SUM(C14,G14,E14)</f>
        <v>-115</v>
      </c>
      <c r="J14" s="107" t="s">
        <v>1</v>
      </c>
    </row>
    <row r="15" spans="1:10" ht="20.25">
      <c r="A15" s="592"/>
      <c r="B15" s="149"/>
      <c r="C15" s="532"/>
      <c r="D15" s="149"/>
      <c r="E15" s="532"/>
      <c r="F15" s="149"/>
      <c r="G15" s="532"/>
      <c r="H15" s="149"/>
      <c r="I15" s="550"/>
      <c r="J15" s="107" t="s">
        <v>1</v>
      </c>
    </row>
    <row r="16" spans="1:10" ht="20.25">
      <c r="A16" s="561"/>
      <c r="B16" s="148"/>
      <c r="C16" s="533"/>
      <c r="D16" s="206"/>
      <c r="E16" s="533"/>
      <c r="F16" s="148"/>
      <c r="G16" s="533"/>
      <c r="H16" s="148"/>
      <c r="I16" s="551"/>
      <c r="J16" s="107" t="s">
        <v>1</v>
      </c>
    </row>
    <row r="17" spans="1:10" ht="20.25">
      <c r="A17" s="562"/>
      <c r="B17" s="148"/>
      <c r="C17" s="534"/>
      <c r="D17" s="145"/>
      <c r="E17" s="534"/>
      <c r="F17" s="148"/>
      <c r="G17" s="534"/>
      <c r="H17" s="148"/>
      <c r="I17" s="552"/>
      <c r="J17" s="107" t="s">
        <v>1</v>
      </c>
    </row>
    <row r="18" spans="1:10" ht="20.25">
      <c r="A18" s="563" t="s">
        <v>8</v>
      </c>
      <c r="B18" s="149">
        <f t="shared" ref="B18:I18" si="2">SUM(B13:B15)</f>
        <v>0</v>
      </c>
      <c r="C18" s="535">
        <f t="shared" si="2"/>
        <v>0</v>
      </c>
      <c r="D18" s="149">
        <f t="shared" si="2"/>
        <v>2</v>
      </c>
      <c r="E18" s="535">
        <f t="shared" si="2"/>
        <v>115</v>
      </c>
      <c r="F18" s="149">
        <f t="shared" si="2"/>
        <v>0</v>
      </c>
      <c r="G18" s="535">
        <f t="shared" si="2"/>
        <v>0</v>
      </c>
      <c r="H18" s="149">
        <f t="shared" si="2"/>
        <v>2</v>
      </c>
      <c r="I18" s="553">
        <f t="shared" si="2"/>
        <v>115</v>
      </c>
      <c r="J18" s="107" t="s">
        <v>1</v>
      </c>
    </row>
    <row r="19" spans="1:10" ht="20.25">
      <c r="A19" s="560"/>
      <c r="B19" s="145"/>
      <c r="C19" s="536"/>
      <c r="D19" s="150"/>
      <c r="E19" s="534"/>
      <c r="F19" s="150"/>
      <c r="G19" s="544"/>
      <c r="H19" s="145"/>
      <c r="I19" s="554"/>
      <c r="J19" s="107" t="s">
        <v>1</v>
      </c>
    </row>
    <row r="20" spans="1:10" ht="20.25">
      <c r="A20" s="558" t="s">
        <v>72</v>
      </c>
      <c r="B20" s="142"/>
      <c r="C20" s="534"/>
      <c r="D20" s="143"/>
      <c r="E20" s="540">
        <v>24</v>
      </c>
      <c r="F20" s="143"/>
      <c r="G20" s="542"/>
      <c r="H20" s="142">
        <f>SUM(F20,D20,B20)</f>
        <v>0</v>
      </c>
      <c r="I20" s="555">
        <f>SUM(G20,E20,C20)</f>
        <v>24</v>
      </c>
      <c r="J20" s="107" t="s">
        <v>1</v>
      </c>
    </row>
    <row r="21" spans="1:10" ht="20.25">
      <c r="A21" s="558" t="s">
        <v>77</v>
      </c>
      <c r="B21" s="142"/>
      <c r="C21" s="537"/>
      <c r="D21" s="143"/>
      <c r="E21" s="540">
        <v>4</v>
      </c>
      <c r="F21" s="143"/>
      <c r="G21" s="542"/>
      <c r="H21" s="142">
        <f t="shared" ref="H21:H32" si="3">SUM(F21,D21,B21)</f>
        <v>0</v>
      </c>
      <c r="I21" s="555">
        <f t="shared" ref="I21:I32" si="4">SUM(G21,E21,C21)</f>
        <v>4</v>
      </c>
      <c r="J21" s="107" t="s">
        <v>1</v>
      </c>
    </row>
    <row r="22" spans="1:10" ht="20.25">
      <c r="A22" s="558" t="s">
        <v>73</v>
      </c>
      <c r="B22" s="142"/>
      <c r="C22" s="531"/>
      <c r="D22" s="143"/>
      <c r="E22" s="540"/>
      <c r="F22" s="143"/>
      <c r="G22" s="542"/>
      <c r="H22" s="142">
        <f t="shared" si="3"/>
        <v>0</v>
      </c>
      <c r="I22" s="555">
        <f t="shared" si="4"/>
        <v>0</v>
      </c>
      <c r="J22" s="107" t="s">
        <v>1</v>
      </c>
    </row>
    <row r="23" spans="1:10" ht="20.25">
      <c r="A23" s="558" t="s">
        <v>78</v>
      </c>
      <c r="B23" s="142"/>
      <c r="C23" s="531"/>
      <c r="D23" s="143"/>
      <c r="E23" s="540"/>
      <c r="F23" s="143"/>
      <c r="G23" s="542"/>
      <c r="H23" s="142">
        <f t="shared" si="3"/>
        <v>0</v>
      </c>
      <c r="I23" s="555">
        <f t="shared" si="4"/>
        <v>0</v>
      </c>
      <c r="J23" s="107" t="s">
        <v>1</v>
      </c>
    </row>
    <row r="24" spans="1:10" ht="20.25">
      <c r="A24" s="558" t="s">
        <v>79</v>
      </c>
      <c r="B24" s="142"/>
      <c r="C24" s="531"/>
      <c r="D24" s="143"/>
      <c r="E24" s="540">
        <v>4</v>
      </c>
      <c r="F24" s="143"/>
      <c r="G24" s="542"/>
      <c r="H24" s="142">
        <f t="shared" si="3"/>
        <v>0</v>
      </c>
      <c r="I24" s="555">
        <f t="shared" si="4"/>
        <v>4</v>
      </c>
      <c r="J24" s="107" t="s">
        <v>1</v>
      </c>
    </row>
    <row r="25" spans="1:10" ht="20.25">
      <c r="A25" s="558" t="s">
        <v>74</v>
      </c>
      <c r="B25" s="142"/>
      <c r="C25" s="531"/>
      <c r="D25" s="143"/>
      <c r="E25" s="540">
        <v>1</v>
      </c>
      <c r="F25" s="143"/>
      <c r="G25" s="542"/>
      <c r="H25" s="142">
        <f t="shared" si="3"/>
        <v>0</v>
      </c>
      <c r="I25" s="555">
        <f t="shared" si="4"/>
        <v>1</v>
      </c>
      <c r="J25" s="107" t="s">
        <v>1</v>
      </c>
    </row>
    <row r="26" spans="1:10" ht="20.25">
      <c r="A26" s="558" t="s">
        <v>80</v>
      </c>
      <c r="B26" s="142"/>
      <c r="C26" s="531"/>
      <c r="D26" s="143"/>
      <c r="E26" s="540"/>
      <c r="F26" s="143"/>
      <c r="G26" s="542"/>
      <c r="H26" s="142">
        <f t="shared" si="3"/>
        <v>0</v>
      </c>
      <c r="I26" s="555">
        <f t="shared" si="4"/>
        <v>0</v>
      </c>
      <c r="J26" s="107" t="s">
        <v>1</v>
      </c>
    </row>
    <row r="27" spans="1:10" ht="20.25">
      <c r="A27" s="558" t="s">
        <v>81</v>
      </c>
      <c r="B27" s="142">
        <v>0</v>
      </c>
      <c r="C27" s="531">
        <v>156422</v>
      </c>
      <c r="D27" s="143"/>
      <c r="E27" s="540">
        <v>6</v>
      </c>
      <c r="F27" s="143"/>
      <c r="G27" s="542"/>
      <c r="H27" s="142">
        <f t="shared" si="3"/>
        <v>0</v>
      </c>
      <c r="I27" s="555">
        <f t="shared" si="4"/>
        <v>156428</v>
      </c>
      <c r="J27" s="107" t="s">
        <v>1</v>
      </c>
    </row>
    <row r="28" spans="1:10" ht="20.25">
      <c r="A28" s="558" t="s">
        <v>76</v>
      </c>
      <c r="B28" s="142"/>
      <c r="C28" s="531"/>
      <c r="D28" s="143"/>
      <c r="E28" s="540"/>
      <c r="F28" s="143"/>
      <c r="G28" s="542"/>
      <c r="H28" s="142">
        <f t="shared" si="3"/>
        <v>0</v>
      </c>
      <c r="I28" s="555">
        <f t="shared" si="4"/>
        <v>0</v>
      </c>
      <c r="J28" s="107" t="s">
        <v>1</v>
      </c>
    </row>
    <row r="29" spans="1:10" ht="20.25">
      <c r="A29" s="558" t="s">
        <v>82</v>
      </c>
      <c r="B29" s="142"/>
      <c r="C29" s="531"/>
      <c r="D29" s="143"/>
      <c r="E29" s="540"/>
      <c r="F29" s="143"/>
      <c r="G29" s="542"/>
      <c r="H29" s="142">
        <f t="shared" si="3"/>
        <v>0</v>
      </c>
      <c r="I29" s="555">
        <f t="shared" si="4"/>
        <v>0</v>
      </c>
      <c r="J29" s="107" t="s">
        <v>1</v>
      </c>
    </row>
    <row r="30" spans="1:10" ht="20.25">
      <c r="A30" s="558" t="s">
        <v>84</v>
      </c>
      <c r="B30" s="142"/>
      <c r="C30" s="531"/>
      <c r="D30" s="143"/>
      <c r="E30" s="540"/>
      <c r="F30" s="143"/>
      <c r="G30" s="542">
        <v>-4</v>
      </c>
      <c r="H30" s="142">
        <f t="shared" si="3"/>
        <v>0</v>
      </c>
      <c r="I30" s="555">
        <f t="shared" si="4"/>
        <v>-4</v>
      </c>
      <c r="J30" s="107" t="s">
        <v>1</v>
      </c>
    </row>
    <row r="31" spans="1:10" ht="20.25">
      <c r="A31" s="558" t="s">
        <v>83</v>
      </c>
      <c r="B31" s="142"/>
      <c r="C31" s="531"/>
      <c r="D31" s="143"/>
      <c r="E31" s="540"/>
      <c r="F31" s="143"/>
      <c r="G31" s="542">
        <v>-5</v>
      </c>
      <c r="H31" s="142">
        <f t="shared" si="3"/>
        <v>0</v>
      </c>
      <c r="I31" s="555">
        <f t="shared" si="4"/>
        <v>-5</v>
      </c>
      <c r="J31" s="107" t="s">
        <v>1</v>
      </c>
    </row>
    <row r="32" spans="1:10" ht="20.25">
      <c r="A32" s="559" t="s">
        <v>75</v>
      </c>
      <c r="B32" s="145"/>
      <c r="C32" s="534"/>
      <c r="D32" s="148"/>
      <c r="E32" s="541">
        <v>8</v>
      </c>
      <c r="F32" s="148"/>
      <c r="G32" s="545"/>
      <c r="H32" s="142">
        <f t="shared" si="3"/>
        <v>0</v>
      </c>
      <c r="I32" s="555">
        <f t="shared" si="4"/>
        <v>8</v>
      </c>
      <c r="J32" s="107" t="s">
        <v>1</v>
      </c>
    </row>
    <row r="33" spans="1:24" ht="21" thickBot="1">
      <c r="A33" s="564" t="s">
        <v>261</v>
      </c>
      <c r="B33" s="187">
        <f t="shared" ref="B33:G33" si="5">SUM(B18:B32)</f>
        <v>0</v>
      </c>
      <c r="C33" s="538">
        <f t="shared" si="5"/>
        <v>156422</v>
      </c>
      <c r="D33" s="188">
        <f t="shared" si="5"/>
        <v>2</v>
      </c>
      <c r="E33" s="538">
        <f t="shared" si="5"/>
        <v>162</v>
      </c>
      <c r="F33" s="188">
        <f t="shared" si="5"/>
        <v>0</v>
      </c>
      <c r="G33" s="546">
        <f t="shared" si="5"/>
        <v>-9</v>
      </c>
      <c r="H33" s="189">
        <f>SUM(H18:H32)</f>
        <v>2</v>
      </c>
      <c r="I33" s="556">
        <f>SUM(I18:I32)</f>
        <v>156575</v>
      </c>
      <c r="J33" s="107" t="s">
        <v>23</v>
      </c>
    </row>
    <row r="34" spans="1:24">
      <c r="A34" s="842"/>
      <c r="B34" s="843"/>
      <c r="C34" s="843"/>
      <c r="D34" s="843"/>
      <c r="E34" s="843"/>
      <c r="F34" s="843"/>
      <c r="G34" s="843"/>
      <c r="H34" s="843"/>
      <c r="I34" s="843"/>
      <c r="J34" s="108"/>
      <c r="K34" s="17"/>
      <c r="L34" s="17"/>
      <c r="M34" s="17"/>
      <c r="N34" s="17"/>
      <c r="O34" s="17"/>
      <c r="P34" s="17"/>
      <c r="Q34" s="17"/>
      <c r="R34" s="17"/>
      <c r="S34" s="17"/>
      <c r="T34" s="17"/>
      <c r="U34" s="17"/>
      <c r="V34" s="17"/>
      <c r="W34" s="17"/>
      <c r="X34" s="17"/>
    </row>
    <row r="35" spans="1:24">
      <c r="A35" s="18"/>
      <c r="B35" s="18"/>
      <c r="C35" s="539"/>
      <c r="D35" s="18"/>
      <c r="E35" s="539"/>
      <c r="F35" s="18"/>
      <c r="G35" s="539"/>
      <c r="H35" s="18"/>
      <c r="I35" s="539"/>
      <c r="J35" s="109"/>
      <c r="K35" s="17"/>
      <c r="L35" s="17"/>
      <c r="M35" s="17"/>
      <c r="N35" s="17"/>
      <c r="O35" s="17"/>
      <c r="P35" s="17"/>
      <c r="Q35" s="17"/>
      <c r="R35" s="17"/>
      <c r="S35" s="17"/>
      <c r="T35" s="17"/>
      <c r="U35" s="17"/>
      <c r="V35" s="17"/>
      <c r="W35" s="17"/>
      <c r="X35" s="17"/>
    </row>
    <row r="38" spans="1:24">
      <c r="I38" s="557"/>
    </row>
  </sheetData>
  <mergeCells count="13">
    <mergeCell ref="A34:I34"/>
    <mergeCell ref="A8:A10"/>
    <mergeCell ref="B8:G8"/>
    <mergeCell ref="D9:E9"/>
    <mergeCell ref="B9:C9"/>
    <mergeCell ref="F9:G9"/>
    <mergeCell ref="H8:I9"/>
    <mergeCell ref="A7:I7"/>
    <mergeCell ref="A2:I2"/>
    <mergeCell ref="A4:I4"/>
    <mergeCell ref="A3:I3"/>
    <mergeCell ref="A5:I5"/>
    <mergeCell ref="A6:I6"/>
  </mergeCells>
  <phoneticPr fontId="0" type="noConversion"/>
  <printOptions horizontalCentered="1"/>
  <pageMargins left="0.25" right="0.25" top="0.25" bottom="0.25" header="0.5" footer="0.5"/>
  <pageSetup scale="80" fitToHeight="0" orientation="landscape" r:id="rId1"/>
  <headerFooter alignWithMargins="0">
    <oddFooter xml:space="preserve">&amp;C&amp;"Times New Roman,Regular"&amp;14
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N40"/>
  <sheetViews>
    <sheetView showGridLines="0" showOutlineSymbols="0"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G31" sqref="G31"/>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106" customWidth="1"/>
    <col min="11" max="16384" width="9.6640625" style="7"/>
  </cols>
  <sheetData>
    <row r="1" spans="1:10" ht="20.25">
      <c r="A1" s="863" t="s">
        <v>222</v>
      </c>
      <c r="B1" s="808"/>
      <c r="C1" s="808"/>
      <c r="D1" s="808"/>
      <c r="E1" s="808"/>
      <c r="F1" s="808"/>
      <c r="G1" s="808"/>
      <c r="H1" s="808"/>
      <c r="I1" s="808"/>
      <c r="J1" s="357" t="s">
        <v>1</v>
      </c>
    </row>
    <row r="2" spans="1:10" ht="18.75">
      <c r="A2" s="864"/>
      <c r="B2" s="864"/>
      <c r="C2" s="864"/>
      <c r="D2" s="864"/>
      <c r="E2" s="864"/>
      <c r="F2" s="864"/>
      <c r="G2" s="864"/>
      <c r="H2" s="864"/>
      <c r="I2" s="864"/>
      <c r="J2" s="357" t="s">
        <v>1</v>
      </c>
    </row>
    <row r="3" spans="1:10">
      <c r="A3" s="865"/>
      <c r="B3" s="865"/>
      <c r="C3" s="865"/>
      <c r="D3" s="865"/>
      <c r="E3" s="865"/>
      <c r="F3" s="865"/>
      <c r="G3" s="865"/>
      <c r="H3" s="865"/>
      <c r="I3" s="865"/>
      <c r="J3" s="357" t="s">
        <v>1</v>
      </c>
    </row>
    <row r="4" spans="1:10" ht="20.25">
      <c r="A4" s="862" t="s">
        <v>275</v>
      </c>
      <c r="B4" s="810"/>
      <c r="C4" s="810"/>
      <c r="D4" s="810"/>
      <c r="E4" s="810"/>
      <c r="F4" s="810"/>
      <c r="G4" s="810"/>
      <c r="H4" s="810"/>
      <c r="I4" s="810"/>
      <c r="J4" s="357" t="s">
        <v>1</v>
      </c>
    </row>
    <row r="5" spans="1:10" ht="18.75">
      <c r="A5" s="861" t="str">
        <f>+'B. Summary of Requirements '!A5</f>
        <v>Office of the Federal Detention Trustee</v>
      </c>
      <c r="B5" s="812"/>
      <c r="C5" s="812"/>
      <c r="D5" s="812"/>
      <c r="E5" s="812"/>
      <c r="F5" s="812"/>
      <c r="G5" s="812"/>
      <c r="H5" s="812"/>
      <c r="I5" s="812"/>
      <c r="J5" s="357" t="s">
        <v>1</v>
      </c>
    </row>
    <row r="6" spans="1:10" ht="18.75">
      <c r="A6" s="861" t="str">
        <f>+'B. Summary of Requirements '!A6</f>
        <v>Salaries and Expenses</v>
      </c>
      <c r="B6" s="810"/>
      <c r="C6" s="810"/>
      <c r="D6" s="810"/>
      <c r="E6" s="810"/>
      <c r="F6" s="810"/>
      <c r="G6" s="810"/>
      <c r="H6" s="810"/>
      <c r="I6" s="810"/>
      <c r="J6" s="357" t="s">
        <v>1</v>
      </c>
    </row>
    <row r="7" spans="1:10">
      <c r="A7" s="865"/>
      <c r="B7" s="865"/>
      <c r="C7" s="865"/>
      <c r="D7" s="865"/>
      <c r="E7" s="865"/>
      <c r="F7" s="865"/>
      <c r="G7" s="865"/>
      <c r="H7" s="865"/>
      <c r="I7" s="865"/>
      <c r="J7" s="357" t="s">
        <v>1</v>
      </c>
    </row>
    <row r="8" spans="1:10" ht="16.5" thickBot="1">
      <c r="A8" s="860" t="s">
        <v>267</v>
      </c>
      <c r="B8" s="860"/>
      <c r="C8" s="860"/>
      <c r="D8" s="860"/>
      <c r="E8" s="860"/>
      <c r="F8" s="860"/>
      <c r="G8" s="860"/>
      <c r="H8" s="860"/>
      <c r="I8" s="860"/>
      <c r="J8" s="357" t="s">
        <v>1</v>
      </c>
    </row>
    <row r="9" spans="1:10">
      <c r="A9" s="874" t="s">
        <v>51</v>
      </c>
      <c r="B9" s="866" t="s">
        <v>19</v>
      </c>
      <c r="C9" s="867"/>
      <c r="D9" s="870" t="s">
        <v>312</v>
      </c>
      <c r="E9" s="871"/>
      <c r="F9" s="870" t="s">
        <v>40</v>
      </c>
      <c r="G9" s="871"/>
      <c r="H9" s="870" t="s">
        <v>42</v>
      </c>
      <c r="I9" s="871"/>
      <c r="J9" s="357" t="s">
        <v>1</v>
      </c>
    </row>
    <row r="10" spans="1:10" ht="30.75" customHeight="1">
      <c r="A10" s="875"/>
      <c r="B10" s="868"/>
      <c r="C10" s="869"/>
      <c r="D10" s="872"/>
      <c r="E10" s="873"/>
      <c r="F10" s="872"/>
      <c r="G10" s="873"/>
      <c r="H10" s="872"/>
      <c r="I10" s="873"/>
      <c r="J10" s="357" t="s">
        <v>1</v>
      </c>
    </row>
    <row r="11" spans="1:10" ht="16.5" thickBot="1">
      <c r="A11" s="876"/>
      <c r="B11" s="225" t="s">
        <v>266</v>
      </c>
      <c r="C11" s="226" t="s">
        <v>268</v>
      </c>
      <c r="D11" s="225" t="s">
        <v>266</v>
      </c>
      <c r="E11" s="226" t="s">
        <v>268</v>
      </c>
      <c r="F11" s="225" t="s">
        <v>266</v>
      </c>
      <c r="G11" s="226" t="s">
        <v>268</v>
      </c>
      <c r="H11" s="225" t="s">
        <v>266</v>
      </c>
      <c r="I11" s="227" t="s">
        <v>268</v>
      </c>
      <c r="J11" s="357" t="s">
        <v>1</v>
      </c>
    </row>
    <row r="12" spans="1:10">
      <c r="A12" s="587" t="s">
        <v>215</v>
      </c>
      <c r="B12" s="151">
        <v>2</v>
      </c>
      <c r="C12" s="152"/>
      <c r="D12" s="151">
        <v>2</v>
      </c>
      <c r="E12" s="152"/>
      <c r="F12" s="151">
        <v>2</v>
      </c>
      <c r="G12" s="152"/>
      <c r="H12" s="151">
        <f>F12-B12</f>
        <v>0</v>
      </c>
      <c r="I12" s="581"/>
      <c r="J12" s="357" t="s">
        <v>1</v>
      </c>
    </row>
    <row r="13" spans="1:10">
      <c r="A13" s="588" t="s">
        <v>214</v>
      </c>
      <c r="B13" s="151">
        <v>10</v>
      </c>
      <c r="C13" s="152"/>
      <c r="D13" s="151">
        <v>10</v>
      </c>
      <c r="E13" s="152"/>
      <c r="F13" s="151">
        <v>10</v>
      </c>
      <c r="G13" s="152"/>
      <c r="H13" s="151">
        <f t="shared" ref="H13:H27" si="0">F13-B13</f>
        <v>0</v>
      </c>
      <c r="I13" s="582"/>
      <c r="J13" s="357" t="s">
        <v>1</v>
      </c>
    </row>
    <row r="14" spans="1:10">
      <c r="A14" s="588" t="s">
        <v>213</v>
      </c>
      <c r="B14" s="151">
        <v>9</v>
      </c>
      <c r="C14" s="152"/>
      <c r="D14" s="151">
        <v>9</v>
      </c>
      <c r="E14" s="152"/>
      <c r="F14" s="151">
        <v>9</v>
      </c>
      <c r="G14" s="152"/>
      <c r="H14" s="151">
        <f t="shared" si="0"/>
        <v>0</v>
      </c>
      <c r="I14" s="582"/>
      <c r="J14" s="357" t="s">
        <v>1</v>
      </c>
    </row>
    <row r="15" spans="1:10">
      <c r="A15" s="588" t="s">
        <v>212</v>
      </c>
      <c r="B15" s="151">
        <v>6</v>
      </c>
      <c r="C15" s="152"/>
      <c r="D15" s="151">
        <v>6</v>
      </c>
      <c r="E15" s="152"/>
      <c r="F15" s="151">
        <v>8</v>
      </c>
      <c r="G15" s="152"/>
      <c r="H15" s="151">
        <f t="shared" si="0"/>
        <v>2</v>
      </c>
      <c r="I15" s="582"/>
      <c r="J15" s="357" t="s">
        <v>1</v>
      </c>
    </row>
    <row r="16" spans="1:10">
      <c r="A16" s="588" t="s">
        <v>211</v>
      </c>
      <c r="B16" s="151"/>
      <c r="C16" s="152"/>
      <c r="D16" s="151"/>
      <c r="E16" s="152"/>
      <c r="F16" s="151"/>
      <c r="G16" s="152"/>
      <c r="H16" s="151">
        <f t="shared" si="0"/>
        <v>0</v>
      </c>
      <c r="I16" s="582"/>
      <c r="J16" s="357" t="s">
        <v>1</v>
      </c>
    </row>
    <row r="17" spans="1:10">
      <c r="A17" s="588" t="s">
        <v>210</v>
      </c>
      <c r="B17" s="151"/>
      <c r="C17" s="152"/>
      <c r="D17" s="151"/>
      <c r="E17" s="152"/>
      <c r="F17" s="151"/>
      <c r="G17" s="152"/>
      <c r="H17" s="151">
        <f>F17-B17</f>
        <v>0</v>
      </c>
      <c r="I17" s="582"/>
      <c r="J17" s="357" t="s">
        <v>1</v>
      </c>
    </row>
    <row r="18" spans="1:10">
      <c r="A18" s="588" t="s">
        <v>209</v>
      </c>
      <c r="B18" s="151"/>
      <c r="C18" s="152"/>
      <c r="D18" s="151"/>
      <c r="E18" s="152"/>
      <c r="F18" s="151"/>
      <c r="G18" s="152"/>
      <c r="H18" s="151">
        <f t="shared" si="0"/>
        <v>0</v>
      </c>
      <c r="I18" s="582"/>
      <c r="J18" s="357" t="s">
        <v>1</v>
      </c>
    </row>
    <row r="19" spans="1:10">
      <c r="A19" s="588" t="s">
        <v>208</v>
      </c>
      <c r="B19" s="151"/>
      <c r="C19" s="152"/>
      <c r="D19" s="151"/>
      <c r="E19" s="152"/>
      <c r="F19" s="151"/>
      <c r="G19" s="152"/>
      <c r="H19" s="151">
        <f t="shared" si="0"/>
        <v>0</v>
      </c>
      <c r="I19" s="582"/>
      <c r="J19" s="357" t="s">
        <v>1</v>
      </c>
    </row>
    <row r="20" spans="1:10">
      <c r="A20" s="588" t="s">
        <v>207</v>
      </c>
      <c r="B20" s="151"/>
      <c r="C20" s="152"/>
      <c r="D20" s="151"/>
      <c r="E20" s="152"/>
      <c r="F20" s="151"/>
      <c r="G20" s="152"/>
      <c r="H20" s="151">
        <f t="shared" si="0"/>
        <v>0</v>
      </c>
      <c r="I20" s="582"/>
      <c r="J20" s="357" t="s">
        <v>1</v>
      </c>
    </row>
    <row r="21" spans="1:10">
      <c r="A21" s="588" t="s">
        <v>206</v>
      </c>
      <c r="B21" s="151"/>
      <c r="C21" s="152"/>
      <c r="D21" s="151"/>
      <c r="E21" s="152"/>
      <c r="F21" s="151"/>
      <c r="G21" s="152"/>
      <c r="H21" s="151">
        <f t="shared" si="0"/>
        <v>0</v>
      </c>
      <c r="I21" s="582"/>
      <c r="J21" s="357" t="s">
        <v>1</v>
      </c>
    </row>
    <row r="22" spans="1:10">
      <c r="A22" s="588" t="s">
        <v>205</v>
      </c>
      <c r="B22" s="151"/>
      <c r="C22" s="152"/>
      <c r="D22" s="151"/>
      <c r="E22" s="152"/>
      <c r="F22" s="151"/>
      <c r="G22" s="152"/>
      <c r="H22" s="151">
        <f t="shared" si="0"/>
        <v>0</v>
      </c>
      <c r="I22" s="582"/>
      <c r="J22" s="357" t="s">
        <v>1</v>
      </c>
    </row>
    <row r="23" spans="1:10">
      <c r="A23" s="588" t="s">
        <v>204</v>
      </c>
      <c r="B23" s="151"/>
      <c r="C23" s="152"/>
      <c r="D23" s="151"/>
      <c r="E23" s="152"/>
      <c r="F23" s="151"/>
      <c r="G23" s="152"/>
      <c r="H23" s="151">
        <f t="shared" si="0"/>
        <v>0</v>
      </c>
      <c r="I23" s="582"/>
      <c r="J23" s="357" t="s">
        <v>1</v>
      </c>
    </row>
    <row r="24" spans="1:10">
      <c r="A24" s="588" t="s">
        <v>202</v>
      </c>
      <c r="B24" s="151"/>
      <c r="C24" s="152"/>
      <c r="D24" s="151"/>
      <c r="E24" s="152"/>
      <c r="F24" s="151"/>
      <c r="G24" s="152"/>
      <c r="H24" s="151">
        <f t="shared" si="0"/>
        <v>0</v>
      </c>
      <c r="I24" s="582"/>
      <c r="J24" s="357" t="s">
        <v>1</v>
      </c>
    </row>
    <row r="25" spans="1:10">
      <c r="A25" s="588" t="s">
        <v>203</v>
      </c>
      <c r="B25" s="239"/>
      <c r="C25" s="152"/>
      <c r="D25" s="151"/>
      <c r="E25" s="152"/>
      <c r="F25" s="151"/>
      <c r="G25" s="152"/>
      <c r="H25" s="151">
        <f t="shared" si="0"/>
        <v>0</v>
      </c>
      <c r="I25" s="582"/>
      <c r="J25" s="357" t="s">
        <v>1</v>
      </c>
    </row>
    <row r="26" spans="1:10">
      <c r="A26" s="588" t="s">
        <v>201</v>
      </c>
      <c r="B26" s="151"/>
      <c r="C26" s="152"/>
      <c r="D26" s="151"/>
      <c r="E26" s="152"/>
      <c r="F26" s="151"/>
      <c r="G26" s="152"/>
      <c r="H26" s="151">
        <f t="shared" si="0"/>
        <v>0</v>
      </c>
      <c r="I26" s="582"/>
      <c r="J26" s="357" t="s">
        <v>1</v>
      </c>
    </row>
    <row r="27" spans="1:10">
      <c r="A27" s="588" t="s">
        <v>200</v>
      </c>
      <c r="B27" s="153"/>
      <c r="C27" s="154"/>
      <c r="D27" s="153"/>
      <c r="E27" s="154"/>
      <c r="F27" s="153"/>
      <c r="G27" s="154"/>
      <c r="H27" s="151">
        <f t="shared" si="0"/>
        <v>0</v>
      </c>
      <c r="I27" s="583"/>
      <c r="J27" s="357" t="s">
        <v>1</v>
      </c>
    </row>
    <row r="28" spans="1:10">
      <c r="A28" s="589" t="s">
        <v>70</v>
      </c>
      <c r="B28" s="155">
        <f t="shared" ref="B28:F28" si="1">SUM(B12:B27)</f>
        <v>27</v>
      </c>
      <c r="C28" s="193"/>
      <c r="D28" s="155">
        <f t="shared" si="1"/>
        <v>27</v>
      </c>
      <c r="E28" s="193"/>
      <c r="F28" s="155">
        <f t="shared" si="1"/>
        <v>29</v>
      </c>
      <c r="G28" s="193"/>
      <c r="H28" s="155">
        <f>SUM(H12:H27)</f>
        <v>2</v>
      </c>
      <c r="I28" s="584"/>
      <c r="J28" s="357" t="s">
        <v>1</v>
      </c>
    </row>
    <row r="29" spans="1:10">
      <c r="A29" s="590" t="s">
        <v>15</v>
      </c>
      <c r="B29" s="156"/>
      <c r="C29" s="95">
        <v>185271</v>
      </c>
      <c r="D29" s="156"/>
      <c r="E29" s="95">
        <v>185271</v>
      </c>
      <c r="F29" s="160"/>
      <c r="G29" s="95">
        <v>185271</v>
      </c>
      <c r="H29" s="156"/>
      <c r="I29" s="585"/>
      <c r="J29" s="357" t="s">
        <v>1</v>
      </c>
    </row>
    <row r="30" spans="1:10">
      <c r="A30" s="590" t="s">
        <v>85</v>
      </c>
      <c r="B30" s="157"/>
      <c r="C30" s="95">
        <v>139745</v>
      </c>
      <c r="D30" s="156"/>
      <c r="E30" s="95">
        <v>139745</v>
      </c>
      <c r="F30" s="160"/>
      <c r="G30" s="95">
        <v>139745</v>
      </c>
      <c r="H30" s="156"/>
      <c r="I30" s="582"/>
      <c r="J30" s="357" t="s">
        <v>1</v>
      </c>
    </row>
    <row r="31" spans="1:10" ht="16.5" thickBot="1">
      <c r="A31" s="591" t="s">
        <v>86</v>
      </c>
      <c r="B31" s="158"/>
      <c r="C31" s="197">
        <v>14</v>
      </c>
      <c r="D31" s="159"/>
      <c r="E31" s="197">
        <v>14</v>
      </c>
      <c r="F31" s="159"/>
      <c r="G31" s="197">
        <v>14</v>
      </c>
      <c r="H31" s="159"/>
      <c r="I31" s="586"/>
      <c r="J31" s="357" t="s">
        <v>23</v>
      </c>
    </row>
    <row r="32" spans="1:10">
      <c r="A32" s="877"/>
      <c r="B32" s="793"/>
      <c r="C32" s="793"/>
      <c r="D32" s="793"/>
      <c r="E32" s="793"/>
      <c r="F32" s="793"/>
      <c r="G32" s="793"/>
      <c r="H32" s="793"/>
      <c r="I32" s="793"/>
      <c r="J32" s="793"/>
    </row>
    <row r="33" spans="1:14">
      <c r="A33" s="12"/>
      <c r="B33" s="12"/>
      <c r="C33" s="12"/>
      <c r="D33" s="12"/>
      <c r="E33" s="12"/>
      <c r="F33" s="12"/>
      <c r="G33" s="12"/>
      <c r="H33" s="12"/>
      <c r="I33" s="12"/>
      <c r="J33" s="358"/>
    </row>
    <row r="34" spans="1:14">
      <c r="A34" s="86"/>
      <c r="B34" s="70"/>
      <c r="C34" s="70"/>
      <c r="D34" s="70"/>
      <c r="E34" s="70"/>
      <c r="F34" s="70"/>
      <c r="G34" s="70"/>
      <c r="H34" s="70"/>
    </row>
    <row r="35" spans="1:14">
      <c r="A35" s="86"/>
      <c r="B35" s="70"/>
      <c r="C35" s="70"/>
      <c r="D35" s="70"/>
      <c r="E35" s="70"/>
      <c r="F35" s="70"/>
      <c r="G35" s="70"/>
      <c r="H35" s="70"/>
    </row>
    <row r="36" spans="1:14" ht="67.5" customHeight="1">
      <c r="A36" s="598"/>
      <c r="B36" s="598"/>
      <c r="C36" s="598"/>
      <c r="D36" s="598"/>
      <c r="E36" s="598"/>
      <c r="F36" s="598"/>
      <c r="G36" s="598"/>
      <c r="H36" s="598"/>
    </row>
    <row r="37" spans="1:14">
      <c r="A37" s="78"/>
      <c r="B37" s="76"/>
      <c r="C37" s="76"/>
      <c r="D37" s="76"/>
      <c r="E37" s="76"/>
      <c r="F37" s="76"/>
      <c r="G37" s="76"/>
      <c r="H37" s="76"/>
    </row>
    <row r="38" spans="1:14" ht="46.5" customHeight="1">
      <c r="A38" s="771"/>
      <c r="B38" s="772"/>
      <c r="C38" s="772"/>
      <c r="D38" s="772"/>
      <c r="E38" s="772"/>
      <c r="F38" s="772"/>
      <c r="G38" s="772"/>
      <c r="H38" s="772"/>
    </row>
    <row r="39" spans="1:14">
      <c r="A39" s="20"/>
      <c r="B39" s="20"/>
      <c r="C39" s="20"/>
      <c r="D39" s="20"/>
      <c r="E39" s="20"/>
      <c r="F39" s="20"/>
      <c r="G39" s="20"/>
      <c r="H39" s="20"/>
    </row>
    <row r="40" spans="1:14" ht="18">
      <c r="A40" s="794"/>
      <c r="B40" s="795"/>
      <c r="C40" s="795"/>
      <c r="D40" s="795"/>
      <c r="E40" s="795"/>
      <c r="F40" s="795"/>
      <c r="G40" s="795"/>
      <c r="H40" s="795"/>
      <c r="I40" s="795"/>
      <c r="J40" s="795"/>
      <c r="K40" s="795"/>
      <c r="L40" s="795"/>
      <c r="M40" s="795"/>
      <c r="N40" s="796"/>
    </row>
  </sheetData>
  <mergeCells count="17">
    <mergeCell ref="A1:I1"/>
    <mergeCell ref="A2:I2"/>
    <mergeCell ref="A3:I3"/>
    <mergeCell ref="A36:H36"/>
    <mergeCell ref="A38:H38"/>
    <mergeCell ref="B9:C10"/>
    <mergeCell ref="D9:E10"/>
    <mergeCell ref="F9:G10"/>
    <mergeCell ref="H9:I10"/>
    <mergeCell ref="A9:A11"/>
    <mergeCell ref="A32:J32"/>
    <mergeCell ref="A7:I7"/>
    <mergeCell ref="A8:I8"/>
    <mergeCell ref="A6:I6"/>
    <mergeCell ref="A5:I5"/>
    <mergeCell ref="A4:I4"/>
    <mergeCell ref="A40:N40"/>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O200"/>
  <sheetViews>
    <sheetView view="pageBreakPreview" zoomScale="75" zoomScaleNormal="75" zoomScaleSheetLayoutView="50" workbookViewId="0">
      <pane xSplit="1" ySplit="9" topLeftCell="B10" activePane="bottomRight" state="frozen"/>
      <selection activeCell="O11" sqref="O11"/>
      <selection pane="topRight" activeCell="O11" sqref="O11"/>
      <selection pane="bottomLeft" activeCell="O11" sqref="O11"/>
      <selection pane="bottomRight" activeCell="B10" sqref="B10"/>
    </sheetView>
  </sheetViews>
  <sheetFormatPr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0" style="3" hidden="1" customWidth="1"/>
    <col min="13" max="13" width="1" style="104" customWidth="1"/>
    <col min="15" max="16384" width="8.88671875" style="3"/>
  </cols>
  <sheetData>
    <row r="1" spans="1:13" ht="19.149999999999999" customHeight="1">
      <c r="A1" s="606" t="s">
        <v>221</v>
      </c>
      <c r="B1" s="888"/>
      <c r="C1" s="888"/>
      <c r="D1" s="888"/>
      <c r="E1" s="888"/>
      <c r="F1" s="888"/>
      <c r="G1" s="888"/>
      <c r="H1" s="888"/>
      <c r="I1" s="888"/>
      <c r="M1" s="103" t="s">
        <v>1</v>
      </c>
    </row>
    <row r="2" spans="1:13" ht="19.149999999999999" customHeight="1">
      <c r="A2" s="892"/>
      <c r="B2" s="893"/>
      <c r="C2" s="893"/>
      <c r="D2" s="893"/>
      <c r="E2" s="893"/>
      <c r="F2" s="893"/>
      <c r="G2" s="893"/>
      <c r="H2" s="893"/>
      <c r="I2" s="893"/>
      <c r="M2" s="103" t="s">
        <v>1</v>
      </c>
    </row>
    <row r="3" spans="1:13" ht="18.75">
      <c r="A3" s="894" t="s">
        <v>90</v>
      </c>
      <c r="B3" s="888"/>
      <c r="C3" s="888"/>
      <c r="D3" s="888"/>
      <c r="E3" s="888"/>
      <c r="F3" s="888"/>
      <c r="G3" s="888"/>
      <c r="H3" s="888"/>
      <c r="I3" s="888"/>
      <c r="M3" s="103" t="s">
        <v>1</v>
      </c>
    </row>
    <row r="4" spans="1:13" ht="16.5">
      <c r="A4" s="836" t="str">
        <f>+'B. Summary of Requirements '!A5</f>
        <v>Office of the Federal Detention Trustee</v>
      </c>
      <c r="B4" s="888"/>
      <c r="C4" s="888"/>
      <c r="D4" s="888"/>
      <c r="E4" s="888"/>
      <c r="F4" s="888"/>
      <c r="G4" s="888"/>
      <c r="H4" s="888"/>
      <c r="I4" s="888"/>
      <c r="M4" s="103" t="s">
        <v>1</v>
      </c>
    </row>
    <row r="5" spans="1:13" ht="16.5">
      <c r="A5" s="836" t="str">
        <f>+'B. Summary of Requirements '!A6</f>
        <v>Salaries and Expenses</v>
      </c>
      <c r="B5" s="888"/>
      <c r="C5" s="888"/>
      <c r="D5" s="888"/>
      <c r="E5" s="888"/>
      <c r="F5" s="888"/>
      <c r="G5" s="888"/>
      <c r="H5" s="888"/>
      <c r="I5" s="888"/>
      <c r="M5" s="103" t="s">
        <v>1</v>
      </c>
    </row>
    <row r="6" spans="1:13">
      <c r="A6" s="891" t="s">
        <v>248</v>
      </c>
      <c r="B6" s="888"/>
      <c r="C6" s="888"/>
      <c r="D6" s="888"/>
      <c r="E6" s="888"/>
      <c r="F6" s="888"/>
      <c r="G6" s="888"/>
      <c r="H6" s="888"/>
      <c r="I6" s="888"/>
      <c r="M6" s="103" t="s">
        <v>1</v>
      </c>
    </row>
    <row r="7" spans="1:13" ht="11.25" customHeight="1">
      <c r="A7" s="757"/>
      <c r="B7" s="757"/>
      <c r="C7" s="757"/>
      <c r="D7" s="757"/>
      <c r="E7" s="757"/>
      <c r="F7" s="757"/>
      <c r="G7" s="757"/>
      <c r="H7" s="757"/>
      <c r="I7" s="757"/>
      <c r="M7" s="103" t="s">
        <v>1</v>
      </c>
    </row>
    <row r="8" spans="1:13" ht="44.25" customHeight="1">
      <c r="A8" s="889" t="s">
        <v>87</v>
      </c>
      <c r="B8" s="879" t="s">
        <v>346</v>
      </c>
      <c r="C8" s="880"/>
      <c r="D8" s="886" t="s">
        <v>303</v>
      </c>
      <c r="E8" s="887"/>
      <c r="F8" s="883" t="s">
        <v>40</v>
      </c>
      <c r="G8" s="885"/>
      <c r="H8" s="883" t="s">
        <v>315</v>
      </c>
      <c r="I8" s="884"/>
      <c r="J8" s="7"/>
      <c r="M8" s="103" t="s">
        <v>1</v>
      </c>
    </row>
    <row r="9" spans="1:13" ht="25.5" customHeight="1" thickBot="1">
      <c r="A9" s="890"/>
      <c r="B9" s="236" t="s">
        <v>47</v>
      </c>
      <c r="C9" s="237" t="s">
        <v>268</v>
      </c>
      <c r="D9" s="236" t="s">
        <v>47</v>
      </c>
      <c r="E9" s="237" t="s">
        <v>268</v>
      </c>
      <c r="F9" s="236" t="s">
        <v>47</v>
      </c>
      <c r="G9" s="237" t="s">
        <v>268</v>
      </c>
      <c r="H9" s="236" t="s">
        <v>47</v>
      </c>
      <c r="I9" s="238" t="s">
        <v>268</v>
      </c>
      <c r="J9" s="7"/>
      <c r="M9" s="103" t="s">
        <v>1</v>
      </c>
    </row>
    <row r="10" spans="1:13">
      <c r="A10" s="228" t="s">
        <v>13</v>
      </c>
      <c r="B10" s="161">
        <v>25</v>
      </c>
      <c r="C10" s="289">
        <v>2991</v>
      </c>
      <c r="D10" s="161">
        <v>25</v>
      </c>
      <c r="E10" s="289">
        <v>2991</v>
      </c>
      <c r="F10" s="161">
        <v>29</v>
      </c>
      <c r="G10" s="289">
        <f>+E10+115+71+28</f>
        <v>3205</v>
      </c>
      <c r="H10" s="161">
        <f t="shared" ref="H10:I14" si="0">F10-B10</f>
        <v>4</v>
      </c>
      <c r="I10" s="290">
        <f t="shared" si="0"/>
        <v>214</v>
      </c>
      <c r="J10" s="7"/>
      <c r="M10" s="103" t="s">
        <v>1</v>
      </c>
    </row>
    <row r="11" spans="1:13">
      <c r="A11" s="229" t="s">
        <v>69</v>
      </c>
      <c r="B11" s="161"/>
      <c r="C11" s="162">
        <v>4</v>
      </c>
      <c r="D11" s="161"/>
      <c r="E11" s="162">
        <v>4</v>
      </c>
      <c r="F11" s="161"/>
      <c r="G11" s="162">
        <v>4</v>
      </c>
      <c r="H11" s="161">
        <f t="shared" si="0"/>
        <v>0</v>
      </c>
      <c r="I11" s="139">
        <f t="shared" si="0"/>
        <v>0</v>
      </c>
      <c r="J11" s="16" t="s">
        <v>45</v>
      </c>
      <c r="K11" s="3" t="s">
        <v>46</v>
      </c>
      <c r="M11" s="103" t="s">
        <v>1</v>
      </c>
    </row>
    <row r="12" spans="1:13">
      <c r="A12" s="229" t="s">
        <v>52</v>
      </c>
      <c r="B12" s="500">
        <f t="shared" ref="B12:G12" si="1">B13+B14</f>
        <v>0</v>
      </c>
      <c r="C12" s="162">
        <f t="shared" si="1"/>
        <v>110</v>
      </c>
      <c r="D12" s="500">
        <f t="shared" si="1"/>
        <v>0</v>
      </c>
      <c r="E12" s="162">
        <f t="shared" si="1"/>
        <v>110</v>
      </c>
      <c r="F12" s="500">
        <f t="shared" si="1"/>
        <v>0</v>
      </c>
      <c r="G12" s="162">
        <f t="shared" si="1"/>
        <v>110</v>
      </c>
      <c r="H12" s="161">
        <f t="shared" si="0"/>
        <v>0</v>
      </c>
      <c r="I12" s="139">
        <f t="shared" si="0"/>
        <v>0</v>
      </c>
      <c r="J12" s="7">
        <v>93</v>
      </c>
      <c r="M12" s="103" t="s">
        <v>1</v>
      </c>
    </row>
    <row r="13" spans="1:13">
      <c r="A13" s="230" t="s">
        <v>54</v>
      </c>
      <c r="B13" s="167"/>
      <c r="C13" s="168">
        <v>110</v>
      </c>
      <c r="D13" s="167"/>
      <c r="E13" s="168">
        <v>110</v>
      </c>
      <c r="F13" s="167"/>
      <c r="G13" s="168">
        <v>110</v>
      </c>
      <c r="H13" s="167">
        <f t="shared" si="0"/>
        <v>0</v>
      </c>
      <c r="I13" s="169">
        <f t="shared" si="0"/>
        <v>0</v>
      </c>
      <c r="J13" s="7"/>
      <c r="M13" s="103" t="s">
        <v>1</v>
      </c>
    </row>
    <row r="14" spans="1:13">
      <c r="A14" s="230" t="s">
        <v>53</v>
      </c>
      <c r="B14" s="167"/>
      <c r="C14" s="168"/>
      <c r="D14" s="167"/>
      <c r="E14" s="168"/>
      <c r="F14" s="167"/>
      <c r="G14" s="168"/>
      <c r="H14" s="167">
        <f t="shared" si="0"/>
        <v>0</v>
      </c>
      <c r="I14" s="169">
        <f t="shared" si="0"/>
        <v>0</v>
      </c>
      <c r="J14" s="7"/>
      <c r="M14" s="103" t="s">
        <v>1</v>
      </c>
    </row>
    <row r="15" spans="1:13">
      <c r="A15" s="232" t="s">
        <v>14</v>
      </c>
      <c r="B15" s="170">
        <f t="shared" ref="B15:I15" si="2">+B10+B11+B12</f>
        <v>25</v>
      </c>
      <c r="C15" s="171">
        <f t="shared" si="2"/>
        <v>3105</v>
      </c>
      <c r="D15" s="170">
        <f t="shared" si="2"/>
        <v>25</v>
      </c>
      <c r="E15" s="171">
        <f t="shared" si="2"/>
        <v>3105</v>
      </c>
      <c r="F15" s="170">
        <f t="shared" si="2"/>
        <v>29</v>
      </c>
      <c r="G15" s="499">
        <f t="shared" si="2"/>
        <v>3319</v>
      </c>
      <c r="H15" s="171">
        <f t="shared" si="2"/>
        <v>4</v>
      </c>
      <c r="I15" s="499">
        <f t="shared" si="2"/>
        <v>214</v>
      </c>
      <c r="J15" s="24">
        <f>697+630+957+2333</f>
        <v>4617</v>
      </c>
      <c r="K15" s="3">
        <f>2451-93</f>
        <v>2358</v>
      </c>
      <c r="L15" s="3">
        <f>+E15-G15</f>
        <v>-214</v>
      </c>
      <c r="M15" s="103" t="s">
        <v>1</v>
      </c>
    </row>
    <row r="16" spans="1:13">
      <c r="A16" s="229" t="s">
        <v>88</v>
      </c>
      <c r="B16" s="161"/>
      <c r="C16" s="162"/>
      <c r="D16" s="161"/>
      <c r="E16" s="162"/>
      <c r="F16" s="161"/>
      <c r="G16" s="162"/>
      <c r="H16" s="161"/>
      <c r="I16" s="139"/>
      <c r="J16" s="7"/>
      <c r="M16" s="103" t="s">
        <v>1</v>
      </c>
    </row>
    <row r="17" spans="1:15">
      <c r="A17" s="233" t="s">
        <v>56</v>
      </c>
      <c r="B17" s="161"/>
      <c r="C17" s="162">
        <v>1002</v>
      </c>
      <c r="D17" s="161"/>
      <c r="E17" s="162">
        <v>1002</v>
      </c>
      <c r="F17" s="161"/>
      <c r="G17" s="162">
        <f>+E17+17+24+29</f>
        <v>1072</v>
      </c>
      <c r="H17" s="161"/>
      <c r="I17" s="139">
        <f>G17-C17</f>
        <v>70</v>
      </c>
      <c r="J17" s="7">
        <v>359</v>
      </c>
      <c r="K17" s="3">
        <f>1171+93</f>
        <v>1264</v>
      </c>
      <c r="L17" s="3">
        <f t="shared" ref="L17:L32" si="3">+E17-G17</f>
        <v>-70</v>
      </c>
      <c r="M17" s="103" t="s">
        <v>1</v>
      </c>
    </row>
    <row r="18" spans="1:15">
      <c r="A18" s="233" t="s">
        <v>57</v>
      </c>
      <c r="B18" s="161"/>
      <c r="C18" s="162">
        <v>125</v>
      </c>
      <c r="D18" s="161"/>
      <c r="E18" s="162">
        <v>125</v>
      </c>
      <c r="F18" s="161"/>
      <c r="G18" s="162">
        <v>120</v>
      </c>
      <c r="H18" s="161"/>
      <c r="I18" s="139">
        <f>G18-C18</f>
        <v>-5</v>
      </c>
      <c r="J18" s="7"/>
      <c r="K18" s="3">
        <v>110</v>
      </c>
      <c r="L18" s="3">
        <f t="shared" si="3"/>
        <v>5</v>
      </c>
      <c r="M18" s="103" t="s">
        <v>1</v>
      </c>
    </row>
    <row r="19" spans="1:15">
      <c r="A19" s="233" t="s">
        <v>58</v>
      </c>
      <c r="B19" s="161"/>
      <c r="C19" s="162">
        <v>200</v>
      </c>
      <c r="D19" s="161"/>
      <c r="E19" s="162">
        <v>200</v>
      </c>
      <c r="F19" s="161"/>
      <c r="G19" s="162">
        <v>200</v>
      </c>
      <c r="H19" s="161"/>
      <c r="I19" s="139">
        <f>G19-C19</f>
        <v>0</v>
      </c>
      <c r="J19" s="7"/>
      <c r="K19" s="3">
        <v>0</v>
      </c>
      <c r="L19" s="3">
        <f t="shared" si="3"/>
        <v>0</v>
      </c>
      <c r="M19" s="103" t="s">
        <v>1</v>
      </c>
    </row>
    <row r="20" spans="1:15">
      <c r="A20" s="233" t="s">
        <v>219</v>
      </c>
      <c r="B20" s="161"/>
      <c r="C20" s="162">
        <v>551</v>
      </c>
      <c r="D20" s="161"/>
      <c r="E20" s="162">
        <v>551</v>
      </c>
      <c r="F20" s="161"/>
      <c r="G20" s="162">
        <v>551</v>
      </c>
      <c r="H20" s="161"/>
      <c r="I20" s="139">
        <f t="shared" ref="I20:I31" si="4">G20-C20</f>
        <v>0</v>
      </c>
      <c r="J20" s="7">
        <f>4220-576</f>
        <v>3644</v>
      </c>
      <c r="L20" s="3">
        <f t="shared" si="3"/>
        <v>0</v>
      </c>
      <c r="M20" s="103" t="s">
        <v>1</v>
      </c>
    </row>
    <row r="21" spans="1:15">
      <c r="A21" s="233" t="s">
        <v>36</v>
      </c>
      <c r="B21" s="161"/>
      <c r="C21" s="162">
        <v>37</v>
      </c>
      <c r="D21" s="161"/>
      <c r="E21" s="162">
        <v>37</v>
      </c>
      <c r="F21" s="161"/>
      <c r="G21" s="162">
        <v>37</v>
      </c>
      <c r="H21" s="161"/>
      <c r="I21" s="139">
        <f>G21-C21</f>
        <v>0</v>
      </c>
      <c r="J21" s="7"/>
      <c r="L21" s="3">
        <f t="shared" si="3"/>
        <v>0</v>
      </c>
      <c r="M21" s="103" t="s">
        <v>1</v>
      </c>
    </row>
    <row r="22" spans="1:15">
      <c r="A22" s="233" t="s">
        <v>59</v>
      </c>
      <c r="B22" s="161"/>
      <c r="C22" s="162">
        <v>229</v>
      </c>
      <c r="D22" s="161"/>
      <c r="E22" s="162">
        <v>229</v>
      </c>
      <c r="F22" s="161"/>
      <c r="G22" s="162">
        <v>229</v>
      </c>
      <c r="H22" s="161"/>
      <c r="I22" s="139">
        <f t="shared" si="4"/>
        <v>0</v>
      </c>
      <c r="J22" s="7">
        <v>332</v>
      </c>
      <c r="K22" s="3">
        <v>175</v>
      </c>
      <c r="L22" s="3">
        <f t="shared" si="3"/>
        <v>0</v>
      </c>
      <c r="M22" s="103" t="s">
        <v>1</v>
      </c>
    </row>
    <row r="23" spans="1:15">
      <c r="A23" s="233" t="s">
        <v>60</v>
      </c>
      <c r="B23" s="161"/>
      <c r="C23" s="162">
        <v>3</v>
      </c>
      <c r="D23" s="161"/>
      <c r="E23" s="162">
        <v>3</v>
      </c>
      <c r="F23" s="161"/>
      <c r="G23" s="162">
        <v>3</v>
      </c>
      <c r="H23" s="161"/>
      <c r="I23" s="139">
        <f t="shared" si="4"/>
        <v>0</v>
      </c>
      <c r="J23" s="7"/>
      <c r="L23" s="3">
        <f t="shared" si="3"/>
        <v>0</v>
      </c>
      <c r="M23" s="103" t="s">
        <v>1</v>
      </c>
    </row>
    <row r="24" spans="1:15">
      <c r="A24" s="233" t="s">
        <v>61</v>
      </c>
      <c r="B24" s="161"/>
      <c r="C24" s="162">
        <v>20178</v>
      </c>
      <c r="D24" s="161"/>
      <c r="E24" s="162">
        <v>20178</v>
      </c>
      <c r="F24" s="161"/>
      <c r="G24" s="162">
        <v>20178</v>
      </c>
      <c r="H24" s="161"/>
      <c r="I24" s="139">
        <f t="shared" si="4"/>
        <v>0</v>
      </c>
      <c r="J24" s="7"/>
      <c r="K24" s="3">
        <v>14918</v>
      </c>
      <c r="L24" s="3">
        <f t="shared" si="3"/>
        <v>0</v>
      </c>
      <c r="M24" s="103" t="s">
        <v>1</v>
      </c>
    </row>
    <row r="25" spans="1:15">
      <c r="A25" s="233" t="s">
        <v>62</v>
      </c>
      <c r="B25" s="161"/>
      <c r="C25" s="162">
        <f>37205-622</f>
        <v>36583</v>
      </c>
      <c r="D25" s="161"/>
      <c r="E25" s="162">
        <v>37205</v>
      </c>
      <c r="F25" s="161"/>
      <c r="G25" s="162">
        <v>37205</v>
      </c>
      <c r="H25" s="161"/>
      <c r="I25" s="139">
        <f t="shared" si="4"/>
        <v>622</v>
      </c>
      <c r="J25" s="7">
        <v>276</v>
      </c>
      <c r="K25" s="3">
        <v>14853</v>
      </c>
      <c r="L25" s="3">
        <f t="shared" si="3"/>
        <v>0</v>
      </c>
      <c r="M25" s="103" t="s">
        <v>1</v>
      </c>
    </row>
    <row r="26" spans="1:15">
      <c r="A26" s="233" t="s">
        <v>0</v>
      </c>
      <c r="B26" s="161"/>
      <c r="C26" s="162">
        <v>1330</v>
      </c>
      <c r="D26" s="161"/>
      <c r="E26" s="162">
        <v>1330</v>
      </c>
      <c r="F26" s="161"/>
      <c r="G26" s="162">
        <v>1330</v>
      </c>
      <c r="H26" s="161"/>
      <c r="I26" s="139">
        <f t="shared" si="4"/>
        <v>0</v>
      </c>
      <c r="J26" s="7"/>
      <c r="K26" s="3">
        <v>135</v>
      </c>
      <c r="L26" s="3">
        <f t="shared" si="3"/>
        <v>0</v>
      </c>
      <c r="M26" s="103" t="s">
        <v>1</v>
      </c>
    </row>
    <row r="27" spans="1:15">
      <c r="A27" s="233" t="s">
        <v>336</v>
      </c>
      <c r="B27" s="161"/>
      <c r="C27" s="162">
        <v>9958</v>
      </c>
      <c r="D27" s="161"/>
      <c r="E27" s="162">
        <v>18556</v>
      </c>
      <c r="F27" s="161"/>
      <c r="G27" s="162">
        <v>18556</v>
      </c>
      <c r="H27" s="161"/>
      <c r="I27" s="139">
        <f t="shared" si="4"/>
        <v>8598</v>
      </c>
      <c r="J27" s="7"/>
      <c r="L27" s="3">
        <f t="shared" si="3"/>
        <v>0</v>
      </c>
      <c r="M27" s="103" t="s">
        <v>1</v>
      </c>
      <c r="O27" s="24"/>
    </row>
    <row r="28" spans="1:15">
      <c r="A28" s="233" t="s">
        <v>226</v>
      </c>
      <c r="B28" s="161"/>
      <c r="C28" s="162">
        <v>20</v>
      </c>
      <c r="D28" s="161"/>
      <c r="E28" s="162">
        <v>20</v>
      </c>
      <c r="F28" s="161"/>
      <c r="G28" s="162">
        <v>20</v>
      </c>
      <c r="H28" s="161"/>
      <c r="I28" s="139">
        <f t="shared" si="4"/>
        <v>0</v>
      </c>
      <c r="J28" s="7"/>
      <c r="K28" s="3">
        <v>10</v>
      </c>
      <c r="L28" s="3">
        <f t="shared" si="3"/>
        <v>0</v>
      </c>
      <c r="M28" s="103" t="s">
        <v>1</v>
      </c>
      <c r="O28" s="24"/>
    </row>
    <row r="29" spans="1:15">
      <c r="A29" s="233" t="s">
        <v>337</v>
      </c>
      <c r="B29" s="161"/>
      <c r="C29" s="162">
        <v>1346794</v>
      </c>
      <c r="D29" s="161"/>
      <c r="E29" s="162">
        <f>1356061+7000+22664</f>
        <v>1385725</v>
      </c>
      <c r="F29" s="161"/>
      <c r="G29" s="162">
        <v>1512483</v>
      </c>
      <c r="H29" s="161"/>
      <c r="I29" s="139">
        <f t="shared" ref="I29" si="5">G29-C29</f>
        <v>165689</v>
      </c>
      <c r="J29" s="7"/>
      <c r="M29" s="103"/>
      <c r="N29" s="567"/>
      <c r="O29" s="24"/>
    </row>
    <row r="30" spans="1:15">
      <c r="A30" s="233" t="s">
        <v>63</v>
      </c>
      <c r="B30" s="161"/>
      <c r="C30" s="162">
        <v>39</v>
      </c>
      <c r="D30" s="161"/>
      <c r="E30" s="162">
        <v>39</v>
      </c>
      <c r="F30" s="161"/>
      <c r="G30" s="162">
        <v>39</v>
      </c>
      <c r="H30" s="161"/>
      <c r="I30" s="139">
        <f t="shared" si="4"/>
        <v>0</v>
      </c>
      <c r="J30" s="7"/>
      <c r="K30" s="3">
        <v>85</v>
      </c>
      <c r="L30" s="3">
        <f t="shared" si="3"/>
        <v>0</v>
      </c>
      <c r="M30" s="103" t="s">
        <v>1</v>
      </c>
      <c r="O30" s="24"/>
    </row>
    <row r="31" spans="1:15">
      <c r="A31" s="233" t="s">
        <v>64</v>
      </c>
      <c r="B31" s="161"/>
      <c r="C31" s="162">
        <v>22</v>
      </c>
      <c r="D31" s="161"/>
      <c r="E31" s="162">
        <v>22</v>
      </c>
      <c r="F31" s="161"/>
      <c r="G31" s="162">
        <v>18</v>
      </c>
      <c r="H31" s="161"/>
      <c r="I31" s="139">
        <f t="shared" si="4"/>
        <v>-4</v>
      </c>
      <c r="J31" s="7"/>
      <c r="K31" s="3">
        <v>37758</v>
      </c>
      <c r="L31" s="3">
        <f t="shared" si="3"/>
        <v>4</v>
      </c>
      <c r="M31" s="103" t="s">
        <v>1</v>
      </c>
    </row>
    <row r="32" spans="1:15">
      <c r="A32" s="234" t="s">
        <v>65</v>
      </c>
      <c r="B32" s="101"/>
      <c r="C32" s="55">
        <f>SUM(C15:C31)</f>
        <v>1420176</v>
      </c>
      <c r="D32" s="101"/>
      <c r="E32" s="55">
        <f>SUM(E15:E31)</f>
        <v>1468327</v>
      </c>
      <c r="F32" s="101"/>
      <c r="G32" s="55">
        <f>SUM(G15:G31)</f>
        <v>1595360</v>
      </c>
      <c r="H32" s="101"/>
      <c r="I32" s="54">
        <f>SUM(I15:I31)</f>
        <v>175184</v>
      </c>
      <c r="J32" s="7">
        <f>SUM(J12:J31)</f>
        <v>9321</v>
      </c>
      <c r="K32" s="3">
        <f>SUM(K15:K31)</f>
        <v>71666</v>
      </c>
      <c r="L32" s="3">
        <f t="shared" si="3"/>
        <v>-127033</v>
      </c>
      <c r="M32" s="103" t="s">
        <v>1</v>
      </c>
    </row>
    <row r="33" spans="1:13" ht="16.899999999999999" customHeight="1">
      <c r="A33" s="235" t="s">
        <v>66</v>
      </c>
      <c r="B33" s="164"/>
      <c r="C33" s="165">
        <v>-2460</v>
      </c>
      <c r="D33" s="164"/>
      <c r="E33" s="165">
        <v>-38134</v>
      </c>
      <c r="F33" s="164"/>
      <c r="G33" s="165"/>
      <c r="H33" s="164"/>
      <c r="I33" s="166"/>
      <c r="J33" s="7"/>
      <c r="M33" s="103" t="s">
        <v>1</v>
      </c>
    </row>
    <row r="34" spans="1:13">
      <c r="A34" s="235" t="s">
        <v>67</v>
      </c>
      <c r="B34" s="164"/>
      <c r="C34" s="165">
        <v>38134</v>
      </c>
      <c r="D34" s="164"/>
      <c r="E34" s="165"/>
      <c r="F34" s="164"/>
      <c r="G34" s="165"/>
      <c r="H34" s="164"/>
      <c r="I34" s="166"/>
      <c r="J34" s="7"/>
      <c r="M34" s="103" t="s">
        <v>1</v>
      </c>
    </row>
    <row r="35" spans="1:13">
      <c r="A35" s="235" t="s">
        <v>68</v>
      </c>
      <c r="B35" s="164"/>
      <c r="C35" s="165">
        <f>-9004-1183</f>
        <v>-10187</v>
      </c>
      <c r="D35" s="164"/>
      <c r="E35" s="165">
        <v>8470</v>
      </c>
      <c r="F35" s="164"/>
      <c r="G35" s="165"/>
      <c r="H35" s="164"/>
      <c r="I35" s="166"/>
      <c r="J35" s="7"/>
      <c r="M35" s="103" t="s">
        <v>1</v>
      </c>
    </row>
    <row r="36" spans="1:13" ht="16.5" thickBot="1">
      <c r="A36" s="486" t="s">
        <v>2</v>
      </c>
      <c r="B36" s="487"/>
      <c r="C36" s="488">
        <f>SUM(C32:C35)</f>
        <v>1445663</v>
      </c>
      <c r="D36" s="487"/>
      <c r="E36" s="488">
        <f>SUM(E32:E35)</f>
        <v>1438663</v>
      </c>
      <c r="F36" s="487"/>
      <c r="G36" s="488">
        <f>SUM(G32:G35)</f>
        <v>1595360</v>
      </c>
      <c r="H36" s="487"/>
      <c r="I36" s="489"/>
      <c r="J36" s="7"/>
      <c r="M36" s="103" t="s">
        <v>1</v>
      </c>
    </row>
    <row r="37" spans="1:13">
      <c r="A37" s="490"/>
      <c r="B37" s="491"/>
      <c r="C37" s="492"/>
      <c r="D37" s="491"/>
      <c r="E37" s="492"/>
      <c r="F37" s="491"/>
      <c r="G37" s="492"/>
      <c r="H37" s="491"/>
      <c r="I37" s="493"/>
      <c r="J37" s="7"/>
      <c r="M37" s="103"/>
    </row>
    <row r="38" spans="1:13">
      <c r="A38" s="485" t="s">
        <v>257</v>
      </c>
      <c r="B38" s="161"/>
      <c r="C38" s="162"/>
      <c r="D38" s="161"/>
      <c r="E38" s="162"/>
      <c r="F38" s="161"/>
      <c r="G38" s="162"/>
      <c r="H38" s="161"/>
      <c r="I38" s="139"/>
      <c r="J38" s="7"/>
      <c r="M38" s="103" t="s">
        <v>1</v>
      </c>
    </row>
    <row r="39" spans="1:13">
      <c r="A39" s="233" t="s">
        <v>55</v>
      </c>
      <c r="B39" s="163"/>
      <c r="C39" s="289">
        <v>2991</v>
      </c>
      <c r="D39" s="163"/>
      <c r="E39" s="289">
        <v>0</v>
      </c>
      <c r="F39" s="163"/>
      <c r="G39" s="289">
        <v>3205</v>
      </c>
      <c r="H39" s="164"/>
      <c r="I39" s="290">
        <f>+G39-C39</f>
        <v>214</v>
      </c>
      <c r="J39" s="7"/>
      <c r="M39" s="103" t="s">
        <v>1</v>
      </c>
    </row>
    <row r="40" spans="1:13">
      <c r="A40" s="229" t="s">
        <v>3</v>
      </c>
      <c r="B40" s="161"/>
      <c r="C40" s="289">
        <v>0</v>
      </c>
      <c r="D40" s="161"/>
      <c r="E40" s="289">
        <v>0</v>
      </c>
      <c r="F40" s="161"/>
      <c r="G40" s="289">
        <v>0</v>
      </c>
      <c r="H40" s="164"/>
      <c r="I40" s="290">
        <f>C40+G40</f>
        <v>0</v>
      </c>
      <c r="J40" s="7"/>
      <c r="M40" s="103" t="s">
        <v>1</v>
      </c>
    </row>
    <row r="41" spans="1:13">
      <c r="A41" s="231" t="s">
        <v>4</v>
      </c>
      <c r="B41" s="190"/>
      <c r="C41" s="565">
        <v>0</v>
      </c>
      <c r="D41" s="190"/>
      <c r="E41" s="565">
        <v>0</v>
      </c>
      <c r="F41" s="190"/>
      <c r="G41" s="565">
        <v>0</v>
      </c>
      <c r="H41" s="191"/>
      <c r="I41" s="566">
        <f>C41+G41</f>
        <v>0</v>
      </c>
      <c r="J41" s="7"/>
      <c r="M41" s="103" t="s">
        <v>1</v>
      </c>
    </row>
    <row r="42" spans="1:13">
      <c r="A42" s="93"/>
      <c r="B42" s="72"/>
      <c r="C42" s="72"/>
      <c r="D42" s="72"/>
      <c r="E42" s="72"/>
      <c r="F42" s="72"/>
      <c r="G42" s="72"/>
      <c r="H42" s="72"/>
      <c r="I42" s="72"/>
      <c r="J42" s="7"/>
      <c r="M42" s="103" t="s">
        <v>23</v>
      </c>
    </row>
    <row r="43" spans="1:13">
      <c r="A43" s="881"/>
      <c r="B43" s="882"/>
      <c r="C43" s="882"/>
      <c r="D43" s="882"/>
      <c r="E43" s="882"/>
      <c r="F43" s="882"/>
      <c r="G43" s="882"/>
      <c r="H43" s="882"/>
      <c r="I43" s="882"/>
      <c r="J43" s="882"/>
      <c r="K43" s="882"/>
      <c r="L43" s="882"/>
      <c r="M43" s="882"/>
    </row>
    <row r="44" spans="1:13">
      <c r="H44" s="14"/>
      <c r="I44" s="14"/>
      <c r="J44" s="7"/>
    </row>
    <row r="45" spans="1:13">
      <c r="A45" s="878"/>
      <c r="B45" s="878"/>
      <c r="C45" s="878"/>
      <c r="D45" s="878"/>
      <c r="E45" s="878"/>
      <c r="F45" s="878"/>
      <c r="G45" s="878"/>
      <c r="H45" s="72"/>
      <c r="I45" s="72"/>
      <c r="J45" s="7"/>
    </row>
    <row r="46" spans="1:13">
      <c r="A46" s="69"/>
      <c r="B46" s="70"/>
      <c r="C46" s="70"/>
      <c r="D46" s="70"/>
      <c r="E46" s="70"/>
      <c r="F46" s="70"/>
      <c r="G46" s="70"/>
      <c r="H46" s="72"/>
      <c r="I46" s="72"/>
      <c r="J46" s="7"/>
    </row>
    <row r="47" spans="1:13" ht="41.25" customHeight="1">
      <c r="A47" s="896"/>
      <c r="B47" s="897"/>
      <c r="C47" s="897"/>
      <c r="D47" s="897"/>
      <c r="E47" s="897"/>
      <c r="F47" s="897"/>
      <c r="G47" s="897"/>
      <c r="H47" s="73"/>
      <c r="I47" s="74"/>
      <c r="J47" s="7"/>
    </row>
    <row r="48" spans="1:13" ht="14.25" customHeight="1">
      <c r="A48" s="69"/>
      <c r="B48" s="71"/>
      <c r="C48" s="71"/>
      <c r="D48" s="71"/>
      <c r="E48" s="71"/>
      <c r="F48" s="71"/>
      <c r="G48" s="71"/>
      <c r="H48" s="73"/>
      <c r="I48" s="73"/>
      <c r="J48" s="7"/>
    </row>
    <row r="49" spans="1:14" ht="77.25" customHeight="1">
      <c r="A49" s="598"/>
      <c r="B49" s="598"/>
      <c r="C49" s="598"/>
      <c r="D49" s="598"/>
      <c r="E49" s="598"/>
      <c r="F49" s="598"/>
      <c r="G49" s="598"/>
      <c r="H49" s="75"/>
      <c r="I49" s="74"/>
      <c r="J49" s="7"/>
    </row>
    <row r="50" spans="1:14" ht="12.75" customHeight="1">
      <c r="A50" s="69"/>
      <c r="B50" s="71"/>
      <c r="C50" s="71"/>
      <c r="D50" s="71"/>
      <c r="E50" s="71"/>
      <c r="F50" s="71"/>
      <c r="G50" s="71"/>
      <c r="H50" s="73"/>
      <c r="I50" s="73"/>
      <c r="J50" s="7"/>
    </row>
    <row r="51" spans="1:14" ht="54" customHeight="1">
      <c r="A51" s="598"/>
      <c r="B51" s="898"/>
      <c r="C51" s="898"/>
      <c r="D51" s="898"/>
      <c r="E51" s="898"/>
      <c r="F51" s="898"/>
      <c r="G51" s="898"/>
      <c r="H51" s="75"/>
      <c r="I51" s="74"/>
      <c r="J51" s="7"/>
    </row>
    <row r="52" spans="1:14" ht="43.5" customHeight="1">
      <c r="A52" s="900"/>
      <c r="B52" s="898"/>
      <c r="C52" s="898"/>
      <c r="D52" s="898"/>
      <c r="E52" s="898"/>
      <c r="F52" s="898"/>
      <c r="G52" s="898"/>
      <c r="H52" s="73"/>
      <c r="I52" s="73"/>
      <c r="J52" s="7"/>
    </row>
    <row r="53" spans="1:14" ht="62.25" customHeight="1">
      <c r="A53" s="513"/>
      <c r="B53" s="598"/>
      <c r="C53" s="598"/>
      <c r="D53" s="598"/>
      <c r="E53" s="598"/>
      <c r="F53" s="598"/>
      <c r="G53" s="598"/>
      <c r="H53" s="73"/>
      <c r="I53" s="73"/>
      <c r="J53" s="7"/>
    </row>
    <row r="54" spans="1:14" ht="12" customHeight="1">
      <c r="A54" s="513"/>
      <c r="B54" s="71"/>
      <c r="C54" s="71"/>
      <c r="D54" s="71"/>
      <c r="E54" s="71"/>
      <c r="F54" s="71"/>
      <c r="G54" s="71"/>
      <c r="H54" s="73"/>
      <c r="I54" s="73"/>
      <c r="J54" s="7"/>
    </row>
    <row r="55" spans="1:14" ht="64.5" customHeight="1">
      <c r="A55" s="899"/>
      <c r="B55" s="901"/>
      <c r="C55" s="901"/>
      <c r="D55" s="901"/>
      <c r="E55" s="901"/>
      <c r="F55" s="901"/>
      <c r="G55" s="901"/>
      <c r="H55" s="73"/>
      <c r="I55" s="73"/>
      <c r="J55" s="7"/>
    </row>
    <row r="56" spans="1:14" ht="47.25" customHeight="1">
      <c r="A56" s="899"/>
      <c r="B56" s="898"/>
      <c r="C56" s="898"/>
      <c r="D56" s="898"/>
      <c r="E56" s="898"/>
      <c r="F56" s="898"/>
      <c r="G56" s="898"/>
      <c r="H56" s="73"/>
      <c r="I56" s="73"/>
      <c r="J56" s="7"/>
    </row>
    <row r="57" spans="1:14" ht="60" customHeight="1">
      <c r="A57" s="899"/>
      <c r="B57" s="898"/>
      <c r="C57" s="898"/>
      <c r="D57" s="898"/>
      <c r="E57" s="898"/>
      <c r="F57" s="898"/>
      <c r="G57" s="898"/>
      <c r="H57" s="73"/>
      <c r="I57" s="73"/>
      <c r="J57" s="7"/>
    </row>
    <row r="58" spans="1:14" ht="15" customHeight="1">
      <c r="A58" s="794"/>
      <c r="B58" s="795"/>
      <c r="C58" s="795"/>
      <c r="D58" s="795"/>
      <c r="E58" s="795"/>
      <c r="F58" s="795"/>
      <c r="G58" s="795"/>
      <c r="H58" s="795"/>
      <c r="I58" s="795"/>
      <c r="J58" s="795"/>
      <c r="K58" s="795"/>
      <c r="L58" s="795"/>
      <c r="M58" s="795"/>
      <c r="N58" s="796"/>
    </row>
    <row r="59" spans="1:14" ht="22.9" customHeight="1">
      <c r="A59" s="51"/>
      <c r="B59" s="895"/>
      <c r="C59" s="895"/>
      <c r="D59" s="895"/>
      <c r="E59" s="895"/>
      <c r="F59" s="895"/>
      <c r="G59" s="895"/>
      <c r="H59" s="895"/>
      <c r="I59" s="895"/>
      <c r="J59" s="7"/>
    </row>
    <row r="60" spans="1:14">
      <c r="A60" s="51"/>
      <c r="B60" s="51"/>
      <c r="C60" s="51"/>
      <c r="D60" s="51"/>
      <c r="E60" s="51"/>
      <c r="F60" s="51"/>
      <c r="G60" s="51"/>
      <c r="H60" s="52"/>
      <c r="I60" s="53"/>
      <c r="J60" s="7"/>
    </row>
    <row r="61" spans="1:14">
      <c r="A61" s="51"/>
      <c r="B61" s="51"/>
      <c r="C61" s="51"/>
      <c r="D61" s="51"/>
      <c r="E61" s="51"/>
      <c r="F61" s="51"/>
      <c r="G61" s="51"/>
      <c r="H61" s="53"/>
      <c r="I61" s="53"/>
      <c r="J61" s="7"/>
    </row>
    <row r="62" spans="1:14">
      <c r="A62" s="51"/>
      <c r="B62" s="51"/>
      <c r="C62" s="51"/>
      <c r="D62" s="51"/>
      <c r="E62" s="51"/>
      <c r="F62" s="51"/>
      <c r="G62" s="51"/>
      <c r="H62" s="53"/>
      <c r="I62" s="53"/>
      <c r="J62" s="7"/>
    </row>
    <row r="63" spans="1:14" ht="65.45" customHeight="1">
      <c r="A63" s="51"/>
      <c r="B63" s="895"/>
      <c r="C63" s="895"/>
      <c r="D63" s="895"/>
      <c r="E63" s="895"/>
      <c r="F63" s="895"/>
      <c r="G63" s="895"/>
      <c r="H63" s="895"/>
      <c r="I63" s="895"/>
      <c r="J63" s="7"/>
    </row>
    <row r="64" spans="1:14">
      <c r="H64" s="12"/>
      <c r="I64" s="12"/>
      <c r="J64" s="7"/>
    </row>
    <row r="65" spans="8:10">
      <c r="H65" s="12"/>
      <c r="I65" s="98"/>
      <c r="J65" s="7"/>
    </row>
    <row r="66" spans="8:10">
      <c r="H66" s="12"/>
      <c r="I66" s="12"/>
      <c r="J66" s="7"/>
    </row>
    <row r="67" spans="8:10">
      <c r="H67" s="12"/>
      <c r="I67" s="12"/>
      <c r="J67" s="7"/>
    </row>
    <row r="68" spans="8:10">
      <c r="H68" s="12"/>
      <c r="I68" s="12"/>
      <c r="J68" s="7"/>
    </row>
    <row r="69" spans="8:10">
      <c r="H69" s="12"/>
      <c r="I69" s="12"/>
      <c r="J69" s="7"/>
    </row>
    <row r="70" spans="8:10">
      <c r="H70" s="12"/>
      <c r="I70" s="12"/>
      <c r="J70" s="7"/>
    </row>
    <row r="71" spans="8:10">
      <c r="H71" s="12"/>
      <c r="I71" s="12"/>
      <c r="J71" s="7"/>
    </row>
    <row r="72" spans="8:10">
      <c r="H72" s="12"/>
      <c r="I72" s="12"/>
      <c r="J72" s="7"/>
    </row>
    <row r="73" spans="8:10">
      <c r="H73" s="12"/>
      <c r="I73" s="12"/>
      <c r="J73" s="7"/>
    </row>
    <row r="74" spans="8:10">
      <c r="H74" s="12"/>
      <c r="I74" s="12"/>
      <c r="J74" s="7"/>
    </row>
    <row r="75" spans="8:10">
      <c r="H75" s="12"/>
      <c r="I75" s="12"/>
      <c r="J75" s="7"/>
    </row>
    <row r="76" spans="8:10">
      <c r="H76" s="12"/>
      <c r="I76" s="13"/>
      <c r="J76" s="7"/>
    </row>
    <row r="77" spans="8:10">
      <c r="H77" s="12"/>
      <c r="I77" s="13"/>
      <c r="J77" s="7"/>
    </row>
    <row r="78" spans="8:10">
      <c r="H78" s="12"/>
      <c r="I78" s="12"/>
      <c r="J78" s="7"/>
    </row>
    <row r="79" spans="8:10">
      <c r="H79" s="12"/>
      <c r="I79" s="12"/>
      <c r="J79" s="7"/>
    </row>
    <row r="80" spans="8:10">
      <c r="H80" s="12"/>
      <c r="I80" s="12"/>
      <c r="J80" s="7"/>
    </row>
    <row r="81" spans="8:10">
      <c r="H81" s="12"/>
      <c r="I81" s="12"/>
      <c r="J81" s="7"/>
    </row>
    <row r="82" spans="8:10">
      <c r="H82" s="12"/>
      <c r="I82" s="12"/>
      <c r="J82" s="7"/>
    </row>
    <row r="83" spans="8:10">
      <c r="H83" s="12"/>
      <c r="I83" s="12"/>
      <c r="J83" s="7"/>
    </row>
    <row r="84" spans="8:10">
      <c r="H84" s="12"/>
      <c r="I84" s="12"/>
      <c r="J84" s="7"/>
    </row>
    <row r="85" spans="8:10">
      <c r="H85" s="12"/>
      <c r="I85" s="12"/>
      <c r="J85" s="7"/>
    </row>
    <row r="86" spans="8:10">
      <c r="H86" s="12"/>
      <c r="I86" s="12"/>
      <c r="J86" s="7"/>
    </row>
    <row r="87" spans="8:10">
      <c r="H87" s="12"/>
      <c r="I87" s="12"/>
      <c r="J87" s="7"/>
    </row>
    <row r="88" spans="8:10">
      <c r="H88" s="12"/>
      <c r="I88" s="12"/>
      <c r="J88" s="7"/>
    </row>
    <row r="89" spans="8:10">
      <c r="H89" s="12"/>
      <c r="I89" s="12"/>
      <c r="J89" s="7"/>
    </row>
    <row r="90" spans="8:10">
      <c r="H90" s="12"/>
      <c r="I90" s="12"/>
      <c r="J90" s="7"/>
    </row>
    <row r="91" spans="8:10">
      <c r="H91" s="15"/>
      <c r="I91" s="12"/>
      <c r="J91" s="7"/>
    </row>
    <row r="92" spans="8:10">
      <c r="H92" s="7"/>
      <c r="I92" s="7"/>
      <c r="J92" s="7"/>
    </row>
    <row r="93" spans="8:10">
      <c r="H93" s="6"/>
      <c r="I93" s="6"/>
      <c r="J93" s="7"/>
    </row>
    <row r="94" spans="8:10">
      <c r="H94" s="6"/>
      <c r="I94" s="6"/>
      <c r="J94" s="7"/>
    </row>
    <row r="95" spans="8:10">
      <c r="H95" s="6"/>
      <c r="I95" s="6"/>
      <c r="J95" s="7"/>
    </row>
    <row r="96" spans="8:10">
      <c r="H96" s="6"/>
      <c r="I96" s="6"/>
      <c r="J96" s="7"/>
    </row>
    <row r="97" spans="10:10">
      <c r="J97" s="7"/>
    </row>
    <row r="98" spans="10:10">
      <c r="J98" s="7"/>
    </row>
    <row r="200" spans="1:1">
      <c r="A200" s="3" t="s">
        <v>217</v>
      </c>
    </row>
  </sheetData>
  <mergeCells count="25">
    <mergeCell ref="B63:I63"/>
    <mergeCell ref="A47:G47"/>
    <mergeCell ref="A49:G49"/>
    <mergeCell ref="A51:G51"/>
    <mergeCell ref="A56:G56"/>
    <mergeCell ref="A52:G52"/>
    <mergeCell ref="A57:G57"/>
    <mergeCell ref="A55:G55"/>
    <mergeCell ref="B59:I59"/>
    <mergeCell ref="B53:G53"/>
    <mergeCell ref="A7:I7"/>
    <mergeCell ref="A5:I5"/>
    <mergeCell ref="A8:A9"/>
    <mergeCell ref="A6:I6"/>
    <mergeCell ref="A1:I1"/>
    <mergeCell ref="A2:I2"/>
    <mergeCell ref="A3:I3"/>
    <mergeCell ref="A4:I4"/>
    <mergeCell ref="A45:G45"/>
    <mergeCell ref="B8:C8"/>
    <mergeCell ref="A58:N58"/>
    <mergeCell ref="A43:M43"/>
    <mergeCell ref="H8:I8"/>
    <mergeCell ref="F8:G8"/>
    <mergeCell ref="D8:E8"/>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RowHeight="12.75"/>
  <cols>
    <col min="1" max="1" width="10.6640625" style="263" customWidth="1"/>
    <col min="2" max="2" width="37.77734375" style="263" customWidth="1"/>
    <col min="3" max="10" width="9.88671875" style="265" customWidth="1"/>
    <col min="11" max="16384" width="8.88671875" style="263"/>
  </cols>
  <sheetData>
    <row r="1" spans="1:11" s="279" customFormat="1" ht="15.75">
      <c r="A1" s="921" t="s">
        <v>100</v>
      </c>
      <c r="B1" s="921"/>
      <c r="C1" s="921"/>
      <c r="D1" s="921"/>
      <c r="E1" s="921"/>
      <c r="F1" s="921"/>
      <c r="G1" s="921"/>
      <c r="H1" s="921"/>
      <c r="I1" s="921"/>
      <c r="J1" s="921"/>
      <c r="K1" s="262" t="s">
        <v>1</v>
      </c>
    </row>
    <row r="2" spans="1:11" s="279" customFormat="1" ht="15.75">
      <c r="A2" s="920"/>
      <c r="B2" s="920"/>
      <c r="C2" s="920"/>
      <c r="D2" s="920"/>
      <c r="E2" s="920"/>
      <c r="F2" s="920"/>
      <c r="G2" s="920"/>
      <c r="H2" s="920"/>
      <c r="I2" s="920"/>
      <c r="J2" s="920"/>
    </row>
    <row r="3" spans="1:11" s="279" customFormat="1" ht="15.75">
      <c r="A3" s="922" t="s">
        <v>199</v>
      </c>
      <c r="B3" s="922"/>
      <c r="C3" s="922"/>
      <c r="D3" s="922"/>
      <c r="E3" s="922"/>
      <c r="F3" s="922"/>
      <c r="G3" s="922"/>
      <c r="H3" s="922"/>
      <c r="I3" s="922"/>
      <c r="J3" s="922"/>
      <c r="K3" s="262" t="s">
        <v>1</v>
      </c>
    </row>
    <row r="4" spans="1:11" s="279" customFormat="1" ht="15.75">
      <c r="A4" s="922" t="s">
        <v>249</v>
      </c>
      <c r="B4" s="922"/>
      <c r="C4" s="922"/>
      <c r="D4" s="922"/>
      <c r="E4" s="922"/>
      <c r="F4" s="922"/>
      <c r="G4" s="922"/>
      <c r="H4" s="922"/>
      <c r="I4" s="922"/>
      <c r="J4" s="922"/>
      <c r="K4" s="262" t="s">
        <v>1</v>
      </c>
    </row>
    <row r="5" spans="1:11" s="279" customFormat="1" ht="15.75">
      <c r="A5" s="920" t="s">
        <v>248</v>
      </c>
      <c r="B5" s="920"/>
      <c r="C5" s="920"/>
      <c r="D5" s="920"/>
      <c r="E5" s="920"/>
      <c r="F5" s="920"/>
      <c r="G5" s="920"/>
      <c r="H5" s="920"/>
      <c r="I5" s="920"/>
      <c r="J5" s="920"/>
      <c r="K5" s="262" t="s">
        <v>1</v>
      </c>
    </row>
    <row r="6" spans="1:11" s="279" customFormat="1" ht="15.75">
      <c r="A6" s="920"/>
      <c r="B6" s="920"/>
      <c r="C6" s="920"/>
      <c r="D6" s="920"/>
      <c r="E6" s="920"/>
      <c r="F6" s="920"/>
      <c r="G6" s="920"/>
      <c r="H6" s="920"/>
      <c r="I6" s="920"/>
      <c r="J6" s="920"/>
    </row>
    <row r="7" spans="1:11">
      <c r="A7" s="917"/>
      <c r="B7" s="917"/>
      <c r="C7" s="917"/>
      <c r="D7" s="917"/>
      <c r="E7" s="917"/>
      <c r="F7" s="917"/>
      <c r="G7" s="917"/>
      <c r="H7" s="917"/>
      <c r="I7" s="917"/>
      <c r="J7" s="917"/>
    </row>
    <row r="8" spans="1:11">
      <c r="A8" s="360" t="s">
        <v>101</v>
      </c>
      <c r="B8" s="359"/>
      <c r="C8" s="919"/>
      <c r="D8" s="919"/>
      <c r="E8" s="919"/>
      <c r="F8" s="919"/>
      <c r="G8" s="919"/>
      <c r="H8" s="919"/>
      <c r="I8" s="919"/>
      <c r="J8" s="919"/>
      <c r="K8" s="262" t="s">
        <v>1</v>
      </c>
    </row>
    <row r="9" spans="1:11">
      <c r="A9" s="360" t="s">
        <v>102</v>
      </c>
      <c r="B9" s="361" t="s">
        <v>172</v>
      </c>
      <c r="C9" s="919"/>
      <c r="D9" s="919"/>
      <c r="E9" s="919"/>
      <c r="F9" s="919"/>
      <c r="G9" s="919"/>
      <c r="H9" s="919"/>
      <c r="I9" s="919"/>
      <c r="J9" s="919"/>
      <c r="K9" s="262" t="s">
        <v>1</v>
      </c>
    </row>
    <row r="10" spans="1:11">
      <c r="A10" s="360" t="s">
        <v>103</v>
      </c>
      <c r="B10" s="361" t="s">
        <v>104</v>
      </c>
      <c r="C10" s="919"/>
      <c r="D10" s="919"/>
      <c r="E10" s="919"/>
      <c r="F10" s="919"/>
      <c r="G10" s="919"/>
      <c r="H10" s="919"/>
      <c r="I10" s="919"/>
      <c r="J10" s="919"/>
      <c r="K10" s="262" t="s">
        <v>1</v>
      </c>
    </row>
    <row r="11" spans="1:11">
      <c r="A11" s="918"/>
      <c r="B11" s="918"/>
      <c r="C11" s="918"/>
      <c r="D11" s="918"/>
      <c r="E11" s="918"/>
      <c r="F11" s="918"/>
      <c r="G11" s="918"/>
      <c r="H11" s="918"/>
      <c r="I11" s="918"/>
      <c r="J11" s="918"/>
    </row>
    <row r="12" spans="1:11" ht="18" customHeight="1">
      <c r="A12" s="904" t="s">
        <v>105</v>
      </c>
      <c r="B12" s="905"/>
      <c r="C12" s="915" t="s">
        <v>296</v>
      </c>
      <c r="D12" s="913" t="s">
        <v>293</v>
      </c>
      <c r="E12" s="913" t="s">
        <v>106</v>
      </c>
      <c r="F12" s="913" t="s">
        <v>107</v>
      </c>
      <c r="G12" s="913" t="s">
        <v>294</v>
      </c>
      <c r="H12" s="913" t="s">
        <v>295</v>
      </c>
      <c r="I12" s="913" t="s">
        <v>106</v>
      </c>
      <c r="J12" s="911" t="s">
        <v>297</v>
      </c>
      <c r="K12" s="262" t="s">
        <v>1</v>
      </c>
    </row>
    <row r="13" spans="1:11">
      <c r="A13" s="906"/>
      <c r="B13" s="907"/>
      <c r="C13" s="916"/>
      <c r="D13" s="914"/>
      <c r="E13" s="914"/>
      <c r="F13" s="914"/>
      <c r="G13" s="914"/>
      <c r="H13" s="914"/>
      <c r="I13" s="914"/>
      <c r="J13" s="912"/>
      <c r="K13" s="262" t="s">
        <v>1</v>
      </c>
    </row>
    <row r="14" spans="1:11">
      <c r="A14" s="376" t="s">
        <v>108</v>
      </c>
      <c r="B14" s="377"/>
      <c r="C14" s="403"/>
      <c r="D14" s="403"/>
      <c r="E14" s="403"/>
      <c r="F14" s="403"/>
      <c r="G14" s="403"/>
      <c r="H14" s="403"/>
      <c r="I14" s="403"/>
      <c r="J14" s="404"/>
      <c r="K14" s="262" t="s">
        <v>1</v>
      </c>
    </row>
    <row r="15" spans="1:11">
      <c r="A15" s="378" t="s">
        <v>109</v>
      </c>
      <c r="B15" s="363" t="s">
        <v>110</v>
      </c>
      <c r="C15" s="405"/>
      <c r="D15" s="405"/>
      <c r="E15" s="405"/>
      <c r="F15" s="405"/>
      <c r="G15" s="405"/>
      <c r="H15" s="405"/>
      <c r="I15" s="405"/>
      <c r="J15" s="406"/>
      <c r="K15" s="262" t="s">
        <v>1</v>
      </c>
    </row>
    <row r="16" spans="1:11">
      <c r="A16" s="368" t="s">
        <v>111</v>
      </c>
      <c r="B16" s="367" t="s">
        <v>112</v>
      </c>
      <c r="C16" s="407"/>
      <c r="D16" s="407"/>
      <c r="E16" s="407"/>
      <c r="F16" s="407"/>
      <c r="G16" s="407"/>
      <c r="H16" s="407"/>
      <c r="I16" s="407"/>
      <c r="J16" s="408"/>
      <c r="K16" s="262" t="s">
        <v>1</v>
      </c>
    </row>
    <row r="17" spans="1:11">
      <c r="A17" s="368" t="s">
        <v>111</v>
      </c>
      <c r="B17" s="367" t="s">
        <v>113</v>
      </c>
      <c r="C17" s="407"/>
      <c r="D17" s="407"/>
      <c r="E17" s="407"/>
      <c r="F17" s="407"/>
      <c r="G17" s="407"/>
      <c r="H17" s="407"/>
      <c r="I17" s="407"/>
      <c r="J17" s="408"/>
      <c r="K17" s="262" t="s">
        <v>1</v>
      </c>
    </row>
    <row r="18" spans="1:11">
      <c r="A18" s="368" t="s">
        <v>111</v>
      </c>
      <c r="B18" s="367" t="s">
        <v>114</v>
      </c>
      <c r="C18" s="407"/>
      <c r="D18" s="407"/>
      <c r="E18" s="407"/>
      <c r="F18" s="407"/>
      <c r="G18" s="407"/>
      <c r="H18" s="407"/>
      <c r="I18" s="407"/>
      <c r="J18" s="408"/>
      <c r="K18" s="262" t="s">
        <v>1</v>
      </c>
    </row>
    <row r="19" spans="1:11">
      <c r="A19" s="368" t="s">
        <v>111</v>
      </c>
      <c r="B19" s="367" t="s">
        <v>115</v>
      </c>
      <c r="C19" s="407"/>
      <c r="D19" s="407"/>
      <c r="E19" s="407"/>
      <c r="F19" s="407"/>
      <c r="G19" s="407"/>
      <c r="H19" s="407"/>
      <c r="I19" s="407"/>
      <c r="J19" s="408"/>
      <c r="K19" s="262" t="s">
        <v>1</v>
      </c>
    </row>
    <row r="20" spans="1:11">
      <c r="A20" s="368" t="s">
        <v>117</v>
      </c>
      <c r="B20" s="367" t="s">
        <v>116</v>
      </c>
      <c r="C20" s="407"/>
      <c r="D20" s="409"/>
      <c r="E20" s="409"/>
      <c r="F20" s="409"/>
      <c r="G20" s="409"/>
      <c r="H20" s="409"/>
      <c r="I20" s="409"/>
      <c r="J20" s="410"/>
      <c r="K20" s="262" t="s">
        <v>1</v>
      </c>
    </row>
    <row r="21" spans="1:11">
      <c r="A21" s="376" t="s">
        <v>118</v>
      </c>
      <c r="B21" s="377"/>
      <c r="C21" s="403"/>
      <c r="D21" s="403"/>
      <c r="E21" s="403"/>
      <c r="F21" s="403"/>
      <c r="G21" s="403"/>
      <c r="H21" s="403"/>
      <c r="I21" s="403"/>
      <c r="J21" s="404"/>
      <c r="K21" s="262" t="s">
        <v>1</v>
      </c>
    </row>
    <row r="22" spans="1:11">
      <c r="A22" s="378" t="s">
        <v>119</v>
      </c>
      <c r="B22" s="379" t="s">
        <v>120</v>
      </c>
      <c r="C22" s="405"/>
      <c r="D22" s="405"/>
      <c r="E22" s="405"/>
      <c r="F22" s="405"/>
      <c r="G22" s="405"/>
      <c r="H22" s="405"/>
      <c r="I22" s="405"/>
      <c r="J22" s="406"/>
      <c r="K22" s="262" t="s">
        <v>1</v>
      </c>
    </row>
    <row r="23" spans="1:11">
      <c r="A23" s="368">
        <v>22</v>
      </c>
      <c r="B23" s="367" t="s">
        <v>121</v>
      </c>
      <c r="C23" s="407"/>
      <c r="D23" s="407"/>
      <c r="E23" s="407"/>
      <c r="F23" s="407"/>
      <c r="G23" s="407"/>
      <c r="H23" s="407"/>
      <c r="I23" s="407"/>
      <c r="J23" s="408"/>
      <c r="K23" s="262" t="s">
        <v>1</v>
      </c>
    </row>
    <row r="24" spans="1:11">
      <c r="A24" s="368" t="s">
        <v>177</v>
      </c>
      <c r="B24" s="367" t="s">
        <v>178</v>
      </c>
      <c r="C24" s="407"/>
      <c r="D24" s="407"/>
      <c r="E24" s="407"/>
      <c r="F24" s="407"/>
      <c r="G24" s="407"/>
      <c r="H24" s="407"/>
      <c r="I24" s="407"/>
      <c r="J24" s="408"/>
      <c r="K24" s="262" t="s">
        <v>1</v>
      </c>
    </row>
    <row r="25" spans="1:11">
      <c r="A25" s="368" t="s">
        <v>122</v>
      </c>
      <c r="B25" s="367" t="s">
        <v>123</v>
      </c>
      <c r="C25" s="407"/>
      <c r="D25" s="407"/>
      <c r="E25" s="407"/>
      <c r="F25" s="407"/>
      <c r="G25" s="407"/>
      <c r="H25" s="407"/>
      <c r="I25" s="407"/>
      <c r="J25" s="408"/>
      <c r="K25" s="262" t="s">
        <v>1</v>
      </c>
    </row>
    <row r="26" spans="1:11">
      <c r="A26" s="368" t="s">
        <v>124</v>
      </c>
      <c r="B26" s="367" t="s">
        <v>125</v>
      </c>
      <c r="C26" s="407"/>
      <c r="D26" s="407"/>
      <c r="E26" s="407"/>
      <c r="F26" s="407"/>
      <c r="G26" s="407"/>
      <c r="H26" s="407"/>
      <c r="I26" s="407"/>
      <c r="J26" s="408"/>
      <c r="K26" s="262" t="s">
        <v>1</v>
      </c>
    </row>
    <row r="27" spans="1:11">
      <c r="A27" s="368" t="s">
        <v>124</v>
      </c>
      <c r="B27" s="367" t="s">
        <v>126</v>
      </c>
      <c r="C27" s="407"/>
      <c r="D27" s="407"/>
      <c r="E27" s="407"/>
      <c r="F27" s="407"/>
      <c r="G27" s="407"/>
      <c r="H27" s="407"/>
      <c r="I27" s="407"/>
      <c r="J27" s="408"/>
      <c r="K27" s="262" t="s">
        <v>1</v>
      </c>
    </row>
    <row r="28" spans="1:11">
      <c r="A28" s="368" t="s">
        <v>124</v>
      </c>
      <c r="B28" s="367" t="s">
        <v>127</v>
      </c>
      <c r="C28" s="407"/>
      <c r="D28" s="407"/>
      <c r="E28" s="407"/>
      <c r="F28" s="407"/>
      <c r="G28" s="407"/>
      <c r="H28" s="407"/>
      <c r="I28" s="407"/>
      <c r="J28" s="408"/>
      <c r="K28" s="262" t="s">
        <v>1</v>
      </c>
    </row>
    <row r="29" spans="1:11">
      <c r="A29" s="368">
        <v>25.3</v>
      </c>
      <c r="B29" s="367" t="s">
        <v>128</v>
      </c>
      <c r="C29" s="407"/>
      <c r="D29" s="407"/>
      <c r="E29" s="407"/>
      <c r="F29" s="407"/>
      <c r="G29" s="407"/>
      <c r="H29" s="407"/>
      <c r="I29" s="407"/>
      <c r="J29" s="408"/>
      <c r="K29" s="262" t="s">
        <v>1</v>
      </c>
    </row>
    <row r="30" spans="1:11">
      <c r="A30" s="364">
        <v>25.3</v>
      </c>
      <c r="B30" s="365" t="s">
        <v>129</v>
      </c>
      <c r="C30" s="407"/>
      <c r="D30" s="407"/>
      <c r="E30" s="407"/>
      <c r="F30" s="407"/>
      <c r="G30" s="407"/>
      <c r="H30" s="407"/>
      <c r="I30" s="407"/>
      <c r="J30" s="408"/>
      <c r="K30" s="262" t="s">
        <v>1</v>
      </c>
    </row>
    <row r="31" spans="1:11">
      <c r="A31" s="364">
        <v>25.3</v>
      </c>
      <c r="B31" s="365" t="s">
        <v>130</v>
      </c>
      <c r="C31" s="407"/>
      <c r="D31" s="407"/>
      <c r="E31" s="407"/>
      <c r="F31" s="407"/>
      <c r="G31" s="407"/>
      <c r="H31" s="407"/>
      <c r="I31" s="407"/>
      <c r="J31" s="408"/>
      <c r="K31" s="262" t="s">
        <v>1</v>
      </c>
    </row>
    <row r="32" spans="1:11">
      <c r="A32" s="364">
        <v>25.3</v>
      </c>
      <c r="B32" s="365" t="s">
        <v>131</v>
      </c>
      <c r="C32" s="407"/>
      <c r="D32" s="407"/>
      <c r="E32" s="407"/>
      <c r="F32" s="407"/>
      <c r="G32" s="407"/>
      <c r="H32" s="407"/>
      <c r="I32" s="407"/>
      <c r="J32" s="408"/>
      <c r="K32" s="262" t="s">
        <v>1</v>
      </c>
    </row>
    <row r="33" spans="1:11">
      <c r="A33" s="364">
        <v>25.3</v>
      </c>
      <c r="B33" s="365" t="s">
        <v>132</v>
      </c>
      <c r="C33" s="407"/>
      <c r="D33" s="407"/>
      <c r="E33" s="407"/>
      <c r="F33" s="407"/>
      <c r="G33" s="407"/>
      <c r="H33" s="407"/>
      <c r="I33" s="407"/>
      <c r="J33" s="408"/>
      <c r="K33" s="262" t="s">
        <v>1</v>
      </c>
    </row>
    <row r="34" spans="1:11">
      <c r="A34" s="368">
        <v>25.2</v>
      </c>
      <c r="B34" s="367" t="s">
        <v>191</v>
      </c>
      <c r="C34" s="407"/>
      <c r="D34" s="407"/>
      <c r="E34" s="407"/>
      <c r="F34" s="407"/>
      <c r="G34" s="407"/>
      <c r="H34" s="407"/>
      <c r="I34" s="407"/>
      <c r="J34" s="408"/>
      <c r="K34" s="262" t="s">
        <v>1</v>
      </c>
    </row>
    <row r="35" spans="1:11">
      <c r="A35" s="368">
        <v>25.6</v>
      </c>
      <c r="B35" s="367" t="s">
        <v>134</v>
      </c>
      <c r="C35" s="407"/>
      <c r="D35" s="407"/>
      <c r="E35" s="407"/>
      <c r="F35" s="407"/>
      <c r="G35" s="407"/>
      <c r="H35" s="407"/>
      <c r="I35" s="407"/>
      <c r="J35" s="408"/>
      <c r="K35" s="262" t="s">
        <v>1</v>
      </c>
    </row>
    <row r="36" spans="1:11">
      <c r="A36" s="368">
        <v>25.6</v>
      </c>
      <c r="B36" s="367" t="s">
        <v>135</v>
      </c>
      <c r="C36" s="407"/>
      <c r="D36" s="407"/>
      <c r="E36" s="407"/>
      <c r="F36" s="407"/>
      <c r="G36" s="407"/>
      <c r="H36" s="407"/>
      <c r="I36" s="407"/>
      <c r="J36" s="408"/>
      <c r="K36" s="262" t="s">
        <v>1</v>
      </c>
    </row>
    <row r="37" spans="1:11">
      <c r="A37" s="368">
        <v>25.2</v>
      </c>
      <c r="B37" s="367" t="s">
        <v>136</v>
      </c>
      <c r="C37" s="407"/>
      <c r="D37" s="407"/>
      <c r="E37" s="407"/>
      <c r="F37" s="407"/>
      <c r="G37" s="407"/>
      <c r="H37" s="407"/>
      <c r="I37" s="407"/>
      <c r="J37" s="408"/>
      <c r="K37" s="262" t="s">
        <v>1</v>
      </c>
    </row>
    <row r="38" spans="1:11">
      <c r="A38" s="368">
        <v>25.2</v>
      </c>
      <c r="B38" s="367" t="s">
        <v>138</v>
      </c>
      <c r="C38" s="407"/>
      <c r="D38" s="407"/>
      <c r="E38" s="407"/>
      <c r="F38" s="407"/>
      <c r="G38" s="407"/>
      <c r="H38" s="407"/>
      <c r="I38" s="407"/>
      <c r="J38" s="408"/>
      <c r="K38" s="262" t="s">
        <v>1</v>
      </c>
    </row>
    <row r="39" spans="1:11">
      <c r="A39" s="368" t="s">
        <v>133</v>
      </c>
      <c r="B39" s="367" t="s">
        <v>192</v>
      </c>
      <c r="C39" s="407"/>
      <c r="D39" s="407"/>
      <c r="E39" s="407"/>
      <c r="F39" s="407"/>
      <c r="G39" s="407"/>
      <c r="H39" s="407"/>
      <c r="I39" s="407"/>
      <c r="J39" s="408"/>
      <c r="K39" s="262" t="s">
        <v>1</v>
      </c>
    </row>
    <row r="40" spans="1:11">
      <c r="A40" s="368" t="s">
        <v>140</v>
      </c>
      <c r="B40" s="367" t="s">
        <v>141</v>
      </c>
      <c r="C40" s="407"/>
      <c r="D40" s="407"/>
      <c r="E40" s="407"/>
      <c r="F40" s="407"/>
      <c r="G40" s="407"/>
      <c r="H40" s="407"/>
      <c r="I40" s="407"/>
      <c r="J40" s="408"/>
      <c r="K40" s="262" t="s">
        <v>1</v>
      </c>
    </row>
    <row r="41" spans="1:11">
      <c r="A41" s="368" t="s">
        <v>140</v>
      </c>
      <c r="B41" s="367" t="s">
        <v>142</v>
      </c>
      <c r="C41" s="407"/>
      <c r="D41" s="407"/>
      <c r="E41" s="407"/>
      <c r="F41" s="407"/>
      <c r="G41" s="407"/>
      <c r="H41" s="407"/>
      <c r="I41" s="407"/>
      <c r="J41" s="408"/>
      <c r="K41" s="262" t="s">
        <v>1</v>
      </c>
    </row>
    <row r="42" spans="1:11">
      <c r="A42" s="368" t="s">
        <v>140</v>
      </c>
      <c r="B42" s="367" t="s">
        <v>143</v>
      </c>
      <c r="C42" s="407"/>
      <c r="D42" s="407"/>
      <c r="E42" s="407"/>
      <c r="F42" s="407"/>
      <c r="G42" s="407"/>
      <c r="H42" s="407"/>
      <c r="I42" s="407"/>
      <c r="J42" s="408"/>
      <c r="K42" s="262" t="s">
        <v>1</v>
      </c>
    </row>
    <row r="43" spans="1:11">
      <c r="A43" s="368" t="s">
        <v>140</v>
      </c>
      <c r="B43" s="367" t="s">
        <v>145</v>
      </c>
      <c r="C43" s="407"/>
      <c r="D43" s="407"/>
      <c r="E43" s="407"/>
      <c r="F43" s="407"/>
      <c r="G43" s="407"/>
      <c r="H43" s="407"/>
      <c r="I43" s="407"/>
      <c r="J43" s="408"/>
      <c r="K43" s="262" t="s">
        <v>1</v>
      </c>
    </row>
    <row r="44" spans="1:11">
      <c r="A44" s="374" t="s">
        <v>140</v>
      </c>
      <c r="B44" s="375" t="s">
        <v>146</v>
      </c>
      <c r="C44" s="411"/>
      <c r="D44" s="411"/>
      <c r="E44" s="411"/>
      <c r="F44" s="411"/>
      <c r="G44" s="411"/>
      <c r="H44" s="411"/>
      <c r="I44" s="411"/>
      <c r="J44" s="412"/>
      <c r="K44" s="262" t="s">
        <v>1</v>
      </c>
    </row>
    <row r="45" spans="1:11">
      <c r="A45" s="376" t="s">
        <v>147</v>
      </c>
      <c r="B45" s="377"/>
      <c r="C45" s="403"/>
      <c r="D45" s="403"/>
      <c r="E45" s="403"/>
      <c r="F45" s="403"/>
      <c r="G45" s="403"/>
      <c r="H45" s="403"/>
      <c r="I45" s="403"/>
      <c r="J45" s="404"/>
      <c r="K45" s="262" t="s">
        <v>1</v>
      </c>
    </row>
    <row r="46" spans="1:11">
      <c r="A46" s="368" t="s">
        <v>148</v>
      </c>
      <c r="B46" s="379" t="s">
        <v>186</v>
      </c>
      <c r="C46" s="405"/>
      <c r="D46" s="405"/>
      <c r="E46" s="405"/>
      <c r="F46" s="405"/>
      <c r="G46" s="405"/>
      <c r="H46" s="405"/>
      <c r="I46" s="405"/>
      <c r="J46" s="406"/>
      <c r="K46" s="262" t="s">
        <v>1</v>
      </c>
    </row>
    <row r="47" spans="1:11">
      <c r="A47" s="368" t="s">
        <v>148</v>
      </c>
      <c r="B47" s="367" t="s">
        <v>149</v>
      </c>
      <c r="C47" s="413"/>
      <c r="D47" s="413"/>
      <c r="E47" s="413"/>
      <c r="F47" s="413"/>
      <c r="G47" s="413"/>
      <c r="H47" s="413"/>
      <c r="I47" s="413"/>
      <c r="J47" s="414"/>
      <c r="K47" s="262" t="s">
        <v>1</v>
      </c>
    </row>
    <row r="48" spans="1:11">
      <c r="A48" s="364" t="s">
        <v>148</v>
      </c>
      <c r="B48" s="365" t="s">
        <v>150</v>
      </c>
      <c r="C48" s="393"/>
      <c r="D48" s="393"/>
      <c r="E48" s="393"/>
      <c r="F48" s="393"/>
      <c r="G48" s="393"/>
      <c r="H48" s="393"/>
      <c r="I48" s="393"/>
      <c r="J48" s="394"/>
      <c r="K48" s="262" t="s">
        <v>1</v>
      </c>
    </row>
    <row r="49" spans="1:11">
      <c r="A49" s="364" t="s">
        <v>148</v>
      </c>
      <c r="B49" s="365" t="s">
        <v>151</v>
      </c>
      <c r="C49" s="393"/>
      <c r="D49" s="393"/>
      <c r="E49" s="393"/>
      <c r="F49" s="393"/>
      <c r="G49" s="393"/>
      <c r="H49" s="393"/>
      <c r="I49" s="393"/>
      <c r="J49" s="394"/>
      <c r="K49" s="262" t="s">
        <v>1</v>
      </c>
    </row>
    <row r="50" spans="1:11">
      <c r="A50" s="368">
        <v>25.2</v>
      </c>
      <c r="B50" s="367" t="s">
        <v>152</v>
      </c>
      <c r="C50" s="413"/>
      <c r="D50" s="413"/>
      <c r="E50" s="413"/>
      <c r="F50" s="413"/>
      <c r="G50" s="413"/>
      <c r="H50" s="413"/>
      <c r="I50" s="413"/>
      <c r="J50" s="414"/>
      <c r="K50" s="262" t="s">
        <v>1</v>
      </c>
    </row>
    <row r="51" spans="1:11">
      <c r="A51" s="368" t="s">
        <v>148</v>
      </c>
      <c r="B51" s="367" t="s">
        <v>153</v>
      </c>
      <c r="C51" s="407"/>
      <c r="D51" s="407"/>
      <c r="E51" s="407"/>
      <c r="F51" s="407"/>
      <c r="G51" s="407"/>
      <c r="H51" s="407"/>
      <c r="I51" s="407"/>
      <c r="J51" s="408"/>
      <c r="K51" s="262" t="s">
        <v>1</v>
      </c>
    </row>
    <row r="52" spans="1:11">
      <c r="A52" s="368" t="s">
        <v>148</v>
      </c>
      <c r="B52" s="367" t="s">
        <v>154</v>
      </c>
      <c r="C52" s="407"/>
      <c r="D52" s="407"/>
      <c r="E52" s="407"/>
      <c r="F52" s="407"/>
      <c r="G52" s="407"/>
      <c r="H52" s="407"/>
      <c r="I52" s="407"/>
      <c r="J52" s="408"/>
      <c r="K52" s="262" t="s">
        <v>1</v>
      </c>
    </row>
    <row r="53" spans="1:11">
      <c r="A53" s="368" t="s">
        <v>148</v>
      </c>
      <c r="B53" s="367" t="s">
        <v>155</v>
      </c>
      <c r="C53" s="407"/>
      <c r="D53" s="407"/>
      <c r="E53" s="407"/>
      <c r="F53" s="407"/>
      <c r="G53" s="407"/>
      <c r="H53" s="407"/>
      <c r="I53" s="407"/>
      <c r="J53" s="408"/>
      <c r="K53" s="262" t="s">
        <v>1</v>
      </c>
    </row>
    <row r="54" spans="1:11">
      <c r="A54" s="368" t="s">
        <v>148</v>
      </c>
      <c r="B54" s="367" t="s">
        <v>156</v>
      </c>
      <c r="C54" s="407"/>
      <c r="D54" s="407"/>
      <c r="E54" s="407"/>
      <c r="F54" s="407"/>
      <c r="G54" s="407"/>
      <c r="H54" s="407"/>
      <c r="I54" s="407"/>
      <c r="J54" s="408"/>
      <c r="K54" s="262" t="s">
        <v>1</v>
      </c>
    </row>
    <row r="55" spans="1:11">
      <c r="A55" s="368" t="s">
        <v>148</v>
      </c>
      <c r="B55" s="367" t="s">
        <v>157</v>
      </c>
      <c r="C55" s="407"/>
      <c r="D55" s="407"/>
      <c r="E55" s="407"/>
      <c r="F55" s="407"/>
      <c r="G55" s="407"/>
      <c r="H55" s="407"/>
      <c r="I55" s="407"/>
      <c r="J55" s="408"/>
      <c r="K55" s="262" t="s">
        <v>1</v>
      </c>
    </row>
    <row r="56" spans="1:11">
      <c r="A56" s="368" t="s">
        <v>148</v>
      </c>
      <c r="B56" s="367" t="s">
        <v>158</v>
      </c>
      <c r="C56" s="407"/>
      <c r="D56" s="407"/>
      <c r="E56" s="407"/>
      <c r="F56" s="407"/>
      <c r="G56" s="407"/>
      <c r="H56" s="407"/>
      <c r="I56" s="407"/>
      <c r="J56" s="408"/>
      <c r="K56" s="262" t="s">
        <v>1</v>
      </c>
    </row>
    <row r="57" spans="1:11">
      <c r="A57" s="368" t="s">
        <v>148</v>
      </c>
      <c r="B57" s="367" t="s">
        <v>159</v>
      </c>
      <c r="C57" s="407"/>
      <c r="D57" s="407"/>
      <c r="E57" s="407"/>
      <c r="F57" s="407"/>
      <c r="G57" s="407"/>
      <c r="H57" s="407"/>
      <c r="I57" s="407"/>
      <c r="J57" s="408"/>
      <c r="K57" s="262" t="s">
        <v>1</v>
      </c>
    </row>
    <row r="58" spans="1:11">
      <c r="A58" s="368" t="s">
        <v>148</v>
      </c>
      <c r="B58" s="367" t="s">
        <v>193</v>
      </c>
      <c r="C58" s="407"/>
      <c r="D58" s="407"/>
      <c r="E58" s="407"/>
      <c r="F58" s="407"/>
      <c r="G58" s="407"/>
      <c r="H58" s="407"/>
      <c r="I58" s="407"/>
      <c r="J58" s="408"/>
      <c r="K58" s="262" t="s">
        <v>1</v>
      </c>
    </row>
    <row r="59" spans="1:11">
      <c r="A59" s="380" t="s">
        <v>188</v>
      </c>
      <c r="B59" s="381" t="s">
        <v>189</v>
      </c>
      <c r="C59" s="409"/>
      <c r="D59" s="409"/>
      <c r="E59" s="409"/>
      <c r="F59" s="409"/>
      <c r="G59" s="409"/>
      <c r="H59" s="409"/>
      <c r="I59" s="409"/>
      <c r="J59" s="410"/>
      <c r="K59" s="262" t="s">
        <v>1</v>
      </c>
    </row>
    <row r="60" spans="1:11">
      <c r="A60" s="376" t="s">
        <v>160</v>
      </c>
      <c r="B60" s="382"/>
      <c r="C60" s="415"/>
      <c r="D60" s="415"/>
      <c r="E60" s="415"/>
      <c r="F60" s="415"/>
      <c r="G60" s="415"/>
      <c r="H60" s="415"/>
      <c r="I60" s="415"/>
      <c r="J60" s="416"/>
      <c r="K60" s="262" t="s">
        <v>1</v>
      </c>
    </row>
    <row r="61" spans="1:11">
      <c r="A61" s="383" t="s">
        <v>161</v>
      </c>
      <c r="B61" s="384" t="s">
        <v>194</v>
      </c>
      <c r="C61" s="413"/>
      <c r="D61" s="413"/>
      <c r="E61" s="413"/>
      <c r="F61" s="413"/>
      <c r="G61" s="413"/>
      <c r="H61" s="413"/>
      <c r="I61" s="413"/>
      <c r="J61" s="414"/>
      <c r="K61" s="262" t="s">
        <v>1</v>
      </c>
    </row>
    <row r="62" spans="1:11">
      <c r="A62" s="383" t="s">
        <v>161</v>
      </c>
      <c r="B62" s="384" t="s">
        <v>162</v>
      </c>
      <c r="C62" s="413"/>
      <c r="D62" s="413"/>
      <c r="E62" s="413"/>
      <c r="F62" s="413"/>
      <c r="G62" s="413"/>
      <c r="H62" s="413"/>
      <c r="I62" s="413"/>
      <c r="J62" s="414"/>
      <c r="K62" s="262" t="s">
        <v>1</v>
      </c>
    </row>
    <row r="63" spans="1:11">
      <c r="A63" s="383" t="s">
        <v>161</v>
      </c>
      <c r="B63" s="381" t="s">
        <v>163</v>
      </c>
      <c r="C63" s="413"/>
      <c r="D63" s="413"/>
      <c r="E63" s="413"/>
      <c r="F63" s="413"/>
      <c r="G63" s="413"/>
      <c r="H63" s="413"/>
      <c r="I63" s="413"/>
      <c r="J63" s="414"/>
      <c r="K63" s="262" t="s">
        <v>1</v>
      </c>
    </row>
    <row r="64" spans="1:11">
      <c r="A64" s="383" t="s">
        <v>161</v>
      </c>
      <c r="B64" s="367" t="s">
        <v>164</v>
      </c>
      <c r="C64" s="407"/>
      <c r="D64" s="407"/>
      <c r="E64" s="407"/>
      <c r="F64" s="407"/>
      <c r="G64" s="407"/>
      <c r="H64" s="407"/>
      <c r="I64" s="407"/>
      <c r="J64" s="408"/>
      <c r="K64" s="262" t="s">
        <v>1</v>
      </c>
    </row>
    <row r="65" spans="1:18">
      <c r="A65" s="383" t="s">
        <v>161</v>
      </c>
      <c r="B65" s="367" t="s">
        <v>165</v>
      </c>
      <c r="C65" s="407"/>
      <c r="D65" s="407"/>
      <c r="E65" s="407"/>
      <c r="F65" s="407"/>
      <c r="G65" s="407"/>
      <c r="H65" s="407"/>
      <c r="I65" s="407"/>
      <c r="J65" s="408"/>
      <c r="K65" s="262" t="s">
        <v>1</v>
      </c>
    </row>
    <row r="66" spans="1:18">
      <c r="A66" s="385" t="s">
        <v>161</v>
      </c>
      <c r="B66" s="381" t="s">
        <v>166</v>
      </c>
      <c r="C66" s="409"/>
      <c r="D66" s="409"/>
      <c r="E66" s="409"/>
      <c r="F66" s="409"/>
      <c r="G66" s="409"/>
      <c r="H66" s="409"/>
      <c r="I66" s="409"/>
      <c r="J66" s="410"/>
      <c r="K66" s="262" t="s">
        <v>1</v>
      </c>
    </row>
    <row r="67" spans="1:18">
      <c r="A67" s="374" t="s">
        <v>161</v>
      </c>
      <c r="B67" s="375" t="s">
        <v>167</v>
      </c>
      <c r="C67" s="411"/>
      <c r="D67" s="411"/>
      <c r="E67" s="411"/>
      <c r="F67" s="411"/>
      <c r="G67" s="411"/>
      <c r="H67" s="411"/>
      <c r="I67" s="411"/>
      <c r="J67" s="412"/>
      <c r="K67" s="262" t="s">
        <v>1</v>
      </c>
    </row>
    <row r="68" spans="1:18">
      <c r="A68" s="376"/>
      <c r="B68" s="386" t="s">
        <v>168</v>
      </c>
      <c r="C68" s="415"/>
      <c r="D68" s="415"/>
      <c r="E68" s="415"/>
      <c r="F68" s="415"/>
      <c r="G68" s="415"/>
      <c r="H68" s="415"/>
      <c r="I68" s="415"/>
      <c r="J68" s="416"/>
      <c r="K68" s="266" t="s">
        <v>23</v>
      </c>
    </row>
    <row r="69" spans="1:18">
      <c r="A69" s="359"/>
      <c r="B69" s="359"/>
      <c r="C69" s="402"/>
      <c r="D69" s="402"/>
      <c r="E69" s="402"/>
      <c r="F69" s="402"/>
      <c r="G69" s="402"/>
      <c r="H69" s="402"/>
      <c r="I69" s="402"/>
      <c r="J69" s="402"/>
    </row>
    <row r="70" spans="1:18">
      <c r="B70" s="272"/>
      <c r="C70" s="280"/>
      <c r="D70" s="280"/>
      <c r="E70" s="280"/>
      <c r="F70" s="280"/>
      <c r="G70" s="280"/>
      <c r="H70" s="280"/>
      <c r="I70" s="280"/>
      <c r="J70" s="280"/>
      <c r="K70" s="272"/>
      <c r="L70" s="272"/>
      <c r="M70" s="272"/>
      <c r="N70" s="272"/>
      <c r="O70" s="272"/>
      <c r="P70" s="272"/>
      <c r="Q70" s="272"/>
      <c r="R70" s="272"/>
    </row>
    <row r="71" spans="1:18" ht="15.75">
      <c r="A71" s="908" t="s">
        <v>264</v>
      </c>
      <c r="B71" s="739"/>
      <c r="C71" s="739"/>
      <c r="D71" s="739"/>
      <c r="E71" s="739"/>
      <c r="F71" s="739"/>
      <c r="G71" s="739"/>
      <c r="H71" s="739"/>
      <c r="I71" s="739"/>
      <c r="J71" s="739"/>
      <c r="K71" s="267"/>
      <c r="L71" s="267"/>
      <c r="M71" s="267"/>
      <c r="N71" s="267"/>
      <c r="O71" s="267"/>
      <c r="P71" s="267"/>
      <c r="Q71" s="267"/>
      <c r="R71" s="267"/>
    </row>
    <row r="72" spans="1:18" ht="16.5" customHeight="1">
      <c r="A72" s="909" t="s">
        <v>169</v>
      </c>
      <c r="B72" s="893"/>
      <c r="C72" s="893"/>
      <c r="D72" s="893"/>
      <c r="E72" s="893"/>
      <c r="F72" s="893"/>
      <c r="G72" s="893"/>
      <c r="H72" s="893"/>
      <c r="I72" s="893"/>
      <c r="J72" s="893"/>
      <c r="K72" s="281"/>
      <c r="L72" s="281"/>
      <c r="M72" s="281"/>
      <c r="N72" s="281"/>
      <c r="O72" s="281"/>
      <c r="P72" s="281"/>
      <c r="Q72" s="281"/>
      <c r="R72" s="281"/>
    </row>
    <row r="73" spans="1:18" ht="13.5">
      <c r="A73" s="268"/>
      <c r="B73" s="267"/>
      <c r="C73" s="267"/>
      <c r="D73" s="267"/>
      <c r="E73" s="267"/>
      <c r="F73" s="267"/>
      <c r="G73" s="267"/>
      <c r="H73" s="267"/>
      <c r="I73" s="267"/>
      <c r="J73" s="267"/>
      <c r="K73" s="267"/>
      <c r="L73" s="267"/>
      <c r="M73" s="267"/>
      <c r="N73" s="267"/>
      <c r="O73" s="267"/>
      <c r="P73" s="267"/>
      <c r="Q73" s="267"/>
      <c r="R73" s="267"/>
    </row>
    <row r="74" spans="1:18" ht="18.75" customHeight="1">
      <c r="A74" s="910" t="s">
        <v>170</v>
      </c>
      <c r="B74" s="893"/>
      <c r="C74" s="893"/>
      <c r="D74" s="893"/>
      <c r="E74" s="893"/>
      <c r="F74" s="893"/>
      <c r="G74" s="893"/>
      <c r="H74" s="893"/>
      <c r="I74" s="893"/>
      <c r="J74" s="893"/>
      <c r="K74" s="281"/>
      <c r="L74" s="281"/>
      <c r="M74" s="281"/>
      <c r="N74" s="281"/>
      <c r="O74" s="281"/>
      <c r="P74" s="281"/>
      <c r="Q74" s="281"/>
      <c r="R74" s="281"/>
    </row>
    <row r="75" spans="1:18">
      <c r="A75" s="270"/>
      <c r="B75" s="271"/>
      <c r="C75" s="271"/>
      <c r="D75" s="271"/>
      <c r="E75" s="271"/>
      <c r="F75" s="271"/>
      <c r="G75" s="271"/>
      <c r="H75" s="271"/>
      <c r="I75" s="271"/>
      <c r="J75" s="271"/>
      <c r="K75" s="271"/>
      <c r="L75" s="271"/>
      <c r="M75" s="271"/>
      <c r="N75" s="271"/>
      <c r="O75" s="271"/>
      <c r="P75" s="271"/>
      <c r="Q75" s="271"/>
      <c r="R75" s="271"/>
    </row>
    <row r="76" spans="1:18" ht="15">
      <c r="A76" s="902" t="s">
        <v>171</v>
      </c>
      <c r="B76" s="903"/>
      <c r="C76" s="903"/>
      <c r="D76" s="903"/>
      <c r="E76" s="903"/>
      <c r="F76" s="903"/>
      <c r="G76" s="903"/>
      <c r="H76" s="903"/>
      <c r="I76" s="903"/>
      <c r="J76" s="903"/>
      <c r="K76" s="269"/>
      <c r="L76" s="269"/>
      <c r="M76" s="269"/>
      <c r="N76" s="269"/>
      <c r="O76" s="269"/>
      <c r="P76" s="269"/>
      <c r="Q76" s="269"/>
      <c r="R76" s="269"/>
    </row>
    <row r="77" spans="1:18">
      <c r="A77" s="282"/>
      <c r="B77" s="283"/>
      <c r="C77" s="283"/>
      <c r="D77" s="283"/>
      <c r="E77" s="283"/>
      <c r="F77" s="283"/>
      <c r="G77" s="283"/>
      <c r="H77" s="283"/>
      <c r="I77" s="283"/>
      <c r="J77" s="283"/>
      <c r="K77" s="283"/>
      <c r="L77" s="283"/>
      <c r="M77" s="283"/>
      <c r="N77" s="283"/>
      <c r="O77" s="283"/>
      <c r="P77" s="283"/>
      <c r="Q77" s="283"/>
      <c r="R77" s="283"/>
    </row>
    <row r="78" spans="1:18">
      <c r="A78" s="272"/>
      <c r="B78" s="272"/>
      <c r="C78" s="280"/>
      <c r="D78" s="280"/>
      <c r="E78" s="280"/>
      <c r="F78" s="280"/>
      <c r="G78" s="280"/>
      <c r="H78" s="280"/>
      <c r="I78" s="280"/>
      <c r="J78" s="280"/>
    </row>
    <row r="80" spans="1:18">
      <c r="C80" s="284"/>
      <c r="D80" s="284"/>
    </row>
  </sheetData>
  <mergeCells count="24">
    <mergeCell ref="A6:J6"/>
    <mergeCell ref="A1:J1"/>
    <mergeCell ref="A2:J2"/>
    <mergeCell ref="A3:J3"/>
    <mergeCell ref="A4:J4"/>
    <mergeCell ref="A5:J5"/>
    <mergeCell ref="A7:J7"/>
    <mergeCell ref="A11:J11"/>
    <mergeCell ref="C10:J10"/>
    <mergeCell ref="C9:J9"/>
    <mergeCell ref="C8:J8"/>
    <mergeCell ref="A76:J76"/>
    <mergeCell ref="A12:B13"/>
    <mergeCell ref="A71:J71"/>
    <mergeCell ref="A72:J72"/>
    <mergeCell ref="A74:J74"/>
    <mergeCell ref="J12:J13"/>
    <mergeCell ref="E12:E13"/>
    <mergeCell ref="F12:F13"/>
    <mergeCell ref="G12:G13"/>
    <mergeCell ref="C12:C13"/>
    <mergeCell ref="D12:D13"/>
    <mergeCell ref="H12:H13"/>
    <mergeCell ref="I12:I13"/>
  </mergeCells>
  <phoneticPr fontId="47"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RowHeight="12.75"/>
  <cols>
    <col min="1" max="1" width="10.6640625" style="263" customWidth="1"/>
    <col min="2" max="2" width="38" style="263" customWidth="1"/>
    <col min="3" max="8" width="9.88671875" style="265" customWidth="1"/>
    <col min="9" max="16384" width="8.88671875" style="263"/>
  </cols>
  <sheetData>
    <row r="1" spans="1:10" ht="15.75">
      <c r="A1" s="921" t="s">
        <v>100</v>
      </c>
      <c r="B1" s="921"/>
      <c r="C1" s="921"/>
      <c r="D1" s="921"/>
      <c r="E1" s="921"/>
      <c r="F1" s="921"/>
      <c r="G1" s="921"/>
      <c r="H1" s="921"/>
      <c r="I1" s="262" t="s">
        <v>1</v>
      </c>
      <c r="J1" s="261"/>
    </row>
    <row r="2" spans="1:10" ht="15.75">
      <c r="A2" s="920"/>
      <c r="B2" s="920"/>
      <c r="C2" s="920"/>
      <c r="D2" s="920"/>
      <c r="E2" s="920"/>
      <c r="F2" s="920"/>
      <c r="G2" s="920"/>
      <c r="H2" s="920"/>
      <c r="I2" s="261"/>
      <c r="J2" s="261"/>
    </row>
    <row r="3" spans="1:10" ht="15.75">
      <c r="A3" s="922" t="s">
        <v>199</v>
      </c>
      <c r="B3" s="922"/>
      <c r="C3" s="922"/>
      <c r="D3" s="922"/>
      <c r="E3" s="922"/>
      <c r="F3" s="922"/>
      <c r="G3" s="922"/>
      <c r="H3" s="922"/>
      <c r="I3" s="262" t="s">
        <v>1</v>
      </c>
      <c r="J3" s="264"/>
    </row>
    <row r="4" spans="1:10" ht="15.75">
      <c r="A4" s="922" t="s">
        <v>249</v>
      </c>
      <c r="B4" s="922"/>
      <c r="C4" s="922"/>
      <c r="D4" s="922"/>
      <c r="E4" s="922"/>
      <c r="F4" s="922"/>
      <c r="G4" s="922"/>
      <c r="H4" s="922"/>
      <c r="I4" s="262" t="s">
        <v>1</v>
      </c>
      <c r="J4" s="264"/>
    </row>
    <row r="5" spans="1:10" ht="15.75">
      <c r="A5" s="920" t="s">
        <v>248</v>
      </c>
      <c r="B5" s="920"/>
      <c r="C5" s="920"/>
      <c r="D5" s="920"/>
      <c r="E5" s="920"/>
      <c r="F5" s="920"/>
      <c r="G5" s="920"/>
      <c r="H5" s="920"/>
      <c r="I5" s="262" t="s">
        <v>1</v>
      </c>
      <c r="J5" s="264"/>
    </row>
    <row r="6" spans="1:10" ht="15.75">
      <c r="A6" s="923"/>
      <c r="B6" s="923"/>
      <c r="C6" s="923"/>
      <c r="D6" s="923"/>
      <c r="E6" s="923"/>
      <c r="F6" s="923"/>
      <c r="G6" s="923"/>
      <c r="H6" s="923"/>
    </row>
    <row r="7" spans="1:10">
      <c r="A7" s="917"/>
      <c r="B7" s="917"/>
      <c r="C7" s="917"/>
      <c r="D7" s="917"/>
      <c r="E7" s="917"/>
      <c r="F7" s="917"/>
      <c r="G7" s="917"/>
      <c r="H7" s="917"/>
    </row>
    <row r="8" spans="1:10">
      <c r="A8" s="360" t="s">
        <v>101</v>
      </c>
      <c r="B8" s="359"/>
      <c r="C8" s="919"/>
      <c r="D8" s="919"/>
      <c r="E8" s="919"/>
      <c r="F8" s="919"/>
      <c r="G8" s="919"/>
      <c r="H8" s="919"/>
      <c r="I8" s="262" t="s">
        <v>1</v>
      </c>
    </row>
    <row r="9" spans="1:10">
      <c r="A9" s="360" t="s">
        <v>102</v>
      </c>
      <c r="B9" s="361" t="s">
        <v>172</v>
      </c>
      <c r="C9" s="919"/>
      <c r="D9" s="919"/>
      <c r="E9" s="919"/>
      <c r="F9" s="919"/>
      <c r="G9" s="919"/>
      <c r="H9" s="919"/>
      <c r="I9" s="262" t="s">
        <v>1</v>
      </c>
    </row>
    <row r="10" spans="1:10">
      <c r="A10" s="360" t="s">
        <v>103</v>
      </c>
      <c r="B10" s="361" t="s">
        <v>173</v>
      </c>
      <c r="C10" s="919"/>
      <c r="D10" s="919"/>
      <c r="E10" s="919"/>
      <c r="F10" s="919"/>
      <c r="G10" s="919"/>
      <c r="H10" s="919"/>
      <c r="I10" s="262" t="s">
        <v>1</v>
      </c>
    </row>
    <row r="11" spans="1:10">
      <c r="A11" s="924"/>
      <c r="B11" s="924"/>
      <c r="C11" s="924"/>
      <c r="D11" s="924"/>
      <c r="E11" s="924"/>
      <c r="F11" s="924"/>
      <c r="G11" s="924"/>
      <c r="H11" s="924"/>
    </row>
    <row r="12" spans="1:10" ht="12.75" customHeight="1">
      <c r="A12" s="904" t="s">
        <v>105</v>
      </c>
      <c r="B12" s="905"/>
      <c r="C12" s="915" t="s">
        <v>298</v>
      </c>
      <c r="D12" s="913" t="s">
        <v>293</v>
      </c>
      <c r="E12" s="913" t="s">
        <v>106</v>
      </c>
      <c r="F12" s="913" t="s">
        <v>107</v>
      </c>
      <c r="G12" s="913" t="s">
        <v>294</v>
      </c>
      <c r="H12" s="911" t="s">
        <v>299</v>
      </c>
      <c r="I12" s="262" t="s">
        <v>1</v>
      </c>
    </row>
    <row r="13" spans="1:10" ht="12.75" customHeight="1">
      <c r="A13" s="906"/>
      <c r="B13" s="907"/>
      <c r="C13" s="916"/>
      <c r="D13" s="914"/>
      <c r="E13" s="914"/>
      <c r="F13" s="914"/>
      <c r="G13" s="914"/>
      <c r="H13" s="912"/>
      <c r="I13" s="262" t="s">
        <v>1</v>
      </c>
    </row>
    <row r="14" spans="1:10">
      <c r="A14" s="926" t="s">
        <v>108</v>
      </c>
      <c r="B14" s="927"/>
      <c r="C14" s="389"/>
      <c r="D14" s="389"/>
      <c r="E14" s="389"/>
      <c r="F14" s="389"/>
      <c r="G14" s="389"/>
      <c r="H14" s="390"/>
      <c r="I14" s="262" t="s">
        <v>1</v>
      </c>
    </row>
    <row r="15" spans="1:10">
      <c r="A15" s="371" t="s">
        <v>109</v>
      </c>
      <c r="B15" s="363" t="s">
        <v>110</v>
      </c>
      <c r="C15" s="391"/>
      <c r="D15" s="391"/>
      <c r="E15" s="391"/>
      <c r="F15" s="391"/>
      <c r="G15" s="391"/>
      <c r="H15" s="392"/>
      <c r="I15" s="262" t="s">
        <v>1</v>
      </c>
    </row>
    <row r="16" spans="1:10">
      <c r="A16" s="372" t="s">
        <v>111</v>
      </c>
      <c r="B16" s="365" t="s">
        <v>174</v>
      </c>
      <c r="C16" s="393"/>
      <c r="D16" s="393"/>
      <c r="E16" s="393"/>
      <c r="F16" s="393"/>
      <c r="G16" s="393"/>
      <c r="H16" s="394"/>
      <c r="I16" s="262" t="s">
        <v>1</v>
      </c>
    </row>
    <row r="17" spans="1:9">
      <c r="A17" s="372" t="s">
        <v>111</v>
      </c>
      <c r="B17" s="365" t="s">
        <v>115</v>
      </c>
      <c r="C17" s="393"/>
      <c r="D17" s="393"/>
      <c r="E17" s="393"/>
      <c r="F17" s="393"/>
      <c r="G17" s="393"/>
      <c r="H17" s="394"/>
      <c r="I17" s="262" t="s">
        <v>1</v>
      </c>
    </row>
    <row r="18" spans="1:9">
      <c r="A18" s="372" t="s">
        <v>117</v>
      </c>
      <c r="B18" s="365" t="s">
        <v>116</v>
      </c>
      <c r="C18" s="393"/>
      <c r="D18" s="393"/>
      <c r="E18" s="393"/>
      <c r="F18" s="393"/>
      <c r="G18" s="393"/>
      <c r="H18" s="394"/>
      <c r="I18" s="262" t="s">
        <v>1</v>
      </c>
    </row>
    <row r="19" spans="1:9">
      <c r="A19" s="372" t="s">
        <v>117</v>
      </c>
      <c r="B19" s="365" t="s">
        <v>175</v>
      </c>
      <c r="C19" s="393"/>
      <c r="D19" s="393"/>
      <c r="E19" s="393"/>
      <c r="F19" s="393"/>
      <c r="G19" s="393"/>
      <c r="H19" s="394"/>
      <c r="I19" s="262" t="s">
        <v>1</v>
      </c>
    </row>
    <row r="20" spans="1:9">
      <c r="A20" s="926" t="s">
        <v>118</v>
      </c>
      <c r="B20" s="927"/>
      <c r="C20" s="389"/>
      <c r="D20" s="389"/>
      <c r="E20" s="389"/>
      <c r="F20" s="389"/>
      <c r="G20" s="389"/>
      <c r="H20" s="390"/>
      <c r="I20" s="262" t="s">
        <v>1</v>
      </c>
    </row>
    <row r="21" spans="1:9">
      <c r="A21" s="372" t="s">
        <v>119</v>
      </c>
      <c r="B21" s="365" t="s">
        <v>120</v>
      </c>
      <c r="C21" s="393"/>
      <c r="D21" s="393"/>
      <c r="E21" s="393"/>
      <c r="F21" s="393"/>
      <c r="G21" s="393"/>
      <c r="H21" s="394"/>
      <c r="I21" s="262" t="s">
        <v>1</v>
      </c>
    </row>
    <row r="22" spans="1:9">
      <c r="A22" s="372" t="s">
        <v>176</v>
      </c>
      <c r="B22" s="365" t="s">
        <v>121</v>
      </c>
      <c r="C22" s="393"/>
      <c r="D22" s="393"/>
      <c r="E22" s="393"/>
      <c r="F22" s="393"/>
      <c r="G22" s="393"/>
      <c r="H22" s="394"/>
      <c r="I22" s="262" t="s">
        <v>1</v>
      </c>
    </row>
    <row r="23" spans="1:9">
      <c r="A23" s="372" t="s">
        <v>177</v>
      </c>
      <c r="B23" s="365" t="s">
        <v>178</v>
      </c>
      <c r="C23" s="393"/>
      <c r="D23" s="393"/>
      <c r="E23" s="393"/>
      <c r="F23" s="393"/>
      <c r="G23" s="393"/>
      <c r="H23" s="394"/>
      <c r="I23" s="262" t="s">
        <v>1</v>
      </c>
    </row>
    <row r="24" spans="1:9">
      <c r="A24" s="364">
        <v>23.2</v>
      </c>
      <c r="B24" s="365" t="s">
        <v>179</v>
      </c>
      <c r="C24" s="393"/>
      <c r="D24" s="393"/>
      <c r="E24" s="393"/>
      <c r="F24" s="393"/>
      <c r="G24" s="393"/>
      <c r="H24" s="394"/>
      <c r="I24" s="262" t="s">
        <v>1</v>
      </c>
    </row>
    <row r="25" spans="1:9">
      <c r="A25" s="372" t="s">
        <v>124</v>
      </c>
      <c r="B25" s="365" t="s">
        <v>125</v>
      </c>
      <c r="C25" s="393"/>
      <c r="D25" s="393"/>
      <c r="E25" s="393"/>
      <c r="F25" s="393"/>
      <c r="G25" s="393"/>
      <c r="H25" s="394"/>
      <c r="I25" s="262" t="s">
        <v>1</v>
      </c>
    </row>
    <row r="26" spans="1:9">
      <c r="A26" s="372" t="s">
        <v>124</v>
      </c>
      <c r="B26" s="365" t="s">
        <v>126</v>
      </c>
      <c r="C26" s="393"/>
      <c r="D26" s="393"/>
      <c r="E26" s="393"/>
      <c r="F26" s="393"/>
      <c r="G26" s="393"/>
      <c r="H26" s="394"/>
      <c r="I26" s="262" t="s">
        <v>1</v>
      </c>
    </row>
    <row r="27" spans="1:9">
      <c r="A27" s="372" t="s">
        <v>124</v>
      </c>
      <c r="B27" s="365" t="s">
        <v>127</v>
      </c>
      <c r="C27" s="393"/>
      <c r="D27" s="393"/>
      <c r="E27" s="393"/>
      <c r="F27" s="393"/>
      <c r="G27" s="393"/>
      <c r="H27" s="394"/>
      <c r="I27" s="262" t="s">
        <v>1</v>
      </c>
    </row>
    <row r="28" spans="1:9">
      <c r="A28" s="372" t="s">
        <v>124</v>
      </c>
      <c r="B28" s="365" t="s">
        <v>180</v>
      </c>
      <c r="C28" s="393"/>
      <c r="D28" s="393"/>
      <c r="E28" s="393"/>
      <c r="F28" s="393"/>
      <c r="G28" s="393"/>
      <c r="H28" s="394"/>
      <c r="I28" s="262" t="s">
        <v>1</v>
      </c>
    </row>
    <row r="29" spans="1:9">
      <c r="A29" s="372" t="s">
        <v>124</v>
      </c>
      <c r="B29" s="365" t="s">
        <v>181</v>
      </c>
      <c r="C29" s="393"/>
      <c r="D29" s="393"/>
      <c r="E29" s="393"/>
      <c r="F29" s="393"/>
      <c r="G29" s="393"/>
      <c r="H29" s="394"/>
      <c r="I29" s="262" t="s">
        <v>1</v>
      </c>
    </row>
    <row r="30" spans="1:9">
      <c r="A30" s="372" t="s">
        <v>182</v>
      </c>
      <c r="B30" s="365" t="s">
        <v>183</v>
      </c>
      <c r="C30" s="393"/>
      <c r="D30" s="393"/>
      <c r="E30" s="393"/>
      <c r="F30" s="393"/>
      <c r="G30" s="393"/>
      <c r="H30" s="394"/>
      <c r="I30" s="262" t="s">
        <v>1</v>
      </c>
    </row>
    <row r="31" spans="1:9">
      <c r="A31" s="364">
        <v>25.3</v>
      </c>
      <c r="B31" s="365" t="s">
        <v>128</v>
      </c>
      <c r="C31" s="393"/>
      <c r="D31" s="393"/>
      <c r="E31" s="393"/>
      <c r="F31" s="393"/>
      <c r="G31" s="393"/>
      <c r="H31" s="394"/>
      <c r="I31" s="262" t="s">
        <v>1</v>
      </c>
    </row>
    <row r="32" spans="1:9">
      <c r="A32" s="372" t="s">
        <v>137</v>
      </c>
      <c r="B32" s="365" t="s">
        <v>184</v>
      </c>
      <c r="C32" s="393"/>
      <c r="D32" s="393"/>
      <c r="E32" s="393"/>
      <c r="F32" s="393"/>
      <c r="G32" s="393"/>
      <c r="H32" s="394"/>
      <c r="I32" s="262" t="s">
        <v>1</v>
      </c>
    </row>
    <row r="33" spans="1:9">
      <c r="A33" s="364">
        <v>25.3</v>
      </c>
      <c r="B33" s="365" t="s">
        <v>129</v>
      </c>
      <c r="C33" s="393"/>
      <c r="D33" s="393"/>
      <c r="E33" s="393"/>
      <c r="F33" s="393"/>
      <c r="G33" s="393"/>
      <c r="H33" s="394"/>
      <c r="I33" s="262" t="s">
        <v>1</v>
      </c>
    </row>
    <row r="34" spans="1:9">
      <c r="A34" s="364">
        <v>25.3</v>
      </c>
      <c r="B34" s="365" t="s">
        <v>130</v>
      </c>
      <c r="C34" s="393"/>
      <c r="D34" s="393"/>
      <c r="E34" s="393"/>
      <c r="F34" s="393"/>
      <c r="G34" s="393"/>
      <c r="H34" s="394"/>
      <c r="I34" s="262" t="s">
        <v>1</v>
      </c>
    </row>
    <row r="35" spans="1:9">
      <c r="A35" s="364">
        <v>25.3</v>
      </c>
      <c r="B35" s="365" t="s">
        <v>131</v>
      </c>
      <c r="C35" s="393"/>
      <c r="D35" s="393"/>
      <c r="E35" s="393"/>
      <c r="F35" s="393"/>
      <c r="G35" s="393"/>
      <c r="H35" s="394"/>
      <c r="I35" s="262" t="s">
        <v>1</v>
      </c>
    </row>
    <row r="36" spans="1:9">
      <c r="A36" s="364">
        <v>25.3</v>
      </c>
      <c r="B36" s="365" t="s">
        <v>132</v>
      </c>
      <c r="C36" s="393"/>
      <c r="D36" s="393"/>
      <c r="E36" s="393"/>
      <c r="F36" s="393"/>
      <c r="G36" s="393"/>
      <c r="H36" s="394"/>
      <c r="I36" s="262" t="s">
        <v>1</v>
      </c>
    </row>
    <row r="37" spans="1:9">
      <c r="A37" s="372" t="s">
        <v>137</v>
      </c>
      <c r="B37" s="365" t="s">
        <v>138</v>
      </c>
      <c r="C37" s="393"/>
      <c r="D37" s="393"/>
      <c r="E37" s="393"/>
      <c r="F37" s="393"/>
      <c r="G37" s="393"/>
      <c r="H37" s="394"/>
      <c r="I37" s="262" t="s">
        <v>1</v>
      </c>
    </row>
    <row r="38" spans="1:9">
      <c r="A38" s="364">
        <v>25.3</v>
      </c>
      <c r="B38" s="365" t="s">
        <v>185</v>
      </c>
      <c r="C38" s="393"/>
      <c r="D38" s="393"/>
      <c r="E38" s="393"/>
      <c r="F38" s="393"/>
      <c r="G38" s="393"/>
      <c r="H38" s="394"/>
      <c r="I38" s="262" t="s">
        <v>1</v>
      </c>
    </row>
    <row r="39" spans="1:9">
      <c r="A39" s="364">
        <v>25.6</v>
      </c>
      <c r="B39" s="365" t="s">
        <v>139</v>
      </c>
      <c r="C39" s="393"/>
      <c r="D39" s="393"/>
      <c r="E39" s="393"/>
      <c r="F39" s="393"/>
      <c r="G39" s="393"/>
      <c r="H39" s="394"/>
      <c r="I39" s="262" t="s">
        <v>1</v>
      </c>
    </row>
    <row r="40" spans="1:9">
      <c r="A40" s="495" t="s">
        <v>140</v>
      </c>
      <c r="B40" s="494" t="s">
        <v>141</v>
      </c>
      <c r="C40" s="398"/>
      <c r="D40" s="398"/>
      <c r="E40" s="398"/>
      <c r="F40" s="398"/>
      <c r="G40" s="398"/>
      <c r="H40" s="399"/>
      <c r="I40" s="262" t="s">
        <v>1</v>
      </c>
    </row>
    <row r="41" spans="1:9">
      <c r="A41" s="926" t="s">
        <v>147</v>
      </c>
      <c r="B41" s="927"/>
      <c r="C41" s="389"/>
      <c r="D41" s="389"/>
      <c r="E41" s="389"/>
      <c r="F41" s="389"/>
      <c r="G41" s="389"/>
      <c r="H41" s="390"/>
      <c r="I41" s="262" t="s">
        <v>1</v>
      </c>
    </row>
    <row r="42" spans="1:9">
      <c r="A42" s="372" t="s">
        <v>148</v>
      </c>
      <c r="B42" s="365" t="s">
        <v>186</v>
      </c>
      <c r="C42" s="393"/>
      <c r="D42" s="393"/>
      <c r="E42" s="393"/>
      <c r="F42" s="393"/>
      <c r="G42" s="393"/>
      <c r="H42" s="394"/>
      <c r="I42" s="262" t="s">
        <v>1</v>
      </c>
    </row>
    <row r="43" spans="1:9">
      <c r="A43" s="368" t="s">
        <v>148</v>
      </c>
      <c r="B43" s="367" t="s">
        <v>153</v>
      </c>
      <c r="C43" s="393"/>
      <c r="D43" s="393"/>
      <c r="E43" s="393"/>
      <c r="F43" s="393"/>
      <c r="G43" s="393"/>
      <c r="H43" s="394"/>
      <c r="I43" s="262" t="s">
        <v>1</v>
      </c>
    </row>
    <row r="44" spans="1:9">
      <c r="A44" s="368" t="s">
        <v>148</v>
      </c>
      <c r="B44" s="367" t="s">
        <v>154</v>
      </c>
      <c r="C44" s="393"/>
      <c r="D44" s="393"/>
      <c r="E44" s="393"/>
      <c r="F44" s="393"/>
      <c r="G44" s="393"/>
      <c r="H44" s="394"/>
      <c r="I44" s="262" t="s">
        <v>1</v>
      </c>
    </row>
    <row r="45" spans="1:9">
      <c r="A45" s="368" t="s">
        <v>148</v>
      </c>
      <c r="B45" s="367" t="s">
        <v>155</v>
      </c>
      <c r="C45" s="393"/>
      <c r="D45" s="393"/>
      <c r="E45" s="393"/>
      <c r="F45" s="393"/>
      <c r="G45" s="393"/>
      <c r="H45" s="394"/>
      <c r="I45" s="262" t="s">
        <v>1</v>
      </c>
    </row>
    <row r="46" spans="1:9">
      <c r="A46" s="368" t="s">
        <v>148</v>
      </c>
      <c r="B46" s="367" t="s">
        <v>156</v>
      </c>
      <c r="C46" s="393"/>
      <c r="D46" s="393"/>
      <c r="E46" s="393"/>
      <c r="F46" s="393"/>
      <c r="G46" s="393"/>
      <c r="H46" s="394"/>
      <c r="I46" s="262" t="s">
        <v>1</v>
      </c>
    </row>
    <row r="47" spans="1:9">
      <c r="A47" s="368" t="s">
        <v>148</v>
      </c>
      <c r="B47" s="367" t="s">
        <v>157</v>
      </c>
      <c r="C47" s="393"/>
      <c r="D47" s="393"/>
      <c r="E47" s="393"/>
      <c r="F47" s="393"/>
      <c r="G47" s="393"/>
      <c r="H47" s="394"/>
      <c r="I47" s="262" t="s">
        <v>1</v>
      </c>
    </row>
    <row r="48" spans="1:9">
      <c r="A48" s="372" t="s">
        <v>148</v>
      </c>
      <c r="B48" s="365" t="s">
        <v>187</v>
      </c>
      <c r="C48" s="393"/>
      <c r="D48" s="393"/>
      <c r="E48" s="393"/>
      <c r="F48" s="393"/>
      <c r="G48" s="393"/>
      <c r="H48" s="394"/>
      <c r="I48" s="262" t="s">
        <v>1</v>
      </c>
    </row>
    <row r="49" spans="1:18">
      <c r="A49" s="372" t="s">
        <v>188</v>
      </c>
      <c r="B49" s="365" t="s">
        <v>189</v>
      </c>
      <c r="C49" s="393"/>
      <c r="D49" s="393"/>
      <c r="E49" s="395"/>
      <c r="F49" s="395"/>
      <c r="G49" s="393"/>
      <c r="H49" s="394"/>
      <c r="I49" s="262" t="s">
        <v>1</v>
      </c>
    </row>
    <row r="50" spans="1:18">
      <c r="A50" s="926" t="s">
        <v>160</v>
      </c>
      <c r="B50" s="927"/>
      <c r="C50" s="389"/>
      <c r="D50" s="389"/>
      <c r="E50" s="389"/>
      <c r="F50" s="389"/>
      <c r="G50" s="389"/>
      <c r="H50" s="390"/>
      <c r="I50" s="262" t="s">
        <v>1</v>
      </c>
    </row>
    <row r="51" spans="1:18">
      <c r="A51" s="373" t="s">
        <v>161</v>
      </c>
      <c r="B51" s="369" t="s">
        <v>190</v>
      </c>
      <c r="C51" s="395"/>
      <c r="D51" s="395"/>
      <c r="E51" s="395"/>
      <c r="F51" s="395"/>
      <c r="G51" s="395"/>
      <c r="H51" s="397"/>
      <c r="I51" s="262" t="s">
        <v>1</v>
      </c>
    </row>
    <row r="52" spans="1:18">
      <c r="A52" s="374" t="s">
        <v>161</v>
      </c>
      <c r="B52" s="375" t="s">
        <v>167</v>
      </c>
      <c r="C52" s="398"/>
      <c r="D52" s="398"/>
      <c r="E52" s="398"/>
      <c r="F52" s="398"/>
      <c r="G52" s="398"/>
      <c r="H52" s="399"/>
      <c r="I52" s="262" t="s">
        <v>1</v>
      </c>
    </row>
    <row r="53" spans="1:18">
      <c r="A53" s="370"/>
      <c r="B53" s="362" t="s">
        <v>168</v>
      </c>
      <c r="C53" s="389"/>
      <c r="D53" s="389"/>
      <c r="E53" s="389"/>
      <c r="F53" s="389"/>
      <c r="G53" s="389"/>
      <c r="H53" s="390"/>
      <c r="I53" s="266" t="s">
        <v>23</v>
      </c>
    </row>
    <row r="55" spans="1:18" s="272" customFormat="1" ht="15.75">
      <c r="A55" s="908" t="s">
        <v>264</v>
      </c>
      <c r="B55" s="739"/>
      <c r="C55" s="739"/>
      <c r="D55" s="739"/>
      <c r="E55" s="739"/>
      <c r="F55" s="739"/>
      <c r="G55" s="739"/>
      <c r="H55" s="739"/>
      <c r="I55" s="267"/>
      <c r="J55" s="267"/>
      <c r="K55" s="267"/>
      <c r="L55" s="267"/>
      <c r="M55" s="267"/>
      <c r="N55" s="267"/>
      <c r="O55" s="267"/>
      <c r="P55" s="267"/>
      <c r="Q55" s="267"/>
      <c r="R55" s="267"/>
    </row>
    <row r="56" spans="1:18" s="272" customFormat="1" ht="15">
      <c r="A56" s="909" t="s">
        <v>169</v>
      </c>
      <c r="B56" s="925"/>
      <c r="C56" s="925"/>
      <c r="D56" s="925"/>
      <c r="E56" s="925"/>
      <c r="F56" s="925"/>
      <c r="G56" s="925"/>
      <c r="H56" s="925"/>
      <c r="I56" s="273"/>
      <c r="J56" s="273"/>
      <c r="K56" s="273"/>
      <c r="L56" s="273"/>
      <c r="M56" s="273"/>
      <c r="N56" s="273"/>
      <c r="O56" s="273"/>
      <c r="P56" s="273"/>
      <c r="Q56" s="273"/>
      <c r="R56" s="273"/>
    </row>
    <row r="57" spans="1:18" s="272" customFormat="1" ht="13.5">
      <c r="A57" s="274"/>
      <c r="B57" s="275"/>
      <c r="C57" s="275"/>
      <c r="D57" s="275"/>
      <c r="E57" s="275"/>
      <c r="F57" s="275"/>
      <c r="G57" s="275"/>
      <c r="H57" s="275"/>
      <c r="I57" s="275"/>
      <c r="J57" s="275"/>
      <c r="K57" s="275"/>
      <c r="L57" s="275"/>
      <c r="M57" s="275"/>
      <c r="N57" s="275"/>
      <c r="O57" s="275"/>
      <c r="P57" s="275"/>
      <c r="Q57" s="275"/>
      <c r="R57" s="275"/>
    </row>
    <row r="58" spans="1:18" s="272" customFormat="1" ht="30.75" customHeight="1">
      <c r="A58" s="910" t="s">
        <v>170</v>
      </c>
      <c r="B58" s="925"/>
      <c r="C58" s="925"/>
      <c r="D58" s="925"/>
      <c r="E58" s="925"/>
      <c r="F58" s="925"/>
      <c r="G58" s="925"/>
      <c r="H58" s="925"/>
      <c r="I58" s="273"/>
      <c r="J58" s="273"/>
      <c r="K58" s="273"/>
      <c r="L58" s="273"/>
      <c r="M58" s="273"/>
      <c r="N58" s="273"/>
      <c r="O58" s="273"/>
      <c r="P58" s="273"/>
      <c r="Q58" s="273"/>
      <c r="R58" s="273"/>
    </row>
    <row r="59" spans="1:18" s="272" customFormat="1">
      <c r="A59" s="276"/>
      <c r="B59" s="277"/>
      <c r="C59" s="277"/>
      <c r="D59" s="277"/>
      <c r="E59" s="277"/>
      <c r="F59" s="277"/>
      <c r="G59" s="277"/>
      <c r="H59" s="277"/>
      <c r="I59" s="277"/>
      <c r="J59" s="277"/>
      <c r="K59" s="277"/>
      <c r="L59" s="277"/>
      <c r="M59" s="277"/>
      <c r="N59" s="277"/>
      <c r="O59" s="277"/>
      <c r="P59" s="277"/>
      <c r="Q59" s="277"/>
      <c r="R59" s="277"/>
    </row>
    <row r="60" spans="1:18" s="272" customFormat="1" ht="26.25" customHeight="1">
      <c r="A60" s="902" t="s">
        <v>171</v>
      </c>
      <c r="B60" s="925"/>
      <c r="C60" s="925"/>
      <c r="D60" s="925"/>
      <c r="E60" s="925"/>
      <c r="F60" s="925"/>
      <c r="G60" s="925"/>
      <c r="H60" s="925"/>
      <c r="I60" s="278"/>
      <c r="J60" s="278"/>
      <c r="K60" s="278"/>
      <c r="L60" s="278"/>
      <c r="M60" s="278"/>
      <c r="N60" s="278"/>
      <c r="O60" s="278"/>
      <c r="P60" s="278"/>
      <c r="Q60" s="278"/>
      <c r="R60" s="278"/>
    </row>
  </sheetData>
  <mergeCells count="26">
    <mergeCell ref="A56:H56"/>
    <mergeCell ref="A58:H58"/>
    <mergeCell ref="A60:H60"/>
    <mergeCell ref="A12:B13"/>
    <mergeCell ref="A55:H55"/>
    <mergeCell ref="A20:B20"/>
    <mergeCell ref="A14:B14"/>
    <mergeCell ref="A41:B41"/>
    <mergeCell ref="A50:B50"/>
    <mergeCell ref="D12:D13"/>
    <mergeCell ref="C12:C13"/>
    <mergeCell ref="E12:E13"/>
    <mergeCell ref="A3:H3"/>
    <mergeCell ref="A1:H1"/>
    <mergeCell ref="A2:H2"/>
    <mergeCell ref="A4:H4"/>
    <mergeCell ref="F12:F13"/>
    <mergeCell ref="G12:G13"/>
    <mergeCell ref="H12:H13"/>
    <mergeCell ref="A5:H5"/>
    <mergeCell ref="A6:H6"/>
    <mergeCell ref="A7:H7"/>
    <mergeCell ref="A11:H11"/>
    <mergeCell ref="C8:H8"/>
    <mergeCell ref="C9:H9"/>
    <mergeCell ref="C10:H10"/>
  </mergeCells>
  <phoneticPr fontId="47"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RowHeight="12.75"/>
  <cols>
    <col min="1" max="1" width="10.6640625" style="263" customWidth="1"/>
    <col min="2" max="2" width="38.5546875" style="263" customWidth="1"/>
    <col min="3" max="10" width="9.88671875" style="265" customWidth="1"/>
    <col min="11" max="16384" width="8.88671875" style="263"/>
  </cols>
  <sheetData>
    <row r="1" spans="1:11" ht="15.75">
      <c r="A1" s="921" t="s">
        <v>100</v>
      </c>
      <c r="B1" s="921"/>
      <c r="C1" s="921"/>
      <c r="D1" s="921"/>
      <c r="E1" s="921"/>
      <c r="F1" s="921"/>
      <c r="G1" s="921"/>
      <c r="H1" s="921"/>
      <c r="I1" s="921"/>
      <c r="J1" s="921"/>
      <c r="K1" s="262" t="s">
        <v>1</v>
      </c>
    </row>
    <row r="2" spans="1:11" ht="15.75">
      <c r="A2" s="920"/>
      <c r="B2" s="920"/>
      <c r="C2" s="920"/>
      <c r="D2" s="920"/>
      <c r="E2" s="920"/>
      <c r="F2" s="920"/>
      <c r="G2" s="920"/>
      <c r="H2" s="920"/>
      <c r="I2" s="920"/>
      <c r="J2" s="920"/>
    </row>
    <row r="3" spans="1:11" ht="15.75">
      <c r="A3" s="922" t="s">
        <v>199</v>
      </c>
      <c r="B3" s="922"/>
      <c r="C3" s="922"/>
      <c r="D3" s="922"/>
      <c r="E3" s="922"/>
      <c r="F3" s="922"/>
      <c r="G3" s="922"/>
      <c r="H3" s="922"/>
      <c r="I3" s="922"/>
      <c r="J3" s="922"/>
      <c r="K3" s="262" t="s">
        <v>1</v>
      </c>
    </row>
    <row r="4" spans="1:11" ht="15.75">
      <c r="A4" s="922" t="s">
        <v>249</v>
      </c>
      <c r="B4" s="922"/>
      <c r="C4" s="922"/>
      <c r="D4" s="922"/>
      <c r="E4" s="922"/>
      <c r="F4" s="922"/>
      <c r="G4" s="922"/>
      <c r="H4" s="922"/>
      <c r="I4" s="922"/>
      <c r="J4" s="922"/>
      <c r="K4" s="262" t="s">
        <v>1</v>
      </c>
    </row>
    <row r="5" spans="1:11" ht="15.75">
      <c r="A5" s="920" t="s">
        <v>248</v>
      </c>
      <c r="B5" s="920"/>
      <c r="C5" s="920"/>
      <c r="D5" s="920"/>
      <c r="E5" s="920"/>
      <c r="F5" s="920"/>
      <c r="G5" s="920"/>
      <c r="H5" s="920"/>
      <c r="I5" s="920"/>
      <c r="J5" s="920"/>
      <c r="K5" s="262" t="s">
        <v>1</v>
      </c>
    </row>
    <row r="6" spans="1:11" ht="15.75">
      <c r="A6" s="920"/>
      <c r="B6" s="920"/>
      <c r="C6" s="920"/>
      <c r="D6" s="920"/>
      <c r="E6" s="920"/>
      <c r="F6" s="920"/>
      <c r="G6" s="920"/>
      <c r="H6" s="920"/>
      <c r="I6" s="920"/>
      <c r="J6" s="920"/>
    </row>
    <row r="7" spans="1:11">
      <c r="A7" s="917"/>
      <c r="B7" s="917"/>
      <c r="C7" s="917"/>
      <c r="D7" s="917"/>
      <c r="E7" s="917"/>
      <c r="F7" s="917"/>
      <c r="G7" s="917"/>
      <c r="H7" s="917"/>
      <c r="I7" s="917"/>
      <c r="J7" s="917"/>
    </row>
    <row r="8" spans="1:11">
      <c r="A8" s="360" t="s">
        <v>101</v>
      </c>
      <c r="B8" s="359"/>
      <c r="C8" s="919"/>
      <c r="D8" s="919"/>
      <c r="E8" s="919"/>
      <c r="F8" s="919"/>
      <c r="G8" s="919"/>
      <c r="H8" s="919"/>
      <c r="I8" s="919"/>
      <c r="J8" s="919"/>
      <c r="K8" s="262" t="s">
        <v>1</v>
      </c>
    </row>
    <row r="9" spans="1:11">
      <c r="A9" s="360" t="s">
        <v>102</v>
      </c>
      <c r="B9" s="361" t="s">
        <v>172</v>
      </c>
      <c r="C9" s="919"/>
      <c r="D9" s="919"/>
      <c r="E9" s="919"/>
      <c r="F9" s="919"/>
      <c r="G9" s="919"/>
      <c r="H9" s="919"/>
      <c r="I9" s="919"/>
      <c r="J9" s="919"/>
      <c r="K9" s="262" t="s">
        <v>1</v>
      </c>
    </row>
    <row r="10" spans="1:11">
      <c r="A10" s="360" t="s">
        <v>103</v>
      </c>
      <c r="B10" s="361" t="s">
        <v>195</v>
      </c>
      <c r="C10" s="919"/>
      <c r="D10" s="919"/>
      <c r="E10" s="919"/>
      <c r="F10" s="919"/>
      <c r="G10" s="919"/>
      <c r="H10" s="919"/>
      <c r="I10" s="919"/>
      <c r="J10" s="919"/>
      <c r="K10" s="262" t="s">
        <v>1</v>
      </c>
    </row>
    <row r="11" spans="1:11">
      <c r="A11" s="924"/>
      <c r="B11" s="924"/>
      <c r="C11" s="924"/>
      <c r="D11" s="924"/>
      <c r="E11" s="924"/>
      <c r="F11" s="924"/>
      <c r="G11" s="924"/>
      <c r="H11" s="924"/>
      <c r="I11" s="924"/>
      <c r="J11" s="924"/>
    </row>
    <row r="12" spans="1:11" ht="12.75" customHeight="1">
      <c r="A12" s="904" t="s">
        <v>105</v>
      </c>
      <c r="B12" s="905"/>
      <c r="C12" s="915" t="s">
        <v>296</v>
      </c>
      <c r="D12" s="913" t="s">
        <v>293</v>
      </c>
      <c r="E12" s="913" t="s">
        <v>106</v>
      </c>
      <c r="F12" s="913" t="s">
        <v>107</v>
      </c>
      <c r="G12" s="913" t="s">
        <v>294</v>
      </c>
      <c r="H12" s="913" t="s">
        <v>295</v>
      </c>
      <c r="I12" s="913" t="s">
        <v>106</v>
      </c>
      <c r="J12" s="911" t="s">
        <v>297</v>
      </c>
      <c r="K12" s="262" t="s">
        <v>1</v>
      </c>
    </row>
    <row r="13" spans="1:11" ht="12.75" customHeight="1">
      <c r="A13" s="906"/>
      <c r="B13" s="907"/>
      <c r="C13" s="916"/>
      <c r="D13" s="914"/>
      <c r="E13" s="914"/>
      <c r="F13" s="914"/>
      <c r="G13" s="914"/>
      <c r="H13" s="914"/>
      <c r="I13" s="914"/>
      <c r="J13" s="912"/>
      <c r="K13" s="262" t="s">
        <v>1</v>
      </c>
    </row>
    <row r="14" spans="1:11">
      <c r="A14" s="370" t="s">
        <v>108</v>
      </c>
      <c r="B14" s="362"/>
      <c r="C14" s="389"/>
      <c r="D14" s="389"/>
      <c r="E14" s="389"/>
      <c r="F14" s="389"/>
      <c r="G14" s="389"/>
      <c r="H14" s="389"/>
      <c r="I14" s="389"/>
      <c r="J14" s="390"/>
      <c r="K14" s="262" t="s">
        <v>1</v>
      </c>
    </row>
    <row r="15" spans="1:11">
      <c r="A15" s="371" t="s">
        <v>109</v>
      </c>
      <c r="B15" s="363" t="s">
        <v>110</v>
      </c>
      <c r="C15" s="391"/>
      <c r="D15" s="391"/>
      <c r="E15" s="391"/>
      <c r="F15" s="391"/>
      <c r="G15" s="391"/>
      <c r="H15" s="391"/>
      <c r="I15" s="391"/>
      <c r="J15" s="392"/>
      <c r="K15" s="262" t="s">
        <v>1</v>
      </c>
    </row>
    <row r="16" spans="1:11">
      <c r="A16" s="372" t="s">
        <v>111</v>
      </c>
      <c r="B16" s="365" t="s">
        <v>174</v>
      </c>
      <c r="C16" s="393"/>
      <c r="D16" s="393"/>
      <c r="E16" s="393"/>
      <c r="F16" s="393"/>
      <c r="G16" s="393"/>
      <c r="H16" s="393"/>
      <c r="I16" s="393"/>
      <c r="J16" s="394"/>
      <c r="K16" s="262" t="s">
        <v>1</v>
      </c>
    </row>
    <row r="17" spans="1:11">
      <c r="A17" s="372" t="s">
        <v>111</v>
      </c>
      <c r="B17" s="365" t="s">
        <v>115</v>
      </c>
      <c r="C17" s="393"/>
      <c r="D17" s="393"/>
      <c r="E17" s="393"/>
      <c r="F17" s="393"/>
      <c r="G17" s="393"/>
      <c r="H17" s="393"/>
      <c r="I17" s="393"/>
      <c r="J17" s="394"/>
      <c r="K17" s="262" t="s">
        <v>1</v>
      </c>
    </row>
    <row r="18" spans="1:11">
      <c r="A18" s="372" t="s">
        <v>117</v>
      </c>
      <c r="B18" s="365" t="s">
        <v>116</v>
      </c>
      <c r="C18" s="393"/>
      <c r="D18" s="393"/>
      <c r="E18" s="393"/>
      <c r="F18" s="393"/>
      <c r="G18" s="393"/>
      <c r="H18" s="393"/>
      <c r="I18" s="393"/>
      <c r="J18" s="394"/>
      <c r="K18" s="262" t="s">
        <v>1</v>
      </c>
    </row>
    <row r="19" spans="1:11">
      <c r="A19" s="372" t="s">
        <v>117</v>
      </c>
      <c r="B19" s="365" t="s">
        <v>175</v>
      </c>
      <c r="C19" s="393"/>
      <c r="D19" s="393"/>
      <c r="E19" s="393"/>
      <c r="F19" s="393"/>
      <c r="G19" s="393"/>
      <c r="H19" s="393"/>
      <c r="I19" s="393"/>
      <c r="J19" s="394"/>
      <c r="K19" s="262" t="s">
        <v>1</v>
      </c>
    </row>
    <row r="20" spans="1:11">
      <c r="A20" s="370" t="s">
        <v>118</v>
      </c>
      <c r="B20" s="362"/>
      <c r="C20" s="389"/>
      <c r="D20" s="389"/>
      <c r="E20" s="389"/>
      <c r="F20" s="389"/>
      <c r="G20" s="389"/>
      <c r="H20" s="389"/>
      <c r="I20" s="389"/>
      <c r="J20" s="390"/>
      <c r="K20" s="262" t="s">
        <v>1</v>
      </c>
    </row>
    <row r="21" spans="1:11">
      <c r="A21" s="372" t="s">
        <v>119</v>
      </c>
      <c r="B21" s="365" t="s">
        <v>120</v>
      </c>
      <c r="C21" s="393"/>
      <c r="D21" s="393"/>
      <c r="E21" s="393"/>
      <c r="F21" s="393"/>
      <c r="G21" s="393"/>
      <c r="H21" s="393"/>
      <c r="I21" s="393"/>
      <c r="J21" s="394"/>
      <c r="K21" s="262" t="s">
        <v>1</v>
      </c>
    </row>
    <row r="22" spans="1:11">
      <c r="A22" s="372" t="s">
        <v>176</v>
      </c>
      <c r="B22" s="365" t="s">
        <v>121</v>
      </c>
      <c r="C22" s="393"/>
      <c r="D22" s="393"/>
      <c r="E22" s="393"/>
      <c r="F22" s="393"/>
      <c r="G22" s="393"/>
      <c r="H22" s="393"/>
      <c r="I22" s="393"/>
      <c r="J22" s="394"/>
      <c r="K22" s="262" t="s">
        <v>1</v>
      </c>
    </row>
    <row r="23" spans="1:11">
      <c r="A23" s="372" t="s">
        <v>177</v>
      </c>
      <c r="B23" s="365" t="s">
        <v>178</v>
      </c>
      <c r="C23" s="393"/>
      <c r="D23" s="393"/>
      <c r="E23" s="393"/>
      <c r="F23" s="393"/>
      <c r="G23" s="393"/>
      <c r="H23" s="393"/>
      <c r="I23" s="393"/>
      <c r="J23" s="394"/>
      <c r="K23" s="262" t="s">
        <v>1</v>
      </c>
    </row>
    <row r="24" spans="1:11">
      <c r="A24" s="364">
        <v>23.2</v>
      </c>
      <c r="B24" s="365" t="s">
        <v>179</v>
      </c>
      <c r="C24" s="393"/>
      <c r="D24" s="393"/>
      <c r="E24" s="393"/>
      <c r="F24" s="393"/>
      <c r="G24" s="393"/>
      <c r="H24" s="393"/>
      <c r="I24" s="393"/>
      <c r="J24" s="394"/>
      <c r="K24" s="262" t="s">
        <v>1</v>
      </c>
    </row>
    <row r="25" spans="1:11">
      <c r="A25" s="372" t="s">
        <v>124</v>
      </c>
      <c r="B25" s="365" t="s">
        <v>125</v>
      </c>
      <c r="C25" s="393"/>
      <c r="D25" s="393"/>
      <c r="E25" s="393"/>
      <c r="F25" s="393"/>
      <c r="G25" s="393"/>
      <c r="H25" s="393"/>
      <c r="I25" s="393"/>
      <c r="J25" s="394"/>
      <c r="K25" s="262" t="s">
        <v>1</v>
      </c>
    </row>
    <row r="26" spans="1:11">
      <c r="A26" s="372" t="s">
        <v>124</v>
      </c>
      <c r="B26" s="365" t="s">
        <v>126</v>
      </c>
      <c r="C26" s="393"/>
      <c r="D26" s="393"/>
      <c r="E26" s="393"/>
      <c r="F26" s="393"/>
      <c r="G26" s="393"/>
      <c r="H26" s="393"/>
      <c r="I26" s="393"/>
      <c r="J26" s="394"/>
      <c r="K26" s="262" t="s">
        <v>1</v>
      </c>
    </row>
    <row r="27" spans="1:11">
      <c r="A27" s="372" t="s">
        <v>124</v>
      </c>
      <c r="B27" s="365" t="s">
        <v>127</v>
      </c>
      <c r="C27" s="393"/>
      <c r="D27" s="393"/>
      <c r="E27" s="393"/>
      <c r="F27" s="393"/>
      <c r="G27" s="393"/>
      <c r="H27" s="393"/>
      <c r="I27" s="393"/>
      <c r="J27" s="394"/>
      <c r="K27" s="262" t="s">
        <v>1</v>
      </c>
    </row>
    <row r="28" spans="1:11">
      <c r="A28" s="372" t="s">
        <v>124</v>
      </c>
      <c r="B28" s="365" t="s">
        <v>180</v>
      </c>
      <c r="C28" s="393"/>
      <c r="D28" s="393"/>
      <c r="E28" s="393"/>
      <c r="F28" s="393"/>
      <c r="G28" s="393"/>
      <c r="H28" s="393"/>
      <c r="I28" s="396"/>
      <c r="J28" s="394"/>
      <c r="K28" s="262" t="s">
        <v>1</v>
      </c>
    </row>
    <row r="29" spans="1:11">
      <c r="A29" s="372" t="s">
        <v>124</v>
      </c>
      <c r="B29" s="365" t="s">
        <v>181</v>
      </c>
      <c r="C29" s="393"/>
      <c r="D29" s="393"/>
      <c r="E29" s="393"/>
      <c r="F29" s="393"/>
      <c r="G29" s="393"/>
      <c r="H29" s="393"/>
      <c r="I29" s="396"/>
      <c r="J29" s="394"/>
      <c r="K29" s="262" t="s">
        <v>1</v>
      </c>
    </row>
    <row r="30" spans="1:11">
      <c r="A30" s="372" t="s">
        <v>182</v>
      </c>
      <c r="B30" s="365" t="s">
        <v>183</v>
      </c>
      <c r="C30" s="393"/>
      <c r="D30" s="393"/>
      <c r="E30" s="393"/>
      <c r="F30" s="393"/>
      <c r="G30" s="393"/>
      <c r="H30" s="393"/>
      <c r="I30" s="393"/>
      <c r="J30" s="394"/>
      <c r="K30" s="262" t="s">
        <v>1</v>
      </c>
    </row>
    <row r="31" spans="1:11">
      <c r="A31" s="364">
        <v>25.3</v>
      </c>
      <c r="B31" s="365" t="s">
        <v>128</v>
      </c>
      <c r="C31" s="393"/>
      <c r="D31" s="393"/>
      <c r="E31" s="393"/>
      <c r="F31" s="393"/>
      <c r="G31" s="393"/>
      <c r="H31" s="393"/>
      <c r="I31" s="393"/>
      <c r="J31" s="394"/>
      <c r="K31" s="262" t="s">
        <v>1</v>
      </c>
    </row>
    <row r="32" spans="1:11">
      <c r="A32" s="364">
        <v>25.3</v>
      </c>
      <c r="B32" s="365" t="s">
        <v>129</v>
      </c>
      <c r="C32" s="393"/>
      <c r="D32" s="393"/>
      <c r="E32" s="393"/>
      <c r="F32" s="393"/>
      <c r="G32" s="393"/>
      <c r="H32" s="393"/>
      <c r="I32" s="393"/>
      <c r="J32" s="394"/>
      <c r="K32" s="262" t="s">
        <v>1</v>
      </c>
    </row>
    <row r="33" spans="1:11">
      <c r="A33" s="364">
        <v>25.3</v>
      </c>
      <c r="B33" s="365" t="s">
        <v>130</v>
      </c>
      <c r="C33" s="393"/>
      <c r="D33" s="393"/>
      <c r="E33" s="393"/>
      <c r="F33" s="393"/>
      <c r="G33" s="393"/>
      <c r="H33" s="393"/>
      <c r="I33" s="393"/>
      <c r="J33" s="394"/>
      <c r="K33" s="262" t="s">
        <v>1</v>
      </c>
    </row>
    <row r="34" spans="1:11">
      <c r="A34" s="364">
        <v>25.3</v>
      </c>
      <c r="B34" s="365" t="s">
        <v>131</v>
      </c>
      <c r="C34" s="393"/>
      <c r="D34" s="393"/>
      <c r="E34" s="393"/>
      <c r="F34" s="393"/>
      <c r="G34" s="393"/>
      <c r="H34" s="393"/>
      <c r="I34" s="393"/>
      <c r="J34" s="394"/>
      <c r="K34" s="262" t="s">
        <v>1</v>
      </c>
    </row>
    <row r="35" spans="1:11">
      <c r="A35" s="364">
        <v>25.3</v>
      </c>
      <c r="B35" s="365" t="s">
        <v>132</v>
      </c>
      <c r="C35" s="393"/>
      <c r="D35" s="393"/>
      <c r="E35" s="393"/>
      <c r="F35" s="393"/>
      <c r="G35" s="393"/>
      <c r="H35" s="393"/>
      <c r="I35" s="393"/>
      <c r="J35" s="394"/>
      <c r="K35" s="262" t="s">
        <v>1</v>
      </c>
    </row>
    <row r="36" spans="1:11">
      <c r="A36" s="372" t="s">
        <v>137</v>
      </c>
      <c r="B36" s="365" t="s">
        <v>138</v>
      </c>
      <c r="C36" s="393"/>
      <c r="D36" s="393"/>
      <c r="E36" s="393"/>
      <c r="F36" s="393"/>
      <c r="G36" s="393"/>
      <c r="H36" s="393"/>
      <c r="I36" s="393"/>
      <c r="J36" s="394"/>
      <c r="K36" s="262" t="s">
        <v>1</v>
      </c>
    </row>
    <row r="37" spans="1:11">
      <c r="A37" s="364">
        <v>25.3</v>
      </c>
      <c r="B37" s="365" t="s">
        <v>185</v>
      </c>
      <c r="C37" s="393"/>
      <c r="D37" s="393"/>
      <c r="E37" s="393"/>
      <c r="F37" s="393"/>
      <c r="G37" s="393"/>
      <c r="H37" s="393"/>
      <c r="I37" s="393"/>
      <c r="J37" s="394"/>
      <c r="K37" s="262" t="s">
        <v>1</v>
      </c>
    </row>
    <row r="38" spans="1:11">
      <c r="A38" s="372" t="s">
        <v>133</v>
      </c>
      <c r="B38" s="365" t="s">
        <v>139</v>
      </c>
      <c r="C38" s="393"/>
      <c r="D38" s="393"/>
      <c r="E38" s="393"/>
      <c r="F38" s="393"/>
      <c r="G38" s="393"/>
      <c r="H38" s="393"/>
      <c r="I38" s="393"/>
      <c r="J38" s="394"/>
      <c r="K38" s="262" t="s">
        <v>1</v>
      </c>
    </row>
    <row r="39" spans="1:11">
      <c r="A39" s="495" t="s">
        <v>140</v>
      </c>
      <c r="B39" s="494" t="s">
        <v>141</v>
      </c>
      <c r="C39" s="398"/>
      <c r="D39" s="398"/>
      <c r="E39" s="398"/>
      <c r="F39" s="398"/>
      <c r="G39" s="398"/>
      <c r="H39" s="398"/>
      <c r="I39" s="398"/>
      <c r="J39" s="399"/>
      <c r="K39" s="262" t="s">
        <v>1</v>
      </c>
    </row>
    <row r="40" spans="1:11">
      <c r="A40" s="370" t="s">
        <v>147</v>
      </c>
      <c r="B40" s="362"/>
      <c r="C40" s="389"/>
      <c r="D40" s="389"/>
      <c r="E40" s="389"/>
      <c r="F40" s="389"/>
      <c r="G40" s="389"/>
      <c r="H40" s="389"/>
      <c r="I40" s="389"/>
      <c r="J40" s="390"/>
      <c r="K40" s="262" t="s">
        <v>1</v>
      </c>
    </row>
    <row r="41" spans="1:11">
      <c r="A41" s="372" t="s">
        <v>148</v>
      </c>
      <c r="B41" s="365" t="s">
        <v>186</v>
      </c>
      <c r="C41" s="393"/>
      <c r="D41" s="393"/>
      <c r="E41" s="393"/>
      <c r="F41" s="393"/>
      <c r="G41" s="393"/>
      <c r="H41" s="393"/>
      <c r="I41" s="393"/>
      <c r="J41" s="394"/>
      <c r="K41" s="262" t="s">
        <v>1</v>
      </c>
    </row>
    <row r="42" spans="1:11">
      <c r="A42" s="368" t="s">
        <v>148</v>
      </c>
      <c r="B42" s="367" t="s">
        <v>153</v>
      </c>
      <c r="C42" s="393"/>
      <c r="D42" s="393"/>
      <c r="E42" s="393"/>
      <c r="F42" s="393"/>
      <c r="G42" s="393"/>
      <c r="H42" s="393"/>
      <c r="I42" s="393"/>
      <c r="J42" s="394"/>
      <c r="K42" s="262" t="s">
        <v>1</v>
      </c>
    </row>
    <row r="43" spans="1:11">
      <c r="A43" s="368" t="s">
        <v>148</v>
      </c>
      <c r="B43" s="367" t="s">
        <v>154</v>
      </c>
      <c r="C43" s="393"/>
      <c r="D43" s="393"/>
      <c r="E43" s="393"/>
      <c r="F43" s="393"/>
      <c r="G43" s="393"/>
      <c r="H43" s="393"/>
      <c r="I43" s="393"/>
      <c r="J43" s="394"/>
      <c r="K43" s="262" t="s">
        <v>1</v>
      </c>
    </row>
    <row r="44" spans="1:11">
      <c r="A44" s="368" t="s">
        <v>148</v>
      </c>
      <c r="B44" s="367" t="s">
        <v>155</v>
      </c>
      <c r="C44" s="393"/>
      <c r="D44" s="393"/>
      <c r="E44" s="393"/>
      <c r="F44" s="393"/>
      <c r="G44" s="393"/>
      <c r="H44" s="393"/>
      <c r="I44" s="393"/>
      <c r="J44" s="394"/>
      <c r="K44" s="262" t="s">
        <v>1</v>
      </c>
    </row>
    <row r="45" spans="1:11">
      <c r="A45" s="368" t="s">
        <v>148</v>
      </c>
      <c r="B45" s="367" t="s">
        <v>156</v>
      </c>
      <c r="C45" s="393"/>
      <c r="D45" s="393"/>
      <c r="E45" s="393"/>
      <c r="F45" s="393"/>
      <c r="G45" s="393"/>
      <c r="H45" s="393"/>
      <c r="I45" s="393"/>
      <c r="J45" s="394"/>
      <c r="K45" s="262" t="s">
        <v>1</v>
      </c>
    </row>
    <row r="46" spans="1:11">
      <c r="A46" s="368" t="s">
        <v>148</v>
      </c>
      <c r="B46" s="367" t="s">
        <v>157</v>
      </c>
      <c r="C46" s="393"/>
      <c r="D46" s="393"/>
      <c r="E46" s="393"/>
      <c r="F46" s="393"/>
      <c r="G46" s="393"/>
      <c r="H46" s="393"/>
      <c r="I46" s="393"/>
      <c r="J46" s="394"/>
      <c r="K46" s="262" t="s">
        <v>1</v>
      </c>
    </row>
    <row r="47" spans="1:11">
      <c r="A47" s="366">
        <v>31</v>
      </c>
      <c r="B47" s="365" t="s">
        <v>158</v>
      </c>
      <c r="C47" s="393"/>
      <c r="D47" s="393"/>
      <c r="E47" s="395"/>
      <c r="F47" s="395"/>
      <c r="G47" s="393"/>
      <c r="H47" s="393"/>
      <c r="I47" s="393"/>
      <c r="J47" s="394"/>
      <c r="K47" s="262" t="s">
        <v>1</v>
      </c>
    </row>
    <row r="48" spans="1:11">
      <c r="A48" s="372" t="s">
        <v>188</v>
      </c>
      <c r="B48" s="365" t="s">
        <v>189</v>
      </c>
      <c r="C48" s="393"/>
      <c r="D48" s="393"/>
      <c r="E48" s="395"/>
      <c r="F48" s="395"/>
      <c r="G48" s="393"/>
      <c r="H48" s="393"/>
      <c r="I48" s="393"/>
      <c r="J48" s="394"/>
      <c r="K48" s="262" t="s">
        <v>1</v>
      </c>
    </row>
    <row r="49" spans="1:18">
      <c r="A49" s="370" t="s">
        <v>160</v>
      </c>
      <c r="B49" s="362"/>
      <c r="C49" s="389"/>
      <c r="D49" s="389"/>
      <c r="E49" s="389"/>
      <c r="F49" s="389"/>
      <c r="G49" s="389"/>
      <c r="H49" s="389"/>
      <c r="I49" s="389"/>
      <c r="J49" s="390"/>
      <c r="K49" s="262" t="s">
        <v>1</v>
      </c>
    </row>
    <row r="50" spans="1:18">
      <c r="A50" s="373" t="s">
        <v>161</v>
      </c>
      <c r="B50" s="369" t="s">
        <v>196</v>
      </c>
      <c r="C50" s="395"/>
      <c r="D50" s="395"/>
      <c r="E50" s="395"/>
      <c r="F50" s="395"/>
      <c r="G50" s="395"/>
      <c r="H50" s="395"/>
      <c r="I50" s="395"/>
      <c r="J50" s="397"/>
      <c r="K50" s="262" t="s">
        <v>1</v>
      </c>
    </row>
    <row r="51" spans="1:18" s="285" customFormat="1">
      <c r="A51" s="374" t="s">
        <v>161</v>
      </c>
      <c r="B51" s="375" t="s">
        <v>167</v>
      </c>
      <c r="C51" s="398"/>
      <c r="D51" s="398"/>
      <c r="E51" s="398"/>
      <c r="F51" s="398"/>
      <c r="G51" s="398"/>
      <c r="H51" s="398"/>
      <c r="I51" s="398"/>
      <c r="J51" s="399"/>
      <c r="K51" s="262" t="s">
        <v>1</v>
      </c>
    </row>
    <row r="52" spans="1:18">
      <c r="A52" s="387"/>
      <c r="B52" s="388" t="s">
        <v>168</v>
      </c>
      <c r="C52" s="400"/>
      <c r="D52" s="400"/>
      <c r="E52" s="400"/>
      <c r="F52" s="400"/>
      <c r="G52" s="400"/>
      <c r="H52" s="400"/>
      <c r="I52" s="400"/>
      <c r="J52" s="401"/>
      <c r="K52" s="266" t="s">
        <v>23</v>
      </c>
    </row>
    <row r="53" spans="1:18">
      <c r="A53" s="359"/>
      <c r="B53" s="359"/>
      <c r="C53" s="402"/>
      <c r="D53" s="402"/>
      <c r="E53" s="402"/>
      <c r="F53" s="402"/>
      <c r="G53" s="402"/>
      <c r="H53" s="402"/>
      <c r="I53" s="402"/>
      <c r="J53" s="402"/>
    </row>
    <row r="55" spans="1:18" ht="18.75">
      <c r="A55" s="908" t="s">
        <v>264</v>
      </c>
      <c r="B55" s="929"/>
      <c r="C55" s="929"/>
      <c r="D55" s="929"/>
      <c r="E55" s="929"/>
      <c r="F55" s="929"/>
      <c r="G55" s="929"/>
      <c r="H55" s="929"/>
      <c r="I55" s="929"/>
      <c r="J55" s="929"/>
      <c r="K55" s="286"/>
      <c r="L55" s="286"/>
      <c r="M55" s="286"/>
      <c r="N55" s="286"/>
      <c r="O55" s="286"/>
      <c r="P55" s="286"/>
      <c r="Q55" s="286"/>
      <c r="R55" s="286"/>
    </row>
    <row r="56" spans="1:18" ht="9.75" customHeight="1">
      <c r="A56" s="909" t="s">
        <v>169</v>
      </c>
      <c r="B56" s="930"/>
      <c r="C56" s="930"/>
      <c r="D56" s="930"/>
      <c r="E56" s="930"/>
      <c r="F56" s="930"/>
      <c r="G56" s="930"/>
      <c r="H56" s="930"/>
      <c r="I56" s="930"/>
      <c r="J56" s="930"/>
      <c r="K56" s="273"/>
      <c r="L56" s="273"/>
      <c r="M56" s="273"/>
      <c r="N56" s="273"/>
      <c r="O56" s="273"/>
      <c r="P56" s="273"/>
      <c r="Q56" s="273"/>
      <c r="R56" s="273"/>
    </row>
    <row r="57" spans="1:18" ht="11.25" customHeight="1">
      <c r="A57" s="268"/>
      <c r="B57" s="267"/>
      <c r="C57" s="267"/>
      <c r="D57" s="267"/>
      <c r="E57" s="267"/>
      <c r="F57" s="267"/>
      <c r="G57" s="267"/>
      <c r="H57" s="267"/>
      <c r="I57" s="267"/>
      <c r="J57" s="267"/>
      <c r="K57" s="286"/>
      <c r="L57" s="286"/>
      <c r="M57" s="286"/>
      <c r="N57" s="286"/>
      <c r="O57" s="286"/>
      <c r="P57" s="286"/>
      <c r="Q57" s="286"/>
      <c r="R57" s="286"/>
    </row>
    <row r="58" spans="1:18" ht="14.25" customHeight="1">
      <c r="A58" s="910" t="s">
        <v>170</v>
      </c>
      <c r="B58" s="599"/>
      <c r="C58" s="599"/>
      <c r="D58" s="599"/>
      <c r="E58" s="599"/>
      <c r="F58" s="599"/>
      <c r="G58" s="599"/>
      <c r="H58" s="599"/>
      <c r="I58" s="599"/>
      <c r="J58" s="599"/>
      <c r="K58" s="94"/>
      <c r="L58" s="94"/>
      <c r="M58" s="94"/>
      <c r="N58" s="94"/>
      <c r="O58" s="94"/>
      <c r="P58" s="94"/>
      <c r="Q58" s="94"/>
      <c r="R58" s="94"/>
    </row>
    <row r="59" spans="1:18" ht="16.5" customHeight="1">
      <c r="A59" s="270"/>
      <c r="B59" s="271"/>
      <c r="C59" s="271"/>
      <c r="D59" s="271"/>
      <c r="E59" s="271"/>
      <c r="F59" s="271"/>
      <c r="G59" s="271"/>
      <c r="H59" s="271"/>
      <c r="I59" s="271"/>
      <c r="J59" s="271"/>
      <c r="K59" s="287"/>
      <c r="L59" s="287"/>
      <c r="M59" s="287"/>
      <c r="N59" s="287"/>
      <c r="O59" s="287"/>
      <c r="P59" s="287"/>
      <c r="Q59" s="287"/>
      <c r="R59" s="287"/>
    </row>
    <row r="60" spans="1:18" ht="16.5" customHeight="1">
      <c r="A60" s="902" t="s">
        <v>171</v>
      </c>
      <c r="B60" s="928"/>
      <c r="C60" s="928"/>
      <c r="D60" s="928"/>
      <c r="E60" s="928"/>
      <c r="F60" s="928"/>
      <c r="G60" s="928"/>
      <c r="H60" s="928"/>
      <c r="I60" s="928"/>
      <c r="J60" s="928"/>
      <c r="K60" s="94"/>
      <c r="L60" s="94"/>
      <c r="M60" s="94"/>
      <c r="N60" s="94"/>
      <c r="O60" s="94"/>
      <c r="P60" s="94"/>
      <c r="Q60" s="94"/>
      <c r="R60" s="94"/>
    </row>
    <row r="61" spans="1:18" ht="26.25" customHeight="1"/>
  </sheetData>
  <mergeCells count="24">
    <mergeCell ref="A60:J60"/>
    <mergeCell ref="A12:B13"/>
    <mergeCell ref="A55:J55"/>
    <mergeCell ref="A56:J56"/>
    <mergeCell ref="A58:J58"/>
    <mergeCell ref="J12:J13"/>
    <mergeCell ref="A5:J5"/>
    <mergeCell ref="A6:J6"/>
    <mergeCell ref="A7:J7"/>
    <mergeCell ref="C8:J8"/>
    <mergeCell ref="A1:J1"/>
    <mergeCell ref="A2:J2"/>
    <mergeCell ref="A3:J3"/>
    <mergeCell ref="A4:J4"/>
    <mergeCell ref="C9:J9"/>
    <mergeCell ref="C10:J10"/>
    <mergeCell ref="A11:J11"/>
    <mergeCell ref="D12:D13"/>
    <mergeCell ref="E12:E13"/>
    <mergeCell ref="F12:F13"/>
    <mergeCell ref="G12:G13"/>
    <mergeCell ref="C12:C13"/>
    <mergeCell ref="H12:H13"/>
    <mergeCell ref="I12:I13"/>
  </mergeCells>
  <phoneticPr fontId="47"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RowHeight="12.75"/>
  <cols>
    <col min="1" max="1" width="10.6640625" style="263" customWidth="1"/>
    <col min="2" max="2" width="38.33203125" style="263" customWidth="1"/>
    <col min="3" max="3" width="9.5546875" style="265" customWidth="1"/>
    <col min="4" max="8" width="9.88671875" style="265" customWidth="1"/>
    <col min="9" max="16384" width="8.88671875" style="263"/>
  </cols>
  <sheetData>
    <row r="1" spans="1:10" ht="15.75">
      <c r="A1" s="921" t="s">
        <v>100</v>
      </c>
      <c r="B1" s="921"/>
      <c r="C1" s="921"/>
      <c r="D1" s="921"/>
      <c r="E1" s="921"/>
      <c r="F1" s="921"/>
      <c r="G1" s="921"/>
      <c r="H1" s="921"/>
      <c r="I1" s="288" t="s">
        <v>1</v>
      </c>
      <c r="J1" s="261"/>
    </row>
    <row r="2" spans="1:10" ht="15.75">
      <c r="A2" s="920"/>
      <c r="B2" s="920"/>
      <c r="C2" s="920"/>
      <c r="D2" s="920"/>
      <c r="E2" s="920"/>
      <c r="F2" s="920"/>
      <c r="G2" s="920"/>
      <c r="H2" s="920"/>
      <c r="I2" s="261"/>
      <c r="J2" s="261"/>
    </row>
    <row r="3" spans="1:10" ht="15.75">
      <c r="A3" s="922" t="s">
        <v>199</v>
      </c>
      <c r="B3" s="922"/>
      <c r="C3" s="922"/>
      <c r="D3" s="922"/>
      <c r="E3" s="922"/>
      <c r="F3" s="922"/>
      <c r="G3" s="922"/>
      <c r="H3" s="922"/>
      <c r="I3" s="288" t="s">
        <v>1</v>
      </c>
      <c r="J3" s="264"/>
    </row>
    <row r="4" spans="1:10" ht="15.75">
      <c r="A4" s="922" t="s">
        <v>249</v>
      </c>
      <c r="B4" s="922"/>
      <c r="C4" s="922"/>
      <c r="D4" s="922"/>
      <c r="E4" s="922"/>
      <c r="F4" s="922"/>
      <c r="G4" s="922"/>
      <c r="H4" s="922"/>
      <c r="I4" s="288" t="s">
        <v>1</v>
      </c>
      <c r="J4" s="264"/>
    </row>
    <row r="5" spans="1:10" ht="15.75">
      <c r="A5" s="920" t="s">
        <v>248</v>
      </c>
      <c r="B5" s="920"/>
      <c r="C5" s="920"/>
      <c r="D5" s="920"/>
      <c r="E5" s="920"/>
      <c r="F5" s="920"/>
      <c r="G5" s="920"/>
      <c r="H5" s="920"/>
      <c r="I5" s="288" t="s">
        <v>1</v>
      </c>
      <c r="J5" s="264"/>
    </row>
    <row r="6" spans="1:10" ht="15.75">
      <c r="A6" s="923"/>
      <c r="B6" s="923"/>
      <c r="C6" s="923"/>
      <c r="D6" s="923"/>
      <c r="E6" s="923"/>
      <c r="F6" s="923"/>
      <c r="G6" s="923"/>
      <c r="H6" s="923"/>
    </row>
    <row r="7" spans="1:10">
      <c r="A7" s="917"/>
      <c r="B7" s="917"/>
      <c r="C7" s="917"/>
      <c r="D7" s="917"/>
      <c r="E7" s="917"/>
      <c r="F7" s="917"/>
      <c r="G7" s="917"/>
      <c r="H7" s="917"/>
    </row>
    <row r="8" spans="1:10">
      <c r="A8" s="360" t="s">
        <v>101</v>
      </c>
      <c r="B8" s="359"/>
      <c r="C8" s="919"/>
      <c r="D8" s="919"/>
      <c r="E8" s="919"/>
      <c r="F8" s="919"/>
      <c r="G8" s="919"/>
      <c r="H8" s="919"/>
      <c r="I8" s="288" t="s">
        <v>1</v>
      </c>
    </row>
    <row r="9" spans="1:10">
      <c r="A9" s="360" t="s">
        <v>102</v>
      </c>
      <c r="B9" s="361" t="s">
        <v>172</v>
      </c>
      <c r="C9" s="919"/>
      <c r="D9" s="919"/>
      <c r="E9" s="919"/>
      <c r="F9" s="919"/>
      <c r="G9" s="919"/>
      <c r="H9" s="919"/>
      <c r="I9" s="288" t="s">
        <v>1</v>
      </c>
    </row>
    <row r="10" spans="1:10">
      <c r="A10" s="360" t="s">
        <v>103</v>
      </c>
      <c r="B10" s="361" t="s">
        <v>197</v>
      </c>
      <c r="C10" s="919"/>
      <c r="D10" s="919"/>
      <c r="E10" s="919"/>
      <c r="F10" s="919"/>
      <c r="G10" s="919"/>
      <c r="H10" s="919"/>
      <c r="I10" s="288" t="s">
        <v>1</v>
      </c>
    </row>
    <row r="11" spans="1:10">
      <c r="A11" s="924"/>
      <c r="B11" s="924"/>
      <c r="C11" s="924"/>
      <c r="D11" s="924"/>
      <c r="E11" s="924"/>
      <c r="F11" s="924"/>
      <c r="G11" s="924"/>
      <c r="H11" s="924"/>
    </row>
    <row r="12" spans="1:10" ht="12.75" customHeight="1">
      <c r="A12" s="904" t="s">
        <v>105</v>
      </c>
      <c r="B12" s="905"/>
      <c r="C12" s="915" t="s">
        <v>300</v>
      </c>
      <c r="D12" s="913" t="s">
        <v>293</v>
      </c>
      <c r="E12" s="913" t="s">
        <v>106</v>
      </c>
      <c r="F12" s="913" t="s">
        <v>107</v>
      </c>
      <c r="G12" s="913" t="s">
        <v>294</v>
      </c>
      <c r="H12" s="911" t="s">
        <v>301</v>
      </c>
      <c r="I12" s="288" t="s">
        <v>1</v>
      </c>
    </row>
    <row r="13" spans="1:10" ht="12.75" customHeight="1">
      <c r="A13" s="906"/>
      <c r="B13" s="907"/>
      <c r="C13" s="916"/>
      <c r="D13" s="914"/>
      <c r="E13" s="914"/>
      <c r="F13" s="914"/>
      <c r="G13" s="914"/>
      <c r="H13" s="912"/>
      <c r="I13" s="288" t="s">
        <v>1</v>
      </c>
    </row>
    <row r="14" spans="1:10">
      <c r="A14" s="370" t="s">
        <v>108</v>
      </c>
      <c r="B14" s="362"/>
      <c r="C14" s="389"/>
      <c r="D14" s="389"/>
      <c r="E14" s="389"/>
      <c r="F14" s="389"/>
      <c r="G14" s="389"/>
      <c r="H14" s="390"/>
      <c r="I14" s="288" t="s">
        <v>1</v>
      </c>
    </row>
    <row r="15" spans="1:10">
      <c r="A15" s="371" t="s">
        <v>109</v>
      </c>
      <c r="B15" s="363" t="s">
        <v>110</v>
      </c>
      <c r="C15" s="391"/>
      <c r="D15" s="391"/>
      <c r="E15" s="391"/>
      <c r="F15" s="391"/>
      <c r="G15" s="391"/>
      <c r="H15" s="392"/>
      <c r="I15" s="288" t="s">
        <v>1</v>
      </c>
    </row>
    <row r="16" spans="1:10">
      <c r="A16" s="372" t="s">
        <v>111</v>
      </c>
      <c r="B16" s="365" t="s">
        <v>174</v>
      </c>
      <c r="C16" s="393"/>
      <c r="D16" s="393"/>
      <c r="E16" s="393"/>
      <c r="F16" s="393"/>
      <c r="G16" s="393"/>
      <c r="H16" s="394"/>
      <c r="I16" s="288" t="s">
        <v>1</v>
      </c>
    </row>
    <row r="17" spans="1:9">
      <c r="A17" s="372" t="s">
        <v>111</v>
      </c>
      <c r="B17" s="365" t="s">
        <v>115</v>
      </c>
      <c r="C17" s="393"/>
      <c r="D17" s="393"/>
      <c r="E17" s="393"/>
      <c r="F17" s="393"/>
      <c r="G17" s="393"/>
      <c r="H17" s="394"/>
      <c r="I17" s="288" t="s">
        <v>1</v>
      </c>
    </row>
    <row r="18" spans="1:9">
      <c r="A18" s="372" t="s">
        <v>117</v>
      </c>
      <c r="B18" s="365" t="s">
        <v>116</v>
      </c>
      <c r="C18" s="393"/>
      <c r="D18" s="393"/>
      <c r="E18" s="393"/>
      <c r="F18" s="393"/>
      <c r="G18" s="393"/>
      <c r="H18" s="394"/>
      <c r="I18" s="288" t="s">
        <v>1</v>
      </c>
    </row>
    <row r="19" spans="1:9">
      <c r="A19" s="372" t="s">
        <v>117</v>
      </c>
      <c r="B19" s="365" t="s">
        <v>175</v>
      </c>
      <c r="C19" s="393"/>
      <c r="D19" s="393"/>
      <c r="E19" s="393"/>
      <c r="F19" s="393"/>
      <c r="G19" s="393"/>
      <c r="H19" s="394"/>
      <c r="I19" s="288" t="s">
        <v>1</v>
      </c>
    </row>
    <row r="20" spans="1:9">
      <c r="A20" s="370" t="s">
        <v>118</v>
      </c>
      <c r="B20" s="362"/>
      <c r="C20" s="389"/>
      <c r="D20" s="389"/>
      <c r="E20" s="389"/>
      <c r="F20" s="389"/>
      <c r="G20" s="389"/>
      <c r="H20" s="390"/>
      <c r="I20" s="288" t="s">
        <v>1</v>
      </c>
    </row>
    <row r="21" spans="1:9">
      <c r="A21" s="372" t="s">
        <v>119</v>
      </c>
      <c r="B21" s="365" t="s">
        <v>120</v>
      </c>
      <c r="C21" s="393"/>
      <c r="D21" s="393"/>
      <c r="E21" s="393"/>
      <c r="F21" s="393"/>
      <c r="G21" s="393"/>
      <c r="H21" s="394"/>
      <c r="I21" s="288" t="s">
        <v>1</v>
      </c>
    </row>
    <row r="22" spans="1:9">
      <c r="A22" s="366">
        <v>22</v>
      </c>
      <c r="B22" s="365" t="s">
        <v>121</v>
      </c>
      <c r="C22" s="393"/>
      <c r="D22" s="393"/>
      <c r="E22" s="393"/>
      <c r="F22" s="393"/>
      <c r="G22" s="393"/>
      <c r="H22" s="394"/>
      <c r="I22" s="288" t="s">
        <v>1</v>
      </c>
    </row>
    <row r="23" spans="1:9">
      <c r="A23" s="372" t="s">
        <v>177</v>
      </c>
      <c r="B23" s="365" t="s">
        <v>178</v>
      </c>
      <c r="C23" s="393"/>
      <c r="D23" s="393"/>
      <c r="E23" s="393"/>
      <c r="F23" s="393"/>
      <c r="G23" s="393"/>
      <c r="H23" s="394"/>
      <c r="I23" s="288" t="s">
        <v>1</v>
      </c>
    </row>
    <row r="24" spans="1:9">
      <c r="A24" s="364">
        <v>23.2</v>
      </c>
      <c r="B24" s="365" t="s">
        <v>179</v>
      </c>
      <c r="C24" s="393"/>
      <c r="D24" s="393"/>
      <c r="E24" s="393"/>
      <c r="F24" s="393"/>
      <c r="G24" s="393"/>
      <c r="H24" s="394"/>
      <c r="I24" s="288" t="s">
        <v>1</v>
      </c>
    </row>
    <row r="25" spans="1:9">
      <c r="A25" s="372" t="s">
        <v>124</v>
      </c>
      <c r="B25" s="365" t="s">
        <v>125</v>
      </c>
      <c r="C25" s="393"/>
      <c r="D25" s="393"/>
      <c r="E25" s="393"/>
      <c r="F25" s="393"/>
      <c r="G25" s="393"/>
      <c r="H25" s="394"/>
      <c r="I25" s="288" t="s">
        <v>1</v>
      </c>
    </row>
    <row r="26" spans="1:9">
      <c r="A26" s="372" t="s">
        <v>124</v>
      </c>
      <c r="B26" s="365" t="s">
        <v>126</v>
      </c>
      <c r="C26" s="393"/>
      <c r="D26" s="393"/>
      <c r="E26" s="393"/>
      <c r="F26" s="393"/>
      <c r="G26" s="393"/>
      <c r="H26" s="394"/>
      <c r="I26" s="288" t="s">
        <v>1</v>
      </c>
    </row>
    <row r="27" spans="1:9">
      <c r="A27" s="372" t="s">
        <v>124</v>
      </c>
      <c r="B27" s="365" t="s">
        <v>127</v>
      </c>
      <c r="C27" s="393"/>
      <c r="D27" s="393"/>
      <c r="E27" s="393"/>
      <c r="F27" s="393"/>
      <c r="G27" s="393"/>
      <c r="H27" s="394"/>
      <c r="I27" s="288" t="s">
        <v>1</v>
      </c>
    </row>
    <row r="28" spans="1:9">
      <c r="A28" s="372" t="s">
        <v>124</v>
      </c>
      <c r="B28" s="365" t="s">
        <v>180</v>
      </c>
      <c r="C28" s="393"/>
      <c r="D28" s="393"/>
      <c r="E28" s="393"/>
      <c r="F28" s="393"/>
      <c r="G28" s="393"/>
      <c r="H28" s="394"/>
      <c r="I28" s="288" t="s">
        <v>1</v>
      </c>
    </row>
    <row r="29" spans="1:9">
      <c r="A29" s="372" t="s">
        <v>124</v>
      </c>
      <c r="B29" s="365" t="s">
        <v>181</v>
      </c>
      <c r="C29" s="393"/>
      <c r="D29" s="393"/>
      <c r="E29" s="393"/>
      <c r="F29" s="393"/>
      <c r="G29" s="393"/>
      <c r="H29" s="394"/>
      <c r="I29" s="288" t="s">
        <v>1</v>
      </c>
    </row>
    <row r="30" spans="1:9">
      <c r="A30" s="372" t="s">
        <v>182</v>
      </c>
      <c r="B30" s="365" t="s">
        <v>183</v>
      </c>
      <c r="C30" s="393"/>
      <c r="D30" s="393"/>
      <c r="E30" s="393"/>
      <c r="F30" s="393"/>
      <c r="G30" s="393"/>
      <c r="H30" s="394"/>
      <c r="I30" s="288" t="s">
        <v>1</v>
      </c>
    </row>
    <row r="31" spans="1:9">
      <c r="A31" s="364">
        <v>25.3</v>
      </c>
      <c r="B31" s="365" t="s">
        <v>128</v>
      </c>
      <c r="C31" s="393"/>
      <c r="D31" s="393"/>
      <c r="E31" s="393"/>
      <c r="F31" s="393"/>
      <c r="G31" s="393"/>
      <c r="H31" s="394"/>
      <c r="I31" s="288" t="s">
        <v>1</v>
      </c>
    </row>
    <row r="32" spans="1:9">
      <c r="A32" s="364">
        <v>25.3</v>
      </c>
      <c r="B32" s="365" t="s">
        <v>129</v>
      </c>
      <c r="C32" s="393"/>
      <c r="D32" s="393"/>
      <c r="E32" s="393"/>
      <c r="F32" s="393"/>
      <c r="G32" s="393"/>
      <c r="H32" s="394"/>
      <c r="I32" s="288" t="s">
        <v>1</v>
      </c>
    </row>
    <row r="33" spans="1:9">
      <c r="A33" s="364">
        <v>25.3</v>
      </c>
      <c r="B33" s="365" t="s">
        <v>130</v>
      </c>
      <c r="C33" s="393"/>
      <c r="D33" s="393"/>
      <c r="E33" s="393"/>
      <c r="F33" s="393"/>
      <c r="G33" s="393"/>
      <c r="H33" s="394"/>
      <c r="I33" s="288" t="s">
        <v>1</v>
      </c>
    </row>
    <row r="34" spans="1:9">
      <c r="A34" s="364">
        <v>25.3</v>
      </c>
      <c r="B34" s="365" t="s">
        <v>131</v>
      </c>
      <c r="C34" s="393"/>
      <c r="D34" s="393"/>
      <c r="E34" s="393"/>
      <c r="F34" s="393"/>
      <c r="G34" s="393"/>
      <c r="H34" s="394"/>
      <c r="I34" s="288" t="s">
        <v>1</v>
      </c>
    </row>
    <row r="35" spans="1:9">
      <c r="A35" s="364">
        <v>25.3</v>
      </c>
      <c r="B35" s="365" t="s">
        <v>132</v>
      </c>
      <c r="C35" s="393"/>
      <c r="D35" s="393"/>
      <c r="E35" s="393"/>
      <c r="F35" s="393"/>
      <c r="G35" s="393"/>
      <c r="H35" s="394"/>
      <c r="I35" s="288" t="s">
        <v>1</v>
      </c>
    </row>
    <row r="36" spans="1:9">
      <c r="A36" s="364">
        <v>25.3</v>
      </c>
      <c r="B36" s="365" t="s">
        <v>185</v>
      </c>
      <c r="C36" s="393"/>
      <c r="D36" s="393"/>
      <c r="E36" s="393"/>
      <c r="F36" s="393"/>
      <c r="G36" s="393"/>
      <c r="H36" s="394"/>
      <c r="I36" s="288" t="s">
        <v>1</v>
      </c>
    </row>
    <row r="37" spans="1:9">
      <c r="A37" s="372" t="s">
        <v>133</v>
      </c>
      <c r="B37" s="365" t="s">
        <v>139</v>
      </c>
      <c r="C37" s="393"/>
      <c r="D37" s="393"/>
      <c r="E37" s="393"/>
      <c r="F37" s="393"/>
      <c r="G37" s="393"/>
      <c r="H37" s="394"/>
      <c r="I37" s="288" t="s">
        <v>1</v>
      </c>
    </row>
    <row r="38" spans="1:9">
      <c r="A38" s="495" t="s">
        <v>140</v>
      </c>
      <c r="B38" s="494" t="s">
        <v>141</v>
      </c>
      <c r="C38" s="398"/>
      <c r="D38" s="398"/>
      <c r="E38" s="398"/>
      <c r="F38" s="398"/>
      <c r="G38" s="398"/>
      <c r="H38" s="399"/>
      <c r="I38" s="288" t="s">
        <v>1</v>
      </c>
    </row>
    <row r="39" spans="1:9">
      <c r="A39" s="370" t="s">
        <v>147</v>
      </c>
      <c r="B39" s="362"/>
      <c r="C39" s="389"/>
      <c r="D39" s="389"/>
      <c r="E39" s="389"/>
      <c r="F39" s="389"/>
      <c r="G39" s="389"/>
      <c r="H39" s="390"/>
      <c r="I39" s="288" t="s">
        <v>1</v>
      </c>
    </row>
    <row r="40" spans="1:9">
      <c r="A40" s="372" t="s">
        <v>148</v>
      </c>
      <c r="B40" s="365" t="s">
        <v>186</v>
      </c>
      <c r="C40" s="393"/>
      <c r="D40" s="393"/>
      <c r="E40" s="393"/>
      <c r="F40" s="393"/>
      <c r="G40" s="393"/>
      <c r="H40" s="394"/>
      <c r="I40" s="288" t="s">
        <v>1</v>
      </c>
    </row>
    <row r="41" spans="1:9">
      <c r="A41" s="368" t="s">
        <v>148</v>
      </c>
      <c r="B41" s="367" t="s">
        <v>153</v>
      </c>
      <c r="C41" s="393"/>
      <c r="D41" s="393"/>
      <c r="E41" s="393"/>
      <c r="F41" s="393"/>
      <c r="G41" s="393"/>
      <c r="H41" s="394"/>
      <c r="I41" s="288" t="s">
        <v>1</v>
      </c>
    </row>
    <row r="42" spans="1:9">
      <c r="A42" s="368" t="s">
        <v>148</v>
      </c>
      <c r="B42" s="367" t="s">
        <v>154</v>
      </c>
      <c r="C42" s="393"/>
      <c r="D42" s="393"/>
      <c r="E42" s="393"/>
      <c r="F42" s="393"/>
      <c r="G42" s="393"/>
      <c r="H42" s="394"/>
      <c r="I42" s="288" t="s">
        <v>1</v>
      </c>
    </row>
    <row r="43" spans="1:9">
      <c r="A43" s="368" t="s">
        <v>148</v>
      </c>
      <c r="B43" s="367" t="s">
        <v>198</v>
      </c>
      <c r="C43" s="393"/>
      <c r="D43" s="393"/>
      <c r="E43" s="393"/>
      <c r="F43" s="393"/>
      <c r="G43" s="393"/>
      <c r="H43" s="394"/>
      <c r="I43" s="288" t="s">
        <v>1</v>
      </c>
    </row>
    <row r="44" spans="1:9">
      <c r="A44" s="368" t="s">
        <v>148</v>
      </c>
      <c r="B44" s="367" t="s">
        <v>155</v>
      </c>
      <c r="C44" s="393"/>
      <c r="D44" s="393"/>
      <c r="E44" s="393"/>
      <c r="F44" s="393"/>
      <c r="G44" s="393"/>
      <c r="H44" s="394"/>
      <c r="I44" s="288" t="s">
        <v>1</v>
      </c>
    </row>
    <row r="45" spans="1:9">
      <c r="A45" s="368" t="s">
        <v>148</v>
      </c>
      <c r="B45" s="367" t="s">
        <v>156</v>
      </c>
      <c r="C45" s="393"/>
      <c r="D45" s="393"/>
      <c r="E45" s="393"/>
      <c r="F45" s="393"/>
      <c r="G45" s="393"/>
      <c r="H45" s="394"/>
      <c r="I45" s="288" t="s">
        <v>1</v>
      </c>
    </row>
    <row r="46" spans="1:9">
      <c r="A46" s="368" t="s">
        <v>148</v>
      </c>
      <c r="B46" s="367" t="s">
        <v>157</v>
      </c>
      <c r="C46" s="393"/>
      <c r="D46" s="393"/>
      <c r="E46" s="393"/>
      <c r="F46" s="393"/>
      <c r="G46" s="393"/>
      <c r="H46" s="394"/>
      <c r="I46" s="288" t="s">
        <v>1</v>
      </c>
    </row>
    <row r="47" spans="1:9">
      <c r="A47" s="372" t="s">
        <v>148</v>
      </c>
      <c r="B47" s="365" t="s">
        <v>158</v>
      </c>
      <c r="C47" s="393"/>
      <c r="D47" s="393"/>
      <c r="E47" s="395"/>
      <c r="F47" s="395"/>
      <c r="G47" s="393"/>
      <c r="H47" s="394"/>
      <c r="I47" s="288" t="s">
        <v>1</v>
      </c>
    </row>
    <row r="48" spans="1:9">
      <c r="A48" s="372" t="s">
        <v>188</v>
      </c>
      <c r="B48" s="365" t="s">
        <v>189</v>
      </c>
      <c r="C48" s="393"/>
      <c r="D48" s="393"/>
      <c r="E48" s="395"/>
      <c r="F48" s="395"/>
      <c r="G48" s="393"/>
      <c r="H48" s="394"/>
      <c r="I48" s="288" t="s">
        <v>1</v>
      </c>
    </row>
    <row r="49" spans="1:18">
      <c r="A49" s="370" t="s">
        <v>160</v>
      </c>
      <c r="B49" s="362"/>
      <c r="C49" s="389"/>
      <c r="D49" s="389"/>
      <c r="E49" s="389"/>
      <c r="F49" s="389"/>
      <c r="G49" s="389"/>
      <c r="H49" s="390"/>
      <c r="I49" s="288" t="s">
        <v>1</v>
      </c>
    </row>
    <row r="50" spans="1:18">
      <c r="A50" s="372" t="s">
        <v>161</v>
      </c>
      <c r="B50" s="365" t="s">
        <v>196</v>
      </c>
      <c r="C50" s="393"/>
      <c r="D50" s="393"/>
      <c r="E50" s="393"/>
      <c r="F50" s="393"/>
      <c r="G50" s="393"/>
      <c r="H50" s="394"/>
      <c r="I50" s="288" t="s">
        <v>1</v>
      </c>
    </row>
    <row r="51" spans="1:18">
      <c r="A51" s="368" t="s">
        <v>161</v>
      </c>
      <c r="B51" s="367" t="s">
        <v>167</v>
      </c>
      <c r="C51" s="393"/>
      <c r="D51" s="393"/>
      <c r="E51" s="393"/>
      <c r="F51" s="393"/>
      <c r="G51" s="393"/>
      <c r="H51" s="394"/>
      <c r="I51" s="288" t="s">
        <v>1</v>
      </c>
    </row>
    <row r="52" spans="1:18">
      <c r="A52" s="370"/>
      <c r="B52" s="362" t="s">
        <v>168</v>
      </c>
      <c r="C52" s="389"/>
      <c r="D52" s="389"/>
      <c r="E52" s="389"/>
      <c r="F52" s="389"/>
      <c r="G52" s="389"/>
      <c r="H52" s="390"/>
      <c r="I52" s="262" t="s">
        <v>23</v>
      </c>
    </row>
    <row r="55" spans="1:18" ht="15.75">
      <c r="A55" s="908" t="s">
        <v>264</v>
      </c>
      <c r="B55" s="931"/>
      <c r="C55" s="931"/>
      <c r="D55" s="931"/>
      <c r="E55" s="931"/>
      <c r="F55" s="931"/>
      <c r="G55" s="931"/>
      <c r="H55" s="931"/>
      <c r="I55" s="267"/>
      <c r="J55" s="267"/>
      <c r="K55" s="267"/>
      <c r="L55" s="267"/>
      <c r="M55" s="267"/>
      <c r="N55" s="267"/>
      <c r="O55" s="267"/>
      <c r="P55" s="267"/>
      <c r="Q55" s="267"/>
      <c r="R55" s="267"/>
    </row>
    <row r="56" spans="1:18" ht="15">
      <c r="A56" s="909" t="s">
        <v>169</v>
      </c>
      <c r="B56" s="931"/>
      <c r="C56" s="931"/>
      <c r="D56" s="931"/>
      <c r="E56" s="931"/>
      <c r="F56" s="931"/>
      <c r="G56" s="931"/>
      <c r="H56" s="931"/>
      <c r="I56" s="281"/>
      <c r="J56" s="281"/>
      <c r="K56" s="281"/>
      <c r="L56" s="281"/>
      <c r="M56" s="281"/>
      <c r="N56" s="281"/>
      <c r="O56" s="281"/>
      <c r="P56" s="281"/>
      <c r="Q56" s="281"/>
      <c r="R56" s="281"/>
    </row>
    <row r="57" spans="1:18" ht="13.5">
      <c r="A57" s="268"/>
      <c r="B57" s="267"/>
      <c r="C57" s="267"/>
      <c r="D57" s="267"/>
      <c r="E57" s="267"/>
      <c r="F57" s="267"/>
      <c r="G57" s="267"/>
      <c r="H57" s="267"/>
      <c r="I57" s="267"/>
      <c r="J57" s="267"/>
      <c r="K57" s="267"/>
      <c r="L57" s="267"/>
      <c r="M57" s="267"/>
      <c r="N57" s="267"/>
      <c r="O57" s="267"/>
      <c r="P57" s="267"/>
      <c r="Q57" s="267"/>
      <c r="R57" s="267"/>
    </row>
    <row r="58" spans="1:18" ht="30.75" customHeight="1">
      <c r="A58" s="910" t="s">
        <v>170</v>
      </c>
      <c r="B58" s="931"/>
      <c r="C58" s="931"/>
      <c r="D58" s="931"/>
      <c r="E58" s="931"/>
      <c r="F58" s="931"/>
      <c r="G58" s="931"/>
      <c r="H58" s="931"/>
      <c r="I58" s="269"/>
      <c r="J58" s="269"/>
      <c r="K58" s="269"/>
      <c r="L58" s="269"/>
      <c r="M58" s="269"/>
      <c r="N58" s="269"/>
      <c r="O58" s="269"/>
      <c r="P58" s="269"/>
      <c r="Q58" s="269"/>
      <c r="R58" s="269"/>
    </row>
    <row r="59" spans="1:18">
      <c r="A59" s="270"/>
      <c r="B59" s="271"/>
      <c r="C59" s="271"/>
      <c r="D59" s="271"/>
      <c r="E59" s="271"/>
      <c r="F59" s="271"/>
      <c r="G59" s="271"/>
      <c r="H59" s="271"/>
      <c r="I59" s="271"/>
      <c r="J59" s="271"/>
      <c r="K59" s="271"/>
      <c r="L59" s="271"/>
      <c r="M59" s="271"/>
      <c r="N59" s="271"/>
      <c r="O59" s="271"/>
      <c r="P59" s="271"/>
      <c r="Q59" s="271"/>
      <c r="R59" s="271"/>
    </row>
    <row r="60" spans="1:18" ht="29.25" customHeight="1">
      <c r="A60" s="902" t="s">
        <v>171</v>
      </c>
      <c r="B60" s="931"/>
      <c r="C60" s="931"/>
      <c r="D60" s="931"/>
      <c r="E60" s="931"/>
      <c r="F60" s="931"/>
      <c r="G60" s="931"/>
      <c r="H60" s="931"/>
      <c r="I60" s="269"/>
      <c r="J60" s="269"/>
      <c r="K60" s="269"/>
      <c r="L60" s="269"/>
      <c r="M60" s="269"/>
      <c r="N60" s="269"/>
      <c r="O60" s="269"/>
      <c r="P60" s="269"/>
      <c r="Q60" s="269"/>
      <c r="R60" s="269"/>
    </row>
  </sheetData>
  <mergeCells count="22">
    <mergeCell ref="C10:H10"/>
    <mergeCell ref="A56:H56"/>
    <mergeCell ref="A58:H58"/>
    <mergeCell ref="A60:H60"/>
    <mergeCell ref="A12:B13"/>
    <mergeCell ref="A55:H55"/>
    <mergeCell ref="A11:H11"/>
    <mergeCell ref="C12:C13"/>
    <mergeCell ref="D12:D13"/>
    <mergeCell ref="E12:E13"/>
    <mergeCell ref="G12:G13"/>
    <mergeCell ref="H12:H13"/>
    <mergeCell ref="F12:F13"/>
    <mergeCell ref="A1:H1"/>
    <mergeCell ref="A2:H2"/>
    <mergeCell ref="A3:H3"/>
    <mergeCell ref="A4:H4"/>
    <mergeCell ref="C9:H9"/>
    <mergeCell ref="A5:H5"/>
    <mergeCell ref="A6:H6"/>
    <mergeCell ref="A7:H7"/>
    <mergeCell ref="C8:H8"/>
  </mergeCells>
  <phoneticPr fontId="47"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92" customWidth="1"/>
    <col min="2" max="2" width="65.6640625" style="291" customWidth="1"/>
    <col min="3" max="3" width="2.88671875" style="292" customWidth="1"/>
    <col min="4" max="4" width="11.44140625" style="292" customWidth="1"/>
    <col min="5" max="5" width="10.21875" style="292" customWidth="1"/>
    <col min="6" max="6" width="10.109375" style="292" customWidth="1"/>
    <col min="7" max="7" width="9.5546875" style="292" customWidth="1"/>
    <col min="8" max="8" width="9.33203125" style="292" customWidth="1"/>
    <col min="9" max="16384" width="7.109375" style="292"/>
  </cols>
  <sheetData>
    <row r="1" spans="1:11">
      <c r="A1" s="932" t="s">
        <v>239</v>
      </c>
      <c r="B1" s="932"/>
      <c r="C1" s="932"/>
      <c r="D1" s="932"/>
      <c r="E1" s="932"/>
      <c r="F1" s="932"/>
      <c r="G1" s="932"/>
      <c r="H1" s="932"/>
      <c r="I1" s="293" t="s">
        <v>1</v>
      </c>
    </row>
    <row r="2" spans="1:11" ht="13.5" customHeight="1">
      <c r="A2" s="934"/>
      <c r="B2" s="934"/>
      <c r="C2" s="934"/>
      <c r="D2" s="934"/>
      <c r="E2" s="934"/>
      <c r="F2" s="934"/>
      <c r="G2" s="934"/>
      <c r="H2" s="934"/>
      <c r="I2" s="293" t="s">
        <v>1</v>
      </c>
    </row>
    <row r="3" spans="1:11">
      <c r="A3" s="939" t="s">
        <v>292</v>
      </c>
      <c r="B3" s="939"/>
      <c r="C3" s="939"/>
      <c r="D3" s="939"/>
      <c r="E3" s="939"/>
      <c r="F3" s="939"/>
      <c r="G3" s="939"/>
      <c r="H3" s="939"/>
      <c r="I3" s="293" t="s">
        <v>1</v>
      </c>
    </row>
    <row r="4" spans="1:11" ht="18.75">
      <c r="A4" s="760"/>
      <c r="B4" s="760"/>
      <c r="C4" s="760"/>
      <c r="D4" s="760"/>
      <c r="E4" s="760"/>
      <c r="F4" s="760"/>
      <c r="G4" s="760"/>
      <c r="H4" s="760"/>
      <c r="I4" s="293" t="s">
        <v>1</v>
      </c>
    </row>
    <row r="5" spans="1:11" ht="16.5">
      <c r="A5" s="762"/>
      <c r="B5" s="762"/>
      <c r="C5" s="762"/>
      <c r="D5" s="762"/>
      <c r="E5" s="762"/>
      <c r="F5" s="762"/>
      <c r="G5" s="762"/>
      <c r="H5" s="762"/>
      <c r="I5" s="293" t="s">
        <v>1</v>
      </c>
    </row>
    <row r="6" spans="1:11" ht="16.5">
      <c r="A6" s="762"/>
      <c r="B6" s="762"/>
      <c r="C6" s="762"/>
      <c r="D6" s="762"/>
      <c r="E6" s="762"/>
      <c r="F6" s="762"/>
      <c r="G6" s="762"/>
      <c r="H6" s="762"/>
      <c r="I6" s="293" t="s">
        <v>1</v>
      </c>
    </row>
    <row r="7" spans="1:11">
      <c r="A7" s="933"/>
      <c r="B7" s="933"/>
      <c r="C7" s="933"/>
      <c r="D7" s="933"/>
      <c r="E7" s="933"/>
      <c r="F7" s="933"/>
      <c r="G7" s="933"/>
      <c r="H7" s="933"/>
      <c r="I7" s="293" t="s">
        <v>1</v>
      </c>
    </row>
    <row r="8" spans="1:11">
      <c r="A8" s="933"/>
      <c r="B8" s="933"/>
      <c r="C8" s="933"/>
      <c r="D8" s="933"/>
      <c r="E8" s="933"/>
      <c r="F8" s="933"/>
      <c r="G8" s="933"/>
      <c r="H8" s="933"/>
      <c r="I8" s="293" t="s">
        <v>1</v>
      </c>
    </row>
    <row r="9" spans="1:11">
      <c r="A9" s="938"/>
      <c r="B9" s="938"/>
      <c r="C9" s="938"/>
      <c r="D9" s="938"/>
      <c r="E9" s="938"/>
      <c r="F9" s="938"/>
      <c r="G9" s="938"/>
      <c r="H9" s="938"/>
      <c r="I9" s="293" t="s">
        <v>1</v>
      </c>
    </row>
    <row r="10" spans="1:11">
      <c r="A10" s="296"/>
      <c r="B10" s="297"/>
      <c r="C10" s="296"/>
      <c r="D10" s="296"/>
      <c r="E10" s="296"/>
      <c r="F10" s="296"/>
      <c r="G10" s="296"/>
      <c r="H10" s="296"/>
      <c r="I10" s="293" t="s">
        <v>1</v>
      </c>
    </row>
    <row r="11" spans="1:11">
      <c r="A11" s="296"/>
      <c r="B11" s="297"/>
      <c r="C11" s="296"/>
      <c r="D11" s="297"/>
      <c r="E11" s="296"/>
      <c r="F11" s="296"/>
      <c r="G11" s="296"/>
      <c r="H11" s="296"/>
      <c r="I11" s="293" t="s">
        <v>1</v>
      </c>
    </row>
    <row r="12" spans="1:11">
      <c r="A12" s="296"/>
      <c r="B12" s="297"/>
      <c r="C12" s="296"/>
      <c r="D12" s="297"/>
      <c r="E12" s="296"/>
      <c r="F12" s="296"/>
      <c r="G12" s="296"/>
      <c r="H12" s="296"/>
      <c r="I12" s="293" t="s">
        <v>1</v>
      </c>
    </row>
    <row r="13" spans="1:11">
      <c r="A13" s="296"/>
      <c r="B13" s="297"/>
      <c r="C13" s="296"/>
      <c r="D13" s="296"/>
      <c r="E13" s="296"/>
      <c r="F13" s="296"/>
      <c r="G13" s="296"/>
      <c r="H13" s="296"/>
      <c r="I13" s="293" t="s">
        <v>1</v>
      </c>
    </row>
    <row r="14" spans="1:11" ht="36" customHeight="1">
      <c r="A14" s="296"/>
      <c r="B14" s="296"/>
      <c r="C14" s="296"/>
      <c r="D14" s="296"/>
      <c r="E14" s="296"/>
      <c r="F14" s="296"/>
      <c r="G14" s="296"/>
      <c r="H14" s="296"/>
      <c r="I14" s="293" t="s">
        <v>1</v>
      </c>
      <c r="J14" s="294"/>
      <c r="K14" s="294"/>
    </row>
    <row r="15" spans="1:11" ht="9.9499999999999993" customHeight="1">
      <c r="A15" s="296"/>
      <c r="B15" s="296"/>
      <c r="C15" s="296"/>
      <c r="D15" s="296"/>
      <c r="E15" s="296"/>
      <c r="F15" s="296"/>
      <c r="G15" s="296"/>
      <c r="H15" s="296"/>
      <c r="I15" s="293" t="s">
        <v>1</v>
      </c>
    </row>
    <row r="16" spans="1:11" ht="36" customHeight="1">
      <c r="A16" s="296"/>
      <c r="B16" s="296"/>
      <c r="C16" s="296"/>
      <c r="D16" s="296"/>
      <c r="E16" s="296"/>
      <c r="F16" s="296"/>
      <c r="G16" s="296"/>
      <c r="H16" s="296"/>
      <c r="I16" s="293" t="s">
        <v>1</v>
      </c>
      <c r="J16" s="294"/>
      <c r="K16" s="294"/>
    </row>
    <row r="17" spans="1:9" ht="9.9499999999999993" customHeight="1">
      <c r="A17" s="296"/>
      <c r="B17" s="296"/>
      <c r="C17" s="296"/>
      <c r="D17" s="296"/>
      <c r="E17" s="296"/>
      <c r="F17" s="296"/>
      <c r="G17" s="296"/>
      <c r="H17" s="296"/>
      <c r="I17" s="293" t="s">
        <v>1</v>
      </c>
    </row>
    <row r="18" spans="1:9" ht="30.75" customHeight="1">
      <c r="A18" s="296"/>
      <c r="B18" s="296"/>
      <c r="C18" s="296"/>
      <c r="D18" s="296"/>
      <c r="E18" s="296"/>
      <c r="F18" s="296"/>
      <c r="G18" s="296"/>
      <c r="H18" s="296"/>
      <c r="I18" s="293" t="s">
        <v>1</v>
      </c>
    </row>
    <row r="19" spans="1:9">
      <c r="A19" s="296"/>
      <c r="B19" s="296"/>
      <c r="C19" s="296"/>
      <c r="D19" s="296"/>
      <c r="E19" s="296"/>
      <c r="F19" s="296"/>
      <c r="G19" s="296"/>
      <c r="H19" s="296"/>
      <c r="I19" s="293" t="s">
        <v>1</v>
      </c>
    </row>
    <row r="20" spans="1:9">
      <c r="A20" s="296"/>
      <c r="B20" s="296"/>
      <c r="C20" s="296"/>
      <c r="D20" s="296"/>
      <c r="E20" s="296"/>
      <c r="F20" s="296"/>
      <c r="G20" s="296"/>
      <c r="H20" s="296"/>
      <c r="I20" s="293" t="s">
        <v>1</v>
      </c>
    </row>
    <row r="21" spans="1:9" ht="9.9499999999999993" customHeight="1">
      <c r="A21" s="296"/>
      <c r="B21" s="296"/>
      <c r="C21" s="296"/>
      <c r="D21" s="296"/>
      <c r="E21" s="296"/>
      <c r="F21" s="296"/>
      <c r="G21" s="296"/>
      <c r="H21" s="296"/>
      <c r="I21" s="293" t="s">
        <v>1</v>
      </c>
    </row>
    <row r="22" spans="1:9">
      <c r="A22" s="296"/>
      <c r="B22" s="296"/>
      <c r="C22" s="296"/>
      <c r="D22" s="296"/>
      <c r="E22" s="296"/>
      <c r="F22" s="296"/>
      <c r="G22" s="296"/>
      <c r="H22" s="296"/>
      <c r="I22" s="293" t="s">
        <v>1</v>
      </c>
    </row>
    <row r="23" spans="1:9">
      <c r="A23" s="296"/>
      <c r="B23" s="296"/>
      <c r="C23" s="296"/>
      <c r="D23" s="296"/>
      <c r="E23" s="296"/>
      <c r="F23" s="296"/>
      <c r="G23" s="296"/>
      <c r="H23" s="296"/>
      <c r="I23" s="293" t="s">
        <v>1</v>
      </c>
    </row>
    <row r="24" spans="1:9" ht="36.75" customHeight="1">
      <c r="A24" s="296"/>
      <c r="B24" s="296"/>
      <c r="C24" s="296"/>
      <c r="D24" s="295"/>
      <c r="E24" s="296"/>
      <c r="F24" s="296"/>
      <c r="G24" s="296"/>
      <c r="H24" s="296"/>
      <c r="I24" s="293" t="s">
        <v>1</v>
      </c>
    </row>
    <row r="25" spans="1:9">
      <c r="A25" s="296"/>
      <c r="B25" s="296"/>
      <c r="C25" s="296"/>
      <c r="D25" s="481"/>
      <c r="E25" s="481"/>
      <c r="F25" s="481"/>
      <c r="G25" s="481"/>
      <c r="H25" s="296"/>
      <c r="I25" s="293" t="s">
        <v>1</v>
      </c>
    </row>
    <row r="26" spans="1:9" ht="10.5" customHeight="1">
      <c r="A26" s="296"/>
      <c r="B26" s="296"/>
      <c r="C26" s="296"/>
      <c r="D26" s="295"/>
      <c r="E26" s="296"/>
      <c r="F26" s="296"/>
      <c r="G26" s="296"/>
      <c r="H26" s="296"/>
      <c r="I26" s="293" t="s">
        <v>1</v>
      </c>
    </row>
    <row r="27" spans="1:9" ht="9.9499999999999993" customHeight="1">
      <c r="A27" s="296"/>
      <c r="B27" s="296"/>
      <c r="C27" s="296"/>
      <c r="D27" s="296"/>
      <c r="E27" s="296"/>
      <c r="F27" s="296"/>
      <c r="G27" s="296"/>
      <c r="H27" s="296"/>
      <c r="I27" s="293" t="s">
        <v>1</v>
      </c>
    </row>
    <row r="28" spans="1:9">
      <c r="A28" s="296"/>
      <c r="B28" s="296"/>
      <c r="C28" s="296"/>
      <c r="D28" s="296"/>
      <c r="E28" s="296"/>
      <c r="F28" s="296"/>
      <c r="G28" s="296"/>
      <c r="H28" s="296"/>
      <c r="I28" s="293" t="s">
        <v>1</v>
      </c>
    </row>
    <row r="29" spans="1:9">
      <c r="A29" s="296"/>
      <c r="B29" s="296"/>
      <c r="C29" s="296"/>
      <c r="D29" s="296"/>
      <c r="E29" s="296"/>
      <c r="F29" s="296"/>
      <c r="G29" s="296"/>
      <c r="H29" s="296"/>
      <c r="I29" s="293" t="s">
        <v>1</v>
      </c>
    </row>
    <row r="30" spans="1:9" ht="15.75" customHeight="1">
      <c r="A30" s="296"/>
      <c r="B30" s="296"/>
      <c r="C30" s="296"/>
      <c r="D30" s="481"/>
      <c r="E30" s="481"/>
      <c r="F30" s="296"/>
      <c r="G30" s="296"/>
      <c r="H30" s="296"/>
      <c r="I30" s="293" t="s">
        <v>1</v>
      </c>
    </row>
    <row r="31" spans="1:9" ht="9.9499999999999993" customHeight="1">
      <c r="A31" s="296"/>
      <c r="B31" s="296"/>
      <c r="C31" s="296"/>
      <c r="D31" s="296"/>
      <c r="E31" s="296"/>
      <c r="F31" s="296"/>
      <c r="G31" s="296"/>
      <c r="H31" s="296"/>
      <c r="I31" s="293" t="s">
        <v>1</v>
      </c>
    </row>
    <row r="32" spans="1:9">
      <c r="A32" s="296"/>
      <c r="B32" s="296"/>
      <c r="C32" s="296"/>
      <c r="D32" s="483"/>
      <c r="E32" s="296"/>
      <c r="F32" s="296"/>
      <c r="G32" s="296"/>
      <c r="H32" s="296"/>
      <c r="I32" s="293" t="s">
        <v>1</v>
      </c>
    </row>
    <row r="33" spans="1:9" ht="36" customHeight="1">
      <c r="A33" s="296"/>
      <c r="B33" s="294"/>
      <c r="C33" s="294"/>
      <c r="D33" s="482"/>
      <c r="E33" s="482"/>
      <c r="F33" s="296"/>
      <c r="G33" s="296"/>
      <c r="H33" s="296"/>
      <c r="I33" s="293" t="s">
        <v>23</v>
      </c>
    </row>
    <row r="34" spans="1:9">
      <c r="B34" s="298"/>
    </row>
    <row r="35" spans="1:9">
      <c r="B35" s="300"/>
    </row>
    <row r="36" spans="1:9">
      <c r="A36" s="908" t="s">
        <v>264</v>
      </c>
      <c r="B36" s="931"/>
      <c r="C36" s="931"/>
      <c r="D36" s="931"/>
      <c r="E36" s="931"/>
      <c r="F36" s="931"/>
      <c r="G36" s="931"/>
      <c r="H36" s="931"/>
    </row>
    <row r="37" spans="1:9">
      <c r="A37" s="276"/>
      <c r="B37" s="301" t="s">
        <v>240</v>
      </c>
      <c r="C37" s="302"/>
      <c r="D37" s="302"/>
      <c r="E37" s="302"/>
      <c r="F37" s="302"/>
      <c r="G37" s="302"/>
      <c r="H37" s="302"/>
    </row>
    <row r="38" spans="1:9">
      <c r="A38" s="303"/>
      <c r="B38" s="304"/>
      <c r="C38" s="304"/>
      <c r="D38" s="304"/>
      <c r="E38" s="304"/>
      <c r="F38" s="304"/>
      <c r="G38" s="304"/>
      <c r="H38" s="304"/>
    </row>
    <row r="39" spans="1:9">
      <c r="A39" s="935"/>
      <c r="B39" s="936"/>
      <c r="C39" s="936"/>
      <c r="D39" s="936"/>
      <c r="E39" s="936"/>
      <c r="F39" s="936"/>
      <c r="G39" s="936"/>
      <c r="H39" s="936"/>
    </row>
    <row r="40" spans="1:9">
      <c r="A40" s="305"/>
      <c r="B40" s="306"/>
      <c r="C40" s="306"/>
      <c r="D40" s="306"/>
      <c r="E40" s="306"/>
      <c r="F40" s="306"/>
      <c r="G40" s="306"/>
      <c r="H40" s="306"/>
    </row>
    <row r="41" spans="1:9">
      <c r="A41" s="937"/>
      <c r="B41" s="936"/>
      <c r="C41" s="936"/>
      <c r="D41" s="936"/>
      <c r="E41" s="936"/>
      <c r="F41" s="936"/>
      <c r="G41" s="936"/>
      <c r="H41" s="936"/>
    </row>
    <row r="42" spans="1:9">
      <c r="A42" s="299"/>
      <c r="B42" s="307"/>
      <c r="C42" s="299"/>
      <c r="D42" s="299"/>
      <c r="E42" s="299"/>
      <c r="F42" s="299"/>
      <c r="G42" s="299"/>
      <c r="H42" s="299"/>
    </row>
  </sheetData>
  <mergeCells count="12">
    <mergeCell ref="A39:H39"/>
    <mergeCell ref="A41:H41"/>
    <mergeCell ref="A36:H36"/>
    <mergeCell ref="A9:H9"/>
    <mergeCell ref="A3:H3"/>
    <mergeCell ref="A1:H1"/>
    <mergeCell ref="A8:H8"/>
    <mergeCell ref="A7:H7"/>
    <mergeCell ref="A4:H4"/>
    <mergeCell ref="A5:H5"/>
    <mergeCell ref="A6:H6"/>
    <mergeCell ref="A2:H2"/>
  </mergeCells>
  <phoneticPr fontId="47"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4">
    <pageSetUpPr fitToPage="1"/>
  </sheetPr>
  <dimension ref="A1:Y79"/>
  <sheetViews>
    <sheetView showGridLines="0" showOutlineSymbols="0" view="pageBreakPreview" topLeftCell="A5" zoomScale="65" zoomScaleNormal="75" zoomScaleSheetLayoutView="65" workbookViewId="0">
      <selection activeCell="A34" sqref="A34:U34"/>
    </sheetView>
  </sheetViews>
  <sheetFormatPr defaultColWidth="9.6640625" defaultRowHeight="15.75"/>
  <cols>
    <col min="1" max="2" width="2.5546875" style="4" customWidth="1"/>
    <col min="3" max="3" width="25" style="4" customWidth="1"/>
    <col min="4" max="4" width="6.88671875" style="7" customWidth="1"/>
    <col min="5" max="5" width="6.21875" style="7" customWidth="1"/>
    <col min="6" max="6" width="10.21875" style="7" customWidth="1"/>
    <col min="7" max="7" width="8.44140625" style="7" bestFit="1" customWidth="1"/>
    <col min="8" max="8" width="6.21875" style="7" customWidth="1"/>
    <col min="9" max="9" width="10.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10.44140625" style="7" customWidth="1"/>
    <col min="16" max="17" width="5.6640625" style="7" customWidth="1"/>
    <col min="18" max="18" width="8.5546875" style="7" customWidth="1"/>
    <col min="19" max="19" width="6.109375" style="7" customWidth="1"/>
    <col min="20" max="20" width="5.6640625" style="7" customWidth="1"/>
    <col min="21" max="21" width="7" style="7" customWidth="1"/>
    <col min="22" max="22" width="9.5546875" style="7" customWidth="1"/>
    <col min="23" max="23" width="9.77734375" style="7" bestFit="1" customWidth="1"/>
    <col min="24" max="24" width="13.21875" style="7" bestFit="1" customWidth="1"/>
    <col min="25" max="25" width="6.5546875" style="116" customWidth="1"/>
    <col min="26" max="26" width="6.5546875" style="4" customWidth="1"/>
    <col min="27" max="27" width="7.6640625" style="4" customWidth="1"/>
    <col min="28" max="16384" width="9.6640625" style="4"/>
  </cols>
  <sheetData>
    <row r="1" spans="1:25" ht="20.25">
      <c r="A1" s="606" t="s">
        <v>34</v>
      </c>
      <c r="B1" s="607"/>
      <c r="C1" s="607"/>
      <c r="D1" s="607"/>
      <c r="E1" s="607"/>
      <c r="F1" s="607"/>
      <c r="G1" s="607"/>
      <c r="H1" s="607"/>
      <c r="I1" s="607"/>
      <c r="J1" s="607"/>
      <c r="K1" s="607"/>
      <c r="L1" s="607"/>
      <c r="M1" s="607"/>
      <c r="N1" s="607"/>
      <c r="O1" s="607"/>
      <c r="P1" s="607"/>
      <c r="Q1" s="607"/>
      <c r="R1" s="607"/>
      <c r="S1" s="607"/>
      <c r="T1" s="607"/>
      <c r="U1" s="607"/>
      <c r="V1" s="607"/>
      <c r="W1" s="607"/>
      <c r="X1" s="607"/>
      <c r="Y1" s="115" t="s">
        <v>1</v>
      </c>
    </row>
    <row r="2" spans="1:25">
      <c r="A2" s="610"/>
      <c r="B2" s="610"/>
      <c r="C2" s="610"/>
      <c r="D2" s="610"/>
      <c r="E2" s="610"/>
      <c r="F2" s="610"/>
      <c r="G2" s="610"/>
      <c r="H2" s="610"/>
      <c r="I2" s="610"/>
      <c r="J2" s="610"/>
      <c r="K2" s="610"/>
      <c r="L2" s="610"/>
      <c r="M2" s="610"/>
      <c r="N2" s="610"/>
      <c r="O2" s="610"/>
      <c r="P2" s="610"/>
      <c r="Q2" s="610"/>
      <c r="R2" s="610"/>
      <c r="S2" s="610"/>
      <c r="T2" s="610"/>
      <c r="U2" s="610"/>
      <c r="V2" s="610"/>
      <c r="W2" s="610"/>
      <c r="X2" s="610"/>
      <c r="Y2" s="115" t="s">
        <v>1</v>
      </c>
    </row>
    <row r="3" spans="1:25">
      <c r="A3" s="611"/>
      <c r="B3" s="611"/>
      <c r="C3" s="611"/>
      <c r="D3" s="611"/>
      <c r="E3" s="611"/>
      <c r="F3" s="611"/>
      <c r="G3" s="611"/>
      <c r="H3" s="611"/>
      <c r="I3" s="611"/>
      <c r="J3" s="611"/>
      <c r="K3" s="611"/>
      <c r="L3" s="611"/>
      <c r="M3" s="611"/>
      <c r="N3" s="611"/>
      <c r="O3" s="611"/>
      <c r="P3" s="611"/>
      <c r="Q3" s="611"/>
      <c r="R3" s="611"/>
      <c r="S3" s="611"/>
      <c r="T3" s="611"/>
      <c r="U3" s="611"/>
      <c r="V3" s="611"/>
      <c r="W3" s="611"/>
      <c r="X3" s="611"/>
      <c r="Y3" s="115" t="s">
        <v>1</v>
      </c>
    </row>
    <row r="4" spans="1:25" ht="22.5">
      <c r="A4" s="616" t="s">
        <v>256</v>
      </c>
      <c r="B4" s="617"/>
      <c r="C4" s="617"/>
      <c r="D4" s="617"/>
      <c r="E4" s="617"/>
      <c r="F4" s="617"/>
      <c r="G4" s="617"/>
      <c r="H4" s="617"/>
      <c r="I4" s="617"/>
      <c r="J4" s="617"/>
      <c r="K4" s="617"/>
      <c r="L4" s="617"/>
      <c r="M4" s="617"/>
      <c r="N4" s="617"/>
      <c r="O4" s="617"/>
      <c r="P4" s="617"/>
      <c r="Q4" s="617"/>
      <c r="R4" s="617"/>
      <c r="S4" s="617"/>
      <c r="T4" s="617"/>
      <c r="U4" s="617"/>
      <c r="V4" s="617"/>
      <c r="W4" s="617"/>
      <c r="X4" s="617"/>
      <c r="Y4" s="115" t="s">
        <v>1</v>
      </c>
    </row>
    <row r="5" spans="1:25" ht="23.25">
      <c r="A5" s="618" t="s">
        <v>316</v>
      </c>
      <c r="B5" s="619"/>
      <c r="C5" s="619"/>
      <c r="D5" s="619"/>
      <c r="E5" s="619"/>
      <c r="F5" s="619"/>
      <c r="G5" s="619"/>
      <c r="H5" s="619"/>
      <c r="I5" s="619"/>
      <c r="J5" s="619"/>
      <c r="K5" s="619"/>
      <c r="L5" s="619"/>
      <c r="M5" s="619"/>
      <c r="N5" s="619"/>
      <c r="O5" s="619"/>
      <c r="P5" s="619"/>
      <c r="Q5" s="619"/>
      <c r="R5" s="619"/>
      <c r="S5" s="619"/>
      <c r="T5" s="619"/>
      <c r="U5" s="619"/>
      <c r="V5" s="619"/>
      <c r="W5" s="619"/>
      <c r="X5" s="619"/>
      <c r="Y5" s="115" t="s">
        <v>1</v>
      </c>
    </row>
    <row r="6" spans="1:25" ht="23.25">
      <c r="A6" s="618" t="s">
        <v>249</v>
      </c>
      <c r="B6" s="617"/>
      <c r="C6" s="617"/>
      <c r="D6" s="617"/>
      <c r="E6" s="617"/>
      <c r="F6" s="617"/>
      <c r="G6" s="617"/>
      <c r="H6" s="617"/>
      <c r="I6" s="617"/>
      <c r="J6" s="617"/>
      <c r="K6" s="617"/>
      <c r="L6" s="617"/>
      <c r="M6" s="617"/>
      <c r="N6" s="617"/>
      <c r="O6" s="617"/>
      <c r="P6" s="617"/>
      <c r="Q6" s="617"/>
      <c r="R6" s="617"/>
      <c r="S6" s="617"/>
      <c r="T6" s="617"/>
      <c r="U6" s="617"/>
      <c r="V6" s="617"/>
      <c r="W6" s="617"/>
      <c r="X6" s="617"/>
      <c r="Y6" s="115" t="s">
        <v>1</v>
      </c>
    </row>
    <row r="7" spans="1:25" ht="23.25">
      <c r="A7" s="618" t="s">
        <v>248</v>
      </c>
      <c r="B7" s="619"/>
      <c r="C7" s="619"/>
      <c r="D7" s="619"/>
      <c r="E7" s="619"/>
      <c r="F7" s="619"/>
      <c r="G7" s="619"/>
      <c r="H7" s="619"/>
      <c r="I7" s="619"/>
      <c r="J7" s="619"/>
      <c r="K7" s="619"/>
      <c r="L7" s="619"/>
      <c r="M7" s="619"/>
      <c r="N7" s="619"/>
      <c r="O7" s="619"/>
      <c r="P7" s="619"/>
      <c r="Q7" s="619"/>
      <c r="R7" s="619"/>
      <c r="S7" s="619"/>
      <c r="T7" s="619"/>
      <c r="U7" s="619"/>
      <c r="V7" s="619"/>
      <c r="W7" s="619"/>
      <c r="X7" s="619"/>
      <c r="Y7" s="115" t="s">
        <v>1</v>
      </c>
    </row>
    <row r="8" spans="1:25" ht="23.25">
      <c r="A8" s="612"/>
      <c r="B8" s="612"/>
      <c r="C8" s="612"/>
      <c r="D8" s="612"/>
      <c r="E8" s="612"/>
      <c r="F8" s="612"/>
      <c r="G8" s="612"/>
      <c r="H8" s="612"/>
      <c r="I8" s="612"/>
      <c r="J8" s="612"/>
      <c r="K8" s="612"/>
      <c r="L8" s="612"/>
      <c r="M8" s="612"/>
      <c r="N8" s="612"/>
      <c r="O8" s="612"/>
      <c r="P8" s="612"/>
      <c r="Q8" s="612"/>
      <c r="R8" s="612"/>
      <c r="S8" s="612"/>
      <c r="T8" s="612"/>
      <c r="U8" s="612"/>
      <c r="V8" s="612"/>
      <c r="W8" s="612"/>
      <c r="X8" s="612"/>
      <c r="Y8" s="115" t="s">
        <v>1</v>
      </c>
    </row>
    <row r="9" spans="1:25" ht="23.25">
      <c r="A9" s="612"/>
      <c r="B9" s="612"/>
      <c r="C9" s="612"/>
      <c r="D9" s="612"/>
      <c r="E9" s="612"/>
      <c r="F9" s="612"/>
      <c r="G9" s="612"/>
      <c r="H9" s="612"/>
      <c r="I9" s="612"/>
      <c r="J9" s="612"/>
      <c r="K9" s="612"/>
      <c r="L9" s="612"/>
      <c r="M9" s="612"/>
      <c r="N9" s="612"/>
      <c r="O9" s="612"/>
      <c r="P9" s="612"/>
      <c r="Q9" s="612"/>
      <c r="R9" s="612"/>
      <c r="S9" s="612"/>
      <c r="T9" s="612"/>
      <c r="U9" s="612"/>
      <c r="V9" s="612"/>
      <c r="W9" s="612"/>
      <c r="X9" s="612"/>
      <c r="Y9" s="115" t="s">
        <v>1</v>
      </c>
    </row>
    <row r="10" spans="1:25" ht="23.25">
      <c r="A10" s="612"/>
      <c r="B10" s="612"/>
      <c r="C10" s="612"/>
      <c r="D10" s="612"/>
      <c r="E10" s="612"/>
      <c r="F10" s="612"/>
      <c r="G10" s="612"/>
      <c r="H10" s="612"/>
      <c r="I10" s="612"/>
      <c r="J10" s="612"/>
      <c r="K10" s="612"/>
      <c r="L10" s="612"/>
      <c r="M10" s="612"/>
      <c r="N10" s="612"/>
      <c r="O10" s="612"/>
      <c r="P10" s="612"/>
      <c r="Q10" s="612"/>
      <c r="R10" s="612"/>
      <c r="S10" s="612"/>
      <c r="T10" s="612"/>
      <c r="U10" s="612"/>
      <c r="V10" s="612"/>
      <c r="W10" s="612"/>
      <c r="X10" s="612"/>
      <c r="Y10" s="115" t="s">
        <v>1</v>
      </c>
    </row>
    <row r="11" spans="1:25">
      <c r="A11" s="611"/>
      <c r="B11" s="611"/>
      <c r="C11" s="611"/>
      <c r="D11" s="611"/>
      <c r="E11" s="611"/>
      <c r="F11" s="611"/>
      <c r="G11" s="611"/>
      <c r="H11" s="611"/>
      <c r="I11" s="611"/>
      <c r="J11" s="611"/>
      <c r="K11" s="611"/>
      <c r="L11" s="611"/>
      <c r="M11" s="611"/>
      <c r="N11" s="611"/>
      <c r="O11" s="611"/>
      <c r="P11" s="611"/>
      <c r="Q11" s="611"/>
      <c r="R11" s="611"/>
      <c r="S11" s="611"/>
      <c r="T11" s="611"/>
      <c r="U11" s="623"/>
      <c r="V11" s="620" t="s">
        <v>38</v>
      </c>
      <c r="W11" s="621"/>
      <c r="X11" s="622"/>
      <c r="Y11" s="115" t="s">
        <v>1</v>
      </c>
    </row>
    <row r="12" spans="1:25">
      <c r="A12" s="611"/>
      <c r="B12" s="611"/>
      <c r="C12" s="611"/>
      <c r="D12" s="611"/>
      <c r="E12" s="611"/>
      <c r="F12" s="611"/>
      <c r="G12" s="611"/>
      <c r="H12" s="611"/>
      <c r="I12" s="611"/>
      <c r="J12" s="611"/>
      <c r="K12" s="611"/>
      <c r="L12" s="611"/>
      <c r="M12" s="611"/>
      <c r="N12" s="611"/>
      <c r="O12" s="611"/>
      <c r="P12" s="611"/>
      <c r="Q12" s="611"/>
      <c r="R12" s="611"/>
      <c r="S12" s="611"/>
      <c r="T12" s="611"/>
      <c r="U12" s="623"/>
      <c r="V12" s="628" t="s">
        <v>20</v>
      </c>
      <c r="W12" s="615" t="s">
        <v>47</v>
      </c>
      <c r="X12" s="613" t="s">
        <v>268</v>
      </c>
      <c r="Y12" s="115" t="s">
        <v>1</v>
      </c>
    </row>
    <row r="13" spans="1:25" ht="16.5" thickBot="1">
      <c r="A13" s="624"/>
      <c r="B13" s="624"/>
      <c r="C13" s="624"/>
      <c r="D13" s="624"/>
      <c r="E13" s="624"/>
      <c r="F13" s="624"/>
      <c r="G13" s="624"/>
      <c r="H13" s="624"/>
      <c r="I13" s="624"/>
      <c r="J13" s="624"/>
      <c r="K13" s="624"/>
      <c r="L13" s="624"/>
      <c r="M13" s="624"/>
      <c r="N13" s="624"/>
      <c r="O13" s="624"/>
      <c r="P13" s="624"/>
      <c r="Q13" s="624"/>
      <c r="R13" s="624"/>
      <c r="S13" s="624"/>
      <c r="T13" s="624"/>
      <c r="U13" s="625"/>
      <c r="V13" s="629"/>
      <c r="W13" s="614"/>
      <c r="X13" s="614"/>
      <c r="Y13" s="115" t="s">
        <v>1</v>
      </c>
    </row>
    <row r="14" spans="1:25">
      <c r="A14" s="608" t="s">
        <v>97</v>
      </c>
      <c r="B14" s="609"/>
      <c r="C14" s="609"/>
      <c r="D14" s="609"/>
      <c r="E14" s="609"/>
      <c r="F14" s="609"/>
      <c r="G14" s="609"/>
      <c r="H14" s="609"/>
      <c r="I14" s="609"/>
      <c r="J14" s="609"/>
      <c r="K14" s="609"/>
      <c r="L14" s="609"/>
      <c r="M14" s="609"/>
      <c r="N14" s="609"/>
      <c r="O14" s="609"/>
      <c r="P14" s="609"/>
      <c r="Q14" s="609"/>
      <c r="R14" s="609"/>
      <c r="S14" s="609"/>
      <c r="T14" s="609"/>
      <c r="U14" s="609"/>
      <c r="V14" s="200">
        <v>27</v>
      </c>
      <c r="W14" s="200">
        <v>25</v>
      </c>
      <c r="X14" s="196">
        <v>1438663</v>
      </c>
      <c r="Y14" s="115" t="s">
        <v>1</v>
      </c>
    </row>
    <row r="15" spans="1:25" ht="20.25" customHeight="1">
      <c r="A15" s="632" t="s">
        <v>227</v>
      </c>
      <c r="B15" s="633"/>
      <c r="C15" s="633"/>
      <c r="D15" s="633"/>
      <c r="E15" s="633"/>
      <c r="F15" s="633"/>
      <c r="G15" s="633"/>
      <c r="H15" s="633"/>
      <c r="I15" s="633"/>
      <c r="J15" s="633"/>
      <c r="K15" s="633"/>
      <c r="L15" s="633"/>
      <c r="M15" s="633"/>
      <c r="N15" s="633"/>
      <c r="O15" s="633"/>
      <c r="P15" s="633"/>
      <c r="Q15" s="633"/>
      <c r="R15" s="633"/>
      <c r="S15" s="633"/>
      <c r="T15" s="633"/>
      <c r="U15" s="633"/>
      <c r="V15" s="201"/>
      <c r="W15" s="201"/>
      <c r="X15" s="120">
        <v>7000</v>
      </c>
      <c r="Y15" s="115" t="s">
        <v>1</v>
      </c>
    </row>
    <row r="16" spans="1:25">
      <c r="A16" s="630" t="s">
        <v>98</v>
      </c>
      <c r="B16" s="631"/>
      <c r="C16" s="631"/>
      <c r="D16" s="631"/>
      <c r="E16" s="631"/>
      <c r="F16" s="631"/>
      <c r="G16" s="631"/>
      <c r="H16" s="631"/>
      <c r="I16" s="631"/>
      <c r="J16" s="631"/>
      <c r="K16" s="631"/>
      <c r="L16" s="631"/>
      <c r="M16" s="631"/>
      <c r="N16" s="631"/>
      <c r="O16" s="631"/>
      <c r="P16" s="631"/>
      <c r="Q16" s="631"/>
      <c r="R16" s="631"/>
      <c r="S16" s="631"/>
      <c r="T16" s="631"/>
      <c r="U16" s="631"/>
      <c r="V16" s="202">
        <f>+V15+V14</f>
        <v>27</v>
      </c>
      <c r="W16" s="202">
        <f>+W15+W14</f>
        <v>25</v>
      </c>
      <c r="X16" s="121">
        <f>+X15+X14</f>
        <v>1445663</v>
      </c>
      <c r="Y16" s="115" t="s">
        <v>1</v>
      </c>
    </row>
    <row r="17" spans="1:25">
      <c r="A17" s="608" t="s">
        <v>307</v>
      </c>
      <c r="B17" s="609"/>
      <c r="C17" s="609"/>
      <c r="D17" s="609"/>
      <c r="E17" s="609"/>
      <c r="F17" s="609"/>
      <c r="G17" s="609"/>
      <c r="H17" s="609"/>
      <c r="I17" s="609"/>
      <c r="J17" s="609"/>
      <c r="K17" s="609"/>
      <c r="L17" s="609"/>
      <c r="M17" s="609"/>
      <c r="N17" s="609"/>
      <c r="O17" s="609"/>
      <c r="P17" s="609"/>
      <c r="Q17" s="609"/>
      <c r="R17" s="609"/>
      <c r="S17" s="609"/>
      <c r="T17" s="609"/>
      <c r="U17" s="609"/>
      <c r="V17" s="203">
        <v>27</v>
      </c>
      <c r="W17" s="203">
        <v>25</v>
      </c>
      <c r="X17" s="122">
        <v>1438663</v>
      </c>
      <c r="Y17" s="115" t="s">
        <v>1</v>
      </c>
    </row>
    <row r="18" spans="1:25" ht="18.75" customHeight="1">
      <c r="A18" s="626" t="s">
        <v>39</v>
      </c>
      <c r="B18" s="627"/>
      <c r="C18" s="627"/>
      <c r="D18" s="627"/>
      <c r="E18" s="627"/>
      <c r="F18" s="627"/>
      <c r="G18" s="627"/>
      <c r="H18" s="627"/>
      <c r="I18" s="627"/>
      <c r="J18" s="627"/>
      <c r="K18" s="627"/>
      <c r="L18" s="627"/>
      <c r="M18" s="627"/>
      <c r="N18" s="627"/>
      <c r="O18" s="627"/>
      <c r="P18" s="627"/>
      <c r="Q18" s="627"/>
      <c r="R18" s="627"/>
      <c r="S18" s="627"/>
      <c r="T18" s="627"/>
      <c r="U18" s="627"/>
      <c r="V18" s="497"/>
      <c r="W18" s="497"/>
      <c r="X18" s="498"/>
      <c r="Y18" s="115" t="s">
        <v>1</v>
      </c>
    </row>
    <row r="19" spans="1:25">
      <c r="A19" s="602" t="s">
        <v>308</v>
      </c>
      <c r="B19" s="603"/>
      <c r="C19" s="603"/>
      <c r="D19" s="603"/>
      <c r="E19" s="603"/>
      <c r="F19" s="603"/>
      <c r="G19" s="603"/>
      <c r="H19" s="603"/>
      <c r="I19" s="603"/>
      <c r="J19" s="603"/>
      <c r="K19" s="603"/>
      <c r="L19" s="603"/>
      <c r="M19" s="603"/>
      <c r="N19" s="603"/>
      <c r="O19" s="603"/>
      <c r="P19" s="603"/>
      <c r="Q19" s="603"/>
      <c r="R19" s="603"/>
      <c r="S19" s="603"/>
      <c r="T19" s="603"/>
      <c r="U19" s="603"/>
      <c r="V19" s="204">
        <f>+V18+V17</f>
        <v>27</v>
      </c>
      <c r="W19" s="204">
        <f>+W18+W17</f>
        <v>25</v>
      </c>
      <c r="X19" s="123">
        <f>+X18+X17</f>
        <v>1438663</v>
      </c>
      <c r="Y19" s="115" t="s">
        <v>1</v>
      </c>
    </row>
    <row r="20" spans="1:25">
      <c r="A20" s="642" t="s">
        <v>11</v>
      </c>
      <c r="B20" s="643"/>
      <c r="C20" s="643"/>
      <c r="D20" s="643"/>
      <c r="E20" s="643"/>
      <c r="F20" s="643"/>
      <c r="G20" s="643"/>
      <c r="H20" s="643"/>
      <c r="I20" s="643"/>
      <c r="J20" s="643"/>
      <c r="K20" s="643"/>
      <c r="L20" s="643"/>
      <c r="M20" s="643"/>
      <c r="N20" s="643"/>
      <c r="O20" s="643"/>
      <c r="P20" s="643"/>
      <c r="Q20" s="643"/>
      <c r="R20" s="643"/>
      <c r="S20" s="643"/>
      <c r="T20" s="643"/>
      <c r="U20" s="643"/>
      <c r="V20" s="119"/>
      <c r="W20" s="119"/>
      <c r="X20" s="120"/>
      <c r="Y20" s="115" t="s">
        <v>1</v>
      </c>
    </row>
    <row r="21" spans="1:25">
      <c r="A21" s="644" t="s">
        <v>304</v>
      </c>
      <c r="B21" s="645"/>
      <c r="C21" s="645"/>
      <c r="D21" s="645"/>
      <c r="E21" s="645"/>
      <c r="F21" s="645"/>
      <c r="G21" s="645"/>
      <c r="H21" s="645"/>
      <c r="I21" s="645"/>
      <c r="J21" s="645"/>
      <c r="K21" s="645"/>
      <c r="L21" s="645"/>
      <c r="M21" s="645"/>
      <c r="N21" s="645"/>
      <c r="O21" s="645"/>
      <c r="P21" s="645"/>
      <c r="Q21" s="645"/>
      <c r="R21" s="645"/>
      <c r="S21" s="645"/>
      <c r="T21" s="645"/>
      <c r="U21" s="645"/>
      <c r="V21" s="119"/>
      <c r="W21" s="119"/>
      <c r="X21" s="120"/>
      <c r="Y21" s="115" t="s">
        <v>1</v>
      </c>
    </row>
    <row r="22" spans="1:25">
      <c r="A22" s="646" t="s">
        <v>339</v>
      </c>
      <c r="B22" s="647"/>
      <c r="C22" s="647"/>
      <c r="D22" s="647"/>
      <c r="E22" s="647"/>
      <c r="F22" s="647"/>
      <c r="G22" s="647"/>
      <c r="H22" s="647"/>
      <c r="I22" s="647"/>
      <c r="J22" s="647"/>
      <c r="K22" s="647"/>
      <c r="L22" s="647"/>
      <c r="M22" s="647"/>
      <c r="N22" s="647"/>
      <c r="O22" s="647"/>
      <c r="P22" s="647"/>
      <c r="Q22" s="647"/>
      <c r="R22" s="647"/>
      <c r="S22" s="647"/>
      <c r="T22" s="647"/>
      <c r="U22" s="647"/>
      <c r="V22" s="119">
        <v>0</v>
      </c>
      <c r="W22" s="119">
        <v>2</v>
      </c>
      <c r="X22" s="120">
        <f>117-14+15+3</f>
        <v>121</v>
      </c>
      <c r="Y22" s="115" t="s">
        <v>1</v>
      </c>
    </row>
    <row r="23" spans="1:25">
      <c r="A23" s="646" t="s">
        <v>340</v>
      </c>
      <c r="B23" s="647"/>
      <c r="C23" s="647"/>
      <c r="D23" s="647"/>
      <c r="E23" s="647"/>
      <c r="F23" s="647"/>
      <c r="G23" s="647"/>
      <c r="H23" s="647"/>
      <c r="I23" s="647"/>
      <c r="J23" s="647"/>
      <c r="K23" s="647"/>
      <c r="L23" s="647"/>
      <c r="M23" s="647"/>
      <c r="N23" s="647"/>
      <c r="O23" s="647"/>
      <c r="P23" s="647"/>
      <c r="Q23" s="647"/>
      <c r="R23" s="647"/>
      <c r="S23" s="647"/>
      <c r="T23" s="647"/>
      <c r="U23" s="647"/>
      <c r="V23" s="119">
        <v>0</v>
      </c>
      <c r="W23" s="119">
        <v>0</v>
      </c>
      <c r="X23" s="120">
        <v>1</v>
      </c>
      <c r="Y23" s="115"/>
    </row>
    <row r="24" spans="1:25">
      <c r="A24" s="666" t="s">
        <v>37</v>
      </c>
      <c r="B24" s="645"/>
      <c r="C24" s="645"/>
      <c r="D24" s="645"/>
      <c r="E24" s="645"/>
      <c r="F24" s="645"/>
      <c r="G24" s="645"/>
      <c r="H24" s="645"/>
      <c r="I24" s="645"/>
      <c r="J24" s="645"/>
      <c r="K24" s="645"/>
      <c r="L24" s="645"/>
      <c r="M24" s="645"/>
      <c r="N24" s="645"/>
      <c r="O24" s="645"/>
      <c r="P24" s="645"/>
      <c r="Q24" s="645"/>
      <c r="R24" s="645"/>
      <c r="S24" s="645"/>
      <c r="T24" s="645"/>
      <c r="U24" s="645"/>
      <c r="V24" s="119">
        <f>SUM(V22:V23)</f>
        <v>0</v>
      </c>
      <c r="W24" s="119">
        <f>SUM(W22:W23)</f>
        <v>2</v>
      </c>
      <c r="X24" s="119">
        <f>SUM(X22:X23)</f>
        <v>122</v>
      </c>
      <c r="Y24" s="115" t="s">
        <v>1</v>
      </c>
    </row>
    <row r="25" spans="1:25">
      <c r="A25" s="674" t="s">
        <v>234</v>
      </c>
      <c r="B25" s="675"/>
      <c r="C25" s="675"/>
      <c r="D25" s="675"/>
      <c r="E25" s="675"/>
      <c r="F25" s="675"/>
      <c r="G25" s="675"/>
      <c r="H25" s="675"/>
      <c r="I25" s="675"/>
      <c r="J25" s="675"/>
      <c r="K25" s="675"/>
      <c r="L25" s="675"/>
      <c r="M25" s="675"/>
      <c r="N25" s="675"/>
      <c r="O25" s="675"/>
      <c r="P25" s="675"/>
      <c r="Q25" s="675"/>
      <c r="R25" s="675"/>
      <c r="S25" s="675"/>
      <c r="T25" s="675"/>
      <c r="U25" s="676"/>
      <c r="V25" s="192">
        <f>+V24+V19</f>
        <v>27</v>
      </c>
      <c r="W25" s="192">
        <f>+W24+W19</f>
        <v>27</v>
      </c>
      <c r="X25" s="192">
        <f>+X24+X19</f>
        <v>1438785</v>
      </c>
      <c r="Y25" s="115" t="s">
        <v>1</v>
      </c>
    </row>
    <row r="26" spans="1:25">
      <c r="A26" s="642" t="s">
        <v>91</v>
      </c>
      <c r="B26" s="643"/>
      <c r="C26" s="643"/>
      <c r="D26" s="643"/>
      <c r="E26" s="643"/>
      <c r="F26" s="643"/>
      <c r="G26" s="643"/>
      <c r="H26" s="643"/>
      <c r="I26" s="643"/>
      <c r="J26" s="643"/>
      <c r="K26" s="643"/>
      <c r="L26" s="643"/>
      <c r="M26" s="643"/>
      <c r="N26" s="643"/>
      <c r="O26" s="643"/>
      <c r="P26" s="643"/>
      <c r="Q26" s="643"/>
      <c r="R26" s="643"/>
      <c r="S26" s="643"/>
      <c r="T26" s="643"/>
      <c r="U26" s="643"/>
      <c r="V26" s="119"/>
      <c r="W26" s="119"/>
      <c r="X26" s="120"/>
      <c r="Y26" s="115" t="s">
        <v>1</v>
      </c>
    </row>
    <row r="27" spans="1:25">
      <c r="A27" s="644" t="s">
        <v>269</v>
      </c>
      <c r="B27" s="645"/>
      <c r="C27" s="645"/>
      <c r="D27" s="645"/>
      <c r="E27" s="645"/>
      <c r="F27" s="645"/>
      <c r="G27" s="645"/>
      <c r="H27" s="645"/>
      <c r="I27" s="645"/>
      <c r="J27" s="645"/>
      <c r="K27" s="645"/>
      <c r="L27" s="645"/>
      <c r="M27" s="645"/>
      <c r="N27" s="645"/>
      <c r="O27" s="645"/>
      <c r="P27" s="645"/>
      <c r="Q27" s="645"/>
      <c r="R27" s="645"/>
      <c r="S27" s="645"/>
      <c r="T27" s="645"/>
      <c r="U27" s="645"/>
      <c r="V27" s="119" t="s">
        <v>267</v>
      </c>
      <c r="W27" s="119"/>
      <c r="X27" s="120"/>
      <c r="Y27" s="115" t="s">
        <v>1</v>
      </c>
    </row>
    <row r="28" spans="1:25">
      <c r="A28" s="671" t="s">
        <v>318</v>
      </c>
      <c r="B28" s="677"/>
      <c r="C28" s="677"/>
      <c r="D28" s="677"/>
      <c r="E28" s="677"/>
      <c r="F28" s="677"/>
      <c r="G28" s="677"/>
      <c r="H28" s="677"/>
      <c r="I28" s="677"/>
      <c r="J28" s="677"/>
      <c r="K28" s="677"/>
      <c r="L28" s="677"/>
      <c r="M28" s="677"/>
      <c r="N28" s="677"/>
      <c r="O28" s="677"/>
      <c r="P28" s="677"/>
      <c r="Q28" s="677"/>
      <c r="R28" s="677"/>
      <c r="S28" s="677"/>
      <c r="T28" s="677"/>
      <c r="U28" s="678"/>
      <c r="V28" s="119">
        <v>0</v>
      </c>
      <c r="W28" s="119">
        <v>0</v>
      </c>
      <c r="X28" s="120">
        <v>156422</v>
      </c>
      <c r="Y28" s="115" t="s">
        <v>1</v>
      </c>
    </row>
    <row r="29" spans="1:25">
      <c r="A29" s="671" t="s">
        <v>317</v>
      </c>
      <c r="B29" s="677"/>
      <c r="C29" s="677"/>
      <c r="D29" s="677"/>
      <c r="E29" s="677"/>
      <c r="F29" s="677"/>
      <c r="G29" s="677"/>
      <c r="H29" s="677"/>
      <c r="I29" s="677"/>
      <c r="J29" s="677"/>
      <c r="K29" s="677"/>
      <c r="L29" s="677"/>
      <c r="M29" s="677"/>
      <c r="N29" s="677"/>
      <c r="O29" s="677"/>
      <c r="P29" s="677"/>
      <c r="Q29" s="677"/>
      <c r="R29" s="677"/>
      <c r="S29" s="677"/>
      <c r="T29" s="677"/>
      <c r="U29" s="678"/>
      <c r="V29" s="119">
        <v>2</v>
      </c>
      <c r="W29" s="119">
        <v>2</v>
      </c>
      <c r="X29" s="120">
        <v>162</v>
      </c>
      <c r="Y29" s="115" t="s">
        <v>1</v>
      </c>
    </row>
    <row r="30" spans="1:25">
      <c r="A30" s="672" t="s">
        <v>93</v>
      </c>
      <c r="B30" s="673"/>
      <c r="C30" s="673"/>
      <c r="D30" s="673"/>
      <c r="E30" s="673"/>
      <c r="F30" s="673"/>
      <c r="G30" s="673"/>
      <c r="H30" s="673"/>
      <c r="I30" s="673"/>
      <c r="J30" s="673"/>
      <c r="K30" s="673"/>
      <c r="L30" s="673"/>
      <c r="M30" s="673"/>
      <c r="N30" s="673"/>
      <c r="O30" s="673"/>
      <c r="P30" s="673"/>
      <c r="Q30" s="673"/>
      <c r="R30" s="673"/>
      <c r="S30" s="673"/>
      <c r="T30" s="673"/>
      <c r="U30" s="673"/>
      <c r="V30" s="496">
        <f>SUM(V28:V29)</f>
        <v>2</v>
      </c>
      <c r="W30" s="120">
        <f>SUM(W28:W29)</f>
        <v>2</v>
      </c>
      <c r="X30" s="120">
        <f>SUM(X28:X29)</f>
        <v>156584</v>
      </c>
      <c r="Y30" s="115" t="s">
        <v>1</v>
      </c>
    </row>
    <row r="31" spans="1:25">
      <c r="A31" s="644" t="s">
        <v>277</v>
      </c>
      <c r="B31" s="645"/>
      <c r="C31" s="645"/>
      <c r="D31" s="645"/>
      <c r="E31" s="645"/>
      <c r="F31" s="645"/>
      <c r="G31" s="645"/>
      <c r="H31" s="645"/>
      <c r="I31" s="645"/>
      <c r="J31" s="645"/>
      <c r="K31" s="645"/>
      <c r="L31" s="645"/>
      <c r="M31" s="645"/>
      <c r="N31" s="645"/>
      <c r="O31" s="645"/>
      <c r="P31" s="645"/>
      <c r="Q31" s="645"/>
      <c r="R31" s="645"/>
      <c r="S31" s="645"/>
      <c r="T31" s="645"/>
      <c r="U31" s="645"/>
      <c r="V31" s="119"/>
      <c r="W31" s="119"/>
      <c r="X31" s="120"/>
      <c r="Y31" s="115" t="s">
        <v>1</v>
      </c>
    </row>
    <row r="32" spans="1:25">
      <c r="A32" s="671" t="s">
        <v>319</v>
      </c>
      <c r="B32" s="647"/>
      <c r="C32" s="647"/>
      <c r="D32" s="647"/>
      <c r="E32" s="647"/>
      <c r="F32" s="647"/>
      <c r="G32" s="647"/>
      <c r="H32" s="647"/>
      <c r="I32" s="647"/>
      <c r="J32" s="647"/>
      <c r="K32" s="647"/>
      <c r="L32" s="647"/>
      <c r="M32" s="647"/>
      <c r="N32" s="647"/>
      <c r="O32" s="647"/>
      <c r="P32" s="647"/>
      <c r="Q32" s="647"/>
      <c r="R32" s="647"/>
      <c r="S32" s="647"/>
      <c r="T32" s="647"/>
      <c r="U32" s="647"/>
      <c r="V32" s="119">
        <v>0</v>
      </c>
      <c r="W32" s="119">
        <v>0</v>
      </c>
      <c r="X32" s="120">
        <v>-5</v>
      </c>
      <c r="Y32" s="115" t="s">
        <v>1</v>
      </c>
    </row>
    <row r="33" spans="1:25">
      <c r="A33" s="671" t="s">
        <v>341</v>
      </c>
      <c r="B33" s="647"/>
      <c r="C33" s="647"/>
      <c r="D33" s="647"/>
      <c r="E33" s="647"/>
      <c r="F33" s="647"/>
      <c r="G33" s="647"/>
      <c r="H33" s="647"/>
      <c r="I33" s="647"/>
      <c r="J33" s="647"/>
      <c r="K33" s="647"/>
      <c r="L33" s="647"/>
      <c r="M33" s="647"/>
      <c r="N33" s="647"/>
      <c r="O33" s="647"/>
      <c r="P33" s="647"/>
      <c r="Q33" s="647"/>
      <c r="R33" s="647"/>
      <c r="S33" s="647"/>
      <c r="T33" s="647"/>
      <c r="U33" s="647"/>
      <c r="V33" s="119">
        <v>0</v>
      </c>
      <c r="W33" s="119">
        <v>0</v>
      </c>
      <c r="X33" s="119">
        <v>-4</v>
      </c>
      <c r="Y33" s="115" t="s">
        <v>1</v>
      </c>
    </row>
    <row r="34" spans="1:25" ht="18" customHeight="1">
      <c r="A34" s="666" t="s">
        <v>92</v>
      </c>
      <c r="B34" s="645"/>
      <c r="C34" s="645"/>
      <c r="D34" s="645"/>
      <c r="E34" s="645"/>
      <c r="F34" s="645"/>
      <c r="G34" s="645"/>
      <c r="H34" s="645"/>
      <c r="I34" s="645"/>
      <c r="J34" s="645"/>
      <c r="K34" s="645"/>
      <c r="L34" s="645"/>
      <c r="M34" s="645"/>
      <c r="N34" s="645"/>
      <c r="O34" s="645"/>
      <c r="P34" s="645"/>
      <c r="Q34" s="645"/>
      <c r="R34" s="645"/>
      <c r="S34" s="645"/>
      <c r="T34" s="645"/>
      <c r="U34" s="645"/>
      <c r="V34" s="125">
        <f>SUM(V30+V32+V33)</f>
        <v>2</v>
      </c>
      <c r="W34" s="125">
        <f>SUM(W30+W32+W33)</f>
        <v>2</v>
      </c>
      <c r="X34" s="125">
        <f>SUM(X30+X32+X33)</f>
        <v>156575</v>
      </c>
      <c r="Y34" s="115" t="s">
        <v>1</v>
      </c>
    </row>
    <row r="35" spans="1:25" ht="18" customHeight="1">
      <c r="A35" s="664" t="s">
        <v>235</v>
      </c>
      <c r="B35" s="665"/>
      <c r="C35" s="665"/>
      <c r="D35" s="665"/>
      <c r="E35" s="665"/>
      <c r="F35" s="665"/>
      <c r="G35" s="665"/>
      <c r="H35" s="665"/>
      <c r="I35" s="665"/>
      <c r="J35" s="665"/>
      <c r="K35" s="665"/>
      <c r="L35" s="665"/>
      <c r="M35" s="665"/>
      <c r="N35" s="665"/>
      <c r="O35" s="665"/>
      <c r="P35" s="665"/>
      <c r="Q35" s="665"/>
      <c r="R35" s="665"/>
      <c r="S35" s="665"/>
      <c r="T35" s="665"/>
      <c r="U35" s="665"/>
      <c r="V35" s="126">
        <f>V25+V34</f>
        <v>29</v>
      </c>
      <c r="W35" s="126">
        <f>W25+W34</f>
        <v>29</v>
      </c>
      <c r="X35" s="126">
        <f>X25+X34</f>
        <v>1595360</v>
      </c>
      <c r="Y35" s="115" t="s">
        <v>1</v>
      </c>
    </row>
    <row r="36" spans="1:25" ht="18" customHeight="1">
      <c r="A36" s="685" t="s">
        <v>314</v>
      </c>
      <c r="B36" s="665"/>
      <c r="C36" s="665"/>
      <c r="D36" s="665"/>
      <c r="E36" s="665"/>
      <c r="F36" s="665"/>
      <c r="G36" s="665"/>
      <c r="H36" s="665"/>
      <c r="I36" s="665"/>
      <c r="J36" s="665"/>
      <c r="K36" s="665"/>
      <c r="L36" s="665"/>
      <c r="M36" s="665"/>
      <c r="N36" s="665"/>
      <c r="O36" s="665"/>
      <c r="P36" s="665"/>
      <c r="Q36" s="665"/>
      <c r="R36" s="665"/>
      <c r="S36" s="665"/>
      <c r="T36" s="665"/>
      <c r="U36" s="665"/>
      <c r="V36" s="124">
        <f>+V35-V16</f>
        <v>2</v>
      </c>
      <c r="W36" s="124">
        <f>+W35-W16</f>
        <v>4</v>
      </c>
      <c r="X36" s="124">
        <f>+X35-X16</f>
        <v>149697</v>
      </c>
      <c r="Y36" s="115" t="s">
        <v>1</v>
      </c>
    </row>
    <row r="37" spans="1:25">
      <c r="Y37" s="115" t="s">
        <v>1</v>
      </c>
    </row>
    <row r="38" spans="1:25" ht="18" customHeight="1">
      <c r="Y38" s="115" t="s">
        <v>1</v>
      </c>
    </row>
    <row r="39" spans="1:25" ht="18" customHeight="1">
      <c r="Y39" s="115" t="s">
        <v>1</v>
      </c>
    </row>
    <row r="40" spans="1:25" ht="18" customHeight="1">
      <c r="Y40" s="115" t="s">
        <v>1</v>
      </c>
    </row>
    <row r="41" spans="1:25" ht="18" customHeight="1">
      <c r="Y41" s="115" t="s">
        <v>1</v>
      </c>
    </row>
    <row r="42" spans="1:25" ht="18" customHeight="1">
      <c r="Y42" s="115" t="s">
        <v>1</v>
      </c>
    </row>
    <row r="43" spans="1:25" ht="18" customHeight="1">
      <c r="Y43" s="115" t="s">
        <v>1</v>
      </c>
    </row>
    <row r="44" spans="1:25" ht="18" customHeight="1">
      <c r="Y44" s="115" t="s">
        <v>1</v>
      </c>
    </row>
    <row r="45" spans="1:25" ht="18" customHeight="1">
      <c r="Y45" s="115" t="s">
        <v>1</v>
      </c>
    </row>
    <row r="46" spans="1:25" ht="22.5">
      <c r="A46" s="616" t="s">
        <v>256</v>
      </c>
      <c r="B46" s="617"/>
      <c r="C46" s="617"/>
      <c r="D46" s="617"/>
      <c r="E46" s="617"/>
      <c r="F46" s="617"/>
      <c r="G46" s="617"/>
      <c r="H46" s="617"/>
      <c r="I46" s="617"/>
      <c r="J46" s="617"/>
      <c r="K46" s="617"/>
      <c r="L46" s="617"/>
      <c r="M46" s="617"/>
      <c r="N46" s="617"/>
      <c r="O46" s="617"/>
      <c r="P46" s="617"/>
      <c r="Q46" s="617"/>
      <c r="R46" s="617"/>
      <c r="S46" s="617"/>
      <c r="T46" s="617"/>
      <c r="U46" s="617"/>
      <c r="V46" s="617"/>
      <c r="W46" s="617"/>
      <c r="X46" s="617"/>
      <c r="Y46" s="115" t="s">
        <v>1</v>
      </c>
    </row>
    <row r="47" spans="1:25" ht="23.25">
      <c r="A47" s="618" t="str">
        <f>A5</f>
        <v>Office of the Federal Detention Trustee</v>
      </c>
      <c r="B47" s="663"/>
      <c r="C47" s="663"/>
      <c r="D47" s="663"/>
      <c r="E47" s="663"/>
      <c r="F47" s="663"/>
      <c r="G47" s="663"/>
      <c r="H47" s="663"/>
      <c r="I47" s="663"/>
      <c r="J47" s="663"/>
      <c r="K47" s="663"/>
      <c r="L47" s="663"/>
      <c r="M47" s="663"/>
      <c r="N47" s="663"/>
      <c r="O47" s="663"/>
      <c r="P47" s="663"/>
      <c r="Q47" s="663"/>
      <c r="R47" s="663"/>
      <c r="S47" s="663"/>
      <c r="T47" s="663"/>
      <c r="U47" s="663"/>
      <c r="V47" s="663"/>
      <c r="W47" s="663"/>
      <c r="X47" s="663"/>
      <c r="Y47" s="115" t="s">
        <v>1</v>
      </c>
    </row>
    <row r="48" spans="1:25" ht="23.25">
      <c r="A48" s="618" t="s">
        <v>249</v>
      </c>
      <c r="B48" s="617"/>
      <c r="C48" s="617"/>
      <c r="D48" s="617"/>
      <c r="E48" s="617"/>
      <c r="F48" s="617"/>
      <c r="G48" s="617"/>
      <c r="H48" s="617"/>
      <c r="I48" s="617"/>
      <c r="J48" s="617"/>
      <c r="K48" s="617"/>
      <c r="L48" s="617"/>
      <c r="M48" s="617"/>
      <c r="N48" s="617"/>
      <c r="O48" s="617"/>
      <c r="P48" s="617"/>
      <c r="Q48" s="617"/>
      <c r="R48" s="617"/>
      <c r="S48" s="617"/>
      <c r="T48" s="617"/>
      <c r="U48" s="617"/>
      <c r="V48" s="617"/>
      <c r="W48" s="617"/>
      <c r="X48" s="617"/>
      <c r="Y48" s="115" t="s">
        <v>1</v>
      </c>
    </row>
    <row r="49" spans="1:25" ht="23.25">
      <c r="A49" s="618" t="s">
        <v>248</v>
      </c>
      <c r="B49" s="619"/>
      <c r="C49" s="619"/>
      <c r="D49" s="619"/>
      <c r="E49" s="619"/>
      <c r="F49" s="619"/>
      <c r="G49" s="619"/>
      <c r="H49" s="619"/>
      <c r="I49" s="619"/>
      <c r="J49" s="619"/>
      <c r="K49" s="619"/>
      <c r="L49" s="619"/>
      <c r="M49" s="619"/>
      <c r="N49" s="619"/>
      <c r="O49" s="619"/>
      <c r="P49" s="619"/>
      <c r="Q49" s="619"/>
      <c r="R49" s="619"/>
      <c r="S49" s="619"/>
      <c r="T49" s="619"/>
      <c r="U49" s="619"/>
      <c r="V49" s="619"/>
      <c r="W49" s="619"/>
      <c r="X49" s="619"/>
      <c r="Y49" s="115" t="s">
        <v>1</v>
      </c>
    </row>
    <row r="50" spans="1:25" ht="18" customHeight="1">
      <c r="Y50" s="115" t="s">
        <v>1</v>
      </c>
    </row>
    <row r="51" spans="1:25" ht="18" customHeight="1">
      <c r="Y51" s="115" t="s">
        <v>1</v>
      </c>
    </row>
    <row r="52" spans="1:25" ht="18" customHeight="1">
      <c r="Y52" s="115" t="s">
        <v>1</v>
      </c>
    </row>
    <row r="53" spans="1:25" ht="18" customHeight="1">
      <c r="Y53" s="115" t="s">
        <v>1</v>
      </c>
    </row>
    <row r="54" spans="1:25" ht="18" customHeight="1">
      <c r="A54" s="67"/>
      <c r="B54" s="67"/>
      <c r="C54" s="67"/>
      <c r="D54" s="68"/>
      <c r="E54" s="68"/>
      <c r="F54" s="68"/>
      <c r="G54" s="68"/>
      <c r="H54" s="68"/>
      <c r="I54" s="68"/>
      <c r="J54" s="68"/>
      <c r="K54" s="68"/>
      <c r="L54" s="68"/>
      <c r="M54" s="68"/>
      <c r="N54" s="68"/>
      <c r="O54" s="68"/>
      <c r="P54" s="68"/>
      <c r="Q54" s="68"/>
      <c r="R54" s="68"/>
      <c r="S54" s="68"/>
      <c r="T54" s="68"/>
      <c r="U54" s="68"/>
      <c r="V54" s="68"/>
      <c r="W54" s="68"/>
      <c r="X54" s="68"/>
      <c r="Y54" s="115" t="s">
        <v>1</v>
      </c>
    </row>
    <row r="55" spans="1:25" ht="22.5" customHeight="1">
      <c r="A55" s="679" t="s">
        <v>265</v>
      </c>
      <c r="B55" s="680"/>
      <c r="C55" s="680"/>
      <c r="D55" s="654" t="s">
        <v>16</v>
      </c>
      <c r="E55" s="655"/>
      <c r="F55" s="656"/>
      <c r="G55" s="648" t="s">
        <v>309</v>
      </c>
      <c r="H55" s="649"/>
      <c r="I55" s="650"/>
      <c r="J55" s="654" t="s">
        <v>236</v>
      </c>
      <c r="K55" s="655"/>
      <c r="L55" s="656"/>
      <c r="M55" s="654" t="s">
        <v>234</v>
      </c>
      <c r="N55" s="655"/>
      <c r="O55" s="656"/>
      <c r="P55" s="654" t="s">
        <v>237</v>
      </c>
      <c r="Q55" s="660"/>
      <c r="R55" s="660"/>
      <c r="S55" s="654" t="s">
        <v>238</v>
      </c>
      <c r="T55" s="655"/>
      <c r="U55" s="655"/>
      <c r="V55" s="654" t="s">
        <v>40</v>
      </c>
      <c r="W55" s="655"/>
      <c r="X55" s="656"/>
      <c r="Y55" s="115" t="s">
        <v>1</v>
      </c>
    </row>
    <row r="56" spans="1:25" ht="27.75" customHeight="1">
      <c r="A56" s="681"/>
      <c r="B56" s="682"/>
      <c r="C56" s="682"/>
      <c r="D56" s="657"/>
      <c r="E56" s="658"/>
      <c r="F56" s="659"/>
      <c r="G56" s="651"/>
      <c r="H56" s="652"/>
      <c r="I56" s="653"/>
      <c r="J56" s="657"/>
      <c r="K56" s="658"/>
      <c r="L56" s="659"/>
      <c r="M56" s="657"/>
      <c r="N56" s="658"/>
      <c r="O56" s="659"/>
      <c r="P56" s="661"/>
      <c r="Q56" s="662"/>
      <c r="R56" s="662"/>
      <c r="S56" s="657"/>
      <c r="T56" s="658"/>
      <c r="U56" s="658"/>
      <c r="V56" s="657"/>
      <c r="W56" s="658"/>
      <c r="X56" s="659"/>
      <c r="Y56" s="115" t="s">
        <v>1</v>
      </c>
    </row>
    <row r="57" spans="1:25" ht="16.5" thickBot="1">
      <c r="A57" s="683"/>
      <c r="B57" s="684"/>
      <c r="C57" s="684"/>
      <c r="D57" s="244" t="s">
        <v>266</v>
      </c>
      <c r="E57" s="245" t="s">
        <v>47</v>
      </c>
      <c r="F57" s="246" t="s">
        <v>268</v>
      </c>
      <c r="G57" s="244" t="s">
        <v>266</v>
      </c>
      <c r="H57" s="245" t="s">
        <v>47</v>
      </c>
      <c r="I57" s="246" t="s">
        <v>268</v>
      </c>
      <c r="J57" s="244" t="s">
        <v>266</v>
      </c>
      <c r="K57" s="245" t="s">
        <v>47</v>
      </c>
      <c r="L57" s="246" t="s">
        <v>268</v>
      </c>
      <c r="M57" s="244" t="s">
        <v>266</v>
      </c>
      <c r="N57" s="245" t="s">
        <v>47</v>
      </c>
      <c r="O57" s="246" t="s">
        <v>268</v>
      </c>
      <c r="P57" s="244" t="s">
        <v>266</v>
      </c>
      <c r="Q57" s="245" t="s">
        <v>47</v>
      </c>
      <c r="R57" s="246" t="s">
        <v>268</v>
      </c>
      <c r="S57" s="244" t="s">
        <v>266</v>
      </c>
      <c r="T57" s="245" t="s">
        <v>47</v>
      </c>
      <c r="U57" s="246" t="s">
        <v>268</v>
      </c>
      <c r="V57" s="247" t="s">
        <v>266</v>
      </c>
      <c r="W57" s="245" t="s">
        <v>47</v>
      </c>
      <c r="X57" s="248" t="s">
        <v>268</v>
      </c>
      <c r="Y57" s="115" t="s">
        <v>1</v>
      </c>
    </row>
    <row r="58" spans="1:25">
      <c r="A58" s="240"/>
      <c r="B58" s="604" t="s">
        <v>321</v>
      </c>
      <c r="C58" s="605"/>
      <c r="D58" s="208">
        <v>27</v>
      </c>
      <c r="E58" s="209">
        <v>25</v>
      </c>
      <c r="F58" s="210">
        <v>1409906</v>
      </c>
      <c r="G58" s="208">
        <v>27</v>
      </c>
      <c r="H58" s="209">
        <v>25</v>
      </c>
      <c r="I58" s="210">
        <v>1402906</v>
      </c>
      <c r="J58" s="208">
        <v>0</v>
      </c>
      <c r="K58" s="209">
        <v>2</v>
      </c>
      <c r="L58" s="210">
        <v>122</v>
      </c>
      <c r="M58" s="208">
        <v>27</v>
      </c>
      <c r="N58" s="209">
        <v>27</v>
      </c>
      <c r="O58" s="569">
        <f>1498228-95200</f>
        <v>1403028</v>
      </c>
      <c r="P58" s="208">
        <v>2</v>
      </c>
      <c r="Q58" s="209">
        <v>2</v>
      </c>
      <c r="R58" s="210">
        <f>162+156422</f>
        <v>156584</v>
      </c>
      <c r="S58" s="208">
        <v>0</v>
      </c>
      <c r="T58" s="209">
        <v>0</v>
      </c>
      <c r="U58" s="210">
        <v>-9</v>
      </c>
      <c r="V58" s="208">
        <f>P58+M58+S58</f>
        <v>29</v>
      </c>
      <c r="W58" s="209">
        <f>+N58+Q58+T58</f>
        <v>29</v>
      </c>
      <c r="X58" s="211">
        <f>R58+O58+U58</f>
        <v>1559603</v>
      </c>
      <c r="Y58" s="115" t="s">
        <v>1</v>
      </c>
    </row>
    <row r="59" spans="1:25">
      <c r="A59" s="240"/>
      <c r="B59" s="604" t="s">
        <v>322</v>
      </c>
      <c r="C59" s="605"/>
      <c r="D59" s="208">
        <v>0</v>
      </c>
      <c r="E59" s="209">
        <v>0</v>
      </c>
      <c r="F59" s="212">
        <v>35757</v>
      </c>
      <c r="G59" s="208">
        <v>0</v>
      </c>
      <c r="H59" s="209">
        <v>0</v>
      </c>
      <c r="I59" s="46">
        <v>35757</v>
      </c>
      <c r="J59" s="208">
        <v>0</v>
      </c>
      <c r="K59" s="209">
        <v>0</v>
      </c>
      <c r="L59" s="46">
        <v>0</v>
      </c>
      <c r="M59" s="208">
        <v>0</v>
      </c>
      <c r="N59" s="209">
        <v>0</v>
      </c>
      <c r="O59" s="46">
        <v>35757</v>
      </c>
      <c r="P59" s="208">
        <v>0</v>
      </c>
      <c r="Q59" s="209">
        <v>0</v>
      </c>
      <c r="R59" s="46">
        <v>0</v>
      </c>
      <c r="S59" s="208">
        <v>0</v>
      </c>
      <c r="T59" s="209">
        <v>0</v>
      </c>
      <c r="U59" s="46">
        <v>0</v>
      </c>
      <c r="V59" s="208">
        <f>P59+M59+S59</f>
        <v>0</v>
      </c>
      <c r="W59" s="209">
        <f>+N59+Q59+T59</f>
        <v>0</v>
      </c>
      <c r="X59" s="211">
        <f>R59+O59+U59</f>
        <v>35757</v>
      </c>
      <c r="Y59" s="115" t="s">
        <v>1</v>
      </c>
    </row>
    <row r="60" spans="1:25">
      <c r="A60" s="241"/>
      <c r="B60" s="242"/>
      <c r="C60" s="242" t="s">
        <v>48</v>
      </c>
      <c r="D60" s="249">
        <f t="shared" ref="D60:X60" si="0">SUM(D58:D59)</f>
        <v>27</v>
      </c>
      <c r="E60" s="250">
        <f t="shared" si="0"/>
        <v>25</v>
      </c>
      <c r="F60" s="213">
        <f t="shared" si="0"/>
        <v>1445663</v>
      </c>
      <c r="G60" s="249">
        <f t="shared" si="0"/>
        <v>27</v>
      </c>
      <c r="H60" s="250">
        <f t="shared" si="0"/>
        <v>25</v>
      </c>
      <c r="I60" s="213">
        <f t="shared" si="0"/>
        <v>1438663</v>
      </c>
      <c r="J60" s="249">
        <f t="shared" si="0"/>
        <v>0</v>
      </c>
      <c r="K60" s="250">
        <f t="shared" si="0"/>
        <v>2</v>
      </c>
      <c r="L60" s="213">
        <f t="shared" si="0"/>
        <v>122</v>
      </c>
      <c r="M60" s="249">
        <f t="shared" si="0"/>
        <v>27</v>
      </c>
      <c r="N60" s="250">
        <f t="shared" si="0"/>
        <v>27</v>
      </c>
      <c r="O60" s="213">
        <f t="shared" si="0"/>
        <v>1438785</v>
      </c>
      <c r="P60" s="249">
        <f t="shared" si="0"/>
        <v>2</v>
      </c>
      <c r="Q60" s="250">
        <f t="shared" si="0"/>
        <v>2</v>
      </c>
      <c r="R60" s="213">
        <f t="shared" si="0"/>
        <v>156584</v>
      </c>
      <c r="S60" s="249">
        <f t="shared" si="0"/>
        <v>0</v>
      </c>
      <c r="T60" s="250">
        <f t="shared" si="0"/>
        <v>0</v>
      </c>
      <c r="U60" s="213">
        <f t="shared" si="0"/>
        <v>-9</v>
      </c>
      <c r="V60" s="249">
        <f t="shared" si="0"/>
        <v>29</v>
      </c>
      <c r="W60" s="250">
        <f t="shared" si="0"/>
        <v>29</v>
      </c>
      <c r="X60" s="214">
        <f t="shared" si="0"/>
        <v>1595360</v>
      </c>
      <c r="Y60" s="115" t="s">
        <v>1</v>
      </c>
    </row>
    <row r="61" spans="1:25" ht="17.25" customHeight="1">
      <c r="A61" s="243"/>
      <c r="B61" s="638"/>
      <c r="C61" s="639"/>
      <c r="D61" s="251"/>
      <c r="E61" s="252"/>
      <c r="F61" s="4"/>
      <c r="G61" s="255"/>
      <c r="H61" s="256"/>
      <c r="I61" s="256"/>
      <c r="J61" s="255"/>
      <c r="K61" s="256"/>
      <c r="L61" s="256"/>
      <c r="M61" s="255"/>
      <c r="N61" s="256"/>
      <c r="O61" s="256"/>
      <c r="P61" s="255"/>
      <c r="Q61" s="256"/>
      <c r="R61" s="256"/>
      <c r="S61" s="255"/>
      <c r="T61" s="256"/>
      <c r="U61" s="256"/>
      <c r="V61" s="255"/>
      <c r="W61" s="260"/>
      <c r="X61" s="417"/>
      <c r="Y61" s="115" t="s">
        <v>1</v>
      </c>
    </row>
    <row r="62" spans="1:25">
      <c r="A62" s="241"/>
      <c r="B62" s="640" t="s">
        <v>253</v>
      </c>
      <c r="C62" s="641"/>
      <c r="D62" s="253"/>
      <c r="E62" s="254"/>
      <c r="F62" s="215"/>
      <c r="G62" s="257"/>
      <c r="H62" s="258"/>
      <c r="I62" s="258"/>
      <c r="J62" s="257"/>
      <c r="K62" s="258"/>
      <c r="L62" s="258"/>
      <c r="M62" s="257"/>
      <c r="N62" s="258"/>
      <c r="O62" s="258"/>
      <c r="P62" s="257"/>
      <c r="Q62" s="258"/>
      <c r="R62" s="258"/>
      <c r="S62" s="257"/>
      <c r="T62" s="258"/>
      <c r="U62" s="258"/>
      <c r="V62" s="257"/>
      <c r="W62" s="254">
        <f>Q62+N62</f>
        <v>0</v>
      </c>
      <c r="X62" s="348"/>
      <c r="Y62" s="115" t="s">
        <v>1</v>
      </c>
    </row>
    <row r="63" spans="1:25">
      <c r="A63" s="240"/>
      <c r="B63" s="667" t="s">
        <v>252</v>
      </c>
      <c r="C63" s="668"/>
      <c r="D63" s="208"/>
      <c r="E63" s="209">
        <f>+E60+E62</f>
        <v>25</v>
      </c>
      <c r="F63" s="46"/>
      <c r="G63" s="259"/>
      <c r="H63" s="209">
        <f>+H60+H62</f>
        <v>25</v>
      </c>
      <c r="I63" s="210"/>
      <c r="J63" s="259"/>
      <c r="K63" s="209">
        <f>+K60+K62</f>
        <v>2</v>
      </c>
      <c r="L63" s="210"/>
      <c r="M63" s="259"/>
      <c r="N63" s="209">
        <f>+N60+N62</f>
        <v>27</v>
      </c>
      <c r="O63" s="210"/>
      <c r="P63" s="259"/>
      <c r="Q63" s="209">
        <f>+Q60+Q62</f>
        <v>2</v>
      </c>
      <c r="R63" s="210"/>
      <c r="S63" s="259"/>
      <c r="T63" s="209">
        <f>+T60+T62</f>
        <v>0</v>
      </c>
      <c r="U63" s="210"/>
      <c r="V63" s="259"/>
      <c r="W63" s="209">
        <f>+W60+W62</f>
        <v>29</v>
      </c>
      <c r="X63" s="120"/>
      <c r="Y63" s="115" t="s">
        <v>1</v>
      </c>
    </row>
    <row r="64" spans="1:25">
      <c r="C64" s="5"/>
    </row>
    <row r="65" spans="1:25">
      <c r="C65" s="5"/>
    </row>
    <row r="66" spans="1:25" s="502" customFormat="1" ht="15">
      <c r="D66" s="503"/>
      <c r="E66" s="503"/>
      <c r="F66" s="503"/>
      <c r="G66" s="503"/>
      <c r="H66" s="503"/>
      <c r="I66" s="503"/>
      <c r="J66" s="503"/>
      <c r="K66" s="503"/>
      <c r="L66" s="503"/>
      <c r="M66" s="503"/>
      <c r="N66" s="503"/>
      <c r="O66" s="503"/>
      <c r="P66" s="503"/>
      <c r="Q66" s="503"/>
      <c r="R66" s="503"/>
      <c r="S66" s="503"/>
      <c r="T66" s="503"/>
      <c r="U66" s="503"/>
      <c r="V66" s="503"/>
      <c r="W66" s="503"/>
      <c r="X66" s="503"/>
      <c r="Y66" s="504"/>
    </row>
    <row r="67" spans="1:25" s="502" customFormat="1" ht="15">
      <c r="D67" s="503"/>
      <c r="E67" s="503"/>
      <c r="F67" s="503"/>
      <c r="G67" s="503"/>
      <c r="H67" s="503"/>
      <c r="I67" s="503"/>
      <c r="J67" s="503"/>
      <c r="K67" s="503"/>
      <c r="L67" s="503"/>
      <c r="M67" s="503"/>
      <c r="N67" s="503"/>
      <c r="O67" s="503"/>
      <c r="P67" s="503"/>
      <c r="Q67" s="503"/>
      <c r="R67" s="503"/>
      <c r="S67" s="503"/>
      <c r="T67" s="503"/>
      <c r="U67" s="503"/>
      <c r="V67" s="503"/>
      <c r="W67" s="503"/>
      <c r="X67" s="503"/>
      <c r="Y67" s="504"/>
    </row>
    <row r="68" spans="1:25" s="502" customFormat="1" ht="15">
      <c r="D68" s="503"/>
      <c r="E68" s="503"/>
      <c r="F68" s="503"/>
      <c r="G68" s="503"/>
      <c r="H68" s="503"/>
      <c r="I68" s="503"/>
      <c r="J68" s="503"/>
      <c r="K68" s="503"/>
      <c r="L68" s="503"/>
      <c r="M68" s="503"/>
      <c r="N68" s="503"/>
      <c r="O68" s="503"/>
      <c r="P68" s="503"/>
      <c r="Q68" s="503"/>
      <c r="R68" s="503"/>
      <c r="S68" s="503"/>
      <c r="T68" s="503"/>
      <c r="U68" s="503"/>
      <c r="V68" s="503"/>
      <c r="W68" s="503"/>
      <c r="X68" s="503"/>
      <c r="Y68" s="504"/>
    </row>
    <row r="69" spans="1:25" s="502" customFormat="1" ht="15">
      <c r="A69" s="505"/>
      <c r="B69" s="505"/>
      <c r="C69" s="505"/>
      <c r="D69" s="506"/>
      <c r="E69" s="506"/>
      <c r="F69" s="506"/>
      <c r="G69" s="506"/>
      <c r="H69" s="506"/>
      <c r="I69" s="506"/>
      <c r="J69" s="506"/>
      <c r="K69" s="506"/>
      <c r="L69" s="506"/>
      <c r="M69" s="506"/>
      <c r="N69" s="506"/>
      <c r="O69" s="506"/>
      <c r="P69" s="506"/>
      <c r="Q69" s="506"/>
      <c r="R69" s="506"/>
      <c r="S69" s="506"/>
      <c r="T69" s="506"/>
      <c r="U69" s="506"/>
      <c r="V69" s="506"/>
      <c r="W69" s="506"/>
      <c r="X69" s="506"/>
      <c r="Y69" s="504"/>
    </row>
    <row r="70" spans="1:25" s="502" customFormat="1" ht="15">
      <c r="A70" s="507"/>
      <c r="B70" s="507"/>
      <c r="C70" s="507"/>
      <c r="D70" s="76"/>
      <c r="E70" s="76"/>
      <c r="F70" s="76"/>
      <c r="G70" s="76"/>
      <c r="H70" s="76"/>
      <c r="I70" s="76"/>
      <c r="J70" s="76"/>
      <c r="K70" s="76"/>
      <c r="L70" s="76"/>
      <c r="M70" s="76"/>
      <c r="N70" s="76"/>
      <c r="O70" s="76"/>
      <c r="P70" s="76"/>
      <c r="Q70" s="76"/>
      <c r="R70" s="76"/>
      <c r="S70" s="76"/>
      <c r="T70" s="76"/>
      <c r="U70" s="76"/>
      <c r="V70" s="76"/>
      <c r="W70" s="508"/>
      <c r="X70" s="508"/>
      <c r="Y70" s="504"/>
    </row>
    <row r="71" spans="1:25" s="502" customFormat="1" ht="26.25">
      <c r="A71" s="637"/>
      <c r="B71" s="637"/>
      <c r="C71" s="637"/>
      <c r="D71" s="637"/>
      <c r="E71" s="637"/>
      <c r="F71" s="637"/>
      <c r="G71" s="637"/>
      <c r="H71" s="637"/>
      <c r="I71" s="637"/>
      <c r="J71" s="637"/>
      <c r="K71" s="637"/>
      <c r="L71" s="637"/>
      <c r="M71" s="637"/>
      <c r="N71" s="637"/>
      <c r="O71" s="637"/>
      <c r="P71" s="637"/>
      <c r="Q71" s="637"/>
      <c r="R71" s="637"/>
      <c r="S71" s="637"/>
      <c r="T71" s="637"/>
      <c r="U71" s="637"/>
      <c r="V71" s="637"/>
      <c r="W71" s="89"/>
      <c r="X71" s="89"/>
      <c r="Y71" s="504"/>
    </row>
    <row r="72" spans="1:25" s="502" customFormat="1" ht="25.5">
      <c r="A72" s="635"/>
      <c r="B72" s="636"/>
      <c r="C72" s="636"/>
      <c r="D72" s="636"/>
      <c r="E72" s="636"/>
      <c r="F72" s="636"/>
      <c r="G72" s="636"/>
      <c r="H72" s="636"/>
      <c r="I72" s="636"/>
      <c r="J72" s="636"/>
      <c r="K72" s="636"/>
      <c r="L72" s="636"/>
      <c r="M72" s="636"/>
      <c r="N72" s="636"/>
      <c r="O72" s="636"/>
      <c r="P72" s="636"/>
      <c r="Q72" s="636"/>
      <c r="R72" s="636"/>
      <c r="S72" s="636"/>
      <c r="T72" s="636"/>
      <c r="U72" s="636"/>
      <c r="V72" s="636"/>
      <c r="W72" s="90"/>
      <c r="X72" s="90"/>
      <c r="Y72" s="504"/>
    </row>
    <row r="73" spans="1:25" s="502" customFormat="1" ht="25.5">
      <c r="A73" s="669"/>
      <c r="B73" s="670"/>
      <c r="C73" s="670"/>
      <c r="D73" s="670"/>
      <c r="E73" s="670"/>
      <c r="F73" s="670"/>
      <c r="G73" s="670"/>
      <c r="H73" s="670"/>
      <c r="I73" s="670"/>
      <c r="J73" s="670"/>
      <c r="K73" s="670"/>
      <c r="L73" s="670"/>
      <c r="M73" s="670"/>
      <c r="N73" s="670"/>
      <c r="O73" s="670"/>
      <c r="P73" s="670"/>
      <c r="Q73" s="670"/>
      <c r="R73" s="670"/>
      <c r="S73" s="670"/>
      <c r="T73" s="670"/>
      <c r="U73" s="670"/>
      <c r="V73" s="670"/>
      <c r="W73" s="90"/>
      <c r="X73" s="90"/>
      <c r="Y73" s="504"/>
    </row>
    <row r="74" spans="1:25" s="502" customFormat="1" ht="30" customHeight="1">
      <c r="A74" s="670"/>
      <c r="B74" s="670"/>
      <c r="C74" s="670"/>
      <c r="D74" s="670"/>
      <c r="E74" s="670"/>
      <c r="F74" s="670"/>
      <c r="G74" s="670"/>
      <c r="H74" s="670"/>
      <c r="I74" s="670"/>
      <c r="J74" s="670"/>
      <c r="K74" s="670"/>
      <c r="L74" s="670"/>
      <c r="M74" s="670"/>
      <c r="N74" s="670"/>
      <c r="O74" s="670"/>
      <c r="P74" s="670"/>
      <c r="Q74" s="670"/>
      <c r="R74" s="670"/>
      <c r="S74" s="670"/>
      <c r="T74" s="670"/>
      <c r="U74" s="670"/>
      <c r="V74" s="670"/>
      <c r="W74" s="90"/>
      <c r="X74" s="90"/>
      <c r="Y74" s="504"/>
    </row>
    <row r="75" spans="1:25" s="502" customFormat="1" ht="62.25" customHeight="1">
      <c r="A75" s="634"/>
      <c r="B75" s="634"/>
      <c r="C75" s="634"/>
      <c r="D75" s="634"/>
      <c r="E75" s="634"/>
      <c r="F75" s="634"/>
      <c r="G75" s="634"/>
      <c r="H75" s="634"/>
      <c r="I75" s="634"/>
      <c r="J75" s="634"/>
      <c r="K75" s="634"/>
      <c r="L75" s="634"/>
      <c r="M75" s="634"/>
      <c r="N75" s="634"/>
      <c r="O75" s="634"/>
      <c r="P75" s="634"/>
      <c r="Q75" s="634"/>
      <c r="R75" s="634"/>
      <c r="S75" s="634"/>
      <c r="T75" s="634"/>
      <c r="U75" s="634"/>
      <c r="V75" s="634"/>
      <c r="W75" s="84"/>
      <c r="X75" s="84"/>
      <c r="Y75" s="504"/>
    </row>
    <row r="76" spans="1:25" s="502" customFormat="1" ht="90.75" customHeight="1">
      <c r="A76" s="634"/>
      <c r="B76" s="598"/>
      <c r="C76" s="598"/>
      <c r="D76" s="598"/>
      <c r="E76" s="598"/>
      <c r="F76" s="598"/>
      <c r="G76" s="598"/>
      <c r="H76" s="598"/>
      <c r="I76" s="598"/>
      <c r="J76" s="598"/>
      <c r="K76" s="598"/>
      <c r="L76" s="598"/>
      <c r="M76" s="598"/>
      <c r="N76" s="598"/>
      <c r="O76" s="598"/>
      <c r="P76" s="598"/>
      <c r="Q76" s="598"/>
      <c r="R76" s="598"/>
      <c r="S76" s="598"/>
      <c r="T76" s="598"/>
      <c r="U76" s="598"/>
      <c r="V76" s="598"/>
      <c r="W76" s="84"/>
      <c r="X76" s="84"/>
      <c r="Y76" s="504"/>
    </row>
    <row r="77" spans="1:25" s="514" customFormat="1" ht="25.5">
      <c r="D77" s="515"/>
      <c r="E77" s="515"/>
      <c r="F77" s="515"/>
      <c r="G77" s="515"/>
      <c r="H77" s="515"/>
      <c r="I77" s="515"/>
      <c r="J77" s="515"/>
      <c r="K77" s="515"/>
      <c r="L77" s="515"/>
      <c r="M77" s="515"/>
      <c r="N77" s="515"/>
      <c r="O77" s="515"/>
      <c r="P77" s="515"/>
      <c r="Q77" s="515"/>
      <c r="R77" s="515"/>
      <c r="S77" s="515"/>
      <c r="T77" s="515"/>
      <c r="U77" s="515"/>
      <c r="V77" s="515"/>
      <c r="W77" s="516"/>
      <c r="X77" s="517"/>
    </row>
    <row r="78" spans="1:25">
      <c r="W78" s="50"/>
      <c r="X78" s="50"/>
    </row>
    <row r="79" spans="1:25">
      <c r="K79" s="97"/>
    </row>
  </sheetData>
  <mergeCells count="60">
    <mergeCell ref="A76:V76"/>
    <mergeCell ref="B63:C63"/>
    <mergeCell ref="A73:V74"/>
    <mergeCell ref="A24:U24"/>
    <mergeCell ref="A33:U33"/>
    <mergeCell ref="A27:U27"/>
    <mergeCell ref="A31:U31"/>
    <mergeCell ref="A30:U30"/>
    <mergeCell ref="A32:U32"/>
    <mergeCell ref="A25:U25"/>
    <mergeCell ref="A29:U29"/>
    <mergeCell ref="A28:U28"/>
    <mergeCell ref="V55:X56"/>
    <mergeCell ref="D55:F56"/>
    <mergeCell ref="A55:C57"/>
    <mergeCell ref="A36:U36"/>
    <mergeCell ref="A20:U20"/>
    <mergeCell ref="A21:U21"/>
    <mergeCell ref="A22:U22"/>
    <mergeCell ref="A23:U23"/>
    <mergeCell ref="G55:I56"/>
    <mergeCell ref="J55:L56"/>
    <mergeCell ref="M55:O56"/>
    <mergeCell ref="P55:R56"/>
    <mergeCell ref="S55:U56"/>
    <mergeCell ref="A49:X49"/>
    <mergeCell ref="A48:X48"/>
    <mergeCell ref="A46:X46"/>
    <mergeCell ref="A47:X47"/>
    <mergeCell ref="A26:U26"/>
    <mergeCell ref="A35:U35"/>
    <mergeCell ref="A34:U34"/>
    <mergeCell ref="A75:V75"/>
    <mergeCell ref="B59:C59"/>
    <mergeCell ref="A72:V72"/>
    <mergeCell ref="A71:V71"/>
    <mergeCell ref="B61:C61"/>
    <mergeCell ref="B62:C62"/>
    <mergeCell ref="A10:X10"/>
    <mergeCell ref="A11:U13"/>
    <mergeCell ref="A18:U18"/>
    <mergeCell ref="V12:V13"/>
    <mergeCell ref="A16:U16"/>
    <mergeCell ref="A15:U15"/>
    <mergeCell ref="A19:U19"/>
    <mergeCell ref="B58:C58"/>
    <mergeCell ref="A1:X1"/>
    <mergeCell ref="A14:U14"/>
    <mergeCell ref="A2:X2"/>
    <mergeCell ref="A3:X3"/>
    <mergeCell ref="A8:X8"/>
    <mergeCell ref="A9:X9"/>
    <mergeCell ref="X12:X13"/>
    <mergeCell ref="W12:W13"/>
    <mergeCell ref="A17:U17"/>
    <mergeCell ref="A4:X4"/>
    <mergeCell ref="A5:X5"/>
    <mergeCell ref="A6:X6"/>
    <mergeCell ref="A7:X7"/>
    <mergeCell ref="V11:X11"/>
  </mergeCells>
  <phoneticPr fontId="0" type="noConversion"/>
  <printOptions horizontalCentered="1"/>
  <pageMargins left="0.5" right="0.4" top="0.5" bottom="0.25" header="0" footer="0"/>
  <pageSetup scale="55" firstPageNumber="8" fitToHeight="0" orientation="landscape" useFirstPageNumber="1" r:id="rId1"/>
  <headerFooter alignWithMargins="0">
    <oddFooter>&amp;C&amp;"Times New Roman,Regular"Exhibit B - Summary of Requirements</oddFooter>
  </headerFooter>
  <rowBreaks count="1" manualBreakCount="1">
    <brk id="36" max="23" man="1"/>
  </rowBreaks>
  <ignoredErrors>
    <ignoredError sqref="W58:W59"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H35"/>
  <sheetViews>
    <sheetView view="pageBreakPreview" zoomScale="75" zoomScaleNormal="75" zoomScaleSheetLayoutView="75" workbookViewId="0">
      <selection activeCell="D22" sqref="D22"/>
    </sheetView>
  </sheetViews>
  <sheetFormatPr defaultColWidth="7.21875" defaultRowHeight="12.75"/>
  <cols>
    <col min="1" max="1" width="21.88671875" style="25" customWidth="1"/>
    <col min="2" max="2" width="15.88671875" style="25" customWidth="1"/>
    <col min="3" max="3" width="4.6640625" style="25" customWidth="1"/>
    <col min="4" max="4" width="7.5546875" style="25" customWidth="1"/>
    <col min="5" max="5" width="4.6640625" style="25" customWidth="1"/>
    <col min="6" max="6" width="9" style="25" customWidth="1"/>
    <col min="7" max="7" width="11.33203125" style="25" customWidth="1"/>
    <col min="8" max="8" width="8.88671875" style="118" customWidth="1"/>
    <col min="9" max="16384" width="7.21875" style="25"/>
  </cols>
  <sheetData>
    <row r="1" spans="1:8" ht="20.25">
      <c r="A1" s="690" t="s">
        <v>33</v>
      </c>
      <c r="B1" s="691"/>
      <c r="C1" s="691"/>
      <c r="D1" s="691"/>
      <c r="E1" s="691"/>
      <c r="F1" s="691"/>
      <c r="G1" s="691"/>
      <c r="H1" s="117" t="s">
        <v>1</v>
      </c>
    </row>
    <row r="2" spans="1:8" ht="20.25">
      <c r="A2" s="697"/>
      <c r="B2" s="697"/>
      <c r="C2" s="697"/>
      <c r="D2" s="697"/>
      <c r="E2" s="697"/>
      <c r="F2" s="697"/>
      <c r="G2" s="697"/>
      <c r="H2" s="117" t="s">
        <v>1</v>
      </c>
    </row>
    <row r="3" spans="1:8">
      <c r="A3" s="698"/>
      <c r="B3" s="698"/>
      <c r="C3" s="698"/>
      <c r="D3" s="698"/>
      <c r="E3" s="698"/>
      <c r="F3" s="698"/>
      <c r="G3" s="698"/>
      <c r="H3" s="117" t="s">
        <v>1</v>
      </c>
    </row>
    <row r="4" spans="1:8" ht="23.25">
      <c r="A4" s="692" t="s">
        <v>224</v>
      </c>
      <c r="B4" s="693"/>
      <c r="C4" s="693"/>
      <c r="D4" s="693"/>
      <c r="E4" s="693"/>
      <c r="F4" s="693"/>
      <c r="G4" s="693"/>
      <c r="H4" s="117" t="s">
        <v>1</v>
      </c>
    </row>
    <row r="5" spans="1:8" ht="23.25">
      <c r="A5" s="694" t="str">
        <f>'B. Summary of Requirements '!A47</f>
        <v>Office of the Federal Detention Trustee</v>
      </c>
      <c r="B5" s="695"/>
      <c r="C5" s="695"/>
      <c r="D5" s="695"/>
      <c r="E5" s="695"/>
      <c r="F5" s="695"/>
      <c r="G5" s="695"/>
      <c r="H5" s="117" t="s">
        <v>1</v>
      </c>
    </row>
    <row r="6" spans="1:8" ht="23.25">
      <c r="A6" s="696" t="s">
        <v>248</v>
      </c>
      <c r="B6" s="693"/>
      <c r="C6" s="693"/>
      <c r="D6" s="693"/>
      <c r="E6" s="693"/>
      <c r="F6" s="693"/>
      <c r="G6" s="693"/>
      <c r="H6" s="117" t="s">
        <v>1</v>
      </c>
    </row>
    <row r="7" spans="1:8">
      <c r="A7" s="686"/>
      <c r="B7" s="686"/>
      <c r="C7" s="686"/>
      <c r="D7" s="686"/>
      <c r="E7" s="686"/>
      <c r="F7" s="686"/>
      <c r="G7" s="686"/>
      <c r="H7" s="117" t="s">
        <v>1</v>
      </c>
    </row>
    <row r="8" spans="1:8">
      <c r="A8" s="687"/>
      <c r="B8" s="687"/>
      <c r="C8" s="687"/>
      <c r="D8" s="687"/>
      <c r="E8" s="687"/>
      <c r="F8" s="687"/>
      <c r="G8" s="687"/>
      <c r="H8" s="117" t="s">
        <v>1</v>
      </c>
    </row>
    <row r="9" spans="1:8" ht="15">
      <c r="A9" s="703" t="s">
        <v>223</v>
      </c>
      <c r="B9" s="688" t="s">
        <v>21</v>
      </c>
      <c r="C9" s="705" t="s">
        <v>321</v>
      </c>
      <c r="D9" s="706"/>
      <c r="E9" s="706"/>
      <c r="F9" s="707"/>
      <c r="G9" s="688" t="s">
        <v>28</v>
      </c>
      <c r="H9" s="117" t="s">
        <v>1</v>
      </c>
    </row>
    <row r="10" spans="1:8">
      <c r="A10" s="704"/>
      <c r="B10" s="689"/>
      <c r="C10" s="27" t="s">
        <v>266</v>
      </c>
      <c r="D10" s="27" t="s">
        <v>9</v>
      </c>
      <c r="E10" s="27" t="s">
        <v>47</v>
      </c>
      <c r="F10" s="28" t="s">
        <v>268</v>
      </c>
      <c r="G10" s="689"/>
      <c r="H10" s="117" t="s">
        <v>1</v>
      </c>
    </row>
    <row r="11" spans="1:8" ht="15.75">
      <c r="A11" s="43"/>
      <c r="B11" s="44"/>
      <c r="C11" s="216"/>
      <c r="D11" s="127"/>
      <c r="E11" s="127"/>
      <c r="F11" s="128"/>
      <c r="G11" s="128"/>
      <c r="H11" s="117" t="s">
        <v>1</v>
      </c>
    </row>
    <row r="12" spans="1:8" ht="18.75" customHeight="1">
      <c r="A12" s="43" t="s">
        <v>318</v>
      </c>
      <c r="B12" s="44" t="s">
        <v>323</v>
      </c>
      <c r="C12" s="217">
        <v>0</v>
      </c>
      <c r="D12" s="127">
        <v>0</v>
      </c>
      <c r="E12" s="127">
        <v>0</v>
      </c>
      <c r="F12" s="128">
        <v>156422</v>
      </c>
      <c r="G12" s="128">
        <f>+F12</f>
        <v>156422</v>
      </c>
      <c r="H12" s="117" t="s">
        <v>1</v>
      </c>
    </row>
    <row r="13" spans="1:8" ht="18.75" customHeight="1">
      <c r="A13" s="43" t="s">
        <v>317</v>
      </c>
      <c r="B13" s="44" t="s">
        <v>323</v>
      </c>
      <c r="C13" s="217">
        <v>2</v>
      </c>
      <c r="D13" s="127">
        <v>0</v>
      </c>
      <c r="E13" s="127">
        <v>2</v>
      </c>
      <c r="F13" s="128">
        <v>162</v>
      </c>
      <c r="G13" s="128">
        <f>+F13</f>
        <v>162</v>
      </c>
      <c r="H13" s="117" t="s">
        <v>1</v>
      </c>
    </row>
    <row r="14" spans="1:8" ht="18.75" customHeight="1">
      <c r="A14" s="29"/>
      <c r="B14" s="45"/>
      <c r="C14" s="129"/>
      <c r="D14" s="130"/>
      <c r="E14" s="130"/>
      <c r="F14" s="131"/>
      <c r="G14" s="132"/>
      <c r="H14" s="117" t="s">
        <v>1</v>
      </c>
    </row>
    <row r="15" spans="1:8" ht="18.75" customHeight="1">
      <c r="A15" s="35" t="s">
        <v>258</v>
      </c>
      <c r="B15" s="26"/>
      <c r="C15" s="133">
        <f>SUM(C11:C14)</f>
        <v>2</v>
      </c>
      <c r="D15" s="134">
        <f>SUM(D11:D14)</f>
        <v>0</v>
      </c>
      <c r="E15" s="134">
        <f>SUM(E11:E14)</f>
        <v>2</v>
      </c>
      <c r="F15" s="31">
        <f>SUM(F11:F14)</f>
        <v>156584</v>
      </c>
      <c r="G15" s="32">
        <f>SUM(G11:G14)</f>
        <v>156584</v>
      </c>
      <c r="H15" s="117" t="s">
        <v>1</v>
      </c>
    </row>
    <row r="16" spans="1:8" ht="18.75" customHeight="1">
      <c r="A16" s="33"/>
      <c r="B16" s="29"/>
      <c r="C16" s="33"/>
      <c r="D16" s="30"/>
      <c r="E16" s="30"/>
      <c r="F16" s="34"/>
      <c r="G16" s="34"/>
      <c r="H16" s="117" t="s">
        <v>1</v>
      </c>
    </row>
    <row r="17" spans="1:8" ht="18.75" customHeight="1">
      <c r="A17" s="711" t="s">
        <v>10</v>
      </c>
      <c r="B17" s="688" t="s">
        <v>21</v>
      </c>
      <c r="C17" s="705" t="s">
        <v>321</v>
      </c>
      <c r="D17" s="706"/>
      <c r="E17" s="706"/>
      <c r="F17" s="707"/>
      <c r="G17" s="688" t="s">
        <v>251</v>
      </c>
      <c r="H17" s="117" t="s">
        <v>1</v>
      </c>
    </row>
    <row r="18" spans="1:8" ht="18.75" customHeight="1">
      <c r="A18" s="712"/>
      <c r="B18" s="689"/>
      <c r="C18" s="27" t="s">
        <v>266</v>
      </c>
      <c r="D18" s="27" t="s">
        <v>9</v>
      </c>
      <c r="E18" s="27" t="s">
        <v>47</v>
      </c>
      <c r="F18" s="28" t="s">
        <v>268</v>
      </c>
      <c r="G18" s="689"/>
      <c r="H18" s="117" t="s">
        <v>1</v>
      </c>
    </row>
    <row r="19" spans="1:8" ht="18.75" customHeight="1">
      <c r="A19" s="64"/>
      <c r="B19" s="65"/>
      <c r="C19" s="216"/>
      <c r="D19" s="127"/>
      <c r="E19" s="127"/>
      <c r="F19" s="128"/>
      <c r="G19" s="128"/>
      <c r="H19" s="117" t="s">
        <v>1</v>
      </c>
    </row>
    <row r="20" spans="1:8" ht="18.75" customHeight="1">
      <c r="A20" s="64" t="s">
        <v>319</v>
      </c>
      <c r="B20" s="573" t="s">
        <v>323</v>
      </c>
      <c r="C20" s="217">
        <v>0</v>
      </c>
      <c r="D20" s="127">
        <v>0</v>
      </c>
      <c r="E20" s="127">
        <v>0</v>
      </c>
      <c r="F20" s="128">
        <v>-5</v>
      </c>
      <c r="G20" s="128">
        <f>+F20</f>
        <v>-5</v>
      </c>
      <c r="H20" s="117" t="s">
        <v>1</v>
      </c>
    </row>
    <row r="21" spans="1:8" ht="18.75" customHeight="1">
      <c r="A21" s="66" t="s">
        <v>320</v>
      </c>
      <c r="B21" s="573" t="s">
        <v>323</v>
      </c>
      <c r="C21" s="217">
        <v>0</v>
      </c>
      <c r="D21" s="127">
        <v>0</v>
      </c>
      <c r="E21" s="127">
        <v>0</v>
      </c>
      <c r="F21" s="128">
        <v>-4</v>
      </c>
      <c r="G21" s="128">
        <f>+F21</f>
        <v>-4</v>
      </c>
      <c r="H21" s="117" t="s">
        <v>1</v>
      </c>
    </row>
    <row r="22" spans="1:8" ht="18.75" customHeight="1">
      <c r="A22" s="172" t="s">
        <v>251</v>
      </c>
      <c r="B22" s="173"/>
      <c r="C22" s="174">
        <f>SUM(C19:C21)</f>
        <v>0</v>
      </c>
      <c r="D22" s="175">
        <f>SUM(D19:D21)</f>
        <v>0</v>
      </c>
      <c r="E22" s="175">
        <f>SUM(E19:E21)</f>
        <v>0</v>
      </c>
      <c r="F22" s="176">
        <f>SUM(F19:F21)</f>
        <v>-9</v>
      </c>
      <c r="G22" s="177">
        <f>SUM(G19:G21)</f>
        <v>-9</v>
      </c>
      <c r="H22" s="117" t="s">
        <v>23</v>
      </c>
    </row>
    <row r="23" spans="1:8" ht="18.75" customHeight="1">
      <c r="A23" s="708"/>
      <c r="B23" s="709"/>
      <c r="C23" s="709"/>
      <c r="D23" s="709"/>
      <c r="E23" s="709"/>
      <c r="F23" s="709"/>
      <c r="G23" s="710"/>
      <c r="H23" s="117"/>
    </row>
    <row r="24" spans="1:8" ht="18.75" customHeight="1">
      <c r="A24" s="56"/>
      <c r="B24" s="47"/>
      <c r="C24" s="47"/>
      <c r="D24" s="47"/>
      <c r="E24" s="47"/>
      <c r="F24" s="47"/>
      <c r="G24" s="47"/>
      <c r="H24" s="117"/>
    </row>
    <row r="25" spans="1:8" ht="18.75" customHeight="1">
      <c r="H25" s="117"/>
    </row>
    <row r="26" spans="1:8" ht="18.75" customHeight="1">
      <c r="A26" s="39"/>
      <c r="B26" s="37"/>
      <c r="C26" s="135"/>
      <c r="D26" s="135"/>
      <c r="E26" s="135"/>
      <c r="F26" s="135"/>
      <c r="G26" s="135"/>
      <c r="H26" s="117"/>
    </row>
    <row r="27" spans="1:8" ht="18.75" customHeight="1">
      <c r="A27" s="39"/>
      <c r="B27" s="57"/>
      <c r="C27" s="136"/>
      <c r="D27" s="136"/>
      <c r="E27" s="136"/>
      <c r="F27" s="135"/>
      <c r="G27" s="136"/>
      <c r="H27" s="117"/>
    </row>
    <row r="28" spans="1:8" ht="18.75" customHeight="1">
      <c r="A28" s="39"/>
      <c r="B28" s="57"/>
      <c r="C28" s="62"/>
      <c r="D28" s="62"/>
      <c r="E28" s="62"/>
      <c r="F28" s="63"/>
      <c r="G28" s="58"/>
      <c r="H28" s="117"/>
    </row>
    <row r="29" spans="1:8" ht="12.75" customHeight="1">
      <c r="A29" s="81"/>
      <c r="B29" s="82"/>
      <c r="C29" s="82"/>
      <c r="D29" s="82"/>
      <c r="E29" s="82"/>
      <c r="F29" s="82"/>
    </row>
    <row r="30" spans="1:8" ht="33.75" customHeight="1">
      <c r="A30" s="700"/>
      <c r="B30" s="701"/>
      <c r="C30" s="701"/>
      <c r="D30" s="701"/>
      <c r="E30" s="701"/>
      <c r="F30" s="701"/>
    </row>
    <row r="31" spans="1:8" ht="12.75" customHeight="1">
      <c r="A31" s="83"/>
      <c r="B31" s="83"/>
      <c r="C31" s="83"/>
      <c r="D31" s="83"/>
      <c r="E31" s="83"/>
      <c r="F31" s="83"/>
    </row>
    <row r="32" spans="1:8" ht="57" customHeight="1">
      <c r="A32" s="598"/>
      <c r="B32" s="699"/>
      <c r="C32" s="699"/>
      <c r="D32" s="699"/>
      <c r="E32" s="699"/>
      <c r="F32" s="699"/>
    </row>
    <row r="33" spans="1:7" ht="15">
      <c r="A33" s="702"/>
      <c r="B33" s="702"/>
      <c r="C33" s="702"/>
      <c r="D33" s="702"/>
      <c r="E33" s="702"/>
      <c r="F33" s="702"/>
    </row>
    <row r="34" spans="1:7" ht="15" customHeight="1">
      <c r="A34" s="91"/>
      <c r="B34" s="92"/>
      <c r="C34" s="92"/>
      <c r="D34" s="92"/>
      <c r="E34" s="92"/>
      <c r="F34" s="92"/>
      <c r="G34" s="99"/>
    </row>
    <row r="35" spans="1:7">
      <c r="A35" s="92"/>
      <c r="B35" s="92"/>
      <c r="C35" s="92"/>
      <c r="D35" s="92"/>
      <c r="E35" s="92"/>
      <c r="F35" s="92"/>
    </row>
  </sheetData>
  <mergeCells count="20">
    <mergeCell ref="A32:F32"/>
    <mergeCell ref="A30:F30"/>
    <mergeCell ref="A33:F33"/>
    <mergeCell ref="A9:A10"/>
    <mergeCell ref="C9:F9"/>
    <mergeCell ref="B9:B10"/>
    <mergeCell ref="C17:F17"/>
    <mergeCell ref="B17:B18"/>
    <mergeCell ref="A23:G23"/>
    <mergeCell ref="A17:A18"/>
    <mergeCell ref="A7:G7"/>
    <mergeCell ref="A8:G8"/>
    <mergeCell ref="G9:G10"/>
    <mergeCell ref="G17:G18"/>
    <mergeCell ref="A1:G1"/>
    <mergeCell ref="A4:G4"/>
    <mergeCell ref="A5:G5"/>
    <mergeCell ref="A6:G6"/>
    <mergeCell ref="A2:G2"/>
    <mergeCell ref="A3:G3"/>
  </mergeCells>
  <phoneticPr fontId="20" type="noConversion"/>
  <printOptions horizontalCentered="1"/>
  <pageMargins left="0.75" right="0.75" top="1" bottom="1" header="0.5" footer="0.5"/>
  <pageSetup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39"/>
  <sheetViews>
    <sheetView view="pageBreakPreview" topLeftCell="B1" zoomScaleNormal="75" zoomScaleSheetLayoutView="100" workbookViewId="0">
      <selection activeCell="D17" sqref="D17"/>
    </sheetView>
  </sheetViews>
  <sheetFormatPr defaultColWidth="7.21875" defaultRowHeight="12.75"/>
  <cols>
    <col min="1" max="1" width="49.5546875" style="424" customWidth="1"/>
    <col min="2" max="2" width="1.21875" style="424" customWidth="1"/>
    <col min="3" max="3" width="10.77734375" style="424" customWidth="1"/>
    <col min="4" max="4" width="11" style="424" customWidth="1"/>
    <col min="5" max="5" width="1.21875" style="424" customWidth="1"/>
    <col min="6" max="7" width="11.21875" style="424" customWidth="1"/>
    <col min="8" max="8" width="1.21875" style="424" customWidth="1"/>
    <col min="9" max="9" width="7.21875" style="424" customWidth="1"/>
    <col min="10" max="10" width="9.5546875" style="424" customWidth="1"/>
    <col min="11" max="11" width="6.77734375" style="424" customWidth="1"/>
    <col min="12" max="12" width="8.109375" style="424" customWidth="1"/>
    <col min="13" max="13" width="6.77734375" style="424" customWidth="1"/>
    <col min="14" max="14" width="7.21875" style="424" customWidth="1"/>
    <col min="15" max="15" width="6.33203125" style="424" customWidth="1"/>
    <col min="16" max="16" width="10.5546875" style="424" customWidth="1"/>
    <col min="17" max="17" width="1.88671875" style="424" customWidth="1"/>
    <col min="18" max="16384" width="7.21875" style="424"/>
  </cols>
  <sheetData>
    <row r="1" spans="1:20" ht="20.25">
      <c r="A1" s="736" t="s">
        <v>144</v>
      </c>
      <c r="B1" s="737"/>
      <c r="C1" s="737"/>
      <c r="D1" s="737"/>
      <c r="E1" s="737"/>
      <c r="F1" s="737"/>
      <c r="G1" s="737"/>
      <c r="H1" s="737"/>
      <c r="I1" s="737"/>
      <c r="J1" s="737"/>
      <c r="K1" s="737"/>
      <c r="L1" s="737"/>
      <c r="M1" s="737"/>
      <c r="N1" s="737"/>
      <c r="O1" s="737"/>
      <c r="P1" s="737"/>
      <c r="Q1" s="422" t="s">
        <v>1</v>
      </c>
      <c r="R1" s="423"/>
      <c r="S1" s="423"/>
    </row>
    <row r="2" spans="1:20" ht="19.149999999999999" customHeight="1">
      <c r="A2" s="425"/>
      <c r="Q2" s="422" t="s">
        <v>1</v>
      </c>
      <c r="T2" s="422"/>
    </row>
    <row r="3" spans="1:20" ht="15.75">
      <c r="A3" s="738" t="s">
        <v>276</v>
      </c>
      <c r="B3" s="739"/>
      <c r="C3" s="739"/>
      <c r="D3" s="739"/>
      <c r="E3" s="739"/>
      <c r="F3" s="739"/>
      <c r="G3" s="739"/>
      <c r="H3" s="739"/>
      <c r="I3" s="739"/>
      <c r="J3" s="739"/>
      <c r="K3" s="739"/>
      <c r="L3" s="739"/>
      <c r="M3" s="739"/>
      <c r="N3" s="739"/>
      <c r="O3" s="739"/>
      <c r="P3" s="739"/>
      <c r="Q3" s="422" t="s">
        <v>1</v>
      </c>
      <c r="R3" s="61"/>
      <c r="S3" s="61"/>
      <c r="T3" s="422"/>
    </row>
    <row r="4" spans="1:20" ht="15.75">
      <c r="A4" s="740" t="str">
        <f>'B. Summary of Requirements '!A5:X5</f>
        <v>Office of the Federal Detention Trustee</v>
      </c>
      <c r="B4" s="739"/>
      <c r="C4" s="739"/>
      <c r="D4" s="739"/>
      <c r="E4" s="739"/>
      <c r="F4" s="739"/>
      <c r="G4" s="739"/>
      <c r="H4" s="739"/>
      <c r="I4" s="739"/>
      <c r="J4" s="739"/>
      <c r="K4" s="739"/>
      <c r="L4" s="739"/>
      <c r="M4" s="739"/>
      <c r="N4" s="739"/>
      <c r="O4" s="739"/>
      <c r="P4" s="739"/>
      <c r="Q4" s="422" t="s">
        <v>1</v>
      </c>
      <c r="R4" s="59"/>
      <c r="S4" s="59"/>
    </row>
    <row r="5" spans="1:20" ht="15">
      <c r="A5" s="741" t="s">
        <v>248</v>
      </c>
      <c r="B5" s="739"/>
      <c r="C5" s="739"/>
      <c r="D5" s="739"/>
      <c r="E5" s="739"/>
      <c r="F5" s="739"/>
      <c r="G5" s="739"/>
      <c r="H5" s="739"/>
      <c r="I5" s="739"/>
      <c r="J5" s="739"/>
      <c r="K5" s="739"/>
      <c r="L5" s="739"/>
      <c r="M5" s="739"/>
      <c r="N5" s="739"/>
      <c r="O5" s="739"/>
      <c r="P5" s="739"/>
      <c r="Q5" s="422" t="s">
        <v>1</v>
      </c>
      <c r="R5" s="61"/>
      <c r="S5" s="61"/>
      <c r="T5" s="422"/>
    </row>
    <row r="6" spans="1:20">
      <c r="Q6" s="422" t="s">
        <v>1</v>
      </c>
      <c r="T6" s="422"/>
    </row>
    <row r="7" spans="1:20" ht="13.5" thickBot="1">
      <c r="Q7" s="422" t="s">
        <v>1</v>
      </c>
      <c r="T7" s="422"/>
    </row>
    <row r="8" spans="1:20" ht="37.5" customHeight="1">
      <c r="A8" s="426"/>
      <c r="B8" s="427"/>
      <c r="C8" s="719" t="s">
        <v>291</v>
      </c>
      <c r="D8" s="720"/>
      <c r="E8" s="428"/>
      <c r="F8" s="719" t="s">
        <v>309</v>
      </c>
      <c r="G8" s="720"/>
      <c r="H8" s="428"/>
      <c r="I8" s="723" t="s">
        <v>234</v>
      </c>
      <c r="J8" s="720"/>
      <c r="K8" s="724">
        <v>2012</v>
      </c>
      <c r="L8" s="725"/>
      <c r="M8" s="725"/>
      <c r="N8" s="726"/>
      <c r="O8" s="723" t="s">
        <v>40</v>
      </c>
      <c r="P8" s="720"/>
      <c r="Q8" s="422" t="s">
        <v>1</v>
      </c>
      <c r="S8" s="429"/>
      <c r="T8" s="422"/>
    </row>
    <row r="9" spans="1:20" ht="14.25" customHeight="1">
      <c r="A9" s="427"/>
      <c r="B9" s="427"/>
      <c r="C9" s="742"/>
      <c r="D9" s="743"/>
      <c r="E9" s="428"/>
      <c r="F9" s="721"/>
      <c r="G9" s="722"/>
      <c r="H9" s="428"/>
      <c r="I9" s="721"/>
      <c r="J9" s="722"/>
      <c r="K9" s="727" t="s">
        <v>269</v>
      </c>
      <c r="L9" s="728"/>
      <c r="M9" s="716" t="s">
        <v>277</v>
      </c>
      <c r="N9" s="707"/>
      <c r="O9" s="721"/>
      <c r="P9" s="722"/>
      <c r="Q9" s="422" t="s">
        <v>1</v>
      </c>
      <c r="S9" s="429"/>
      <c r="T9" s="422"/>
    </row>
    <row r="10" spans="1:20" hidden="1">
      <c r="A10" s="717" t="s">
        <v>278</v>
      </c>
      <c r="B10" s="427"/>
      <c r="C10" s="430"/>
      <c r="D10" s="431"/>
      <c r="E10" s="432"/>
      <c r="F10" s="430"/>
      <c r="G10" s="431"/>
      <c r="H10" s="432"/>
      <c r="I10" s="430"/>
      <c r="J10" s="431"/>
      <c r="K10" s="430"/>
      <c r="L10" s="431"/>
      <c r="M10" s="433"/>
      <c r="N10" s="431"/>
      <c r="O10" s="430"/>
      <c r="P10" s="431"/>
      <c r="Q10" s="422" t="s">
        <v>1</v>
      </c>
      <c r="S10" s="433"/>
      <c r="T10" s="422"/>
    </row>
    <row r="11" spans="1:20" ht="51">
      <c r="A11" s="718"/>
      <c r="B11" s="427"/>
      <c r="C11" s="434" t="s">
        <v>279</v>
      </c>
      <c r="D11" s="435" t="s">
        <v>280</v>
      </c>
      <c r="E11" s="432"/>
      <c r="F11" s="434" t="s">
        <v>279</v>
      </c>
      <c r="G11" s="435" t="s">
        <v>280</v>
      </c>
      <c r="H11" s="432"/>
      <c r="I11" s="434" t="s">
        <v>279</v>
      </c>
      <c r="J11" s="435" t="s">
        <v>280</v>
      </c>
      <c r="K11" s="434" t="s">
        <v>279</v>
      </c>
      <c r="L11" s="435" t="s">
        <v>280</v>
      </c>
      <c r="M11" s="434" t="s">
        <v>279</v>
      </c>
      <c r="N11" s="435" t="s">
        <v>280</v>
      </c>
      <c r="O11" s="434" t="s">
        <v>279</v>
      </c>
      <c r="P11" s="435" t="s">
        <v>280</v>
      </c>
      <c r="Q11" s="422" t="s">
        <v>1</v>
      </c>
      <c r="S11" s="436"/>
      <c r="T11" s="422"/>
    </row>
    <row r="12" spans="1:20">
      <c r="A12" s="437"/>
      <c r="B12" s="427"/>
      <c r="C12" s="438"/>
      <c r="D12" s="439"/>
      <c r="E12" s="440"/>
      <c r="F12" s="438"/>
      <c r="G12" s="439"/>
      <c r="H12" s="440"/>
      <c r="I12" s="438"/>
      <c r="J12" s="439"/>
      <c r="K12" s="438"/>
      <c r="L12" s="441"/>
      <c r="M12" s="442"/>
      <c r="N12" s="439"/>
      <c r="O12" s="438"/>
      <c r="P12" s="439"/>
      <c r="Q12" s="422" t="s">
        <v>1</v>
      </c>
      <c r="S12" s="443"/>
      <c r="T12" s="422"/>
    </row>
    <row r="13" spans="1:20" ht="25.5">
      <c r="A13" s="453" t="s">
        <v>281</v>
      </c>
      <c r="B13" s="427"/>
      <c r="C13" s="438"/>
      <c r="D13" s="439"/>
      <c r="E13" s="440"/>
      <c r="F13" s="438"/>
      <c r="G13" s="439"/>
      <c r="H13" s="440"/>
      <c r="I13" s="438"/>
      <c r="J13" s="439"/>
      <c r="K13" s="438"/>
      <c r="L13" s="441"/>
      <c r="M13" s="438"/>
      <c r="N13" s="439"/>
      <c r="O13" s="438"/>
      <c r="P13" s="439"/>
      <c r="Q13" s="422" t="s">
        <v>1</v>
      </c>
      <c r="R13" s="443"/>
      <c r="S13" s="443"/>
      <c r="T13" s="422"/>
    </row>
    <row r="14" spans="1:20" ht="38.25">
      <c r="A14" s="446" t="s">
        <v>282</v>
      </c>
      <c r="B14" s="427"/>
      <c r="C14" s="438">
        <v>0</v>
      </c>
      <c r="D14" s="439">
        <v>35757</v>
      </c>
      <c r="E14" s="440"/>
      <c r="F14" s="438">
        <v>0</v>
      </c>
      <c r="G14" s="439">
        <v>35757</v>
      </c>
      <c r="H14" s="440"/>
      <c r="I14" s="438">
        <v>0</v>
      </c>
      <c r="J14" s="439">
        <v>35757</v>
      </c>
      <c r="K14" s="438">
        <v>0</v>
      </c>
      <c r="L14" s="441">
        <v>0</v>
      </c>
      <c r="M14" s="438">
        <v>0</v>
      </c>
      <c r="N14" s="439">
        <v>0</v>
      </c>
      <c r="O14" s="438">
        <f t="shared" ref="O14:P20" si="0">+I14+K14+M14</f>
        <v>0</v>
      </c>
      <c r="P14" s="439">
        <f t="shared" si="0"/>
        <v>35757</v>
      </c>
      <c r="Q14" s="422" t="s">
        <v>1</v>
      </c>
      <c r="R14" s="443"/>
      <c r="S14" s="443"/>
      <c r="T14" s="422"/>
    </row>
    <row r="15" spans="1:20">
      <c r="A15" s="445" t="s">
        <v>283</v>
      </c>
      <c r="B15" s="427"/>
      <c r="C15" s="438"/>
      <c r="D15" s="439"/>
      <c r="E15" s="440"/>
      <c r="F15" s="438"/>
      <c r="G15" s="439"/>
      <c r="H15" s="440"/>
      <c r="I15" s="438"/>
      <c r="J15" s="439"/>
      <c r="K15" s="438"/>
      <c r="L15" s="441"/>
      <c r="M15" s="438"/>
      <c r="N15" s="439"/>
      <c r="O15" s="438">
        <f t="shared" si="0"/>
        <v>0</v>
      </c>
      <c r="P15" s="439">
        <f t="shared" si="0"/>
        <v>0</v>
      </c>
      <c r="Q15" s="422" t="s">
        <v>1</v>
      </c>
      <c r="R15" s="443"/>
      <c r="S15" s="443"/>
      <c r="T15" s="422"/>
    </row>
    <row r="16" spans="1:20" ht="42" customHeight="1">
      <c r="A16" s="446" t="s">
        <v>284</v>
      </c>
      <c r="B16" s="427"/>
      <c r="C16" s="438">
        <v>25</v>
      </c>
      <c r="D16" s="439">
        <f>1402906+7000</f>
        <v>1409906</v>
      </c>
      <c r="E16" s="440"/>
      <c r="F16" s="438">
        <v>25</v>
      </c>
      <c r="G16" s="439">
        <v>1402906</v>
      </c>
      <c r="H16" s="440"/>
      <c r="I16" s="438">
        <v>27</v>
      </c>
      <c r="J16" s="439">
        <v>1403028</v>
      </c>
      <c r="K16" s="438">
        <v>2</v>
      </c>
      <c r="L16" s="441">
        <v>156584</v>
      </c>
      <c r="M16" s="438">
        <v>0</v>
      </c>
      <c r="N16" s="439">
        <v>-9</v>
      </c>
      <c r="O16" s="438">
        <f t="shared" si="0"/>
        <v>29</v>
      </c>
      <c r="P16" s="439">
        <f t="shared" si="0"/>
        <v>1559603</v>
      </c>
      <c r="Q16" s="422" t="s">
        <v>1</v>
      </c>
      <c r="R16" s="443"/>
      <c r="S16" s="443"/>
      <c r="T16" s="422"/>
    </row>
    <row r="17" spans="1:20" ht="38.25">
      <c r="A17" s="446" t="s">
        <v>285</v>
      </c>
      <c r="B17" s="427"/>
      <c r="C17" s="438"/>
      <c r="D17" s="439"/>
      <c r="E17" s="440"/>
      <c r="F17" s="438"/>
      <c r="G17" s="439"/>
      <c r="H17" s="440"/>
      <c r="I17" s="438"/>
      <c r="J17" s="439"/>
      <c r="K17" s="438"/>
      <c r="L17" s="441"/>
      <c r="M17" s="438"/>
      <c r="N17" s="439"/>
      <c r="O17" s="438">
        <f t="shared" si="0"/>
        <v>0</v>
      </c>
      <c r="P17" s="439">
        <f t="shared" si="0"/>
        <v>0</v>
      </c>
      <c r="Q17" s="422" t="s">
        <v>1</v>
      </c>
      <c r="R17" s="443"/>
      <c r="S17" s="443"/>
      <c r="T17" s="422"/>
    </row>
    <row r="18" spans="1:20" ht="25.5">
      <c r="A18" s="446" t="s">
        <v>286</v>
      </c>
      <c r="B18" s="427"/>
      <c r="C18" s="438"/>
      <c r="D18" s="439"/>
      <c r="E18" s="440"/>
      <c r="F18" s="438"/>
      <c r="G18" s="439"/>
      <c r="H18" s="440"/>
      <c r="I18" s="438"/>
      <c r="J18" s="439"/>
      <c r="K18" s="438"/>
      <c r="L18" s="441"/>
      <c r="M18" s="438"/>
      <c r="N18" s="439"/>
      <c r="O18" s="438">
        <f t="shared" si="0"/>
        <v>0</v>
      </c>
      <c r="P18" s="439">
        <f t="shared" si="0"/>
        <v>0</v>
      </c>
      <c r="Q18" s="422" t="s">
        <v>1</v>
      </c>
      <c r="R18" s="443"/>
      <c r="S18" s="443"/>
      <c r="T18" s="422"/>
    </row>
    <row r="19" spans="1:20" ht="25.5">
      <c r="A19" s="446" t="s">
        <v>287</v>
      </c>
      <c r="B19" s="427"/>
      <c r="C19" s="438"/>
      <c r="D19" s="439"/>
      <c r="E19" s="440"/>
      <c r="F19" s="438"/>
      <c r="G19" s="439"/>
      <c r="H19" s="440"/>
      <c r="I19" s="438"/>
      <c r="J19" s="439"/>
      <c r="K19" s="438"/>
      <c r="L19" s="441"/>
      <c r="M19" s="438"/>
      <c r="N19" s="439"/>
      <c r="O19" s="438">
        <f t="shared" si="0"/>
        <v>0</v>
      </c>
      <c r="P19" s="439">
        <f t="shared" si="0"/>
        <v>0</v>
      </c>
      <c r="Q19" s="422" t="s">
        <v>1</v>
      </c>
      <c r="R19" s="443"/>
      <c r="S19" s="443"/>
      <c r="T19" s="422"/>
    </row>
    <row r="20" spans="1:20">
      <c r="A20" s="445" t="s">
        <v>288</v>
      </c>
      <c r="B20" s="427"/>
      <c r="C20" s="438"/>
      <c r="D20" s="439"/>
      <c r="E20" s="440"/>
      <c r="F20" s="438"/>
      <c r="G20" s="439"/>
      <c r="H20" s="440"/>
      <c r="I20" s="438"/>
      <c r="J20" s="439"/>
      <c r="K20" s="438"/>
      <c r="L20" s="441"/>
      <c r="M20" s="438"/>
      <c r="N20" s="439"/>
      <c r="O20" s="438">
        <f t="shared" si="0"/>
        <v>0</v>
      </c>
      <c r="P20" s="439">
        <f t="shared" si="0"/>
        <v>0</v>
      </c>
      <c r="Q20" s="422" t="s">
        <v>1</v>
      </c>
      <c r="R20" s="443"/>
      <c r="S20" s="443"/>
      <c r="T20" s="422"/>
    </row>
    <row r="21" spans="1:20">
      <c r="A21" s="447" t="s">
        <v>289</v>
      </c>
      <c r="B21" s="444"/>
      <c r="C21" s="448">
        <f>SUM(C14:C20)</f>
        <v>25</v>
      </c>
      <c r="D21" s="449">
        <f>SUM(D14:D20)</f>
        <v>1445663</v>
      </c>
      <c r="E21" s="450"/>
      <c r="F21" s="448">
        <f>SUM(F14:F20)</f>
        <v>25</v>
      </c>
      <c r="G21" s="449">
        <f>SUM(G14:G20)</f>
        <v>1438663</v>
      </c>
      <c r="H21" s="451"/>
      <c r="I21" s="448">
        <f t="shared" ref="I21:P21" si="1">SUM(I14:I20)</f>
        <v>27</v>
      </c>
      <c r="J21" s="449">
        <f t="shared" si="1"/>
        <v>1438785</v>
      </c>
      <c r="K21" s="448">
        <f t="shared" si="1"/>
        <v>2</v>
      </c>
      <c r="L21" s="454">
        <f t="shared" si="1"/>
        <v>156584</v>
      </c>
      <c r="M21" s="448">
        <f t="shared" si="1"/>
        <v>0</v>
      </c>
      <c r="N21" s="449">
        <f t="shared" si="1"/>
        <v>-9</v>
      </c>
      <c r="O21" s="448">
        <f t="shared" si="1"/>
        <v>29</v>
      </c>
      <c r="P21" s="449">
        <f t="shared" si="1"/>
        <v>1595360</v>
      </c>
      <c r="Q21" s="422" t="s">
        <v>1</v>
      </c>
      <c r="R21" s="452"/>
      <c r="S21" s="452"/>
      <c r="T21" s="422"/>
    </row>
    <row r="22" spans="1:20" ht="13.5" thickBot="1">
      <c r="A22" s="427"/>
      <c r="B22" s="427"/>
      <c r="C22" s="427"/>
      <c r="D22" s="427"/>
      <c r="E22" s="427"/>
      <c r="F22" s="427"/>
      <c r="G22" s="427"/>
      <c r="H22" s="427"/>
      <c r="I22" s="427"/>
      <c r="J22" s="427"/>
      <c r="K22" s="455"/>
      <c r="L22" s="455"/>
      <c r="M22" s="456"/>
      <c r="N22" s="427"/>
      <c r="O22" s="427"/>
      <c r="P22" s="427"/>
      <c r="Q22" s="422" t="s">
        <v>1</v>
      </c>
      <c r="R22" s="443"/>
      <c r="S22" s="443"/>
      <c r="T22" s="422"/>
    </row>
    <row r="23" spans="1:20" s="461" customFormat="1" ht="18.75" customHeight="1" thickBot="1">
      <c r="A23" s="457" t="s">
        <v>290</v>
      </c>
      <c r="B23" s="458"/>
      <c r="C23" s="570">
        <f>C21</f>
        <v>25</v>
      </c>
      <c r="D23" s="571">
        <f>D21</f>
        <v>1445663</v>
      </c>
      <c r="E23" s="458"/>
      <c r="F23" s="570">
        <f>+F21</f>
        <v>25</v>
      </c>
      <c r="G23" s="571">
        <f>+G21</f>
        <v>1438663</v>
      </c>
      <c r="H23" s="572"/>
      <c r="I23" s="570">
        <f>+I21</f>
        <v>27</v>
      </c>
      <c r="J23" s="571">
        <f>+J21</f>
        <v>1438785</v>
      </c>
      <c r="K23" s="570">
        <f>K21</f>
        <v>2</v>
      </c>
      <c r="L23" s="571">
        <f>+L21</f>
        <v>156584</v>
      </c>
      <c r="M23" s="570">
        <f>+M21</f>
        <v>0</v>
      </c>
      <c r="N23" s="571">
        <f>+N21</f>
        <v>-9</v>
      </c>
      <c r="O23" s="570">
        <f>+O21</f>
        <v>29</v>
      </c>
      <c r="P23" s="571">
        <f>+P21</f>
        <v>1595360</v>
      </c>
      <c r="Q23" s="422" t="s">
        <v>23</v>
      </c>
      <c r="R23" s="459"/>
      <c r="S23" s="460"/>
      <c r="T23" s="422"/>
    </row>
    <row r="24" spans="1:20">
      <c r="A24" s="463"/>
      <c r="B24" s="463"/>
      <c r="C24" s="459"/>
      <c r="D24" s="460"/>
      <c r="E24" s="463"/>
      <c r="F24" s="459"/>
      <c r="G24" s="460"/>
      <c r="H24" s="463"/>
      <c r="I24" s="459"/>
      <c r="J24" s="460"/>
      <c r="K24" s="461"/>
      <c r="L24" s="461"/>
      <c r="M24" s="461"/>
      <c r="N24" s="461"/>
      <c r="O24" s="461"/>
      <c r="P24" s="461"/>
      <c r="Q24" s="461"/>
      <c r="R24" s="462"/>
      <c r="S24" s="462"/>
      <c r="T24" s="422"/>
    </row>
    <row r="25" spans="1:20">
      <c r="A25" s="463"/>
      <c r="B25" s="463"/>
      <c r="C25" s="459"/>
      <c r="D25" s="460"/>
      <c r="E25" s="463"/>
      <c r="F25" s="459"/>
      <c r="G25" s="460"/>
      <c r="H25" s="463"/>
      <c r="I25" s="459"/>
      <c r="J25" s="460"/>
      <c r="K25" s="461"/>
      <c r="L25" s="461"/>
      <c r="M25" s="461"/>
      <c r="N25" s="461"/>
      <c r="O25" s="461"/>
      <c r="P25" s="461"/>
      <c r="Q25" s="461"/>
      <c r="R25" s="462"/>
      <c r="S25" s="462"/>
      <c r="T25" s="422"/>
    </row>
    <row r="26" spans="1:20">
      <c r="A26" s="464"/>
      <c r="B26" s="465"/>
      <c r="C26" s="466"/>
      <c r="D26" s="467"/>
      <c r="E26" s="465"/>
      <c r="F26" s="466"/>
      <c r="G26" s="467"/>
      <c r="H26" s="465"/>
      <c r="I26" s="466"/>
      <c r="J26" s="467"/>
      <c r="K26" s="466"/>
      <c r="L26" s="468"/>
      <c r="M26" s="466"/>
      <c r="N26" s="467"/>
      <c r="O26" s="466"/>
      <c r="P26" s="467"/>
      <c r="Q26" s="461"/>
      <c r="R26" s="469"/>
      <c r="S26" s="470"/>
      <c r="T26" s="422"/>
    </row>
    <row r="27" spans="1:20">
      <c r="A27" s="463"/>
      <c r="B27" s="463"/>
      <c r="C27" s="459"/>
      <c r="D27" s="460"/>
      <c r="E27" s="463"/>
      <c r="F27" s="459"/>
      <c r="G27" s="460"/>
      <c r="H27" s="463"/>
      <c r="I27" s="459"/>
      <c r="J27" s="460"/>
      <c r="K27" s="461"/>
      <c r="L27" s="461"/>
      <c r="M27" s="461"/>
      <c r="N27" s="461"/>
      <c r="O27" s="461"/>
      <c r="P27" s="461"/>
      <c r="Q27" s="461"/>
      <c r="R27" s="462"/>
      <c r="S27" s="462"/>
    </row>
    <row r="29" spans="1:20" ht="15.75">
      <c r="A29" s="729"/>
      <c r="B29" s="729"/>
      <c r="C29" s="729"/>
      <c r="D29" s="729"/>
      <c r="E29" s="729"/>
      <c r="F29" s="729"/>
      <c r="G29" s="729"/>
      <c r="H29" s="729"/>
      <c r="I29" s="471"/>
      <c r="J29" s="472"/>
      <c r="K29" s="473"/>
      <c r="L29" s="473"/>
      <c r="M29" s="473"/>
      <c r="N29" s="473"/>
      <c r="O29" s="473"/>
      <c r="P29" s="473"/>
      <c r="Q29" s="473"/>
      <c r="R29" s="473"/>
      <c r="S29" s="473"/>
    </row>
    <row r="30" spans="1:20" ht="15.75">
      <c r="A30" s="475"/>
      <c r="B30" s="476"/>
      <c r="C30" s="477"/>
      <c r="D30" s="477"/>
      <c r="E30" s="476"/>
      <c r="F30" s="477"/>
      <c r="G30" s="477"/>
      <c r="H30" s="476"/>
      <c r="I30" s="471"/>
      <c r="J30" s="472"/>
      <c r="K30" s="473"/>
      <c r="L30" s="473"/>
      <c r="M30" s="473"/>
      <c r="N30" s="473"/>
      <c r="O30" s="473"/>
      <c r="P30" s="473"/>
      <c r="Q30" s="473"/>
      <c r="R30" s="473"/>
      <c r="S30" s="473"/>
    </row>
    <row r="31" spans="1:20" ht="68.25" customHeight="1">
      <c r="A31" s="734"/>
      <c r="B31" s="735"/>
      <c r="C31" s="735"/>
      <c r="D31" s="735"/>
      <c r="E31" s="735"/>
      <c r="F31" s="735"/>
      <c r="G31" s="735"/>
      <c r="H31" s="478"/>
      <c r="I31" s="84"/>
      <c r="J31" s="474"/>
      <c r="K31" s="474"/>
      <c r="L31" s="474"/>
      <c r="M31" s="474"/>
      <c r="N31" s="474"/>
      <c r="O31" s="474"/>
      <c r="P31" s="474"/>
      <c r="Q31" s="474"/>
      <c r="R31" s="474"/>
      <c r="S31" s="474"/>
    </row>
    <row r="32" spans="1:20" ht="15" customHeight="1">
      <c r="A32" s="478"/>
      <c r="B32" s="478"/>
      <c r="C32" s="478"/>
      <c r="D32" s="478"/>
      <c r="E32" s="478"/>
      <c r="F32" s="478"/>
      <c r="G32" s="478"/>
      <c r="H32" s="478"/>
      <c r="I32" s="84"/>
      <c r="J32" s="474"/>
      <c r="K32" s="474"/>
      <c r="L32" s="474"/>
      <c r="M32" s="474"/>
      <c r="N32" s="474"/>
      <c r="O32" s="474"/>
      <c r="P32" s="474"/>
      <c r="Q32" s="474"/>
      <c r="R32" s="474"/>
      <c r="S32" s="474"/>
    </row>
    <row r="33" spans="1:19" ht="15">
      <c r="A33" s="730"/>
      <c r="B33" s="731"/>
      <c r="C33" s="731"/>
      <c r="D33" s="731"/>
      <c r="E33" s="731"/>
      <c r="F33" s="731"/>
      <c r="G33" s="731"/>
      <c r="H33" s="479"/>
      <c r="I33" s="85"/>
      <c r="J33" s="85"/>
      <c r="K33" s="85"/>
      <c r="L33" s="85"/>
      <c r="M33" s="85"/>
      <c r="N33" s="85"/>
      <c r="O33" s="85"/>
      <c r="P33" s="85"/>
      <c r="Q33" s="85"/>
      <c r="R33" s="85"/>
      <c r="S33" s="85"/>
    </row>
    <row r="34" spans="1:19">
      <c r="A34" s="480"/>
      <c r="B34" s="480"/>
      <c r="C34" s="480"/>
      <c r="D34" s="480"/>
      <c r="E34" s="480"/>
      <c r="F34" s="480"/>
      <c r="G34" s="480"/>
      <c r="H34" s="480"/>
      <c r="I34" s="473"/>
      <c r="J34" s="473"/>
      <c r="K34" s="473"/>
      <c r="L34" s="473"/>
      <c r="M34" s="473"/>
      <c r="N34" s="473"/>
      <c r="O34" s="473"/>
      <c r="P34" s="473"/>
      <c r="Q34" s="473"/>
      <c r="R34" s="473"/>
      <c r="S34" s="473"/>
    </row>
    <row r="35" spans="1:19" ht="57" customHeight="1">
      <c r="A35" s="732"/>
      <c r="B35" s="733"/>
      <c r="C35" s="733"/>
      <c r="D35" s="733"/>
      <c r="E35" s="733"/>
      <c r="F35" s="733"/>
      <c r="G35" s="733"/>
      <c r="H35" s="478"/>
      <c r="I35" s="84"/>
      <c r="J35" s="474"/>
      <c r="K35" s="474"/>
      <c r="L35" s="474"/>
      <c r="M35" s="474"/>
      <c r="N35" s="474"/>
      <c r="O35" s="474"/>
      <c r="P35" s="474"/>
      <c r="Q35" s="474"/>
      <c r="R35" s="474"/>
      <c r="S35" s="474"/>
    </row>
    <row r="36" spans="1:19" ht="33.75" customHeight="1">
      <c r="A36" s="732"/>
      <c r="B36" s="733"/>
      <c r="C36" s="733"/>
      <c r="D36" s="733"/>
      <c r="E36" s="733"/>
      <c r="F36" s="733"/>
      <c r="G36" s="733"/>
      <c r="H36" s="478"/>
      <c r="I36" s="84"/>
      <c r="J36" s="474"/>
      <c r="K36" s="474"/>
      <c r="L36" s="474"/>
      <c r="M36" s="474"/>
      <c r="N36" s="474"/>
      <c r="O36" s="474"/>
      <c r="P36" s="474"/>
      <c r="Q36" s="474"/>
      <c r="R36" s="474"/>
      <c r="S36" s="474"/>
    </row>
    <row r="37" spans="1:19" ht="15">
      <c r="A37" s="713"/>
      <c r="B37" s="714"/>
      <c r="C37" s="714"/>
      <c r="D37" s="714"/>
      <c r="E37" s="714"/>
      <c r="F37" s="714"/>
      <c r="G37" s="714"/>
      <c r="H37" s="714"/>
      <c r="I37" s="714"/>
      <c r="J37" s="715"/>
      <c r="K37" s="715"/>
      <c r="L37" s="715"/>
      <c r="M37" s="715"/>
      <c r="N37" s="715"/>
      <c r="O37" s="715"/>
      <c r="P37" s="715"/>
      <c r="Q37" s="715"/>
      <c r="R37" s="715"/>
      <c r="S37" s="715"/>
    </row>
    <row r="38" spans="1:19" ht="15">
      <c r="A38" s="713"/>
      <c r="B38" s="714"/>
      <c r="C38" s="714"/>
      <c r="D38" s="714"/>
      <c r="E38" s="714"/>
      <c r="F38" s="714"/>
      <c r="G38" s="714"/>
      <c r="H38" s="714"/>
      <c r="I38" s="714"/>
      <c r="J38" s="715"/>
      <c r="K38" s="715"/>
      <c r="L38" s="715"/>
      <c r="M38" s="715"/>
      <c r="N38" s="715"/>
      <c r="O38" s="715"/>
      <c r="P38" s="715"/>
      <c r="Q38" s="715"/>
      <c r="R38" s="715"/>
      <c r="S38" s="715"/>
    </row>
    <row r="39" spans="1:19">
      <c r="S39" s="422"/>
    </row>
  </sheetData>
  <mergeCells count="19">
    <mergeCell ref="A1:P1"/>
    <mergeCell ref="A3:P3"/>
    <mergeCell ref="A4:P4"/>
    <mergeCell ref="A5:P5"/>
    <mergeCell ref="C8:D9"/>
    <mergeCell ref="A38:S38"/>
    <mergeCell ref="M9:N9"/>
    <mergeCell ref="A10:A11"/>
    <mergeCell ref="F8:G9"/>
    <mergeCell ref="O8:P9"/>
    <mergeCell ref="K8:N8"/>
    <mergeCell ref="A37:S37"/>
    <mergeCell ref="K9:L9"/>
    <mergeCell ref="I8:J9"/>
    <mergeCell ref="A29:H29"/>
    <mergeCell ref="A33:G33"/>
    <mergeCell ref="A36:G36"/>
    <mergeCell ref="A31:G31"/>
    <mergeCell ref="A35:G35"/>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40"/>
  <sheetViews>
    <sheetView view="pageBreakPreview" zoomScale="85" zoomScaleNormal="75" zoomScaleSheetLayoutView="75" workbookViewId="0">
      <selection activeCell="G36" sqref="G36:I36"/>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41" customWidth="1"/>
    <col min="8" max="8" width="7.77734375" style="41" customWidth="1"/>
    <col min="9" max="9" width="12.109375" style="41" customWidth="1"/>
    <col min="11" max="11" width="6.44140625" style="102" customWidth="1"/>
  </cols>
  <sheetData>
    <row r="1" spans="1:24" ht="20.25">
      <c r="A1" s="744" t="s">
        <v>32</v>
      </c>
      <c r="B1" s="745"/>
      <c r="C1" s="745"/>
      <c r="D1" s="745"/>
      <c r="E1" s="745"/>
      <c r="F1" s="745"/>
      <c r="G1" s="745"/>
      <c r="H1" s="745"/>
      <c r="I1" s="745"/>
      <c r="J1" s="102" t="s">
        <v>1</v>
      </c>
    </row>
    <row r="2" spans="1:24" ht="15.75">
      <c r="A2" s="747" t="s">
        <v>267</v>
      </c>
      <c r="B2" s="747"/>
      <c r="C2" s="747"/>
      <c r="D2" s="747"/>
      <c r="E2" s="747"/>
      <c r="F2" s="747"/>
      <c r="G2" s="747"/>
      <c r="H2" s="747"/>
      <c r="I2" s="748"/>
      <c r="J2" s="102" t="s">
        <v>1</v>
      </c>
    </row>
    <row r="3" spans="1:24" ht="15" customHeight="1">
      <c r="A3" s="738" t="s">
        <v>228</v>
      </c>
      <c r="B3" s="739"/>
      <c r="C3" s="739"/>
      <c r="D3" s="739"/>
      <c r="E3" s="739"/>
      <c r="F3" s="739"/>
      <c r="G3" s="739"/>
      <c r="H3" s="739"/>
      <c r="I3" s="739"/>
      <c r="J3" s="102" t="s">
        <v>1</v>
      </c>
      <c r="L3" s="59"/>
      <c r="M3" s="59"/>
      <c r="N3" s="59"/>
      <c r="O3" s="59"/>
      <c r="P3" s="59"/>
      <c r="Q3" s="59"/>
      <c r="R3" s="59"/>
      <c r="S3" s="59"/>
      <c r="T3" s="59"/>
      <c r="U3" s="59"/>
      <c r="V3" s="59"/>
      <c r="W3" s="59"/>
      <c r="X3" s="59"/>
    </row>
    <row r="4" spans="1:24" ht="15.75">
      <c r="A4" s="740" t="str">
        <f>+'B. Summary of Requirements '!A5</f>
        <v>Office of the Federal Detention Trustee</v>
      </c>
      <c r="B4" s="739"/>
      <c r="C4" s="739"/>
      <c r="D4" s="739"/>
      <c r="E4" s="739"/>
      <c r="F4" s="739"/>
      <c r="G4" s="739"/>
      <c r="H4" s="739"/>
      <c r="I4" s="739"/>
      <c r="J4" s="102" t="s">
        <v>1</v>
      </c>
      <c r="L4" s="61"/>
      <c r="M4" s="59"/>
      <c r="N4" s="59"/>
      <c r="O4" s="59"/>
      <c r="P4" s="59"/>
      <c r="Q4" s="59"/>
      <c r="R4" s="59"/>
      <c r="S4" s="59"/>
      <c r="T4" s="59"/>
      <c r="U4" s="59"/>
      <c r="V4" s="59"/>
      <c r="W4" s="59"/>
      <c r="X4" s="59"/>
    </row>
    <row r="5" spans="1:24">
      <c r="A5" s="749"/>
      <c r="B5" s="749"/>
      <c r="C5" s="749"/>
      <c r="D5" s="749"/>
      <c r="E5" s="749"/>
      <c r="F5" s="749"/>
      <c r="G5" s="749"/>
      <c r="H5" s="749"/>
      <c r="I5" s="749"/>
      <c r="J5" s="102" t="s">
        <v>1</v>
      </c>
      <c r="L5" s="60"/>
      <c r="M5" s="59"/>
      <c r="N5" s="59"/>
      <c r="O5" s="59"/>
      <c r="P5" s="59"/>
      <c r="Q5" s="59"/>
      <c r="R5" s="59"/>
      <c r="S5" s="59"/>
      <c r="T5" s="59"/>
      <c r="U5" s="59"/>
      <c r="V5" s="59"/>
      <c r="W5" s="59"/>
      <c r="X5" s="59"/>
    </row>
    <row r="6" spans="1:24">
      <c r="A6" s="749"/>
      <c r="B6" s="749"/>
      <c r="C6" s="749"/>
      <c r="D6" s="749"/>
      <c r="E6" s="749"/>
      <c r="F6" s="749"/>
      <c r="G6" s="749"/>
      <c r="H6" s="749"/>
      <c r="I6" s="749"/>
      <c r="J6" s="102" t="s">
        <v>1</v>
      </c>
      <c r="L6" s="60"/>
      <c r="M6" s="59"/>
      <c r="N6" s="59"/>
      <c r="O6" s="59"/>
      <c r="P6" s="59"/>
      <c r="Q6" s="59"/>
      <c r="R6" s="59"/>
      <c r="S6" s="59"/>
      <c r="T6" s="59"/>
      <c r="U6" s="59"/>
      <c r="V6" s="59"/>
      <c r="W6" s="59"/>
      <c r="X6" s="59"/>
    </row>
    <row r="7" spans="1:24">
      <c r="A7" s="746" t="s">
        <v>269</v>
      </c>
      <c r="B7" s="739"/>
      <c r="C7" s="739"/>
      <c r="D7" s="739"/>
      <c r="E7" s="739"/>
      <c r="F7" s="739"/>
      <c r="G7" s="739"/>
      <c r="H7" s="739"/>
      <c r="I7" s="739"/>
      <c r="J7" s="102" t="s">
        <v>1</v>
      </c>
      <c r="L7" s="60"/>
      <c r="M7" s="59"/>
      <c r="N7" s="59"/>
      <c r="O7" s="59"/>
      <c r="P7" s="59"/>
      <c r="Q7" s="59"/>
      <c r="R7" s="59"/>
      <c r="S7" s="59"/>
      <c r="T7" s="59"/>
      <c r="U7" s="59"/>
      <c r="V7" s="59"/>
      <c r="W7" s="59"/>
      <c r="X7" s="59"/>
    </row>
    <row r="8" spans="1:24">
      <c r="A8" s="332"/>
      <c r="B8" s="59"/>
      <c r="C8" s="59"/>
      <c r="D8" s="59"/>
      <c r="E8" s="59"/>
      <c r="F8" s="59"/>
      <c r="G8" s="328" t="s">
        <v>241</v>
      </c>
      <c r="H8" s="328" t="s">
        <v>47</v>
      </c>
      <c r="I8" s="328" t="s">
        <v>268</v>
      </c>
      <c r="J8" s="102"/>
      <c r="L8" s="60"/>
      <c r="M8" s="59"/>
      <c r="N8" s="59"/>
      <c r="O8" s="59"/>
      <c r="P8" s="59"/>
      <c r="Q8" s="59"/>
      <c r="R8" s="59"/>
      <c r="S8" s="59"/>
      <c r="T8" s="59"/>
      <c r="U8" s="59"/>
      <c r="V8" s="59"/>
      <c r="W8" s="59"/>
      <c r="X8" s="59"/>
    </row>
    <row r="9" spans="1:24" s="180" customFormat="1">
      <c r="A9" s="324"/>
      <c r="B9" s="324"/>
      <c r="C9" s="324"/>
      <c r="D9" s="324"/>
      <c r="E9" s="324"/>
      <c r="F9" s="324"/>
      <c r="G9" s="324"/>
      <c r="H9" s="324"/>
      <c r="I9" s="324"/>
      <c r="J9" s="102" t="s">
        <v>1</v>
      </c>
      <c r="K9" s="102"/>
      <c r="L9" s="60"/>
    </row>
    <row r="10" spans="1:24" s="180" customFormat="1" ht="45" customHeight="1">
      <c r="A10" s="751" t="s">
        <v>342</v>
      </c>
      <c r="B10" s="599"/>
      <c r="C10" s="599"/>
      <c r="D10" s="599"/>
      <c r="E10" s="599"/>
      <c r="F10" s="599"/>
      <c r="G10" s="185"/>
      <c r="H10" s="185"/>
      <c r="I10" s="579">
        <v>117</v>
      </c>
      <c r="J10" s="102" t="s">
        <v>1</v>
      </c>
      <c r="K10" s="102"/>
      <c r="L10" s="60"/>
    </row>
    <row r="11" spans="1:24" s="180" customFormat="1" ht="15" customHeight="1">
      <c r="A11" s="324"/>
      <c r="B11" s="324"/>
      <c r="C11" s="324"/>
      <c r="D11" s="324"/>
      <c r="E11" s="324"/>
      <c r="F11" s="324"/>
      <c r="G11" s="324"/>
      <c r="H11" s="324"/>
      <c r="I11" s="324"/>
      <c r="J11" s="102" t="s">
        <v>1</v>
      </c>
      <c r="K11" s="102"/>
      <c r="L11" s="60"/>
    </row>
    <row r="12" spans="1:24" s="180" customFormat="1" ht="19.5" customHeight="1">
      <c r="B12" s="752" t="s">
        <v>99</v>
      </c>
      <c r="C12" s="752" t="s">
        <v>17</v>
      </c>
      <c r="F12" s="182"/>
      <c r="G12" s="182"/>
      <c r="H12" s="182"/>
      <c r="I12" s="182"/>
      <c r="J12" s="102" t="s">
        <v>1</v>
      </c>
      <c r="K12" s="102"/>
    </row>
    <row r="13" spans="1:24" s="180" customFormat="1" ht="22.5" customHeight="1">
      <c r="B13" s="753"/>
      <c r="C13" s="753"/>
      <c r="F13" s="182"/>
      <c r="G13" s="182"/>
      <c r="H13" s="182"/>
      <c r="I13" s="182"/>
      <c r="J13" s="102" t="s">
        <v>1</v>
      </c>
      <c r="K13" s="102"/>
    </row>
    <row r="14" spans="1:24" s="180" customFormat="1">
      <c r="A14" s="181" t="s">
        <v>229</v>
      </c>
      <c r="B14" s="183">
        <v>204</v>
      </c>
      <c r="C14" s="183">
        <f>74-3</f>
        <v>71</v>
      </c>
      <c r="F14" s="183"/>
      <c r="G14" s="183"/>
      <c r="H14" s="183"/>
      <c r="I14" s="183"/>
      <c r="J14" s="102" t="s">
        <v>1</v>
      </c>
      <c r="K14" s="102"/>
    </row>
    <row r="15" spans="1:24" s="180" customFormat="1">
      <c r="A15" s="181" t="s">
        <v>220</v>
      </c>
      <c r="B15" s="184">
        <v>102</v>
      </c>
      <c r="C15" s="184"/>
      <c r="F15" s="183"/>
      <c r="G15" s="183"/>
      <c r="H15" s="183"/>
      <c r="I15" s="183"/>
      <c r="J15" s="102" t="s">
        <v>1</v>
      </c>
      <c r="K15" s="102"/>
    </row>
    <row r="16" spans="1:24" s="180" customFormat="1">
      <c r="A16" s="181" t="s">
        <v>230</v>
      </c>
      <c r="B16" s="183">
        <f>B14-B15</f>
        <v>102</v>
      </c>
      <c r="C16" s="183">
        <f>C14-C15</f>
        <v>71</v>
      </c>
      <c r="F16" s="183"/>
      <c r="G16" s="183"/>
      <c r="H16" s="183"/>
      <c r="I16" s="183"/>
      <c r="J16" s="102" t="s">
        <v>1</v>
      </c>
      <c r="K16" s="102"/>
    </row>
    <row r="17" spans="1:12" s="180" customFormat="1">
      <c r="A17" s="181" t="s">
        <v>231</v>
      </c>
      <c r="B17" s="181">
        <v>27</v>
      </c>
      <c r="C17" s="181">
        <f>19-2</f>
        <v>17</v>
      </c>
      <c r="F17" s="181"/>
      <c r="G17" s="181"/>
      <c r="H17" s="181"/>
      <c r="I17" s="181"/>
      <c r="J17" s="102" t="s">
        <v>1</v>
      </c>
      <c r="K17" s="102"/>
    </row>
    <row r="18" spans="1:12" s="180" customFormat="1">
      <c r="A18" s="181" t="s">
        <v>94</v>
      </c>
      <c r="B18" s="181">
        <v>4</v>
      </c>
      <c r="C18" s="181">
        <v>4</v>
      </c>
      <c r="F18" s="181"/>
      <c r="G18" s="181"/>
      <c r="H18" s="181"/>
      <c r="I18" s="181"/>
      <c r="J18" s="102" t="s">
        <v>1</v>
      </c>
      <c r="K18" s="102"/>
    </row>
    <row r="19" spans="1:12" s="180" customFormat="1">
      <c r="A19" s="181" t="s">
        <v>232</v>
      </c>
      <c r="B19" s="181">
        <v>7</v>
      </c>
      <c r="C19" s="181">
        <v>7</v>
      </c>
      <c r="F19" s="181"/>
      <c r="G19" s="181"/>
      <c r="H19" s="181"/>
      <c r="I19" s="181"/>
      <c r="J19" s="102" t="s">
        <v>1</v>
      </c>
      <c r="K19" s="102"/>
    </row>
    <row r="20" spans="1:12" s="180" customFormat="1">
      <c r="A20" s="181" t="s">
        <v>233</v>
      </c>
      <c r="B20" s="181">
        <v>1</v>
      </c>
      <c r="C20" s="181">
        <v>1</v>
      </c>
      <c r="F20" s="181"/>
      <c r="G20" s="181"/>
      <c r="H20" s="181"/>
      <c r="I20" s="181"/>
      <c r="J20" s="102" t="s">
        <v>1</v>
      </c>
      <c r="K20" s="102"/>
    </row>
    <row r="21" spans="1:12" s="180" customFormat="1">
      <c r="A21" s="181" t="s">
        <v>243</v>
      </c>
      <c r="B21" s="181">
        <v>11</v>
      </c>
      <c r="C21" s="181">
        <v>7</v>
      </c>
      <c r="F21" s="181"/>
      <c r="G21" s="181"/>
      <c r="H21" s="181"/>
      <c r="I21" s="181"/>
      <c r="J21" s="102" t="s">
        <v>1</v>
      </c>
      <c r="K21" s="102"/>
    </row>
    <row r="22" spans="1:12" s="180" customFormat="1">
      <c r="A22" s="181" t="s">
        <v>244</v>
      </c>
      <c r="B22" s="181">
        <v>1</v>
      </c>
      <c r="C22" s="181">
        <v>1</v>
      </c>
      <c r="F22" s="181"/>
      <c r="G22" s="181"/>
      <c r="H22" s="181"/>
      <c r="I22" s="181"/>
      <c r="J22" s="102" t="s">
        <v>1</v>
      </c>
      <c r="K22" s="102"/>
    </row>
    <row r="23" spans="1:12" s="180" customFormat="1">
      <c r="A23" s="181" t="s">
        <v>75</v>
      </c>
      <c r="B23" s="184">
        <v>9</v>
      </c>
      <c r="C23" s="184">
        <v>9</v>
      </c>
      <c r="F23" s="183"/>
      <c r="G23" s="183"/>
      <c r="H23" s="183"/>
      <c r="I23" s="183"/>
      <c r="J23" s="102" t="s">
        <v>1</v>
      </c>
      <c r="K23" s="102"/>
    </row>
    <row r="24" spans="1:12" s="180" customFormat="1">
      <c r="A24" s="181" t="s">
        <v>245</v>
      </c>
      <c r="B24" s="183">
        <f>SUM(B16:B23)</f>
        <v>162</v>
      </c>
      <c r="C24" s="183">
        <f>SUM(C16:C23)</f>
        <v>117</v>
      </c>
      <c r="F24" s="183"/>
      <c r="G24" s="183"/>
      <c r="H24" s="183"/>
      <c r="I24" s="331"/>
      <c r="J24" s="102" t="s">
        <v>1</v>
      </c>
      <c r="K24" s="102"/>
    </row>
    <row r="25" spans="1:12" s="180" customFormat="1" ht="15" customHeight="1">
      <c r="A25" s="181"/>
      <c r="B25" s="181"/>
      <c r="C25" s="181"/>
      <c r="D25" s="181"/>
      <c r="E25" s="181"/>
      <c r="F25" s="181"/>
      <c r="G25" s="328"/>
      <c r="H25" s="328"/>
      <c r="I25" s="328"/>
      <c r="J25" s="102" t="s">
        <v>1</v>
      </c>
      <c r="K25" s="102"/>
      <c r="L25" s="60"/>
    </row>
    <row r="26" spans="1:12" s="180" customFormat="1" ht="15" customHeight="1">
      <c r="A26" s="181"/>
      <c r="B26" s="181"/>
      <c r="C26" s="181"/>
      <c r="D26" s="181"/>
      <c r="E26" s="181"/>
      <c r="F26" s="181"/>
      <c r="G26" s="328"/>
      <c r="H26" s="328"/>
      <c r="I26" s="328"/>
      <c r="J26" s="102"/>
      <c r="K26" s="102"/>
      <c r="L26" s="60"/>
    </row>
    <row r="27" spans="1:12" s="180" customFormat="1" ht="19.5" customHeight="1">
      <c r="A27" s="751" t="s">
        <v>338</v>
      </c>
      <c r="B27" s="599"/>
      <c r="C27" s="599"/>
      <c r="D27" s="599"/>
      <c r="E27" s="599"/>
      <c r="F27" s="599"/>
      <c r="G27" s="328"/>
      <c r="H27" s="60">
        <v>2</v>
      </c>
      <c r="I27" s="328"/>
      <c r="J27" s="102"/>
      <c r="K27" s="102"/>
      <c r="L27" s="60"/>
    </row>
    <row r="28" spans="1:12" s="180" customFormat="1" ht="15" customHeight="1">
      <c r="A28" s="576"/>
      <c r="B28" s="575"/>
      <c r="C28" s="575"/>
      <c r="D28" s="575"/>
      <c r="E28" s="575"/>
      <c r="F28" s="575"/>
      <c r="G28" s="328"/>
      <c r="H28" s="328"/>
      <c r="I28" s="328"/>
      <c r="J28" s="102"/>
      <c r="K28" s="102"/>
      <c r="L28" s="60"/>
    </row>
    <row r="29" spans="1:12" s="180" customFormat="1" ht="42.75" customHeight="1">
      <c r="A29" s="751" t="s">
        <v>324</v>
      </c>
      <c r="B29" s="599"/>
      <c r="C29" s="599"/>
      <c r="D29" s="599"/>
      <c r="E29" s="599"/>
      <c r="F29" s="599"/>
      <c r="G29" s="577">
        <v>0</v>
      </c>
      <c r="H29" s="577">
        <v>0</v>
      </c>
      <c r="I29" s="578">
        <v>3</v>
      </c>
      <c r="J29" s="102" t="s">
        <v>1</v>
      </c>
      <c r="K29" s="102"/>
      <c r="L29" s="60"/>
    </row>
    <row r="30" spans="1:12" s="180" customFormat="1" ht="15" customHeight="1">
      <c r="A30" s="325"/>
      <c r="B30" s="325"/>
      <c r="C30" s="325"/>
      <c r="D30" s="325"/>
      <c r="E30" s="325"/>
      <c r="F30" s="325"/>
      <c r="G30" s="325"/>
      <c r="H30" s="325"/>
      <c r="I30" s="325"/>
      <c r="J30" s="102" t="s">
        <v>1</v>
      </c>
      <c r="K30" s="102"/>
      <c r="L30" s="60"/>
    </row>
    <row r="31" spans="1:12" s="180" customFormat="1" ht="33.75" customHeight="1">
      <c r="A31" s="751" t="s">
        <v>325</v>
      </c>
      <c r="B31" s="599"/>
      <c r="C31" s="599"/>
      <c r="D31" s="599"/>
      <c r="E31" s="599"/>
      <c r="F31" s="599"/>
      <c r="G31" s="577">
        <v>0</v>
      </c>
      <c r="H31" s="577">
        <v>0</v>
      </c>
      <c r="I31" s="579">
        <v>15</v>
      </c>
      <c r="J31" s="102" t="s">
        <v>1</v>
      </c>
      <c r="K31" s="102"/>
      <c r="L31" s="60"/>
    </row>
    <row r="32" spans="1:12" s="180" customFormat="1" ht="15" customHeight="1">
      <c r="A32" s="179"/>
      <c r="B32" s="179"/>
      <c r="C32" s="179"/>
      <c r="D32" s="179"/>
      <c r="E32" s="179"/>
      <c r="F32" s="179"/>
      <c r="G32" s="325"/>
      <c r="H32" s="325"/>
      <c r="I32" s="325"/>
      <c r="J32" s="102" t="s">
        <v>1</v>
      </c>
      <c r="K32" s="102"/>
      <c r="L32" s="60"/>
    </row>
    <row r="33" spans="1:12" s="180" customFormat="1" ht="33" customHeight="1">
      <c r="A33" s="754" t="s">
        <v>326</v>
      </c>
      <c r="B33" s="599"/>
      <c r="C33" s="599"/>
      <c r="D33" s="599"/>
      <c r="E33" s="599"/>
      <c r="F33" s="599"/>
      <c r="G33" s="577">
        <v>0</v>
      </c>
      <c r="H33" s="577">
        <v>0</v>
      </c>
      <c r="I33" s="579">
        <v>-14</v>
      </c>
      <c r="J33" s="102" t="s">
        <v>1</v>
      </c>
      <c r="K33" s="102"/>
      <c r="L33" s="60"/>
    </row>
    <row r="34" spans="1:12" s="180" customFormat="1" ht="15" customHeight="1">
      <c r="A34" s="325"/>
      <c r="B34" s="325"/>
      <c r="C34" s="325"/>
      <c r="D34" s="325"/>
      <c r="E34" s="325"/>
      <c r="F34" s="325"/>
      <c r="G34" s="325"/>
      <c r="H34" s="325"/>
      <c r="I34" s="325"/>
      <c r="J34" s="102" t="s">
        <v>1</v>
      </c>
      <c r="K34" s="102"/>
      <c r="L34" s="60"/>
    </row>
    <row r="35" spans="1:12" s="180" customFormat="1" ht="35.25" customHeight="1">
      <c r="A35" s="755" t="s">
        <v>327</v>
      </c>
      <c r="B35" s="599"/>
      <c r="C35" s="599"/>
      <c r="D35" s="599"/>
      <c r="E35" s="599"/>
      <c r="F35" s="599"/>
      <c r="G35" s="577">
        <v>0</v>
      </c>
      <c r="H35" s="577">
        <v>0</v>
      </c>
      <c r="I35" s="579">
        <v>1</v>
      </c>
      <c r="J35" s="102" t="s">
        <v>1</v>
      </c>
      <c r="K35" s="102"/>
      <c r="L35" s="60"/>
    </row>
    <row r="36" spans="1:12" s="180" customFormat="1" ht="15" customHeight="1">
      <c r="A36" s="325"/>
      <c r="B36" s="325"/>
      <c r="C36" s="325"/>
      <c r="D36" s="325"/>
      <c r="E36" s="325"/>
      <c r="F36" s="325"/>
      <c r="G36" s="328"/>
      <c r="H36" s="328"/>
      <c r="I36" s="328"/>
      <c r="J36" s="102" t="s">
        <v>1</v>
      </c>
      <c r="K36" s="102"/>
      <c r="L36" s="60"/>
    </row>
    <row r="37" spans="1:12" s="180" customFormat="1" ht="15.75" customHeight="1">
      <c r="A37" s="325"/>
      <c r="B37" s="325"/>
      <c r="C37" s="325"/>
      <c r="D37" s="325"/>
      <c r="E37" s="325"/>
      <c r="F37" s="329" t="s">
        <v>242</v>
      </c>
      <c r="G37" s="577">
        <f>SUM(G9:G36)</f>
        <v>0</v>
      </c>
      <c r="H37" s="577">
        <f>SUM(H9:H36)</f>
        <v>2</v>
      </c>
      <c r="I37" s="580">
        <f>SUM(I9:I36)</f>
        <v>122</v>
      </c>
      <c r="J37" s="102" t="s">
        <v>1</v>
      </c>
      <c r="K37" s="327"/>
      <c r="L37" s="60"/>
    </row>
    <row r="38" spans="1:12" s="180" customFormat="1" ht="18.75" customHeight="1">
      <c r="A38" s="501"/>
      <c r="B38" s="326"/>
      <c r="C38" s="326"/>
      <c r="D38" s="326"/>
      <c r="E38" s="326"/>
      <c r="F38" s="326"/>
      <c r="G38" s="330"/>
      <c r="H38" s="330"/>
      <c r="I38" s="330"/>
      <c r="K38" s="186"/>
      <c r="L38" s="181"/>
    </row>
    <row r="39" spans="1:12" ht="36" customHeight="1">
      <c r="A39" s="598"/>
      <c r="B39" s="598"/>
      <c r="C39" s="598"/>
      <c r="D39" s="598"/>
      <c r="E39" s="598"/>
      <c r="F39" s="598"/>
      <c r="G39" s="598"/>
      <c r="H39" s="598"/>
      <c r="I39" s="598"/>
      <c r="J39" s="598"/>
    </row>
    <row r="40" spans="1:12" ht="35.25" customHeight="1">
      <c r="A40" s="750"/>
      <c r="B40" s="750"/>
      <c r="C40" s="750"/>
      <c r="D40" s="750"/>
      <c r="E40" s="750"/>
      <c r="F40" s="750"/>
      <c r="G40" s="750"/>
      <c r="H40" s="750"/>
      <c r="I40" s="750"/>
    </row>
  </sheetData>
  <mergeCells count="17">
    <mergeCell ref="A40:I40"/>
    <mergeCell ref="A10:F10"/>
    <mergeCell ref="A29:F29"/>
    <mergeCell ref="B12:B13"/>
    <mergeCell ref="C12:C13"/>
    <mergeCell ref="A31:F31"/>
    <mergeCell ref="A33:F33"/>
    <mergeCell ref="A35:F35"/>
    <mergeCell ref="A39:J39"/>
    <mergeCell ref="A27:F27"/>
    <mergeCell ref="A1:I1"/>
    <mergeCell ref="A3:I3"/>
    <mergeCell ref="A4:I4"/>
    <mergeCell ref="A7:I7"/>
    <mergeCell ref="A2:I2"/>
    <mergeCell ref="A5:I5"/>
    <mergeCell ref="A6:I6"/>
  </mergeCells>
  <phoneticPr fontId="0" type="noConversion"/>
  <pageMargins left="0.75" right="0.75" top="1" bottom="0.75" header="0.5" footer="0.5"/>
  <pageSetup scale="70" fitToHeight="3" orientation="landscape" r:id="rId1"/>
  <headerFooter alignWithMargins="0">
    <oddFooter>&amp;C&amp;"Times New Roman,Regular"&amp;11Exhibit E - Justification for Base Adjustments</oddFooter>
  </headerFooter>
</worksheet>
</file>

<file path=xl/worksheets/sheet6.xml><?xml version="1.0" encoding="utf-8"?>
<worksheet xmlns="http://schemas.openxmlformats.org/spreadsheetml/2006/main" xmlns:r="http://schemas.openxmlformats.org/officeDocument/2006/relationships">
  <sheetPr codeName="Sheet11">
    <pageSetUpPr fitToPage="1"/>
  </sheetPr>
  <dimension ref="A1:AF39"/>
  <sheetViews>
    <sheetView showGridLines="0" showOutlineSymbols="0" view="pageBreakPreview" zoomScale="75" zoomScaleNormal="75" workbookViewId="0">
      <selection activeCell="P31" sqref="P31"/>
    </sheetView>
  </sheetViews>
  <sheetFormatPr defaultColWidth="9.6640625" defaultRowHeight="15.75"/>
  <cols>
    <col min="1" max="1" width="28.5546875" style="8" customWidth="1"/>
    <col min="2" max="2" width="7.5546875" style="8" bestFit="1" customWidth="1"/>
    <col min="3" max="3" width="6.77734375" style="8" customWidth="1"/>
    <col min="4" max="4" width="10.88671875" style="8" bestFit="1" customWidth="1"/>
    <col min="5" max="5" width="5.77734375" style="8" customWidth="1"/>
    <col min="6" max="6" width="5.6640625" style="8" customWidth="1"/>
    <col min="7" max="7" width="7.77734375" style="8" customWidth="1"/>
    <col min="8" max="9" width="5.6640625" style="8" customWidth="1"/>
    <col min="10" max="10" width="10.44140625" style="8" bestFit="1" customWidth="1"/>
    <col min="11" max="11" width="5.5546875" style="8" customWidth="1"/>
    <col min="12" max="12" width="5.6640625" style="8" customWidth="1"/>
    <col min="13" max="13" width="7.77734375" style="8" customWidth="1"/>
    <col min="14" max="14" width="8.77734375" style="8" customWidth="1"/>
    <col min="15" max="15" width="10" style="8" customWidth="1"/>
    <col min="16" max="16" width="7.5546875" style="8" bestFit="1" customWidth="1"/>
    <col min="17" max="17" width="6.77734375" style="8" customWidth="1"/>
    <col min="18" max="18" width="10.88671875" style="8" bestFit="1" customWidth="1"/>
    <col min="19" max="19" width="1" style="114" customWidth="1"/>
    <col min="20" max="16384" width="9.6640625" style="8"/>
  </cols>
  <sheetData>
    <row r="1" spans="1:32" ht="20.25">
      <c r="A1" s="690" t="s">
        <v>225</v>
      </c>
      <c r="B1" s="691"/>
      <c r="C1" s="691"/>
      <c r="D1" s="691"/>
      <c r="E1" s="691"/>
      <c r="F1" s="691"/>
      <c r="G1" s="691"/>
      <c r="H1" s="691"/>
      <c r="I1" s="691"/>
      <c r="J1" s="691"/>
      <c r="K1" s="691"/>
      <c r="L1" s="691"/>
      <c r="M1" s="691"/>
      <c r="N1" s="691"/>
      <c r="O1" s="691"/>
      <c r="P1" s="691"/>
      <c r="Q1" s="691"/>
      <c r="R1" s="691"/>
      <c r="S1" s="113" t="s">
        <v>1</v>
      </c>
    </row>
    <row r="2" spans="1:32">
      <c r="A2" s="756"/>
      <c r="B2" s="756"/>
      <c r="C2" s="756"/>
      <c r="D2" s="756"/>
      <c r="E2" s="756"/>
      <c r="F2" s="756"/>
      <c r="G2" s="756"/>
      <c r="H2" s="756"/>
      <c r="I2" s="756"/>
      <c r="J2" s="756"/>
      <c r="K2" s="756"/>
      <c r="L2" s="756"/>
      <c r="M2" s="756"/>
      <c r="N2" s="756"/>
      <c r="O2" s="756"/>
      <c r="P2" s="756"/>
      <c r="Q2" s="756"/>
      <c r="R2" s="756"/>
      <c r="S2" s="113" t="s">
        <v>1</v>
      </c>
    </row>
    <row r="3" spans="1:32" ht="18.75">
      <c r="A3" s="760" t="s">
        <v>216</v>
      </c>
      <c r="B3" s="761"/>
      <c r="C3" s="761"/>
      <c r="D3" s="761"/>
      <c r="E3" s="761"/>
      <c r="F3" s="761"/>
      <c r="G3" s="761"/>
      <c r="H3" s="761"/>
      <c r="I3" s="761"/>
      <c r="J3" s="761"/>
      <c r="K3" s="761"/>
      <c r="L3" s="761"/>
      <c r="M3" s="761"/>
      <c r="N3" s="761"/>
      <c r="O3" s="761"/>
      <c r="P3" s="761"/>
      <c r="Q3" s="761"/>
      <c r="R3" s="761"/>
      <c r="S3" s="113" t="s">
        <v>1</v>
      </c>
    </row>
    <row r="4" spans="1:32" ht="16.5">
      <c r="A4" s="762" t="str">
        <f>+'B. Summary of Requirements '!A5</f>
        <v>Office of the Federal Detention Trustee</v>
      </c>
      <c r="B4" s="759"/>
      <c r="C4" s="759"/>
      <c r="D4" s="759"/>
      <c r="E4" s="759"/>
      <c r="F4" s="759"/>
      <c r="G4" s="759"/>
      <c r="H4" s="759"/>
      <c r="I4" s="759"/>
      <c r="J4" s="759"/>
      <c r="K4" s="759"/>
      <c r="L4" s="759"/>
      <c r="M4" s="759"/>
      <c r="N4" s="759"/>
      <c r="O4" s="759"/>
      <c r="P4" s="759"/>
      <c r="Q4" s="759"/>
      <c r="R4" s="759"/>
      <c r="S4" s="113" t="s">
        <v>1</v>
      </c>
    </row>
    <row r="5" spans="1:32" ht="16.5">
      <c r="A5" s="762" t="str">
        <f>+'B. Summary of Requirements '!A6</f>
        <v>Salaries and Expenses</v>
      </c>
      <c r="B5" s="761"/>
      <c r="C5" s="761"/>
      <c r="D5" s="761"/>
      <c r="E5" s="761"/>
      <c r="F5" s="761"/>
      <c r="G5" s="761"/>
      <c r="H5" s="761"/>
      <c r="I5" s="761"/>
      <c r="J5" s="761"/>
      <c r="K5" s="761"/>
      <c r="L5" s="761"/>
      <c r="M5" s="761"/>
      <c r="N5" s="761"/>
      <c r="O5" s="761"/>
      <c r="P5" s="761"/>
      <c r="Q5" s="761"/>
      <c r="R5" s="761"/>
      <c r="S5" s="113" t="s">
        <v>1</v>
      </c>
    </row>
    <row r="6" spans="1:32">
      <c r="A6" s="758" t="s">
        <v>248</v>
      </c>
      <c r="B6" s="759"/>
      <c r="C6" s="759"/>
      <c r="D6" s="759"/>
      <c r="E6" s="759"/>
      <c r="F6" s="759"/>
      <c r="G6" s="759"/>
      <c r="H6" s="759"/>
      <c r="I6" s="759"/>
      <c r="J6" s="759"/>
      <c r="K6" s="759"/>
      <c r="L6" s="759"/>
      <c r="M6" s="759"/>
      <c r="N6" s="759"/>
      <c r="O6" s="759"/>
      <c r="P6" s="759"/>
      <c r="Q6" s="759"/>
      <c r="R6" s="759"/>
      <c r="S6" s="113" t="s">
        <v>1</v>
      </c>
    </row>
    <row r="7" spans="1:32">
      <c r="A7" s="756"/>
      <c r="B7" s="756"/>
      <c r="C7" s="756"/>
      <c r="D7" s="756"/>
      <c r="E7" s="756"/>
      <c r="F7" s="756"/>
      <c r="G7" s="756"/>
      <c r="H7" s="756"/>
      <c r="I7" s="756"/>
      <c r="J7" s="756"/>
      <c r="K7" s="756"/>
      <c r="L7" s="756"/>
      <c r="M7" s="756"/>
      <c r="N7" s="756"/>
      <c r="O7" s="756"/>
      <c r="P7" s="756"/>
      <c r="Q7" s="756"/>
      <c r="R7" s="756"/>
      <c r="S7" s="113" t="s">
        <v>1</v>
      </c>
    </row>
    <row r="8" spans="1:32">
      <c r="A8" s="757"/>
      <c r="B8" s="757"/>
      <c r="C8" s="757"/>
      <c r="D8" s="757"/>
      <c r="E8" s="757"/>
      <c r="F8" s="757"/>
      <c r="G8" s="757"/>
      <c r="H8" s="757"/>
      <c r="I8" s="757"/>
      <c r="J8" s="757"/>
      <c r="K8" s="757"/>
      <c r="L8" s="757"/>
      <c r="M8" s="757"/>
      <c r="N8" s="757"/>
      <c r="O8" s="757"/>
      <c r="P8" s="757"/>
      <c r="Q8" s="757"/>
      <c r="R8" s="757"/>
      <c r="S8" s="113" t="s">
        <v>1</v>
      </c>
    </row>
    <row r="9" spans="1:32" ht="15.75" customHeight="1">
      <c r="A9" s="783" t="s">
        <v>43</v>
      </c>
      <c r="B9" s="765" t="s">
        <v>18</v>
      </c>
      <c r="C9" s="766"/>
      <c r="D9" s="767"/>
      <c r="E9" s="777" t="s">
        <v>259</v>
      </c>
      <c r="F9" s="778"/>
      <c r="G9" s="779"/>
      <c r="H9" s="777" t="s">
        <v>260</v>
      </c>
      <c r="I9" s="778"/>
      <c r="J9" s="779"/>
      <c r="K9" s="765" t="s">
        <v>22</v>
      </c>
      <c r="L9" s="766"/>
      <c r="M9" s="766"/>
      <c r="N9" s="775" t="s">
        <v>310</v>
      </c>
      <c r="O9" s="775" t="s">
        <v>343</v>
      </c>
      <c r="P9" s="765" t="s">
        <v>35</v>
      </c>
      <c r="Q9" s="766"/>
      <c r="R9" s="767"/>
      <c r="S9" s="113" t="s">
        <v>1</v>
      </c>
    </row>
    <row r="10" spans="1:32">
      <c r="A10" s="784"/>
      <c r="B10" s="768"/>
      <c r="C10" s="769"/>
      <c r="D10" s="770"/>
      <c r="E10" s="780"/>
      <c r="F10" s="781"/>
      <c r="G10" s="782"/>
      <c r="H10" s="780"/>
      <c r="I10" s="781"/>
      <c r="J10" s="782"/>
      <c r="K10" s="768"/>
      <c r="L10" s="769"/>
      <c r="M10" s="769"/>
      <c r="N10" s="776"/>
      <c r="O10" s="776"/>
      <c r="P10" s="768"/>
      <c r="Q10" s="769"/>
      <c r="R10" s="770"/>
      <c r="S10" s="113" t="s">
        <v>1</v>
      </c>
    </row>
    <row r="11" spans="1:32" ht="16.5" thickBot="1">
      <c r="A11" s="785"/>
      <c r="B11" s="335" t="s">
        <v>266</v>
      </c>
      <c r="C11" s="336" t="s">
        <v>47</v>
      </c>
      <c r="D11" s="336" t="s">
        <v>268</v>
      </c>
      <c r="E11" s="335" t="s">
        <v>266</v>
      </c>
      <c r="F11" s="336" t="s">
        <v>47</v>
      </c>
      <c r="G11" s="336" t="s">
        <v>268</v>
      </c>
      <c r="H11" s="335" t="s">
        <v>266</v>
      </c>
      <c r="I11" s="336" t="s">
        <v>47</v>
      </c>
      <c r="J11" s="336" t="s">
        <v>268</v>
      </c>
      <c r="K11" s="335" t="s">
        <v>266</v>
      </c>
      <c r="L11" s="336" t="s">
        <v>47</v>
      </c>
      <c r="M11" s="336" t="s">
        <v>268</v>
      </c>
      <c r="N11" s="526" t="s">
        <v>268</v>
      </c>
      <c r="O11" s="527" t="s">
        <v>268</v>
      </c>
      <c r="P11" s="335" t="s">
        <v>266</v>
      </c>
      <c r="Q11" s="336" t="s">
        <v>47</v>
      </c>
      <c r="R11" s="337" t="s">
        <v>268</v>
      </c>
      <c r="S11" s="113" t="s">
        <v>1</v>
      </c>
    </row>
    <row r="12" spans="1:32">
      <c r="A12" s="574" t="s">
        <v>316</v>
      </c>
      <c r="B12" s="259">
        <v>27</v>
      </c>
      <c r="C12" s="210">
        <v>25</v>
      </c>
      <c r="D12" s="210">
        <v>1438663</v>
      </c>
      <c r="E12" s="259">
        <v>0</v>
      </c>
      <c r="F12" s="210">
        <v>0</v>
      </c>
      <c r="G12" s="210">
        <v>0</v>
      </c>
      <c r="H12" s="259">
        <v>0</v>
      </c>
      <c r="I12" s="210">
        <v>0</v>
      </c>
      <c r="J12" s="210">
        <v>7000</v>
      </c>
      <c r="K12" s="259">
        <v>0</v>
      </c>
      <c r="L12" s="210">
        <v>0</v>
      </c>
      <c r="M12" s="210">
        <v>0</v>
      </c>
      <c r="N12" s="119">
        <v>2460</v>
      </c>
      <c r="O12" s="210">
        <f>9004+1183</f>
        <v>10187</v>
      </c>
      <c r="P12" s="259">
        <f>B12+E12+H12+K12</f>
        <v>27</v>
      </c>
      <c r="Q12" s="210">
        <f>C12+F12+I12+L12</f>
        <v>25</v>
      </c>
      <c r="R12" s="120">
        <f>D12+G12+J12+M12+N12+O12</f>
        <v>1458310</v>
      </c>
      <c r="S12" s="113" t="s">
        <v>1</v>
      </c>
    </row>
    <row r="13" spans="1:32">
      <c r="A13" s="338"/>
      <c r="B13" s="339"/>
      <c r="C13" s="340"/>
      <c r="D13" s="340"/>
      <c r="E13" s="339"/>
      <c r="F13" s="340"/>
      <c r="G13" s="340"/>
      <c r="H13" s="339"/>
      <c r="I13" s="340"/>
      <c r="J13" s="340"/>
      <c r="K13" s="339"/>
      <c r="L13" s="340"/>
      <c r="M13" s="340"/>
      <c r="N13" s="523"/>
      <c r="O13" s="340"/>
      <c r="P13" s="255">
        <f t="shared" ref="P13" si="0">B13+E13+H13+K13</f>
        <v>0</v>
      </c>
      <c r="Q13" s="260">
        <f t="shared" ref="Q13" si="1">C13+F13+I13+L13</f>
        <v>0</v>
      </c>
      <c r="R13" s="341">
        <f>D13+G13+J13+M13+N13</f>
        <v>0</v>
      </c>
      <c r="S13" s="113" t="s">
        <v>1</v>
      </c>
    </row>
    <row r="14" spans="1:32">
      <c r="A14" s="342" t="s">
        <v>274</v>
      </c>
      <c r="B14" s="343">
        <f t="shared" ref="B14:R14" si="2">SUM(B12:B13)</f>
        <v>27</v>
      </c>
      <c r="C14" s="344">
        <f t="shared" si="2"/>
        <v>25</v>
      </c>
      <c r="D14" s="345">
        <f t="shared" si="2"/>
        <v>1438663</v>
      </c>
      <c r="E14" s="343">
        <f t="shared" si="2"/>
        <v>0</v>
      </c>
      <c r="F14" s="344">
        <f t="shared" si="2"/>
        <v>0</v>
      </c>
      <c r="G14" s="346">
        <f t="shared" si="2"/>
        <v>0</v>
      </c>
      <c r="H14" s="343">
        <f t="shared" si="2"/>
        <v>0</v>
      </c>
      <c r="I14" s="344">
        <f t="shared" si="2"/>
        <v>0</v>
      </c>
      <c r="J14" s="345">
        <f t="shared" si="2"/>
        <v>7000</v>
      </c>
      <c r="K14" s="343">
        <f t="shared" si="2"/>
        <v>0</v>
      </c>
      <c r="L14" s="344">
        <f t="shared" si="2"/>
        <v>0</v>
      </c>
      <c r="M14" s="345">
        <f t="shared" si="2"/>
        <v>0</v>
      </c>
      <c r="N14" s="524">
        <f t="shared" si="2"/>
        <v>2460</v>
      </c>
      <c r="O14" s="345">
        <f t="shared" si="2"/>
        <v>10187</v>
      </c>
      <c r="P14" s="528">
        <f t="shared" si="2"/>
        <v>27</v>
      </c>
      <c r="Q14" s="529">
        <f t="shared" si="2"/>
        <v>25</v>
      </c>
      <c r="R14" s="347">
        <f t="shared" si="2"/>
        <v>1458310</v>
      </c>
      <c r="S14" s="113" t="s">
        <v>1</v>
      </c>
    </row>
    <row r="15" spans="1:32">
      <c r="A15" s="334" t="s">
        <v>253</v>
      </c>
      <c r="B15" s="257" t="s">
        <v>267</v>
      </c>
      <c r="C15" s="258"/>
      <c r="D15" s="258"/>
      <c r="E15" s="257"/>
      <c r="F15" s="258"/>
      <c r="G15" s="258"/>
      <c r="H15" s="257"/>
      <c r="I15" s="258"/>
      <c r="J15" s="258"/>
      <c r="K15" s="257"/>
      <c r="L15" s="258"/>
      <c r="M15" s="258"/>
      <c r="N15" s="124"/>
      <c r="O15" s="258"/>
      <c r="P15" s="257"/>
      <c r="Q15" s="258">
        <f>C15+F15+I15+L15</f>
        <v>0</v>
      </c>
      <c r="R15" s="348"/>
      <c r="S15" s="113" t="s">
        <v>1</v>
      </c>
      <c r="T15" s="9"/>
      <c r="U15" s="9"/>
      <c r="V15" s="9"/>
      <c r="W15" s="9"/>
      <c r="X15" s="9"/>
      <c r="Y15" s="9"/>
      <c r="Z15" s="9"/>
      <c r="AA15" s="9"/>
      <c r="AB15" s="9"/>
      <c r="AC15" s="9"/>
      <c r="AD15" s="9"/>
      <c r="AE15" s="9"/>
      <c r="AF15" s="9"/>
    </row>
    <row r="16" spans="1:32">
      <c r="A16" s="568" t="s">
        <v>254</v>
      </c>
      <c r="B16" s="349"/>
      <c r="C16" s="350">
        <f>SUM(C14:C15)</f>
        <v>25</v>
      </c>
      <c r="D16" s="350"/>
      <c r="E16" s="349"/>
      <c r="F16" s="350">
        <f>+F14+F15</f>
        <v>0</v>
      </c>
      <c r="G16" s="350"/>
      <c r="H16" s="349"/>
      <c r="I16" s="350">
        <f>+I14+I15</f>
        <v>0</v>
      </c>
      <c r="J16" s="350"/>
      <c r="K16" s="349"/>
      <c r="L16" s="350">
        <f>+L14+L15</f>
        <v>0</v>
      </c>
      <c r="M16" s="350"/>
      <c r="N16" s="525"/>
      <c r="O16" s="350"/>
      <c r="P16" s="349"/>
      <c r="Q16" s="350">
        <f>SUM(Q14:Q15)</f>
        <v>25</v>
      </c>
      <c r="R16" s="351"/>
      <c r="S16" s="113" t="s">
        <v>1</v>
      </c>
    </row>
    <row r="17" spans="1:19">
      <c r="B17" s="1"/>
      <c r="C17" s="1"/>
      <c r="D17" s="1"/>
      <c r="E17" s="1"/>
      <c r="F17" s="1"/>
      <c r="G17" s="1"/>
      <c r="H17" s="1"/>
      <c r="I17" s="1"/>
      <c r="J17" s="1"/>
      <c r="K17" s="1"/>
      <c r="L17" s="1"/>
      <c r="M17" s="1"/>
      <c r="N17" s="1"/>
      <c r="O17" s="1"/>
      <c r="P17" s="1"/>
      <c r="Q17" s="1"/>
      <c r="R17" s="1"/>
      <c r="S17" s="113" t="s">
        <v>1</v>
      </c>
    </row>
    <row r="18" spans="1:19">
      <c r="A18" s="1" t="s">
        <v>329</v>
      </c>
      <c r="B18" s="20"/>
      <c r="C18" s="1"/>
      <c r="D18" s="1"/>
      <c r="E18" s="1"/>
      <c r="F18" s="1"/>
      <c r="G18" s="1"/>
      <c r="H18" s="1"/>
      <c r="I18" s="1"/>
      <c r="J18" s="2"/>
      <c r="K18" s="1"/>
      <c r="L18" s="1"/>
      <c r="M18" s="1"/>
      <c r="N18" s="1"/>
      <c r="O18" s="1"/>
      <c r="P18" s="1"/>
      <c r="Q18" s="1"/>
      <c r="R18" s="1"/>
      <c r="S18" s="113" t="s">
        <v>1</v>
      </c>
    </row>
    <row r="19" spans="1:19">
      <c r="A19" s="1" t="s">
        <v>328</v>
      </c>
      <c r="B19" s="20"/>
      <c r="C19" s="1"/>
      <c r="D19" s="1"/>
      <c r="E19" s="1"/>
      <c r="F19" s="1"/>
      <c r="G19" s="1"/>
      <c r="H19" s="1"/>
      <c r="I19" s="1"/>
      <c r="J19" s="2"/>
      <c r="K19" s="1"/>
      <c r="L19" s="1"/>
      <c r="M19" s="1"/>
      <c r="N19" s="1"/>
      <c r="O19" s="1"/>
      <c r="P19" s="1"/>
      <c r="Q19" s="1"/>
      <c r="R19" s="1"/>
      <c r="S19" s="113" t="s">
        <v>1</v>
      </c>
    </row>
    <row r="20" spans="1:19">
      <c r="A20" s="1" t="s">
        <v>347</v>
      </c>
      <c r="B20" s="20"/>
      <c r="C20" s="1"/>
      <c r="D20" s="1"/>
      <c r="E20" s="1"/>
      <c r="F20" s="1"/>
      <c r="G20" s="1"/>
      <c r="H20" s="1"/>
      <c r="I20" s="1"/>
      <c r="J20" s="2"/>
      <c r="K20" s="1"/>
      <c r="L20" s="1"/>
      <c r="M20" s="1"/>
      <c r="N20" s="1"/>
      <c r="O20" s="1"/>
      <c r="P20" s="1"/>
      <c r="Q20" s="1"/>
      <c r="R20" s="1"/>
      <c r="S20" s="113" t="s">
        <v>1</v>
      </c>
    </row>
    <row r="21" spans="1:19">
      <c r="A21" s="1"/>
      <c r="B21" s="20"/>
      <c r="C21" s="1"/>
      <c r="D21" s="1"/>
      <c r="E21" s="1"/>
      <c r="F21" s="1"/>
      <c r="G21" s="1"/>
      <c r="H21" s="1"/>
      <c r="I21" s="1"/>
      <c r="J21" s="2"/>
      <c r="K21" s="1"/>
      <c r="L21" s="1"/>
      <c r="M21" s="1"/>
      <c r="N21" s="1"/>
      <c r="O21" s="1"/>
      <c r="P21" s="1"/>
      <c r="Q21" s="1"/>
      <c r="R21" s="1"/>
      <c r="S21" s="357" t="s">
        <v>23</v>
      </c>
    </row>
    <row r="22" spans="1:19" ht="14.45" customHeight="1">
      <c r="A22" s="1"/>
      <c r="B22" s="36"/>
      <c r="C22" s="36"/>
      <c r="D22" s="36"/>
      <c r="E22" s="36"/>
      <c r="F22" s="36"/>
      <c r="G22" s="36"/>
      <c r="H22" s="36"/>
      <c r="I22" s="36"/>
      <c r="J22" s="36"/>
      <c r="K22" s="36"/>
      <c r="L22" s="36"/>
      <c r="M22" s="36"/>
      <c r="N22" s="36"/>
      <c r="O22" s="519"/>
      <c r="P22" s="1"/>
      <c r="Q22" s="1"/>
      <c r="R22" s="1"/>
      <c r="S22" s="113"/>
    </row>
    <row r="23" spans="1:19">
      <c r="A23" s="323"/>
      <c r="B23" s="1"/>
      <c r="C23" s="1"/>
      <c r="D23" s="1"/>
      <c r="E23" s="1"/>
      <c r="F23" s="1"/>
      <c r="G23" s="1"/>
      <c r="H23" s="1"/>
      <c r="I23" s="1"/>
      <c r="J23" s="2"/>
      <c r="K23" s="1"/>
      <c r="L23" s="1"/>
      <c r="M23" s="1"/>
      <c r="N23" s="1"/>
      <c r="O23" s="1"/>
      <c r="P23" s="1"/>
      <c r="Q23" s="1"/>
      <c r="R23" s="1"/>
    </row>
    <row r="24" spans="1:19">
      <c r="A24" s="42"/>
      <c r="B24" s="42"/>
      <c r="C24" s="42"/>
      <c r="D24" s="42"/>
      <c r="E24" s="42"/>
      <c r="F24" s="42"/>
      <c r="G24" s="42"/>
      <c r="H24" s="42"/>
      <c r="I24" s="42"/>
      <c r="J24" s="42"/>
      <c r="K24" s="1"/>
      <c r="L24" s="1"/>
      <c r="M24" s="1"/>
      <c r="N24" s="1"/>
      <c r="O24" s="1"/>
      <c r="P24" s="1"/>
      <c r="Q24" s="1"/>
      <c r="R24" s="1"/>
    </row>
    <row r="25" spans="1:19">
      <c r="A25" s="773"/>
      <c r="B25" s="764"/>
      <c r="C25" s="764"/>
      <c r="D25" s="764"/>
      <c r="E25" s="764"/>
      <c r="F25" s="764"/>
      <c r="G25" s="764"/>
      <c r="H25" s="764"/>
      <c r="I25" s="764"/>
      <c r="J25" s="764"/>
      <c r="K25" s="764"/>
      <c r="L25" s="764"/>
      <c r="M25" s="764"/>
      <c r="N25" s="764"/>
      <c r="O25" s="764"/>
      <c r="P25" s="764"/>
      <c r="Q25" s="764"/>
      <c r="R25" s="764"/>
      <c r="S25" s="20"/>
    </row>
    <row r="26" spans="1:19">
      <c r="A26" s="509"/>
      <c r="B26" s="80"/>
      <c r="C26" s="80"/>
      <c r="D26" s="80"/>
      <c r="E26" s="80"/>
      <c r="F26" s="80"/>
      <c r="G26" s="80"/>
      <c r="H26" s="80"/>
      <c r="I26" s="80"/>
      <c r="J26" s="80"/>
      <c r="K26" s="80"/>
      <c r="L26" s="80"/>
      <c r="M26" s="80"/>
      <c r="N26" s="80"/>
      <c r="O26" s="80"/>
      <c r="P26" s="80"/>
      <c r="Q26" s="80"/>
      <c r="R26" s="80"/>
      <c r="S26" s="20"/>
    </row>
    <row r="27" spans="1:19">
      <c r="A27" s="774"/>
      <c r="B27" s="772"/>
      <c r="C27" s="772"/>
      <c r="D27" s="772"/>
      <c r="E27" s="772"/>
      <c r="F27" s="772"/>
      <c r="G27" s="772"/>
      <c r="H27" s="772"/>
      <c r="I27" s="772"/>
      <c r="J27" s="772"/>
      <c r="K27" s="772"/>
      <c r="L27" s="772"/>
      <c r="M27" s="772"/>
      <c r="N27" s="772"/>
      <c r="O27" s="772"/>
      <c r="P27" s="772"/>
      <c r="Q27" s="772"/>
      <c r="R27" s="772"/>
      <c r="S27" s="20"/>
    </row>
    <row r="28" spans="1:19" ht="24" customHeight="1">
      <c r="A28" s="771"/>
      <c r="B28" s="772"/>
      <c r="C28" s="772"/>
      <c r="D28" s="772"/>
      <c r="E28" s="772"/>
      <c r="F28" s="772"/>
      <c r="G28" s="772"/>
      <c r="H28" s="772"/>
      <c r="I28" s="772"/>
      <c r="J28" s="772"/>
      <c r="K28" s="772"/>
      <c r="L28" s="772"/>
      <c r="M28" s="772"/>
      <c r="N28" s="772"/>
      <c r="O28" s="772"/>
      <c r="P28" s="772"/>
      <c r="Q28" s="772"/>
      <c r="R28" s="772"/>
      <c r="S28" s="20"/>
    </row>
    <row r="29" spans="1:19" ht="23.25" customHeight="1">
      <c r="A29" s="774"/>
      <c r="B29" s="771"/>
      <c r="C29" s="771"/>
      <c r="D29" s="771"/>
      <c r="E29" s="771"/>
      <c r="F29" s="771"/>
      <c r="G29" s="771"/>
      <c r="H29" s="771"/>
      <c r="I29" s="771"/>
      <c r="J29" s="771"/>
      <c r="K29" s="771"/>
      <c r="L29" s="771"/>
      <c r="M29" s="771"/>
      <c r="N29" s="771"/>
      <c r="O29" s="771"/>
      <c r="P29" s="771"/>
      <c r="Q29" s="771"/>
      <c r="R29" s="771"/>
      <c r="S29" s="20"/>
    </row>
    <row r="30" spans="1:19" ht="9.75" customHeight="1">
      <c r="A30" s="76"/>
      <c r="B30" s="76"/>
      <c r="C30" s="76"/>
      <c r="D30" s="76"/>
      <c r="E30" s="76"/>
      <c r="F30" s="76"/>
      <c r="G30" s="76"/>
      <c r="H30" s="76"/>
      <c r="I30" s="76"/>
      <c r="J30" s="76"/>
      <c r="K30" s="76"/>
      <c r="L30" s="76"/>
      <c r="M30" s="76"/>
      <c r="N30" s="76"/>
      <c r="O30" s="76"/>
      <c r="P30" s="76"/>
      <c r="Q30" s="76"/>
      <c r="R30" s="76"/>
      <c r="S30" s="20"/>
    </row>
    <row r="31" spans="1:19" ht="11.25" customHeight="1">
      <c r="A31" s="76"/>
      <c r="B31" s="76"/>
      <c r="C31" s="76"/>
      <c r="D31" s="76"/>
      <c r="E31" s="76"/>
      <c r="F31" s="76"/>
      <c r="G31" s="76"/>
      <c r="H31" s="76"/>
      <c r="I31" s="76"/>
      <c r="J31" s="76"/>
      <c r="K31" s="76"/>
      <c r="L31" s="76"/>
      <c r="M31" s="76"/>
      <c r="N31" s="76"/>
      <c r="O31" s="76"/>
      <c r="P31" s="76"/>
      <c r="Q31" s="76"/>
      <c r="R31" s="76"/>
      <c r="S31" s="20"/>
    </row>
    <row r="32" spans="1:19">
      <c r="A32" s="771"/>
      <c r="B32" s="771"/>
      <c r="C32" s="771"/>
      <c r="D32" s="771"/>
      <c r="E32" s="771"/>
      <c r="F32" s="771"/>
      <c r="G32" s="771"/>
      <c r="H32" s="771"/>
      <c r="I32" s="771"/>
      <c r="J32" s="771"/>
      <c r="K32" s="771"/>
      <c r="L32" s="771"/>
      <c r="M32" s="771"/>
      <c r="N32" s="771"/>
      <c r="O32" s="771"/>
      <c r="P32" s="771"/>
      <c r="Q32" s="771"/>
      <c r="R32" s="771"/>
      <c r="S32" s="20"/>
    </row>
    <row r="33" spans="1:19" ht="7.5" customHeight="1">
      <c r="A33" s="510"/>
      <c r="B33" s="510"/>
      <c r="C33" s="510"/>
      <c r="D33" s="510"/>
      <c r="E33" s="510"/>
      <c r="F33" s="510"/>
      <c r="G33" s="510"/>
      <c r="H33" s="510"/>
      <c r="I33" s="510"/>
      <c r="J33" s="510"/>
      <c r="K33" s="510"/>
      <c r="L33" s="510"/>
      <c r="M33" s="510"/>
      <c r="N33" s="510"/>
      <c r="O33" s="520"/>
      <c r="P33" s="510"/>
      <c r="Q33" s="510"/>
      <c r="R33" s="510"/>
      <c r="S33" s="20"/>
    </row>
    <row r="34" spans="1:19">
      <c r="A34" s="511"/>
      <c r="B34" s="510"/>
      <c r="C34" s="510"/>
      <c r="D34" s="510"/>
      <c r="E34" s="510"/>
      <c r="F34" s="510"/>
      <c r="G34" s="510"/>
      <c r="H34" s="510"/>
      <c r="I34" s="510"/>
      <c r="J34" s="510"/>
      <c r="K34" s="510"/>
      <c r="L34" s="510"/>
      <c r="M34" s="510"/>
      <c r="N34" s="510"/>
      <c r="O34" s="520"/>
      <c r="P34" s="510"/>
      <c r="Q34" s="510"/>
      <c r="R34" s="510"/>
      <c r="S34" s="20"/>
    </row>
    <row r="35" spans="1:19" ht="11.25" customHeight="1">
      <c r="A35" s="76"/>
      <c r="B35" s="76"/>
      <c r="C35" s="76"/>
      <c r="D35" s="76"/>
      <c r="E35" s="76"/>
      <c r="F35" s="76"/>
      <c r="G35" s="76"/>
      <c r="H35" s="76"/>
      <c r="I35" s="76"/>
      <c r="J35" s="76"/>
      <c r="K35" s="76"/>
      <c r="L35" s="76"/>
      <c r="M35" s="76"/>
      <c r="N35" s="76"/>
      <c r="O35" s="76"/>
      <c r="P35" s="76"/>
      <c r="Q35" s="76"/>
      <c r="R35" s="76"/>
      <c r="S35" s="20"/>
    </row>
    <row r="36" spans="1:19" ht="15" customHeight="1">
      <c r="A36" s="771"/>
      <c r="B36" s="772"/>
      <c r="C36" s="772"/>
      <c r="D36" s="772"/>
      <c r="E36" s="772"/>
      <c r="F36" s="772"/>
      <c r="G36" s="772"/>
      <c r="H36" s="772"/>
      <c r="I36" s="772"/>
      <c r="J36" s="772"/>
      <c r="K36" s="772"/>
      <c r="L36" s="772"/>
      <c r="M36" s="772"/>
      <c r="N36" s="772"/>
      <c r="O36" s="772"/>
      <c r="P36" s="772"/>
      <c r="Q36" s="772"/>
      <c r="R36" s="772"/>
      <c r="S36" s="20"/>
    </row>
    <row r="37" spans="1:19" ht="12" customHeight="1">
      <c r="A37" s="503"/>
      <c r="B37" s="503"/>
      <c r="C37" s="503"/>
      <c r="D37" s="503"/>
      <c r="E37" s="503"/>
      <c r="F37" s="503"/>
      <c r="G37" s="503"/>
      <c r="H37" s="503"/>
      <c r="I37" s="503"/>
      <c r="J37" s="503"/>
      <c r="K37" s="503"/>
      <c r="L37" s="503"/>
      <c r="M37" s="503"/>
      <c r="N37" s="503"/>
      <c r="O37" s="503"/>
      <c r="P37" s="503"/>
      <c r="Q37" s="503"/>
      <c r="R37" s="512"/>
      <c r="S37" s="20"/>
    </row>
    <row r="38" spans="1:19" ht="36" customHeight="1">
      <c r="A38" s="763"/>
      <c r="B38" s="764"/>
      <c r="C38" s="764"/>
      <c r="D38" s="764"/>
      <c r="E38" s="764"/>
      <c r="F38" s="764"/>
      <c r="G38" s="764"/>
      <c r="H38" s="764"/>
      <c r="I38" s="764"/>
      <c r="J38" s="764"/>
      <c r="K38" s="764"/>
      <c r="L38" s="764"/>
      <c r="M38" s="764"/>
      <c r="N38" s="764"/>
      <c r="O38" s="764"/>
      <c r="P38" s="764"/>
      <c r="Q38" s="764"/>
      <c r="R38" s="764"/>
      <c r="S38" s="764"/>
    </row>
    <row r="39" spans="1:19">
      <c r="A39" s="20"/>
      <c r="B39" s="20"/>
      <c r="C39" s="20"/>
      <c r="D39" s="20"/>
      <c r="E39" s="20"/>
      <c r="F39" s="20"/>
      <c r="G39" s="20"/>
      <c r="H39" s="20"/>
      <c r="I39" s="20"/>
      <c r="J39" s="20"/>
      <c r="K39" s="20"/>
      <c r="L39" s="20"/>
      <c r="M39" s="20"/>
      <c r="N39" s="20"/>
      <c r="O39" s="20"/>
      <c r="P39" s="20"/>
      <c r="Q39" s="20"/>
      <c r="R39" s="20"/>
      <c r="S39" s="20"/>
    </row>
  </sheetData>
  <mergeCells count="23">
    <mergeCell ref="A38:S38"/>
    <mergeCell ref="P9:R10"/>
    <mergeCell ref="A28:R28"/>
    <mergeCell ref="A36:R36"/>
    <mergeCell ref="A25:R25"/>
    <mergeCell ref="A27:R27"/>
    <mergeCell ref="A29:R29"/>
    <mergeCell ref="A32:R32"/>
    <mergeCell ref="K9:M10"/>
    <mergeCell ref="N9:N10"/>
    <mergeCell ref="O9:O10"/>
    <mergeCell ref="E9:G10"/>
    <mergeCell ref="B9:D10"/>
    <mergeCell ref="A9:A11"/>
    <mergeCell ref="H9:J10"/>
    <mergeCell ref="A7:R7"/>
    <mergeCell ref="A8:R8"/>
    <mergeCell ref="A2:R2"/>
    <mergeCell ref="A6:R6"/>
    <mergeCell ref="A1:R1"/>
    <mergeCell ref="A3:R3"/>
    <mergeCell ref="A4:R4"/>
    <mergeCell ref="A5:R5"/>
  </mergeCells>
  <phoneticPr fontId="0" type="noConversion"/>
  <printOptions horizontalCentered="1"/>
  <pageMargins left="0.5" right="0.5" top="0.5" bottom="0.55000000000000004" header="0" footer="0"/>
  <pageSetup scale="67" firstPageNumber="2" orientation="landscape" useFirstPageNumber="1" horizontalDpi="300" verticalDpi="300" r:id="rId1"/>
  <headerFooter alignWithMargins="0">
    <oddFooter>&amp;C&amp;"Times New Roman,Regular"Exhibit F - Crosswalk of 2010 Availability</oddFooter>
  </headerFooter>
  <ignoredErrors>
    <ignoredError sqref="Q14 I14 D14"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T40"/>
  <sheetViews>
    <sheetView view="pageBreakPreview" zoomScale="70" zoomScaleNormal="100" zoomScaleSheetLayoutView="70" workbookViewId="0">
      <selection activeCell="A2" sqref="A2:R2"/>
    </sheetView>
  </sheetViews>
  <sheetFormatPr defaultRowHeight="15.75"/>
  <cols>
    <col min="1" max="1" width="35.21875" customWidth="1"/>
    <col min="4" max="4" width="10" customWidth="1"/>
    <col min="9" max="9" width="8.88671875" style="484"/>
    <col min="14" max="14" width="9.44140625" style="8" customWidth="1"/>
    <col min="15" max="15" width="10" style="8" customWidth="1"/>
    <col min="18" max="18" width="10.33203125" customWidth="1"/>
  </cols>
  <sheetData>
    <row r="1" spans="1:20" ht="20.25">
      <c r="A1" s="690" t="s">
        <v>348</v>
      </c>
      <c r="B1" s="691"/>
      <c r="C1" s="691"/>
      <c r="D1" s="691"/>
      <c r="E1" s="691"/>
      <c r="F1" s="691"/>
      <c r="G1" s="691"/>
      <c r="H1" s="691"/>
      <c r="I1" s="691"/>
      <c r="J1" s="691"/>
      <c r="K1" s="691"/>
      <c r="L1" s="691"/>
      <c r="M1" s="691"/>
      <c r="N1" s="691"/>
      <c r="O1" s="691"/>
      <c r="P1" s="691"/>
      <c r="Q1" s="691"/>
      <c r="R1" s="691"/>
      <c r="S1" s="113" t="s">
        <v>1</v>
      </c>
      <c r="T1" s="8"/>
    </row>
    <row r="2" spans="1:20">
      <c r="A2" s="756"/>
      <c r="B2" s="756"/>
      <c r="C2" s="756"/>
      <c r="D2" s="756"/>
      <c r="E2" s="756"/>
      <c r="F2" s="756"/>
      <c r="G2" s="756"/>
      <c r="H2" s="756"/>
      <c r="I2" s="756"/>
      <c r="J2" s="756"/>
      <c r="K2" s="756"/>
      <c r="L2" s="756"/>
      <c r="M2" s="756"/>
      <c r="N2" s="756"/>
      <c r="O2" s="756"/>
      <c r="P2" s="756"/>
      <c r="Q2" s="756"/>
      <c r="R2" s="756"/>
      <c r="S2" s="113" t="s">
        <v>1</v>
      </c>
      <c r="T2" s="8"/>
    </row>
    <row r="3" spans="1:20" ht="18.75">
      <c r="A3" s="760" t="s">
        <v>302</v>
      </c>
      <c r="B3" s="761"/>
      <c r="C3" s="761"/>
      <c r="D3" s="761"/>
      <c r="E3" s="761"/>
      <c r="F3" s="761"/>
      <c r="G3" s="761"/>
      <c r="H3" s="761"/>
      <c r="I3" s="761"/>
      <c r="J3" s="761"/>
      <c r="K3" s="761"/>
      <c r="L3" s="761"/>
      <c r="M3" s="761"/>
      <c r="N3" s="761"/>
      <c r="O3" s="761"/>
      <c r="P3" s="761"/>
      <c r="Q3" s="761"/>
      <c r="R3" s="761"/>
      <c r="S3" s="113" t="s">
        <v>1</v>
      </c>
      <c r="T3" s="8"/>
    </row>
    <row r="4" spans="1:20" ht="16.5">
      <c r="A4" s="762" t="str">
        <f>+'B. Summary of Requirements '!A5</f>
        <v>Office of the Federal Detention Trustee</v>
      </c>
      <c r="B4" s="759"/>
      <c r="C4" s="759"/>
      <c r="D4" s="759"/>
      <c r="E4" s="759"/>
      <c r="F4" s="759"/>
      <c r="G4" s="759"/>
      <c r="H4" s="759"/>
      <c r="I4" s="759"/>
      <c r="J4" s="759"/>
      <c r="K4" s="759"/>
      <c r="L4" s="759"/>
      <c r="M4" s="759"/>
      <c r="N4" s="759"/>
      <c r="O4" s="759"/>
      <c r="P4" s="759"/>
      <c r="Q4" s="759"/>
      <c r="R4" s="759"/>
      <c r="S4" s="113" t="s">
        <v>1</v>
      </c>
      <c r="T4" s="8"/>
    </row>
    <row r="5" spans="1:20" ht="16.5">
      <c r="A5" s="762" t="str">
        <f>+'B. Summary of Requirements '!A6</f>
        <v>Salaries and Expenses</v>
      </c>
      <c r="B5" s="761"/>
      <c r="C5" s="761"/>
      <c r="D5" s="761"/>
      <c r="E5" s="761"/>
      <c r="F5" s="761"/>
      <c r="G5" s="761"/>
      <c r="H5" s="761"/>
      <c r="I5" s="761"/>
      <c r="J5" s="761"/>
      <c r="K5" s="761"/>
      <c r="L5" s="761"/>
      <c r="M5" s="761"/>
      <c r="N5" s="761"/>
      <c r="O5" s="761"/>
      <c r="P5" s="761"/>
      <c r="Q5" s="761"/>
      <c r="R5" s="761"/>
      <c r="S5" s="113" t="s">
        <v>1</v>
      </c>
      <c r="T5" s="8"/>
    </row>
    <row r="6" spans="1:20">
      <c r="A6" s="758" t="s">
        <v>248</v>
      </c>
      <c r="B6" s="759"/>
      <c r="C6" s="759"/>
      <c r="D6" s="759"/>
      <c r="E6" s="759"/>
      <c r="F6" s="759"/>
      <c r="G6" s="759"/>
      <c r="H6" s="759"/>
      <c r="I6" s="759"/>
      <c r="J6" s="759"/>
      <c r="K6" s="759"/>
      <c r="L6" s="759"/>
      <c r="M6" s="759"/>
      <c r="N6" s="759"/>
      <c r="O6" s="759"/>
      <c r="P6" s="759"/>
      <c r="Q6" s="759"/>
      <c r="R6" s="759"/>
      <c r="S6" s="113" t="s">
        <v>1</v>
      </c>
      <c r="T6" s="8"/>
    </row>
    <row r="7" spans="1:20">
      <c r="A7" s="756"/>
      <c r="B7" s="756"/>
      <c r="C7" s="756"/>
      <c r="D7" s="756"/>
      <c r="E7" s="756"/>
      <c r="F7" s="756"/>
      <c r="G7" s="756"/>
      <c r="H7" s="756"/>
      <c r="I7" s="756"/>
      <c r="J7" s="756"/>
      <c r="K7" s="756"/>
      <c r="L7" s="756"/>
      <c r="M7" s="756"/>
      <c r="N7" s="756"/>
      <c r="O7" s="756"/>
      <c r="P7" s="756"/>
      <c r="Q7" s="756"/>
      <c r="R7" s="756"/>
      <c r="S7" s="113" t="s">
        <v>1</v>
      </c>
      <c r="T7" s="8"/>
    </row>
    <row r="8" spans="1:20">
      <c r="A8" s="757"/>
      <c r="B8" s="757"/>
      <c r="C8" s="757"/>
      <c r="D8" s="757"/>
      <c r="E8" s="757"/>
      <c r="F8" s="757"/>
      <c r="G8" s="757"/>
      <c r="H8" s="757"/>
      <c r="I8" s="757"/>
      <c r="J8" s="757"/>
      <c r="K8" s="757"/>
      <c r="L8" s="757"/>
      <c r="M8" s="757"/>
      <c r="N8" s="757"/>
      <c r="O8" s="757"/>
      <c r="P8" s="757"/>
      <c r="Q8" s="757"/>
      <c r="R8" s="757"/>
      <c r="S8" s="113" t="s">
        <v>1</v>
      </c>
      <c r="T8" s="8"/>
    </row>
    <row r="9" spans="1:20" ht="15.75" customHeight="1">
      <c r="A9" s="783" t="s">
        <v>43</v>
      </c>
      <c r="B9" s="765" t="s">
        <v>313</v>
      </c>
      <c r="C9" s="766"/>
      <c r="D9" s="767"/>
      <c r="E9" s="777" t="s">
        <v>259</v>
      </c>
      <c r="F9" s="778"/>
      <c r="G9" s="779"/>
      <c r="H9" s="777" t="s">
        <v>260</v>
      </c>
      <c r="I9" s="778"/>
      <c r="J9" s="779"/>
      <c r="K9" s="765" t="s">
        <v>22</v>
      </c>
      <c r="L9" s="766"/>
      <c r="M9" s="767"/>
      <c r="N9" s="775" t="s">
        <v>310</v>
      </c>
      <c r="O9" s="786" t="s">
        <v>311</v>
      </c>
      <c r="P9" s="765" t="s">
        <v>303</v>
      </c>
      <c r="Q9" s="766"/>
      <c r="R9" s="767"/>
      <c r="S9" s="113" t="s">
        <v>1</v>
      </c>
      <c r="T9" s="8"/>
    </row>
    <row r="10" spans="1:20">
      <c r="A10" s="784"/>
      <c r="B10" s="768"/>
      <c r="C10" s="769"/>
      <c r="D10" s="770"/>
      <c r="E10" s="780"/>
      <c r="F10" s="781"/>
      <c r="G10" s="782"/>
      <c r="H10" s="780"/>
      <c r="I10" s="781"/>
      <c r="J10" s="782"/>
      <c r="K10" s="768"/>
      <c r="L10" s="769"/>
      <c r="M10" s="770"/>
      <c r="N10" s="776"/>
      <c r="O10" s="787"/>
      <c r="P10" s="768"/>
      <c r="Q10" s="769"/>
      <c r="R10" s="770"/>
      <c r="S10" s="113" t="s">
        <v>1</v>
      </c>
      <c r="T10" s="8"/>
    </row>
    <row r="11" spans="1:20" ht="16.5" thickBot="1">
      <c r="A11" s="785"/>
      <c r="B11" s="335" t="s">
        <v>266</v>
      </c>
      <c r="C11" s="336" t="s">
        <v>47</v>
      </c>
      <c r="D11" s="336" t="s">
        <v>268</v>
      </c>
      <c r="E11" s="335" t="s">
        <v>266</v>
      </c>
      <c r="F11" s="336" t="s">
        <v>47</v>
      </c>
      <c r="G11" s="336" t="s">
        <v>268</v>
      </c>
      <c r="H11" s="335" t="s">
        <v>266</v>
      </c>
      <c r="I11" s="336" t="s">
        <v>47</v>
      </c>
      <c r="J11" s="336" t="s">
        <v>268</v>
      </c>
      <c r="K11" s="335" t="s">
        <v>266</v>
      </c>
      <c r="L11" s="336" t="s">
        <v>47</v>
      </c>
      <c r="M11" s="336" t="s">
        <v>268</v>
      </c>
      <c r="N11" s="526" t="s">
        <v>268</v>
      </c>
      <c r="O11" s="527" t="s">
        <v>268</v>
      </c>
      <c r="P11" s="335" t="s">
        <v>266</v>
      </c>
      <c r="Q11" s="336" t="s">
        <v>47</v>
      </c>
      <c r="R11" s="337" t="s">
        <v>268</v>
      </c>
      <c r="S11" s="113" t="s">
        <v>1</v>
      </c>
      <c r="T11" s="8"/>
    </row>
    <row r="12" spans="1:20">
      <c r="A12" s="574" t="s">
        <v>316</v>
      </c>
      <c r="B12" s="259">
        <v>27</v>
      </c>
      <c r="C12" s="210">
        <v>25</v>
      </c>
      <c r="D12" s="210">
        <v>1438663</v>
      </c>
      <c r="E12" s="259">
        <v>0</v>
      </c>
      <c r="F12" s="210">
        <v>0</v>
      </c>
      <c r="G12" s="210">
        <v>0</v>
      </c>
      <c r="H12" s="259">
        <v>0</v>
      </c>
      <c r="I12" s="210">
        <v>0</v>
      </c>
      <c r="J12" s="210">
        <v>0</v>
      </c>
      <c r="K12" s="259">
        <v>0</v>
      </c>
      <c r="L12" s="210">
        <v>0</v>
      </c>
      <c r="M12" s="210">
        <v>0</v>
      </c>
      <c r="N12" s="119">
        <v>38134</v>
      </c>
      <c r="O12" s="210">
        <v>8470</v>
      </c>
      <c r="P12" s="259">
        <f t="shared" ref="P12:R13" si="0">B12+E12+H12+K12</f>
        <v>27</v>
      </c>
      <c r="Q12" s="210">
        <f t="shared" si="0"/>
        <v>25</v>
      </c>
      <c r="R12" s="120">
        <f>D12+G12+J12+M12+N12+O12</f>
        <v>1485267</v>
      </c>
      <c r="S12" s="113" t="s">
        <v>1</v>
      </c>
      <c r="T12" s="8"/>
    </row>
    <row r="13" spans="1:20">
      <c r="A13" s="338"/>
      <c r="B13" s="339"/>
      <c r="C13" s="340"/>
      <c r="D13" s="340"/>
      <c r="E13" s="339"/>
      <c r="F13" s="340"/>
      <c r="G13" s="340"/>
      <c r="H13" s="339"/>
      <c r="I13" s="340"/>
      <c r="J13" s="340"/>
      <c r="K13" s="339"/>
      <c r="L13" s="340"/>
      <c r="M13" s="340"/>
      <c r="N13" s="523"/>
      <c r="O13" s="340"/>
      <c r="P13" s="339">
        <f t="shared" si="0"/>
        <v>0</v>
      </c>
      <c r="Q13" s="340">
        <f t="shared" si="0"/>
        <v>0</v>
      </c>
      <c r="R13" s="341">
        <f t="shared" si="0"/>
        <v>0</v>
      </c>
      <c r="S13" s="113" t="s">
        <v>1</v>
      </c>
      <c r="T13" s="8"/>
    </row>
    <row r="14" spans="1:20">
      <c r="A14" s="342" t="s">
        <v>274</v>
      </c>
      <c r="B14" s="343">
        <f t="shared" ref="B14:R14" si="1">SUM(B12:B13)</f>
        <v>27</v>
      </c>
      <c r="C14" s="344">
        <f t="shared" si="1"/>
        <v>25</v>
      </c>
      <c r="D14" s="345">
        <f t="shared" si="1"/>
        <v>1438663</v>
      </c>
      <c r="E14" s="343">
        <f t="shared" si="1"/>
        <v>0</v>
      </c>
      <c r="F14" s="344">
        <f t="shared" si="1"/>
        <v>0</v>
      </c>
      <c r="G14" s="346">
        <f t="shared" si="1"/>
        <v>0</v>
      </c>
      <c r="H14" s="343">
        <f t="shared" si="1"/>
        <v>0</v>
      </c>
      <c r="I14" s="344">
        <f t="shared" si="1"/>
        <v>0</v>
      </c>
      <c r="J14" s="345">
        <f t="shared" si="1"/>
        <v>0</v>
      </c>
      <c r="K14" s="343">
        <f t="shared" si="1"/>
        <v>0</v>
      </c>
      <c r="L14" s="344">
        <f t="shared" si="1"/>
        <v>0</v>
      </c>
      <c r="M14" s="345">
        <f t="shared" si="1"/>
        <v>0</v>
      </c>
      <c r="N14" s="524">
        <f t="shared" si="1"/>
        <v>38134</v>
      </c>
      <c r="O14" s="345">
        <f t="shared" si="1"/>
        <v>8470</v>
      </c>
      <c r="P14" s="343">
        <f t="shared" si="1"/>
        <v>27</v>
      </c>
      <c r="Q14" s="344">
        <f t="shared" si="1"/>
        <v>25</v>
      </c>
      <c r="R14" s="347">
        <f t="shared" si="1"/>
        <v>1485267</v>
      </c>
      <c r="S14" s="113" t="s">
        <v>1</v>
      </c>
      <c r="T14" s="8"/>
    </row>
    <row r="15" spans="1:20">
      <c r="A15" s="334" t="s">
        <v>253</v>
      </c>
      <c r="B15" s="257" t="s">
        <v>267</v>
      </c>
      <c r="C15" s="258"/>
      <c r="D15" s="258"/>
      <c r="E15" s="257"/>
      <c r="F15" s="258"/>
      <c r="G15" s="258"/>
      <c r="H15" s="257"/>
      <c r="I15" s="258"/>
      <c r="J15" s="258"/>
      <c r="K15" s="257"/>
      <c r="L15" s="258"/>
      <c r="M15" s="258"/>
      <c r="N15" s="124"/>
      <c r="O15" s="258"/>
      <c r="P15" s="257"/>
      <c r="Q15" s="258">
        <f>C15+F15+I15+L15</f>
        <v>0</v>
      </c>
      <c r="R15" s="348"/>
      <c r="S15" s="113" t="s">
        <v>1</v>
      </c>
      <c r="T15" s="9"/>
    </row>
    <row r="16" spans="1:20">
      <c r="A16" s="568" t="s">
        <v>254</v>
      </c>
      <c r="B16" s="349"/>
      <c r="C16" s="350">
        <f>SUM(C14:C15)</f>
        <v>25</v>
      </c>
      <c r="D16" s="350"/>
      <c r="E16" s="349"/>
      <c r="F16" s="350">
        <f>+F14+F15</f>
        <v>0</v>
      </c>
      <c r="G16" s="350"/>
      <c r="H16" s="349"/>
      <c r="I16" s="350">
        <f>+I14+I15</f>
        <v>0</v>
      </c>
      <c r="J16" s="350"/>
      <c r="K16" s="349"/>
      <c r="L16" s="350">
        <f>+L14+L15</f>
        <v>0</v>
      </c>
      <c r="M16" s="350"/>
      <c r="N16" s="525"/>
      <c r="O16" s="350"/>
      <c r="P16" s="349"/>
      <c r="Q16" s="350">
        <f>SUM(Q14:Q15)</f>
        <v>25</v>
      </c>
      <c r="R16" s="351"/>
      <c r="S16" s="113" t="s">
        <v>1</v>
      </c>
      <c r="T16" s="8"/>
    </row>
    <row r="17" spans="1:20">
      <c r="A17" s="8"/>
      <c r="B17" s="1"/>
      <c r="C17" s="1"/>
      <c r="D17" s="1"/>
      <c r="E17" s="1"/>
      <c r="F17" s="1"/>
      <c r="G17" s="1"/>
      <c r="H17" s="1"/>
      <c r="I17" s="1"/>
      <c r="J17" s="1"/>
      <c r="K17" s="1"/>
      <c r="L17" s="1"/>
      <c r="M17" s="1"/>
      <c r="N17" s="1"/>
      <c r="O17" s="1"/>
      <c r="P17" s="1"/>
      <c r="Q17" s="1"/>
      <c r="R17" s="1"/>
      <c r="S17" s="114"/>
      <c r="T17" s="8"/>
    </row>
    <row r="18" spans="1:20">
      <c r="A18" s="1"/>
      <c r="B18" s="20"/>
      <c r="C18" s="1" t="s">
        <v>344</v>
      </c>
      <c r="D18" s="1"/>
      <c r="E18" s="1"/>
      <c r="F18" s="1"/>
      <c r="G18" s="1"/>
      <c r="H18" s="1"/>
      <c r="I18" s="1"/>
      <c r="J18" s="2"/>
      <c r="K18" s="1"/>
      <c r="L18" s="1"/>
      <c r="M18" s="1"/>
      <c r="N18" s="1"/>
      <c r="O18" s="1"/>
      <c r="P18" s="1"/>
      <c r="Q18" s="1"/>
      <c r="R18" s="1"/>
      <c r="S18" s="113"/>
      <c r="T18" s="8"/>
    </row>
    <row r="19" spans="1:20">
      <c r="A19" s="1"/>
      <c r="B19" s="20"/>
      <c r="C19" s="1" t="s">
        <v>345</v>
      </c>
      <c r="D19" s="1"/>
      <c r="E19" s="1"/>
      <c r="F19" s="1"/>
      <c r="G19" s="1"/>
      <c r="H19" s="1"/>
      <c r="I19" s="1"/>
      <c r="J19" s="2"/>
      <c r="K19" s="1"/>
      <c r="L19" s="1"/>
      <c r="M19" s="1"/>
      <c r="N19" s="1"/>
      <c r="O19" s="1"/>
      <c r="P19" s="1"/>
      <c r="Q19" s="1"/>
      <c r="R19" s="1"/>
      <c r="S19" s="113"/>
      <c r="T19" s="8"/>
    </row>
    <row r="20" spans="1:20">
      <c r="A20" s="1"/>
      <c r="B20" s="20"/>
      <c r="C20" s="1"/>
      <c r="D20" s="1"/>
      <c r="E20" s="1"/>
      <c r="F20" s="1"/>
      <c r="G20" s="1"/>
      <c r="H20" s="1"/>
      <c r="I20" s="1"/>
      <c r="J20" s="2"/>
      <c r="K20" s="1"/>
      <c r="L20" s="1"/>
      <c r="M20" s="1"/>
      <c r="N20" s="1"/>
      <c r="O20" s="1"/>
      <c r="P20" s="1"/>
      <c r="Q20" s="1"/>
      <c r="R20" s="1"/>
      <c r="S20" s="113"/>
      <c r="T20" s="8"/>
    </row>
    <row r="21" spans="1:20">
      <c r="A21" s="1"/>
      <c r="B21" s="20"/>
      <c r="C21" s="1"/>
      <c r="D21" s="1"/>
      <c r="E21" s="1"/>
      <c r="F21" s="1"/>
      <c r="G21" s="1"/>
      <c r="H21" s="1"/>
      <c r="I21" s="1"/>
      <c r="J21" s="2"/>
      <c r="K21" s="1"/>
      <c r="L21" s="1"/>
      <c r="M21" s="1"/>
      <c r="N21" s="1"/>
      <c r="O21" s="1"/>
      <c r="P21" s="1"/>
      <c r="Q21" s="1"/>
      <c r="R21" s="1"/>
      <c r="S21" s="113"/>
      <c r="T21" s="8"/>
    </row>
    <row r="22" spans="1:20">
      <c r="A22" s="1"/>
      <c r="B22" s="36"/>
      <c r="C22" s="36"/>
      <c r="D22" s="36"/>
      <c r="E22" s="36"/>
      <c r="F22" s="36"/>
      <c r="G22" s="36"/>
      <c r="H22" s="36"/>
      <c r="I22" s="36"/>
      <c r="J22" s="36"/>
      <c r="K22" s="36"/>
      <c r="L22" s="36"/>
      <c r="M22" s="36"/>
      <c r="N22" s="519"/>
      <c r="O22" s="519"/>
      <c r="P22" s="1"/>
      <c r="Q22" s="1"/>
      <c r="R22" s="1"/>
      <c r="S22" s="113"/>
      <c r="T22" s="8"/>
    </row>
    <row r="23" spans="1:20">
      <c r="A23" s="323"/>
      <c r="B23" s="1"/>
      <c r="C23" s="1"/>
      <c r="D23" s="1"/>
      <c r="E23" s="1"/>
      <c r="F23" s="1"/>
      <c r="G23" s="1"/>
      <c r="H23" s="1"/>
      <c r="I23" s="1"/>
      <c r="J23" s="2"/>
      <c r="K23" s="1"/>
      <c r="L23" s="1"/>
      <c r="M23" s="1"/>
      <c r="N23" s="1"/>
      <c r="O23" s="1"/>
      <c r="P23" s="1"/>
      <c r="Q23" s="1"/>
      <c r="R23" s="1"/>
      <c r="S23" s="114"/>
      <c r="T23" s="8"/>
    </row>
    <row r="24" spans="1:20">
      <c r="A24" s="42"/>
      <c r="B24" s="42"/>
      <c r="C24" s="42"/>
      <c r="D24" s="42"/>
      <c r="E24" s="42"/>
      <c r="F24" s="42"/>
      <c r="G24" s="42"/>
      <c r="H24" s="42"/>
      <c r="I24" s="42"/>
      <c r="J24" s="42"/>
      <c r="K24" s="1"/>
      <c r="L24" s="1"/>
      <c r="M24" s="1"/>
      <c r="N24" s="1"/>
      <c r="O24" s="1"/>
      <c r="P24" s="1"/>
      <c r="Q24" s="1"/>
      <c r="R24" s="1"/>
      <c r="S24" s="114"/>
      <c r="T24" s="8"/>
    </row>
    <row r="25" spans="1:20">
      <c r="A25" s="773"/>
      <c r="B25" s="764"/>
      <c r="C25" s="764"/>
      <c r="D25" s="764"/>
      <c r="E25" s="764"/>
      <c r="F25" s="764"/>
      <c r="G25" s="764"/>
      <c r="H25" s="764"/>
      <c r="I25" s="764"/>
      <c r="J25" s="764"/>
      <c r="K25" s="764"/>
      <c r="L25" s="764"/>
      <c r="M25" s="764"/>
      <c r="N25" s="764"/>
      <c r="O25" s="764"/>
      <c r="P25" s="764"/>
      <c r="Q25" s="764"/>
      <c r="R25" s="764"/>
      <c r="S25" s="20"/>
      <c r="T25" s="8"/>
    </row>
    <row r="26" spans="1:20">
      <c r="A26" s="509"/>
      <c r="B26" s="80"/>
      <c r="C26" s="80"/>
      <c r="D26" s="80"/>
      <c r="E26" s="80"/>
      <c r="F26" s="80"/>
      <c r="G26" s="80"/>
      <c r="H26" s="80"/>
      <c r="I26" s="80"/>
      <c r="J26" s="80"/>
      <c r="K26" s="80"/>
      <c r="L26" s="80"/>
      <c r="M26" s="80"/>
      <c r="N26" s="80"/>
      <c r="O26" s="80"/>
      <c r="P26" s="80"/>
      <c r="Q26" s="80"/>
      <c r="R26" s="80"/>
      <c r="S26" s="20"/>
      <c r="T26" s="8"/>
    </row>
    <row r="27" spans="1:20">
      <c r="A27" s="774"/>
      <c r="B27" s="772"/>
      <c r="C27" s="772"/>
      <c r="D27" s="772"/>
      <c r="E27" s="772"/>
      <c r="F27" s="772"/>
      <c r="G27" s="772"/>
      <c r="H27" s="772"/>
      <c r="I27" s="772"/>
      <c r="J27" s="772"/>
      <c r="K27" s="772"/>
      <c r="L27" s="772"/>
      <c r="M27" s="772"/>
      <c r="N27" s="772"/>
      <c r="O27" s="772"/>
      <c r="P27" s="772"/>
      <c r="Q27" s="772"/>
      <c r="R27" s="772"/>
      <c r="S27" s="20"/>
      <c r="T27" s="8"/>
    </row>
    <row r="28" spans="1:20">
      <c r="A28" s="771"/>
      <c r="B28" s="772"/>
      <c r="C28" s="772"/>
      <c r="D28" s="772"/>
      <c r="E28" s="772"/>
      <c r="F28" s="772"/>
      <c r="G28" s="772"/>
      <c r="H28" s="772"/>
      <c r="I28" s="772"/>
      <c r="J28" s="772"/>
      <c r="K28" s="772"/>
      <c r="L28" s="772"/>
      <c r="M28" s="772"/>
      <c r="N28" s="772"/>
      <c r="O28" s="772"/>
      <c r="P28" s="772"/>
      <c r="Q28" s="772"/>
      <c r="R28" s="772"/>
      <c r="S28" s="20"/>
      <c r="T28" s="8"/>
    </row>
    <row r="29" spans="1:20" ht="18" customHeight="1">
      <c r="A29" s="774"/>
      <c r="B29" s="771"/>
      <c r="C29" s="771"/>
      <c r="D29" s="771"/>
      <c r="E29" s="771"/>
      <c r="F29" s="771"/>
      <c r="G29" s="771"/>
      <c r="H29" s="771"/>
      <c r="I29" s="771"/>
      <c r="J29" s="771"/>
      <c r="K29" s="771"/>
      <c r="L29" s="771"/>
      <c r="M29" s="771"/>
      <c r="N29" s="771"/>
      <c r="O29" s="771"/>
      <c r="P29" s="771"/>
      <c r="Q29" s="771"/>
      <c r="R29" s="771"/>
      <c r="S29" s="20"/>
      <c r="T29" s="8"/>
    </row>
    <row r="30" spans="1:20" ht="18" customHeight="1">
      <c r="A30" s="76"/>
      <c r="B30" s="76"/>
      <c r="C30" s="76"/>
      <c r="D30" s="76"/>
      <c r="E30" s="76"/>
      <c r="F30" s="76"/>
      <c r="G30" s="76"/>
      <c r="H30" s="76"/>
      <c r="I30" s="76"/>
      <c r="J30" s="76"/>
      <c r="K30" s="76"/>
      <c r="L30" s="76"/>
      <c r="M30" s="76"/>
      <c r="N30" s="76"/>
      <c r="O30" s="76"/>
      <c r="P30" s="76"/>
      <c r="Q30" s="76"/>
      <c r="R30" s="76"/>
      <c r="S30" s="20"/>
      <c r="T30" s="8"/>
    </row>
    <row r="31" spans="1:20">
      <c r="A31" s="76"/>
      <c r="B31" s="76"/>
      <c r="C31" s="76"/>
      <c r="D31" s="76"/>
      <c r="E31" s="76"/>
      <c r="F31" s="76"/>
      <c r="G31" s="76"/>
      <c r="H31" s="76"/>
      <c r="I31" s="76"/>
      <c r="J31" s="76"/>
      <c r="K31" s="76"/>
      <c r="L31" s="76"/>
      <c r="M31" s="76"/>
      <c r="N31" s="76"/>
      <c r="O31" s="76"/>
      <c r="P31" s="76"/>
      <c r="Q31" s="76"/>
      <c r="R31" s="76"/>
      <c r="S31" s="20"/>
      <c r="T31" s="8"/>
    </row>
    <row r="32" spans="1:20" s="8" customFormat="1">
      <c r="A32" s="771"/>
      <c r="B32" s="771"/>
      <c r="C32" s="771"/>
      <c r="D32" s="771"/>
      <c r="E32" s="771"/>
      <c r="F32" s="771"/>
      <c r="G32" s="771"/>
      <c r="H32" s="771"/>
      <c r="I32" s="771"/>
      <c r="J32" s="771"/>
      <c r="K32" s="771"/>
      <c r="L32" s="771"/>
      <c r="M32" s="771"/>
      <c r="N32" s="771"/>
      <c r="O32" s="771"/>
      <c r="P32" s="771"/>
      <c r="Q32" s="771"/>
      <c r="R32" s="771"/>
      <c r="S32" s="20"/>
    </row>
    <row r="33" spans="1:20" s="8" customFormat="1" ht="7.5" customHeight="1">
      <c r="A33" s="510"/>
      <c r="B33" s="510"/>
      <c r="C33" s="510"/>
      <c r="D33" s="510"/>
      <c r="E33" s="510"/>
      <c r="F33" s="510"/>
      <c r="G33" s="510"/>
      <c r="H33" s="510"/>
      <c r="I33" s="510"/>
      <c r="J33" s="510"/>
      <c r="K33" s="510"/>
      <c r="L33" s="510"/>
      <c r="M33" s="510"/>
      <c r="N33" s="520"/>
      <c r="O33" s="520"/>
      <c r="P33" s="510"/>
      <c r="Q33" s="510"/>
      <c r="R33" s="510"/>
      <c r="S33" s="20"/>
    </row>
    <row r="34" spans="1:20" s="8" customFormat="1">
      <c r="A34" s="511"/>
      <c r="B34" s="510"/>
      <c r="C34" s="510"/>
      <c r="D34" s="510"/>
      <c r="E34" s="510"/>
      <c r="F34" s="510"/>
      <c r="G34" s="510"/>
      <c r="H34" s="510"/>
      <c r="I34" s="510"/>
      <c r="J34" s="510"/>
      <c r="K34" s="510"/>
      <c r="L34" s="510"/>
      <c r="M34" s="510"/>
      <c r="N34" s="520"/>
      <c r="O34" s="520"/>
      <c r="P34" s="510"/>
      <c r="Q34" s="510"/>
      <c r="R34" s="510"/>
      <c r="S34" s="20"/>
    </row>
    <row r="35" spans="1:20" s="8" customFormat="1" ht="11.25" customHeight="1">
      <c r="A35" s="76"/>
      <c r="B35" s="76"/>
      <c r="C35" s="76"/>
      <c r="D35" s="76"/>
      <c r="E35" s="76"/>
      <c r="F35" s="76"/>
      <c r="G35" s="76"/>
      <c r="H35" s="76"/>
      <c r="I35" s="76"/>
      <c r="J35" s="76"/>
      <c r="K35" s="76"/>
      <c r="L35" s="76"/>
      <c r="M35" s="76"/>
      <c r="N35" s="76"/>
      <c r="O35" s="76"/>
      <c r="P35" s="76"/>
      <c r="Q35" s="76"/>
      <c r="R35" s="76"/>
      <c r="S35" s="20"/>
    </row>
    <row r="36" spans="1:20" s="8" customFormat="1" ht="15" customHeight="1">
      <c r="A36" s="771"/>
      <c r="B36" s="772"/>
      <c r="C36" s="772"/>
      <c r="D36" s="772"/>
      <c r="E36" s="772"/>
      <c r="F36" s="772"/>
      <c r="G36" s="772"/>
      <c r="H36" s="772"/>
      <c r="I36" s="772"/>
      <c r="J36" s="772"/>
      <c r="K36" s="772"/>
      <c r="L36" s="772"/>
      <c r="M36" s="772"/>
      <c r="N36" s="772"/>
      <c r="O36" s="772"/>
      <c r="P36" s="772"/>
      <c r="Q36" s="772"/>
      <c r="R36" s="772"/>
      <c r="S36" s="20"/>
    </row>
    <row r="37" spans="1:20">
      <c r="A37" s="503"/>
      <c r="B37" s="503"/>
      <c r="C37" s="503"/>
      <c r="D37" s="503"/>
      <c r="E37" s="503"/>
      <c r="F37" s="503"/>
      <c r="G37" s="503"/>
      <c r="H37" s="503"/>
      <c r="I37" s="503"/>
      <c r="J37" s="503"/>
      <c r="K37" s="503"/>
      <c r="L37" s="503"/>
      <c r="M37" s="503"/>
      <c r="N37" s="503"/>
      <c r="O37" s="503"/>
      <c r="P37" s="503"/>
      <c r="Q37" s="503"/>
      <c r="R37" s="512"/>
      <c r="S37" s="20"/>
      <c r="T37" s="8"/>
    </row>
    <row r="38" spans="1:20" ht="18" customHeight="1">
      <c r="A38" s="763"/>
      <c r="B38" s="764"/>
      <c r="C38" s="764"/>
      <c r="D38" s="764"/>
      <c r="E38" s="764"/>
      <c r="F38" s="764"/>
      <c r="G38" s="764"/>
      <c r="H38" s="764"/>
      <c r="I38" s="764"/>
      <c r="J38" s="764"/>
      <c r="K38" s="764"/>
      <c r="L38" s="764"/>
      <c r="M38" s="764"/>
      <c r="N38" s="764"/>
      <c r="O38" s="764"/>
      <c r="P38" s="764"/>
      <c r="Q38" s="764"/>
      <c r="R38" s="764"/>
      <c r="S38" s="764"/>
      <c r="T38" s="8"/>
    </row>
    <row r="39" spans="1:20">
      <c r="A39" s="503"/>
      <c r="B39" s="503"/>
      <c r="C39" s="503"/>
      <c r="D39" s="503"/>
      <c r="E39" s="503"/>
      <c r="F39" s="503"/>
      <c r="G39" s="503"/>
      <c r="H39" s="503"/>
      <c r="I39" s="503"/>
      <c r="J39" s="503"/>
      <c r="K39" s="503"/>
      <c r="L39" s="503"/>
      <c r="M39" s="503"/>
      <c r="N39" s="20"/>
      <c r="O39" s="20"/>
      <c r="P39" s="503"/>
      <c r="Q39" s="503"/>
      <c r="R39" s="503"/>
      <c r="S39" s="512"/>
      <c r="T39" s="114"/>
    </row>
    <row r="40" spans="1:20" ht="18">
      <c r="A40" s="194"/>
      <c r="B40" s="20"/>
      <c r="C40" s="20"/>
      <c r="D40" s="20"/>
      <c r="E40" s="20"/>
      <c r="F40" s="20"/>
      <c r="G40" s="20"/>
      <c r="H40" s="20"/>
      <c r="I40" s="20"/>
      <c r="J40" s="20"/>
      <c r="K40" s="20"/>
      <c r="L40" s="20"/>
      <c r="M40" s="20"/>
      <c r="P40" s="20"/>
      <c r="Q40" s="20"/>
      <c r="R40" s="20"/>
      <c r="S40" s="20"/>
      <c r="T40" s="114"/>
    </row>
  </sheetData>
  <mergeCells count="23">
    <mergeCell ref="A38:S38"/>
    <mergeCell ref="A36:R36"/>
    <mergeCell ref="A25:R25"/>
    <mergeCell ref="A27:R27"/>
    <mergeCell ref="A28:R28"/>
    <mergeCell ref="A29:R29"/>
    <mergeCell ref="A32:R32"/>
    <mergeCell ref="H9:J10"/>
    <mergeCell ref="K9:M10"/>
    <mergeCell ref="A1:R1"/>
    <mergeCell ref="A2:R2"/>
    <mergeCell ref="A3:R3"/>
    <mergeCell ref="A4:R4"/>
    <mergeCell ref="A5:R5"/>
    <mergeCell ref="P9:R10"/>
    <mergeCell ref="N9:N10"/>
    <mergeCell ref="O9:O10"/>
    <mergeCell ref="A6:R6"/>
    <mergeCell ref="A7:R7"/>
    <mergeCell ref="A8:R8"/>
    <mergeCell ref="A9:A11"/>
    <mergeCell ref="B9:D10"/>
    <mergeCell ref="E9:G10"/>
  </mergeCells>
  <phoneticPr fontId="47" type="noConversion"/>
  <pageMargins left="0.75" right="0.75" top="1" bottom="1" header="0.5" footer="0.5"/>
  <pageSetup scale="53"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30"/>
  <sheetViews>
    <sheetView showGridLines="0" showOutlineSymbols="0" view="pageBreakPreview" zoomScale="75" zoomScaleNormal="75" workbookViewId="0">
      <selection activeCell="E12" sqref="E12"/>
    </sheetView>
  </sheetViews>
  <sheetFormatPr defaultColWidth="9.6640625" defaultRowHeight="15.75"/>
  <cols>
    <col min="1" max="1" width="4.44140625" style="20" customWidth="1"/>
    <col min="2" max="2" width="45.6640625" style="20" customWidth="1"/>
    <col min="3" max="3" width="6.5546875" style="20" customWidth="1"/>
    <col min="4" max="4" width="5.6640625" style="20" customWidth="1"/>
    <col min="5" max="5" width="10.44140625" style="20" bestFit="1" customWidth="1"/>
    <col min="6" max="7" width="5.6640625" style="20" customWidth="1"/>
    <col min="8" max="8" width="11.77734375" style="20" customWidth="1"/>
    <col min="9" max="10" width="5.6640625" style="20" customWidth="1"/>
    <col min="11" max="11" width="10.44140625" style="20" bestFit="1" customWidth="1"/>
    <col min="12" max="13" width="5.6640625" style="20" customWidth="1"/>
    <col min="14" max="14" width="7.6640625" style="20" customWidth="1"/>
    <col min="15" max="15" width="1.21875" style="106" customWidth="1"/>
    <col min="16" max="16" width="27.5546875" style="20" customWidth="1"/>
    <col min="17" max="20" width="7.6640625" style="20" customWidth="1"/>
    <col min="21" max="21" width="3.6640625" style="20" customWidth="1"/>
    <col min="22" max="24" width="7.6640625" style="20" customWidth="1"/>
    <col min="25" max="25" width="3.6640625" style="20" customWidth="1"/>
    <col min="26" max="28" width="7.6640625" style="20" customWidth="1"/>
    <col min="29" max="29" width="3.6640625" style="20" customWidth="1"/>
    <col min="30" max="32" width="7.6640625" style="20" customWidth="1"/>
    <col min="33" max="16384" width="9.6640625" style="20"/>
  </cols>
  <sheetData>
    <row r="1" spans="1:32" ht="20.25">
      <c r="A1" s="606" t="s">
        <v>31</v>
      </c>
      <c r="B1" s="808"/>
      <c r="C1" s="808"/>
      <c r="D1" s="808"/>
      <c r="E1" s="808"/>
      <c r="F1" s="808"/>
      <c r="G1" s="808"/>
      <c r="H1" s="808"/>
      <c r="I1" s="808"/>
      <c r="J1" s="808"/>
      <c r="K1" s="808"/>
      <c r="L1" s="808"/>
      <c r="M1" s="808"/>
      <c r="N1" s="808"/>
      <c r="O1" s="105" t="s">
        <v>1</v>
      </c>
      <c r="P1" s="1"/>
      <c r="Q1" s="1"/>
      <c r="R1" s="1"/>
      <c r="S1" s="1"/>
      <c r="T1" s="1"/>
      <c r="U1" s="1"/>
    </row>
    <row r="2" spans="1:32" ht="13.9" customHeight="1">
      <c r="A2" s="19"/>
      <c r="B2" s="7"/>
      <c r="C2" s="7"/>
      <c r="D2" s="7"/>
      <c r="E2" s="7"/>
      <c r="F2" s="7"/>
      <c r="G2" s="7"/>
      <c r="H2" s="7"/>
      <c r="I2" s="7"/>
      <c r="J2" s="7"/>
      <c r="K2" s="7"/>
      <c r="L2" s="7"/>
      <c r="M2" s="7"/>
      <c r="N2" s="7"/>
      <c r="O2" s="105" t="s">
        <v>1</v>
      </c>
      <c r="P2" s="1"/>
      <c r="Q2" s="1"/>
      <c r="R2" s="1"/>
      <c r="S2" s="1"/>
      <c r="T2" s="1"/>
      <c r="U2" s="1"/>
    </row>
    <row r="3" spans="1:32" ht="18.75">
      <c r="A3" s="809" t="s">
        <v>89</v>
      </c>
      <c r="B3" s="810"/>
      <c r="C3" s="810"/>
      <c r="D3" s="810"/>
      <c r="E3" s="810"/>
      <c r="F3" s="810"/>
      <c r="G3" s="810"/>
      <c r="H3" s="810"/>
      <c r="I3" s="810"/>
      <c r="J3" s="810"/>
      <c r="K3" s="810"/>
      <c r="L3" s="810"/>
      <c r="M3" s="810"/>
      <c r="N3" s="810"/>
      <c r="O3" s="105" t="s">
        <v>1</v>
      </c>
      <c r="P3" s="1"/>
      <c r="Q3" s="1"/>
      <c r="R3" s="1"/>
      <c r="S3" s="1"/>
      <c r="T3" s="1"/>
      <c r="U3" s="1"/>
    </row>
    <row r="4" spans="1:32" ht="16.5">
      <c r="A4" s="811" t="str">
        <f>+'B. Summary of Requirements '!A5</f>
        <v>Office of the Federal Detention Trustee</v>
      </c>
      <c r="B4" s="812"/>
      <c r="C4" s="812"/>
      <c r="D4" s="812"/>
      <c r="E4" s="812"/>
      <c r="F4" s="812"/>
      <c r="G4" s="812"/>
      <c r="H4" s="812"/>
      <c r="I4" s="812"/>
      <c r="J4" s="812"/>
      <c r="K4" s="812"/>
      <c r="L4" s="812"/>
      <c r="M4" s="812"/>
      <c r="N4" s="812"/>
      <c r="O4" s="105" t="s">
        <v>1</v>
      </c>
      <c r="P4" s="1"/>
      <c r="Q4" s="1"/>
      <c r="R4" s="1"/>
      <c r="S4" s="1"/>
      <c r="T4" s="1"/>
      <c r="U4" s="1"/>
    </row>
    <row r="5" spans="1:32" ht="16.5">
      <c r="A5" s="811" t="str">
        <f>+'B. Summary of Requirements '!A6</f>
        <v>Salaries and Expenses</v>
      </c>
      <c r="B5" s="810"/>
      <c r="C5" s="810"/>
      <c r="D5" s="810"/>
      <c r="E5" s="810"/>
      <c r="F5" s="810"/>
      <c r="G5" s="810"/>
      <c r="H5" s="810"/>
      <c r="I5" s="810"/>
      <c r="J5" s="810"/>
      <c r="K5" s="810"/>
      <c r="L5" s="810"/>
      <c r="M5" s="810"/>
      <c r="N5" s="810"/>
      <c r="O5" s="105" t="s">
        <v>1</v>
      </c>
      <c r="P5" s="1"/>
      <c r="Q5" s="1"/>
      <c r="R5" s="1"/>
      <c r="S5" s="1"/>
      <c r="T5" s="1"/>
      <c r="U5" s="1"/>
    </row>
    <row r="6" spans="1:32">
      <c r="A6" s="813" t="s">
        <v>248</v>
      </c>
      <c r="B6" s="812"/>
      <c r="C6" s="812"/>
      <c r="D6" s="812"/>
      <c r="E6" s="812"/>
      <c r="F6" s="812"/>
      <c r="G6" s="812"/>
      <c r="H6" s="812"/>
      <c r="I6" s="812"/>
      <c r="J6" s="812"/>
      <c r="K6" s="812"/>
      <c r="L6" s="812"/>
      <c r="M6" s="812"/>
      <c r="N6" s="812"/>
      <c r="O6" s="105" t="s">
        <v>1</v>
      </c>
      <c r="P6" s="1"/>
      <c r="Q6" s="1"/>
      <c r="R6" s="1"/>
      <c r="S6" s="1"/>
      <c r="T6" s="1"/>
      <c r="U6" s="1"/>
    </row>
    <row r="7" spans="1:32">
      <c r="A7" s="7"/>
      <c r="B7" s="7"/>
      <c r="C7" s="7"/>
      <c r="D7" s="7"/>
      <c r="E7" s="7"/>
      <c r="F7" s="352"/>
      <c r="G7" s="352"/>
      <c r="H7" s="352"/>
      <c r="I7" s="7"/>
      <c r="J7" s="7"/>
      <c r="K7" s="7"/>
      <c r="L7" s="7"/>
      <c r="M7" s="7"/>
      <c r="N7" s="7"/>
      <c r="O7" s="105" t="s">
        <v>1</v>
      </c>
      <c r="P7" s="1"/>
      <c r="Q7" s="1"/>
      <c r="R7" s="1"/>
      <c r="S7" s="1"/>
      <c r="T7" s="1"/>
      <c r="U7" s="1"/>
    </row>
    <row r="8" spans="1:32">
      <c r="A8" s="679" t="s">
        <v>262</v>
      </c>
      <c r="B8" s="801"/>
      <c r="C8" s="804" t="s">
        <v>305</v>
      </c>
      <c r="D8" s="805"/>
      <c r="E8" s="806"/>
      <c r="F8" s="804" t="s">
        <v>306</v>
      </c>
      <c r="G8" s="805"/>
      <c r="H8" s="806"/>
      <c r="I8" s="804" t="s">
        <v>40</v>
      </c>
      <c r="J8" s="805"/>
      <c r="K8" s="806"/>
      <c r="L8" s="804" t="s">
        <v>42</v>
      </c>
      <c r="M8" s="805"/>
      <c r="N8" s="806"/>
      <c r="O8" s="105" t="s">
        <v>1</v>
      </c>
      <c r="P8" s="1"/>
      <c r="Q8" s="1"/>
      <c r="R8" s="1"/>
      <c r="S8" s="1"/>
      <c r="T8" s="1"/>
      <c r="U8" s="1"/>
    </row>
    <row r="9" spans="1:32" ht="16.5" thickBot="1">
      <c r="A9" s="802"/>
      <c r="B9" s="803"/>
      <c r="C9" s="335" t="s">
        <v>266</v>
      </c>
      <c r="D9" s="336" t="s">
        <v>47</v>
      </c>
      <c r="E9" s="337" t="s">
        <v>268</v>
      </c>
      <c r="F9" s="335" t="s">
        <v>266</v>
      </c>
      <c r="G9" s="336" t="s">
        <v>47</v>
      </c>
      <c r="H9" s="336" t="s">
        <v>268</v>
      </c>
      <c r="I9" s="335" t="s">
        <v>266</v>
      </c>
      <c r="J9" s="336" t="s">
        <v>47</v>
      </c>
      <c r="K9" s="336" t="s">
        <v>268</v>
      </c>
      <c r="L9" s="335" t="s">
        <v>266</v>
      </c>
      <c r="M9" s="336" t="s">
        <v>47</v>
      </c>
      <c r="N9" s="337" t="s">
        <v>268</v>
      </c>
      <c r="O9" s="105" t="s">
        <v>1</v>
      </c>
      <c r="P9" s="1"/>
      <c r="Q9" s="1"/>
      <c r="R9" s="1"/>
      <c r="S9" s="1"/>
      <c r="T9" s="1"/>
      <c r="U9" s="1"/>
    </row>
    <row r="10" spans="1:32">
      <c r="A10" s="790" t="s">
        <v>330</v>
      </c>
      <c r="B10" s="791"/>
      <c r="C10" s="259">
        <v>0</v>
      </c>
      <c r="D10" s="210">
        <v>0</v>
      </c>
      <c r="E10" s="120">
        <v>250</v>
      </c>
      <c r="F10" s="259">
        <v>0</v>
      </c>
      <c r="G10" s="210">
        <v>0</v>
      </c>
      <c r="H10" s="210">
        <v>100</v>
      </c>
      <c r="I10" s="259">
        <v>0</v>
      </c>
      <c r="J10" s="210">
        <v>0</v>
      </c>
      <c r="K10" s="210">
        <v>100</v>
      </c>
      <c r="L10" s="259">
        <f>I10-C10</f>
        <v>0</v>
      </c>
      <c r="M10" s="210">
        <f>J10-D10</f>
        <v>0</v>
      </c>
      <c r="N10" s="120">
        <f>K10-E10</f>
        <v>-150</v>
      </c>
      <c r="O10" s="105" t="s">
        <v>1</v>
      </c>
      <c r="P10" s="1"/>
      <c r="Q10" s="1"/>
      <c r="R10" s="1"/>
      <c r="S10" s="1"/>
      <c r="T10" s="1"/>
      <c r="U10" s="1"/>
    </row>
    <row r="11" spans="1:32">
      <c r="A11" s="807"/>
      <c r="B11" s="639"/>
      <c r="C11" s="418"/>
      <c r="D11" s="419"/>
      <c r="E11" s="420"/>
      <c r="F11" s="418"/>
      <c r="G11" s="421"/>
      <c r="H11" s="421"/>
      <c r="I11" s="418"/>
      <c r="J11" s="421"/>
      <c r="K11" s="421"/>
      <c r="L11" s="418"/>
      <c r="M11" s="421"/>
      <c r="N11" s="420"/>
      <c r="O11" s="105" t="s">
        <v>1</v>
      </c>
      <c r="P11" s="1"/>
      <c r="Q11" s="1"/>
      <c r="R11" s="1"/>
      <c r="S11" s="1"/>
      <c r="T11" s="1"/>
      <c r="U11" s="1"/>
    </row>
    <row r="12" spans="1:32">
      <c r="A12" s="788" t="s">
        <v>263</v>
      </c>
      <c r="B12" s="789"/>
      <c r="C12" s="343">
        <f t="shared" ref="C12:N12" si="0">SUM(C10:C11)</f>
        <v>0</v>
      </c>
      <c r="D12" s="344">
        <f t="shared" si="0"/>
        <v>0</v>
      </c>
      <c r="E12" s="347">
        <f t="shared" si="0"/>
        <v>250</v>
      </c>
      <c r="F12" s="343">
        <f t="shared" si="0"/>
        <v>0</v>
      </c>
      <c r="G12" s="344">
        <f t="shared" si="0"/>
        <v>0</v>
      </c>
      <c r="H12" s="345">
        <f t="shared" si="0"/>
        <v>100</v>
      </c>
      <c r="I12" s="343">
        <f t="shared" si="0"/>
        <v>0</v>
      </c>
      <c r="J12" s="344">
        <f t="shared" si="0"/>
        <v>0</v>
      </c>
      <c r="K12" s="345">
        <f t="shared" si="0"/>
        <v>100</v>
      </c>
      <c r="L12" s="343">
        <f t="shared" si="0"/>
        <v>0</v>
      </c>
      <c r="M12" s="344">
        <f t="shared" si="0"/>
        <v>0</v>
      </c>
      <c r="N12" s="347">
        <f t="shared" si="0"/>
        <v>-150</v>
      </c>
      <c r="O12" s="105" t="s">
        <v>23</v>
      </c>
      <c r="P12" s="1"/>
      <c r="Q12" s="1"/>
      <c r="R12" s="1"/>
      <c r="S12" s="1"/>
      <c r="T12" s="1"/>
      <c r="U12" s="1"/>
    </row>
    <row r="13" spans="1:32">
      <c r="A13" s="353" t="s">
        <v>331</v>
      </c>
      <c r="B13" s="353"/>
      <c r="C13" s="354"/>
      <c r="D13" s="354"/>
      <c r="E13" s="355"/>
      <c r="F13" s="354"/>
      <c r="G13" s="354"/>
      <c r="H13" s="355"/>
      <c r="I13" s="354"/>
      <c r="J13" s="354"/>
      <c r="K13" s="355"/>
      <c r="L13" s="354"/>
      <c r="M13" s="354"/>
      <c r="N13" s="355"/>
      <c r="O13" s="105"/>
      <c r="P13" s="1"/>
      <c r="Q13" s="1"/>
      <c r="R13" s="1"/>
      <c r="S13" s="1"/>
      <c r="T13" s="1"/>
      <c r="U13" s="1"/>
    </row>
    <row r="14" spans="1:32">
      <c r="A14" s="353"/>
      <c r="B14" s="353"/>
      <c r="C14" s="354"/>
      <c r="D14" s="354"/>
      <c r="E14" s="355"/>
      <c r="F14" s="354"/>
      <c r="G14" s="354"/>
      <c r="H14" s="355"/>
      <c r="I14" s="354"/>
      <c r="J14" s="354"/>
      <c r="K14" s="355"/>
      <c r="L14" s="354"/>
      <c r="M14" s="354"/>
      <c r="N14" s="355"/>
      <c r="O14" s="105"/>
      <c r="P14" s="1"/>
      <c r="Q14" s="1"/>
      <c r="R14" s="1"/>
      <c r="S14" s="1"/>
      <c r="T14" s="1"/>
      <c r="U14" s="1"/>
    </row>
    <row r="15" spans="1:32">
      <c r="A15" s="792"/>
      <c r="B15" s="793"/>
      <c r="C15" s="793"/>
      <c r="D15" s="793"/>
      <c r="E15" s="793"/>
      <c r="F15" s="793"/>
      <c r="G15" s="793"/>
      <c r="H15" s="793"/>
      <c r="I15" s="793"/>
      <c r="J15" s="793"/>
      <c r="K15" s="793"/>
      <c r="L15" s="793"/>
      <c r="M15" s="793"/>
      <c r="N15" s="793"/>
      <c r="O15" s="105"/>
      <c r="P15" s="21"/>
      <c r="Q15" s="21"/>
      <c r="R15" s="21"/>
      <c r="S15" s="21"/>
      <c r="T15" s="21"/>
      <c r="U15" s="21"/>
      <c r="V15" s="21"/>
      <c r="W15" s="21"/>
      <c r="X15" s="21"/>
      <c r="Y15" s="21"/>
      <c r="Z15" s="21"/>
      <c r="AA15" s="21"/>
      <c r="AB15" s="21"/>
      <c r="AC15" s="21"/>
      <c r="AD15" s="21"/>
      <c r="AE15" s="21"/>
      <c r="AF15" s="21"/>
    </row>
    <row r="16" spans="1:32">
      <c r="A16" s="1"/>
      <c r="B16" s="1"/>
      <c r="C16" s="2"/>
      <c r="D16" s="2"/>
      <c r="E16" s="2"/>
      <c r="F16" s="2"/>
      <c r="G16" s="2"/>
      <c r="H16" s="2"/>
      <c r="I16" s="2"/>
      <c r="J16" s="2"/>
      <c r="K16" s="2"/>
      <c r="L16" s="2"/>
      <c r="M16" s="2"/>
      <c r="N16" s="2"/>
      <c r="P16" s="21"/>
      <c r="Q16" s="21"/>
      <c r="R16" s="21"/>
      <c r="S16" s="21"/>
      <c r="T16" s="21"/>
      <c r="U16" s="21"/>
      <c r="V16" s="21"/>
      <c r="W16" s="21"/>
      <c r="X16" s="21"/>
      <c r="Y16" s="21"/>
      <c r="Z16" s="21"/>
      <c r="AA16" s="21"/>
      <c r="AB16" s="21"/>
      <c r="AC16" s="21"/>
      <c r="AD16" s="21"/>
      <c r="AE16" s="21"/>
      <c r="AF16" s="21"/>
    </row>
    <row r="17" spans="1:32">
      <c r="A17" s="38"/>
      <c r="B17" s="38"/>
      <c r="C17" s="100"/>
      <c r="D17" s="100"/>
      <c r="E17" s="100"/>
      <c r="F17" s="100"/>
      <c r="G17" s="100"/>
      <c r="H17" s="100"/>
      <c r="I17" s="100"/>
      <c r="J17" s="100"/>
      <c r="K17" s="100"/>
      <c r="L17" s="100"/>
      <c r="M17" s="100"/>
      <c r="N17" s="100"/>
      <c r="P17" s="21"/>
      <c r="Q17" s="21"/>
      <c r="R17" s="21"/>
      <c r="S17" s="21"/>
      <c r="T17" s="21"/>
      <c r="U17" s="21"/>
      <c r="V17" s="21"/>
      <c r="W17" s="21"/>
      <c r="X17" s="21"/>
      <c r="Y17" s="21"/>
      <c r="Z17" s="21"/>
      <c r="AA17" s="21"/>
      <c r="AB17" s="21"/>
      <c r="AC17" s="21"/>
      <c r="AD17" s="21"/>
      <c r="AE17" s="21"/>
      <c r="AF17" s="21"/>
    </row>
    <row r="18" spans="1:32">
      <c r="A18" s="42"/>
      <c r="B18" s="42"/>
      <c r="C18" s="42"/>
      <c r="D18" s="42"/>
      <c r="E18" s="42"/>
      <c r="F18" s="42"/>
      <c r="G18" s="42"/>
      <c r="H18" s="42"/>
      <c r="I18" s="42"/>
      <c r="J18" s="42"/>
      <c r="K18" s="42"/>
      <c r="L18" s="42"/>
      <c r="M18" s="42"/>
      <c r="N18" s="42"/>
      <c r="P18" s="21"/>
      <c r="Q18" s="21"/>
      <c r="R18" s="21"/>
      <c r="S18" s="21"/>
      <c r="T18" s="21"/>
      <c r="U18" s="21"/>
      <c r="V18" s="21"/>
      <c r="W18" s="21"/>
      <c r="X18" s="21"/>
      <c r="Y18" s="21"/>
      <c r="Z18" s="21"/>
      <c r="AA18" s="21"/>
      <c r="AB18" s="21"/>
      <c r="AC18" s="21"/>
      <c r="AD18" s="21"/>
      <c r="AE18" s="21"/>
      <c r="AF18" s="21"/>
    </row>
    <row r="19" spans="1:32" ht="18">
      <c r="A19" s="77"/>
      <c r="B19" s="86"/>
      <c r="C19" s="86"/>
      <c r="D19" s="86"/>
      <c r="E19" s="86"/>
      <c r="F19" s="86"/>
      <c r="G19" s="86"/>
      <c r="H19" s="86"/>
      <c r="I19" s="86"/>
      <c r="J19" s="86"/>
      <c r="K19" s="86"/>
      <c r="L19" s="86"/>
      <c r="M19" s="86"/>
      <c r="N19" s="86"/>
      <c r="P19" s="22"/>
      <c r="Q19" s="23"/>
      <c r="R19" s="23"/>
      <c r="S19" s="23"/>
      <c r="T19" s="23"/>
      <c r="U19" s="23"/>
      <c r="V19" s="23"/>
      <c r="W19" s="23"/>
      <c r="X19" s="23"/>
      <c r="Y19" s="23"/>
      <c r="Z19" s="23"/>
      <c r="AA19" s="23"/>
      <c r="AB19" s="23"/>
      <c r="AC19" s="23"/>
      <c r="AD19" s="23"/>
      <c r="AE19" s="23"/>
      <c r="AF19" s="23"/>
    </row>
    <row r="20" spans="1:32" ht="18">
      <c r="A20" s="77"/>
      <c r="B20" s="86"/>
      <c r="C20" s="86"/>
      <c r="D20" s="86"/>
      <c r="E20" s="86"/>
      <c r="F20" s="86"/>
      <c r="G20" s="86"/>
      <c r="H20" s="86"/>
      <c r="I20" s="86"/>
      <c r="J20" s="86"/>
      <c r="K20" s="86"/>
      <c r="L20" s="86"/>
      <c r="M20" s="86"/>
      <c r="N20" s="86"/>
      <c r="P20" s="22"/>
      <c r="Q20" s="23"/>
      <c r="R20" s="23"/>
      <c r="S20" s="23"/>
      <c r="T20" s="23"/>
      <c r="U20" s="23"/>
      <c r="V20" s="23"/>
      <c r="W20" s="23"/>
      <c r="X20" s="23"/>
      <c r="Y20" s="23"/>
      <c r="Z20" s="23"/>
      <c r="AA20" s="23"/>
      <c r="AB20" s="23"/>
      <c r="AC20" s="23"/>
      <c r="AD20" s="23"/>
      <c r="AE20" s="23"/>
      <c r="AF20" s="23"/>
    </row>
    <row r="21" spans="1:32" ht="42.75" customHeight="1">
      <c r="A21" s="795"/>
      <c r="B21" s="795"/>
      <c r="C21" s="795"/>
      <c r="D21" s="795"/>
      <c r="E21" s="795"/>
      <c r="F21" s="795"/>
      <c r="G21" s="795"/>
      <c r="H21" s="795"/>
      <c r="I21" s="795"/>
      <c r="J21" s="795"/>
      <c r="K21" s="795"/>
      <c r="L21" s="795"/>
      <c r="M21" s="795"/>
      <c r="N21" s="796"/>
      <c r="P21" s="22"/>
      <c r="Q21" s="23"/>
      <c r="R21" s="23"/>
      <c r="S21" s="23"/>
      <c r="T21" s="23"/>
      <c r="U21" s="23"/>
      <c r="V21" s="23"/>
      <c r="W21" s="23"/>
      <c r="X21" s="23"/>
      <c r="Y21" s="23"/>
      <c r="Z21" s="23"/>
      <c r="AA21" s="23"/>
      <c r="AB21" s="23"/>
      <c r="AC21" s="23"/>
      <c r="AD21" s="23"/>
      <c r="AE21" s="23"/>
      <c r="AF21" s="23"/>
    </row>
    <row r="22" spans="1:32">
      <c r="A22" s="76"/>
      <c r="B22" s="76"/>
      <c r="C22" s="76"/>
      <c r="D22" s="76"/>
      <c r="E22" s="76"/>
      <c r="F22" s="76"/>
      <c r="G22" s="76"/>
      <c r="H22" s="76"/>
      <c r="I22" s="76"/>
      <c r="J22" s="76"/>
      <c r="K22" s="76"/>
      <c r="L22" s="76"/>
      <c r="M22" s="76"/>
      <c r="N22" s="76"/>
      <c r="P22" s="21"/>
      <c r="Q22" s="21"/>
      <c r="R22" s="21"/>
      <c r="S22" s="21"/>
      <c r="T22" s="21"/>
      <c r="U22" s="21"/>
      <c r="V22" s="21"/>
      <c r="W22" s="21"/>
      <c r="X22" s="21"/>
      <c r="Y22" s="21"/>
      <c r="Z22" s="21"/>
      <c r="AA22" s="21"/>
      <c r="AB22" s="21"/>
      <c r="AC22" s="21"/>
      <c r="AD22" s="21"/>
      <c r="AE22" s="21"/>
      <c r="AF22" s="21"/>
    </row>
    <row r="23" spans="1:32" ht="96.75" customHeight="1">
      <c r="A23" s="799"/>
      <c r="B23" s="800"/>
      <c r="C23" s="800"/>
      <c r="D23" s="800"/>
      <c r="E23" s="800"/>
      <c r="F23" s="800"/>
      <c r="G23" s="800"/>
      <c r="H23" s="800"/>
      <c r="I23" s="800"/>
      <c r="J23" s="800"/>
      <c r="K23" s="800"/>
      <c r="L23" s="800"/>
      <c r="M23" s="800"/>
      <c r="N23" s="800"/>
      <c r="P23" s="21"/>
      <c r="Q23" s="21"/>
      <c r="R23" s="21"/>
      <c r="S23" s="21"/>
      <c r="T23" s="21"/>
      <c r="U23" s="21"/>
      <c r="V23" s="21"/>
      <c r="W23" s="21"/>
      <c r="X23" s="21"/>
      <c r="Y23" s="21"/>
      <c r="Z23" s="21"/>
      <c r="AA23" s="21"/>
      <c r="AB23" s="21"/>
      <c r="AC23" s="21"/>
      <c r="AD23" s="21"/>
      <c r="AE23" s="21"/>
      <c r="AF23" s="21"/>
    </row>
    <row r="24" spans="1:32" ht="18.75" customHeight="1">
      <c r="A24" s="333"/>
      <c r="B24" s="333"/>
      <c r="C24" s="333"/>
      <c r="D24" s="333"/>
      <c r="E24" s="333"/>
      <c r="F24" s="333"/>
      <c r="G24" s="333"/>
      <c r="H24" s="333"/>
      <c r="I24" s="333"/>
      <c r="J24" s="333"/>
      <c r="K24" s="333"/>
      <c r="L24" s="333"/>
      <c r="M24" s="333"/>
      <c r="N24" s="333"/>
      <c r="P24" s="21"/>
      <c r="Q24" s="21"/>
      <c r="R24" s="21"/>
      <c r="S24" s="21"/>
      <c r="T24" s="21"/>
      <c r="U24" s="21"/>
      <c r="V24" s="21"/>
      <c r="W24" s="21"/>
      <c r="X24" s="21"/>
      <c r="Y24" s="21"/>
      <c r="Z24" s="21"/>
      <c r="AA24" s="21"/>
      <c r="AB24" s="21"/>
      <c r="AC24" s="21"/>
      <c r="AD24" s="21"/>
      <c r="AE24" s="21"/>
      <c r="AF24" s="21"/>
    </row>
    <row r="25" spans="1:32" ht="15.75" customHeight="1">
      <c r="A25" s="797"/>
      <c r="B25" s="798"/>
      <c r="C25" s="798"/>
      <c r="D25" s="798"/>
      <c r="E25" s="798"/>
      <c r="F25" s="798"/>
      <c r="G25" s="798"/>
      <c r="H25" s="798"/>
      <c r="I25" s="798"/>
      <c r="J25" s="798"/>
      <c r="K25" s="798"/>
      <c r="L25" s="798"/>
      <c r="M25" s="798"/>
      <c r="N25" s="798"/>
      <c r="P25" s="21"/>
      <c r="Q25" s="21"/>
      <c r="R25" s="21"/>
      <c r="S25" s="21"/>
      <c r="T25" s="21"/>
      <c r="U25" s="21"/>
      <c r="V25" s="21"/>
      <c r="W25" s="21"/>
      <c r="X25" s="21"/>
      <c r="Y25" s="21"/>
      <c r="Z25" s="21"/>
      <c r="AA25" s="21"/>
      <c r="AB25" s="21"/>
      <c r="AC25" s="21"/>
      <c r="AD25" s="21"/>
      <c r="AE25" s="21"/>
      <c r="AF25" s="21"/>
    </row>
    <row r="26" spans="1:32" ht="24" customHeight="1">
      <c r="A26" s="798"/>
      <c r="B26" s="798"/>
      <c r="C26" s="798"/>
      <c r="D26" s="798"/>
      <c r="E26" s="798"/>
      <c r="F26" s="798"/>
      <c r="G26" s="798"/>
      <c r="H26" s="798"/>
      <c r="I26" s="798"/>
      <c r="J26" s="798"/>
      <c r="K26" s="798"/>
      <c r="L26" s="798"/>
      <c r="M26" s="798"/>
      <c r="N26" s="798"/>
      <c r="P26" s="21"/>
      <c r="Q26" s="21"/>
      <c r="R26" s="21"/>
      <c r="S26" s="21"/>
      <c r="T26" s="21"/>
      <c r="U26" s="21"/>
      <c r="V26" s="21"/>
      <c r="W26" s="21"/>
      <c r="X26" s="21"/>
      <c r="Y26" s="21"/>
      <c r="Z26" s="21"/>
      <c r="AA26" s="21"/>
      <c r="AB26" s="21"/>
      <c r="AC26" s="21"/>
      <c r="AD26" s="21"/>
      <c r="AE26" s="21"/>
      <c r="AF26" s="21"/>
    </row>
    <row r="27" spans="1:32" ht="15.75" customHeight="1">
      <c r="A27" s="76"/>
      <c r="B27" s="76"/>
      <c r="C27" s="76"/>
      <c r="D27" s="76"/>
      <c r="E27" s="76"/>
      <c r="F27" s="76"/>
      <c r="G27" s="76"/>
      <c r="H27" s="76"/>
      <c r="I27" s="76"/>
      <c r="J27" s="76"/>
      <c r="K27" s="76"/>
      <c r="L27" s="76"/>
      <c r="M27" s="76"/>
      <c r="N27" s="76"/>
      <c r="P27" s="21"/>
      <c r="Q27" s="21"/>
      <c r="R27" s="21"/>
      <c r="S27" s="21"/>
      <c r="T27" s="21"/>
      <c r="U27" s="21"/>
      <c r="V27" s="21"/>
      <c r="W27" s="21"/>
      <c r="X27" s="21"/>
      <c r="Y27" s="21"/>
      <c r="Z27" s="21"/>
      <c r="AA27" s="21"/>
      <c r="AB27" s="21"/>
      <c r="AC27" s="21"/>
      <c r="AD27" s="21"/>
      <c r="AE27" s="21"/>
      <c r="AF27" s="21"/>
    </row>
    <row r="28" spans="1:32" ht="18" customHeight="1">
      <c r="A28" s="795"/>
      <c r="B28" s="795"/>
      <c r="C28" s="795"/>
      <c r="D28" s="795"/>
      <c r="E28" s="795"/>
      <c r="F28" s="795"/>
      <c r="G28" s="795"/>
      <c r="H28" s="795"/>
      <c r="I28" s="795"/>
      <c r="J28" s="795"/>
      <c r="K28" s="795"/>
      <c r="L28" s="795"/>
      <c r="M28" s="795"/>
      <c r="N28" s="796"/>
      <c r="P28" s="21"/>
      <c r="Q28" s="21"/>
      <c r="R28" s="21"/>
      <c r="S28" s="21"/>
      <c r="T28" s="21"/>
      <c r="U28" s="21"/>
      <c r="V28" s="21"/>
      <c r="W28" s="21"/>
      <c r="X28" s="21"/>
      <c r="Y28" s="21"/>
      <c r="Z28" s="21"/>
      <c r="AA28" s="21"/>
      <c r="AB28" s="21"/>
      <c r="AC28" s="21"/>
      <c r="AD28" s="21"/>
      <c r="AE28" s="21"/>
      <c r="AF28" s="21"/>
    </row>
    <row r="29" spans="1:32">
      <c r="A29" s="1"/>
      <c r="B29" s="1"/>
      <c r="C29" s="1"/>
      <c r="D29" s="1"/>
      <c r="E29" s="1"/>
      <c r="F29" s="1"/>
      <c r="G29" s="1"/>
      <c r="H29" s="1"/>
      <c r="I29" s="1"/>
      <c r="J29" s="1"/>
      <c r="K29" s="1"/>
      <c r="L29" s="1"/>
      <c r="M29" s="1"/>
      <c r="N29" s="1"/>
      <c r="P29" s="21"/>
      <c r="Q29" s="21"/>
      <c r="R29" s="21"/>
      <c r="S29" s="21"/>
      <c r="T29" s="21"/>
      <c r="U29" s="21"/>
      <c r="V29" s="21"/>
      <c r="W29" s="21"/>
      <c r="X29" s="21"/>
      <c r="Y29" s="21"/>
      <c r="Z29" s="21"/>
      <c r="AA29" s="21"/>
      <c r="AB29" s="21"/>
      <c r="AC29" s="21"/>
      <c r="AD29" s="21"/>
      <c r="AE29" s="21"/>
      <c r="AF29" s="21"/>
    </row>
    <row r="30" spans="1:32" ht="18">
      <c r="A30" s="794"/>
      <c r="B30" s="795"/>
      <c r="C30" s="795"/>
      <c r="D30" s="795"/>
      <c r="E30" s="795"/>
      <c r="F30" s="795"/>
      <c r="G30" s="795"/>
      <c r="H30" s="795"/>
      <c r="I30" s="795"/>
      <c r="J30" s="795"/>
      <c r="K30" s="795"/>
      <c r="L30" s="795"/>
      <c r="M30" s="795"/>
      <c r="N30" s="796"/>
      <c r="P30" s="21"/>
      <c r="Q30" s="21"/>
      <c r="R30" s="21"/>
      <c r="S30" s="21"/>
      <c r="T30" s="21"/>
      <c r="U30" s="21"/>
      <c r="V30" s="21"/>
      <c r="W30" s="21"/>
      <c r="X30" s="21"/>
      <c r="Y30" s="21"/>
      <c r="Z30" s="21"/>
      <c r="AA30" s="21"/>
      <c r="AB30" s="21"/>
      <c r="AC30" s="21"/>
      <c r="AD30" s="21"/>
      <c r="AE30" s="21"/>
      <c r="AF30" s="21"/>
    </row>
  </sheetData>
  <mergeCells count="19">
    <mergeCell ref="A1:N1"/>
    <mergeCell ref="A3:N3"/>
    <mergeCell ref="A4:N4"/>
    <mergeCell ref="A5:N5"/>
    <mergeCell ref="A6:N6"/>
    <mergeCell ref="A8:B9"/>
    <mergeCell ref="L8:N8"/>
    <mergeCell ref="I8:K8"/>
    <mergeCell ref="A11:B11"/>
    <mergeCell ref="F8:H8"/>
    <mergeCell ref="C8:E8"/>
    <mergeCell ref="A12:B12"/>
    <mergeCell ref="A10:B10"/>
    <mergeCell ref="A15:N15"/>
    <mergeCell ref="A30:N30"/>
    <mergeCell ref="A28:N28"/>
    <mergeCell ref="A25:N26"/>
    <mergeCell ref="A21:N21"/>
    <mergeCell ref="A23:N23"/>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ignoredErrors>
    <ignoredError sqref="H12"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L36"/>
  <sheetViews>
    <sheetView view="pageBreakPreview" zoomScale="75" zoomScaleNormal="75" workbookViewId="0">
      <pane xSplit="1" ySplit="11" topLeftCell="C12" activePane="bottomRight" state="frozen"/>
      <selection activeCell="O11" sqref="O11"/>
      <selection pane="topRight" activeCell="O11" sqref="O11"/>
      <selection pane="bottomLeft" activeCell="O11" sqref="O11"/>
      <selection pane="bottomRight" activeCell="A38" sqref="A38"/>
    </sheetView>
  </sheetViews>
  <sheetFormatPr defaultRowHeight="15"/>
  <cols>
    <col min="1" max="1" width="30.44140625" style="10" customWidth="1"/>
    <col min="2" max="2" width="10.77734375" style="10" customWidth="1"/>
    <col min="3" max="3" width="12.6640625" style="10" customWidth="1"/>
    <col min="4" max="4" width="10.88671875" style="10" customWidth="1"/>
    <col min="5" max="5" width="12.5546875" style="10" customWidth="1"/>
    <col min="6" max="6" width="9.77734375" style="10" customWidth="1"/>
    <col min="7" max="7" width="12" style="10" customWidth="1"/>
    <col min="8" max="9" width="9.77734375" style="10" customWidth="1"/>
    <col min="10" max="10" width="10.33203125" style="10" customWidth="1"/>
    <col min="11" max="11" width="13" style="10" customWidth="1"/>
    <col min="12" max="12" width="1.109375" style="111" customWidth="1"/>
    <col min="13" max="16384" width="8.88671875" style="10"/>
  </cols>
  <sheetData>
    <row r="1" spans="1:12" ht="20.25">
      <c r="A1" s="606" t="s">
        <v>30</v>
      </c>
      <c r="B1" s="835"/>
      <c r="C1" s="835"/>
      <c r="D1" s="835"/>
      <c r="E1" s="835"/>
      <c r="F1" s="835"/>
      <c r="G1" s="835"/>
      <c r="H1" s="835"/>
      <c r="I1" s="835"/>
      <c r="J1" s="835"/>
      <c r="K1" s="835"/>
      <c r="L1" s="111" t="s">
        <v>1</v>
      </c>
    </row>
    <row r="2" spans="1:12" ht="20.25">
      <c r="A2" s="697"/>
      <c r="B2" s="697"/>
      <c r="C2" s="697"/>
      <c r="D2" s="697"/>
      <c r="E2" s="697"/>
      <c r="F2" s="697"/>
      <c r="G2" s="697"/>
      <c r="H2" s="697"/>
      <c r="I2" s="697"/>
      <c r="J2" s="697"/>
      <c r="K2" s="837"/>
      <c r="L2" s="111" t="s">
        <v>1</v>
      </c>
    </row>
    <row r="3" spans="1:12" ht="12.6" customHeight="1">
      <c r="A3" s="697"/>
      <c r="B3" s="697"/>
      <c r="C3" s="697"/>
      <c r="D3" s="697"/>
      <c r="E3" s="697"/>
      <c r="F3" s="697"/>
      <c r="G3" s="697"/>
      <c r="H3" s="697"/>
      <c r="I3" s="697"/>
      <c r="J3" s="697"/>
      <c r="K3" s="837"/>
      <c r="L3" s="111" t="s">
        <v>1</v>
      </c>
    </row>
    <row r="4" spans="1:12" ht="18.75">
      <c r="A4" s="809" t="s">
        <v>49</v>
      </c>
      <c r="B4" s="812"/>
      <c r="C4" s="812"/>
      <c r="D4" s="812"/>
      <c r="E4" s="812"/>
      <c r="F4" s="812"/>
      <c r="G4" s="812"/>
      <c r="H4" s="812"/>
      <c r="I4" s="812"/>
      <c r="J4" s="812"/>
      <c r="K4" s="812"/>
      <c r="L4" s="111" t="s">
        <v>1</v>
      </c>
    </row>
    <row r="5" spans="1:12" ht="16.5">
      <c r="A5" s="811" t="str">
        <f>+'B. Summary of Requirements '!A5</f>
        <v>Office of the Federal Detention Trustee</v>
      </c>
      <c r="B5" s="812"/>
      <c r="C5" s="812"/>
      <c r="D5" s="812"/>
      <c r="E5" s="812"/>
      <c r="F5" s="812"/>
      <c r="G5" s="812"/>
      <c r="H5" s="812"/>
      <c r="I5" s="812"/>
      <c r="J5" s="812"/>
      <c r="K5" s="812"/>
      <c r="L5" s="111" t="s">
        <v>1</v>
      </c>
    </row>
    <row r="6" spans="1:12" ht="16.5">
      <c r="A6" s="836" t="str">
        <f>+'B. Summary of Requirements '!A6</f>
        <v>Salaries and Expenses</v>
      </c>
      <c r="B6" s="812"/>
      <c r="C6" s="812"/>
      <c r="D6" s="812"/>
      <c r="E6" s="812"/>
      <c r="F6" s="812"/>
      <c r="G6" s="812"/>
      <c r="H6" s="812"/>
      <c r="I6" s="812"/>
      <c r="J6" s="812"/>
      <c r="K6" s="812"/>
      <c r="L6" s="111" t="s">
        <v>1</v>
      </c>
    </row>
    <row r="7" spans="1:12" ht="15.75">
      <c r="A7" s="816"/>
      <c r="B7" s="816"/>
      <c r="C7" s="816"/>
      <c r="D7" s="816"/>
      <c r="E7" s="816"/>
      <c r="F7" s="816"/>
      <c r="G7" s="816"/>
      <c r="H7" s="816"/>
      <c r="I7" s="816"/>
      <c r="J7" s="816"/>
      <c r="K7" s="816"/>
      <c r="L7" s="111" t="s">
        <v>1</v>
      </c>
    </row>
    <row r="8" spans="1:12">
      <c r="A8" s="817"/>
      <c r="B8" s="817"/>
      <c r="C8" s="817"/>
      <c r="D8" s="817"/>
      <c r="E8" s="817"/>
      <c r="F8" s="817"/>
      <c r="G8" s="817"/>
      <c r="H8" s="817"/>
      <c r="I8" s="817"/>
      <c r="J8" s="817"/>
      <c r="K8" s="817"/>
      <c r="L8" s="111" t="s">
        <v>1</v>
      </c>
    </row>
    <row r="9" spans="1:12" ht="40.5" customHeight="1">
      <c r="A9" s="832" t="s">
        <v>50</v>
      </c>
      <c r="B9" s="827" t="s">
        <v>41</v>
      </c>
      <c r="C9" s="828"/>
      <c r="D9" s="827" t="s">
        <v>312</v>
      </c>
      <c r="E9" s="828"/>
      <c r="F9" s="824" t="s">
        <v>40</v>
      </c>
      <c r="G9" s="825"/>
      <c r="H9" s="825"/>
      <c r="I9" s="825"/>
      <c r="J9" s="825"/>
      <c r="K9" s="826"/>
      <c r="L9" s="111" t="s">
        <v>1</v>
      </c>
    </row>
    <row r="10" spans="1:12">
      <c r="A10" s="833"/>
      <c r="B10" s="818" t="s">
        <v>26</v>
      </c>
      <c r="C10" s="820" t="s">
        <v>27</v>
      </c>
      <c r="D10" s="818" t="s">
        <v>26</v>
      </c>
      <c r="E10" s="820" t="s">
        <v>27</v>
      </c>
      <c r="F10" s="822" t="s">
        <v>12</v>
      </c>
      <c r="G10" s="814" t="s">
        <v>223</v>
      </c>
      <c r="H10" s="814" t="s">
        <v>24</v>
      </c>
      <c r="I10" s="814" t="s">
        <v>25</v>
      </c>
      <c r="J10" s="830" t="s">
        <v>26</v>
      </c>
      <c r="K10" s="822" t="s">
        <v>27</v>
      </c>
      <c r="L10" s="111" t="s">
        <v>1</v>
      </c>
    </row>
    <row r="11" spans="1:12" ht="27" customHeight="1">
      <c r="A11" s="834"/>
      <c r="B11" s="819"/>
      <c r="C11" s="821"/>
      <c r="D11" s="819"/>
      <c r="E11" s="821"/>
      <c r="F11" s="823"/>
      <c r="G11" s="815"/>
      <c r="H11" s="815"/>
      <c r="I11" s="815"/>
      <c r="J11" s="831"/>
      <c r="K11" s="829"/>
      <c r="L11" s="111" t="s">
        <v>1</v>
      </c>
    </row>
    <row r="12" spans="1:12">
      <c r="A12" s="218" t="s">
        <v>332</v>
      </c>
      <c r="B12" s="137">
        <v>2</v>
      </c>
      <c r="C12" s="137"/>
      <c r="D12" s="137">
        <v>2</v>
      </c>
      <c r="E12" s="137"/>
      <c r="F12" s="137"/>
      <c r="G12" s="137"/>
      <c r="H12" s="137"/>
      <c r="I12" s="137"/>
      <c r="J12" s="137">
        <f>+D12+I12</f>
        <v>2</v>
      </c>
      <c r="K12" s="138"/>
      <c r="L12" s="111" t="s">
        <v>1</v>
      </c>
    </row>
    <row r="13" spans="1:12">
      <c r="A13" s="219" t="s">
        <v>270</v>
      </c>
      <c r="B13" s="137">
        <v>17</v>
      </c>
      <c r="C13" s="137"/>
      <c r="D13" s="137">
        <v>17</v>
      </c>
      <c r="E13" s="137"/>
      <c r="F13" s="137"/>
      <c r="G13" s="137"/>
      <c r="H13" s="137"/>
      <c r="I13" s="137"/>
      <c r="J13" s="137">
        <f t="shared" ref="J13:J17" si="0">+D13+I13</f>
        <v>17</v>
      </c>
      <c r="K13" s="138"/>
      <c r="L13" s="111" t="s">
        <v>1</v>
      </c>
    </row>
    <row r="14" spans="1:12">
      <c r="A14" s="219" t="s">
        <v>271</v>
      </c>
      <c r="B14" s="137">
        <v>4</v>
      </c>
      <c r="C14" s="137"/>
      <c r="D14" s="137">
        <v>4</v>
      </c>
      <c r="E14" s="137"/>
      <c r="F14" s="137"/>
      <c r="G14" s="137"/>
      <c r="H14" s="137"/>
      <c r="I14" s="137"/>
      <c r="J14" s="137">
        <f t="shared" si="0"/>
        <v>4</v>
      </c>
      <c r="K14" s="138"/>
      <c r="L14" s="111" t="s">
        <v>1</v>
      </c>
    </row>
    <row r="15" spans="1:12">
      <c r="A15" s="219" t="s">
        <v>95</v>
      </c>
      <c r="B15" s="137">
        <v>1</v>
      </c>
      <c r="C15" s="137"/>
      <c r="D15" s="137">
        <v>1</v>
      </c>
      <c r="E15" s="137"/>
      <c r="F15" s="137"/>
      <c r="G15" s="137"/>
      <c r="H15" s="137"/>
      <c r="I15" s="137"/>
      <c r="J15" s="137">
        <f t="shared" si="0"/>
        <v>1</v>
      </c>
      <c r="K15" s="138"/>
      <c r="L15" s="111" t="s">
        <v>1</v>
      </c>
    </row>
    <row r="16" spans="1:12">
      <c r="A16" s="220" t="s">
        <v>333</v>
      </c>
      <c r="B16" s="137">
        <v>1</v>
      </c>
      <c r="C16" s="137"/>
      <c r="D16" s="137">
        <v>1</v>
      </c>
      <c r="E16" s="137"/>
      <c r="F16" s="137"/>
      <c r="G16" s="137"/>
      <c r="H16" s="137"/>
      <c r="I16" s="137"/>
      <c r="J16" s="137">
        <f t="shared" si="0"/>
        <v>1</v>
      </c>
      <c r="K16" s="138"/>
      <c r="L16" s="111" t="s">
        <v>1</v>
      </c>
    </row>
    <row r="17" spans="1:12">
      <c r="A17" s="219" t="s">
        <v>96</v>
      </c>
      <c r="B17" s="137">
        <v>2</v>
      </c>
      <c r="C17" s="137"/>
      <c r="D17" s="137">
        <v>2</v>
      </c>
      <c r="E17" s="137"/>
      <c r="F17" s="137"/>
      <c r="G17" s="137">
        <v>2</v>
      </c>
      <c r="H17" s="137"/>
      <c r="I17" s="137">
        <f>+G17+H17</f>
        <v>2</v>
      </c>
      <c r="J17" s="137">
        <f t="shared" si="0"/>
        <v>4</v>
      </c>
      <c r="K17" s="138"/>
      <c r="L17" s="111" t="s">
        <v>1</v>
      </c>
    </row>
    <row r="18" spans="1:12" ht="15.75" thickBot="1">
      <c r="A18" s="221" t="s">
        <v>44</v>
      </c>
      <c r="B18" s="198">
        <f t="shared" ref="B18:K18" si="1">SUM(B12:B17)</f>
        <v>27</v>
      </c>
      <c r="C18" s="198">
        <f t="shared" si="1"/>
        <v>0</v>
      </c>
      <c r="D18" s="198">
        <f t="shared" si="1"/>
        <v>27</v>
      </c>
      <c r="E18" s="198">
        <f t="shared" si="1"/>
        <v>0</v>
      </c>
      <c r="F18" s="198">
        <f t="shared" si="1"/>
        <v>0</v>
      </c>
      <c r="G18" s="198">
        <f t="shared" si="1"/>
        <v>2</v>
      </c>
      <c r="H18" s="198">
        <f t="shared" si="1"/>
        <v>0</v>
      </c>
      <c r="I18" s="198">
        <f t="shared" si="1"/>
        <v>2</v>
      </c>
      <c r="J18" s="198">
        <f t="shared" si="1"/>
        <v>29</v>
      </c>
      <c r="K18" s="205">
        <f t="shared" si="1"/>
        <v>0</v>
      </c>
      <c r="L18" s="112" t="s">
        <v>1</v>
      </c>
    </row>
    <row r="19" spans="1:12">
      <c r="A19" s="319" t="s">
        <v>255</v>
      </c>
      <c r="B19" s="308">
        <v>27</v>
      </c>
      <c r="C19" s="311"/>
      <c r="D19" s="311">
        <v>27</v>
      </c>
      <c r="E19" s="311"/>
      <c r="F19" s="311"/>
      <c r="G19" s="311">
        <v>2</v>
      </c>
      <c r="H19" s="308"/>
      <c r="I19" s="315">
        <f>G19+H19</f>
        <v>2</v>
      </c>
      <c r="J19" s="315">
        <f>D19+F19+I19</f>
        <v>29</v>
      </c>
      <c r="K19" s="139"/>
      <c r="L19" s="111" t="s">
        <v>1</v>
      </c>
    </row>
    <row r="20" spans="1:12">
      <c r="A20" s="320" t="s">
        <v>272</v>
      </c>
      <c r="B20" s="309"/>
      <c r="C20" s="312"/>
      <c r="D20" s="312"/>
      <c r="E20" s="312"/>
      <c r="F20" s="312"/>
      <c r="G20" s="312"/>
      <c r="H20" s="309"/>
      <c r="I20" s="316"/>
      <c r="J20" s="316"/>
      <c r="K20" s="139"/>
      <c r="L20" s="111" t="s">
        <v>1</v>
      </c>
    </row>
    <row r="21" spans="1:12">
      <c r="A21" s="321" t="s">
        <v>273</v>
      </c>
      <c r="B21" s="310"/>
      <c r="C21" s="313"/>
      <c r="D21" s="313"/>
      <c r="E21" s="313"/>
      <c r="F21" s="313"/>
      <c r="G21" s="313"/>
      <c r="H21" s="310"/>
      <c r="I21" s="317">
        <f>G21+H21</f>
        <v>0</v>
      </c>
      <c r="J21" s="317">
        <f>D21+F21+I21</f>
        <v>0</v>
      </c>
      <c r="K21" s="139"/>
      <c r="L21" s="111" t="s">
        <v>1</v>
      </c>
    </row>
    <row r="22" spans="1:12" s="11" customFormat="1">
      <c r="A22" s="322" t="s">
        <v>44</v>
      </c>
      <c r="B22" s="318">
        <f>SUM(B19:B21)</f>
        <v>27</v>
      </c>
      <c r="C22" s="314">
        <f t="shared" ref="C22:J22" si="2">SUM(C19:C21)</f>
        <v>0</v>
      </c>
      <c r="D22" s="314">
        <f t="shared" si="2"/>
        <v>27</v>
      </c>
      <c r="E22" s="314">
        <f t="shared" si="2"/>
        <v>0</v>
      </c>
      <c r="F22" s="314">
        <f t="shared" si="2"/>
        <v>0</v>
      </c>
      <c r="G22" s="314">
        <f t="shared" si="2"/>
        <v>2</v>
      </c>
      <c r="H22" s="318">
        <f t="shared" si="2"/>
        <v>0</v>
      </c>
      <c r="I22" s="318">
        <f>SUM(I19:I21)</f>
        <v>2</v>
      </c>
      <c r="J22" s="318">
        <f t="shared" si="2"/>
        <v>29</v>
      </c>
      <c r="K22" s="140">
        <f>SUM(K19:K21)</f>
        <v>0</v>
      </c>
      <c r="L22" s="111" t="s">
        <v>23</v>
      </c>
    </row>
    <row r="23" spans="1:12" s="11" customFormat="1">
      <c r="A23" s="838"/>
      <c r="B23" s="838"/>
      <c r="C23" s="838"/>
      <c r="D23" s="838"/>
      <c r="E23" s="838"/>
      <c r="F23" s="838"/>
      <c r="G23" s="838"/>
      <c r="H23" s="838"/>
      <c r="I23" s="838"/>
      <c r="J23" s="838"/>
      <c r="K23" s="838"/>
      <c r="L23" s="111"/>
    </row>
    <row r="24" spans="1:12" s="11" customFormat="1">
      <c r="L24" s="112"/>
    </row>
    <row r="25" spans="1:12" s="11" customFormat="1">
      <c r="A25" s="40"/>
      <c r="B25" s="141"/>
      <c r="C25" s="141"/>
      <c r="D25" s="141"/>
      <c r="E25" s="141"/>
      <c r="F25" s="141"/>
      <c r="G25" s="141"/>
      <c r="H25" s="141"/>
      <c r="I25" s="141"/>
      <c r="J25" s="141"/>
      <c r="K25" s="141"/>
      <c r="L25" s="112"/>
    </row>
    <row r="26" spans="1:12" s="11" customFormat="1" ht="12" customHeight="1">
      <c r="A26" s="199"/>
      <c r="B26" s="141"/>
      <c r="C26" s="141"/>
      <c r="D26" s="141"/>
      <c r="E26" s="141"/>
      <c r="F26" s="141"/>
      <c r="G26" s="141"/>
      <c r="H26" s="141"/>
      <c r="I26" s="141"/>
      <c r="J26" s="141"/>
      <c r="K26" s="141"/>
      <c r="L26" s="112"/>
    </row>
    <row r="27" spans="1:12" s="11" customFormat="1" ht="12" customHeight="1">
      <c r="A27" s="199"/>
      <c r="B27" s="141"/>
      <c r="C27" s="141"/>
      <c r="D27" s="141"/>
      <c r="E27" s="141"/>
      <c r="F27" s="141"/>
      <c r="G27" s="141"/>
      <c r="H27" s="141"/>
      <c r="I27" s="141"/>
      <c r="J27" s="141"/>
      <c r="K27" s="141"/>
      <c r="L27" s="112"/>
    </row>
    <row r="28" spans="1:12" s="11" customFormat="1" ht="12" customHeight="1">
      <c r="A28" s="48"/>
      <c r="B28" s="49"/>
      <c r="C28" s="49"/>
      <c r="D28" s="49"/>
      <c r="E28" s="49"/>
      <c r="F28" s="49"/>
      <c r="G28" s="49"/>
      <c r="H28" s="49"/>
      <c r="I28" s="49"/>
      <c r="J28" s="49"/>
      <c r="K28" s="49"/>
      <c r="L28" s="112"/>
    </row>
    <row r="29" spans="1:12" s="11" customFormat="1" ht="15.75">
      <c r="A29" s="87"/>
      <c r="B29" s="88"/>
      <c r="C29" s="88"/>
      <c r="D29" s="88"/>
      <c r="E29" s="88"/>
      <c r="F29" s="88"/>
      <c r="G29" s="88"/>
      <c r="H29" s="88"/>
      <c r="I29" s="88"/>
      <c r="J29" s="88"/>
      <c r="K29" s="88"/>
      <c r="L29" s="112"/>
    </row>
    <row r="30" spans="1:12" ht="71.25" customHeight="1">
      <c r="A30" s="598"/>
      <c r="B30" s="598"/>
      <c r="C30" s="598"/>
      <c r="D30" s="598"/>
      <c r="E30" s="598"/>
      <c r="F30" s="598"/>
      <c r="G30" s="598"/>
      <c r="H30" s="598"/>
      <c r="I30" s="598"/>
      <c r="J30" s="598"/>
      <c r="K30" s="598"/>
    </row>
    <row r="31" spans="1:12" ht="39.75" customHeight="1">
      <c r="A31" s="598"/>
      <c r="B31" s="598"/>
      <c r="C31" s="598"/>
      <c r="D31" s="598"/>
      <c r="E31" s="598"/>
      <c r="F31" s="598"/>
      <c r="G31" s="598"/>
      <c r="H31" s="598"/>
      <c r="I31" s="598"/>
      <c r="J31" s="598"/>
      <c r="K31" s="598"/>
    </row>
    <row r="32" spans="1:12" ht="58.5" customHeight="1">
      <c r="A32" s="598"/>
      <c r="B32" s="598"/>
      <c r="C32" s="598"/>
      <c r="D32" s="598"/>
      <c r="E32" s="598"/>
      <c r="F32" s="598"/>
      <c r="G32" s="598"/>
      <c r="H32" s="598"/>
      <c r="I32" s="598"/>
      <c r="J32" s="598"/>
      <c r="K32" s="598"/>
    </row>
    <row r="33" spans="1:11" ht="69" customHeight="1">
      <c r="A33" s="598"/>
      <c r="B33" s="598"/>
      <c r="C33" s="598"/>
      <c r="D33" s="598"/>
      <c r="E33" s="598"/>
      <c r="F33" s="598"/>
      <c r="G33" s="598"/>
      <c r="H33" s="598"/>
      <c r="I33" s="598"/>
      <c r="J33" s="598"/>
      <c r="K33" s="598"/>
    </row>
    <row r="34" spans="1:11">
      <c r="A34" s="78"/>
      <c r="B34" s="69"/>
      <c r="C34" s="69"/>
      <c r="D34" s="69"/>
      <c r="E34" s="69"/>
      <c r="F34" s="69"/>
      <c r="G34" s="69"/>
      <c r="H34" s="69"/>
      <c r="I34" s="69"/>
      <c r="J34" s="69"/>
      <c r="K34" s="69"/>
    </row>
    <row r="36" spans="1:11">
      <c r="A36" s="518"/>
      <c r="K36" s="96"/>
    </row>
  </sheetData>
  <mergeCells count="27">
    <mergeCell ref="A33:K33"/>
    <mergeCell ref="A30:K30"/>
    <mergeCell ref="A31:K31"/>
    <mergeCell ref="A32:K32"/>
    <mergeCell ref="A23:K23"/>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s>
  <phoneticPr fontId="0" type="noConversion"/>
  <printOptions horizontalCentered="1"/>
  <pageMargins left="0.75" right="0.75" top="1" bottom="1" header="0.5" footer="0.5"/>
  <pageSetup scale="71" orientation="landscape" r:id="rId1"/>
  <headerFooter alignWithMargins="0">
    <oddFooter>&amp;C&amp;"Times New Roman,Regular"Exhibit I - Detail of Permanent Positions by Category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cel" ma:contentTypeID="0x0101007CF93B99672A4B40B05EA0A949A467D100C0BA5BBE424935499E874FB25CDDE727" ma:contentTypeVersion="13" ma:contentTypeDescription="This is an excel template document" ma:contentTypeScope="" ma:versionID="561a419024eec1c1496ccc6513559270">
  <xsd:schema xmlns:xsd="http://www.w3.org/2001/XMLSchema" xmlns:p="http://schemas.microsoft.com/office/2006/metadata/properties" targetNamespace="http://schemas.microsoft.com/office/2006/metadata/properties" ma:root="true" ma:fieldsID="db81a7ea853edb31de254eaad6d43a2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4D37BC5-61FB-4B79-9032-639AB02B1E02}">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8DBEF286-BF14-417C-8A41-A776E0394158}">
  <ds:schemaRefs>
    <ds:schemaRef ds:uri="http://schemas.microsoft.com/sharepoint/v3/contenttype/forms"/>
  </ds:schemaRefs>
</ds:datastoreItem>
</file>

<file path=customXml/itemProps3.xml><?xml version="1.0" encoding="utf-8"?>
<ds:datastoreItem xmlns:ds="http://schemas.openxmlformats.org/officeDocument/2006/customXml" ds:itemID="{D69FA000-B021-4E7E-83DC-FAEF7F688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19</vt:i4>
      </vt:variant>
      <vt:variant>
        <vt:lpstr>Named Ranges</vt:lpstr>
      </vt:variant>
      <vt:variant>
        <vt:i4>24</vt:i4>
      </vt:variant>
    </vt:vector>
  </HeadingPairs>
  <TitlesOfParts>
    <vt:vector size="43"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Sheet1</vt:lpstr>
      <vt:lpstr>Sheet2</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darjohnson</cp:lastModifiedBy>
  <cp:lastPrinted>2011-02-09T18:58:25Z</cp:lastPrinted>
  <dcterms:created xsi:type="dcterms:W3CDTF">2003-08-28T20:51:00Z</dcterms:created>
  <dcterms:modified xsi:type="dcterms:W3CDTF">2011-02-09T19:06:50Z</dcterms:modified>
  <cp:contentType>Excel</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0x0101007CF93B99672A4B40B05EA0A949A467D100C0BA5BBE424935499E874FB25CDDE727</vt:lpwstr>
  </property>
  <property fmtid="{D5CDD505-2E9C-101B-9397-08002B2CF9AE}" pid="4" name="_AdHocReviewCycleID">
    <vt:i4>-1258006737</vt:i4>
  </property>
  <property fmtid="{D5CDD505-2E9C-101B-9397-08002B2CF9AE}" pid="5" name="_EmailSubject">
    <vt:lpwstr>OFDT FY 2012 President's Budget Submission - Final 2-9-11</vt:lpwstr>
  </property>
  <property fmtid="{D5CDD505-2E9C-101B-9397-08002B2CF9AE}" pid="6" name="_AuthorEmail">
    <vt:lpwstr>Darlene.Johnson2@usdoj.gov</vt:lpwstr>
  </property>
  <property fmtid="{D5CDD505-2E9C-101B-9397-08002B2CF9AE}" pid="7" name="_AuthorEmailDisplayName">
    <vt:lpwstr>Johnson, Darlene (SMO)</vt:lpwstr>
  </property>
</Properties>
</file>