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7080" tabRatio="889"/>
  </bookViews>
  <sheets>
    <sheet name="B. Summary of Requirements " sheetId="45" r:id="rId1"/>
    <sheet name="C. Increases Offsets" sheetId="21" r:id="rId2"/>
    <sheet name="D. Strategic Goals &amp; Objectives" sheetId="57" r:id="rId3"/>
    <sheet name="E. ATB Justification" sheetId="29" r:id="rId4"/>
    <sheet name="F. 2010 Crosswalk" sheetId="2" r:id="rId5"/>
    <sheet name="(G) 2011 Crosswalk" sheetId="56" r:id="rId6"/>
    <sheet name="H. Reimbursable Resources" sheetId="16" r:id="rId7"/>
    <sheet name="I. Permanent Positions" sheetId="10" r:id="rId8"/>
    <sheet name="J. Financial Analysis" sheetId="36" r:id="rId9"/>
    <sheet name="K. Summary by Grade" sheetId="6" r:id="rId10"/>
    <sheet name="L. Summary by Object Class" sheetId="14" r:id="rId11"/>
    <sheet name="(M) Studies" sheetId="47"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s>
  <externalReferences>
    <externalReference r:id="rId18"/>
    <externalReference r:id="rId19"/>
  </externalReferences>
  <definedNames>
    <definedName name="_10POS_BY_CAT" localSheetId="8">'[1]Summ Atty Agt'!#REF!</definedName>
    <definedName name="_11POS_BY_CAT">#REF!</definedName>
    <definedName name="_1ATTORNEY_SUPP" localSheetId="0">#REF!</definedName>
    <definedName name="_2ATTORNEY_SUPP">#REF!</definedName>
    <definedName name="_3GA_ROLLUP" localSheetId="0">'B. Summary of Requirements '!#REF!</definedName>
    <definedName name="_4GA_ROLLUP" localSheetId="2">#REF!</definedName>
    <definedName name="_5GA_ROLLUP" localSheetId="6">[2]SumReq!#REF!</definedName>
    <definedName name="_6GA_ROLLUP" localSheetId="8">'[1]Sum of Req'!#REF!</definedName>
    <definedName name="_7GA_ROLLUP">#REF!</definedName>
    <definedName name="_8POS_BY_CAT" localSheetId="0">#REF!</definedName>
    <definedName name="_9POS_BY_CAT" localSheetId="2">#REF!</definedName>
    <definedName name="_xlnm._FilterDatabase" localSheetId="16" hidden="1">'(P) IT'!$F$14:$G$14</definedName>
    <definedName name="DL" localSheetId="0">'B. Summary of Requirements '!$A$2:$X$49</definedName>
    <definedName name="DL">#REF!</definedName>
    <definedName name="EXECSUPP" localSheetId="0">'B. Summary of Requirements '!#REF!</definedName>
    <definedName name="EXECSUPP" localSheetId="2">#REF!</definedName>
    <definedName name="EXECSUPP" localSheetId="8">'[1]Sum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3">'E. ATB Justification'!#REF!</definedName>
    <definedName name="INTEL" localSheetId="0">'B. Summary of Requirements '!#REF!</definedName>
    <definedName name="INTEL" localSheetId="2">#REF!</definedName>
    <definedName name="INTEL" localSheetId="8">'[1]Sum of Req'!#REF!</definedName>
    <definedName name="INTEL">#REF!</definedName>
    <definedName name="JMD" localSheetId="0">'B. Summary of Requirements '!#REF!</definedName>
    <definedName name="JMD" localSheetId="2">#REF!</definedName>
    <definedName name="JMD" localSheetId="8">'[1]Sum of Req'!#REF!</definedName>
    <definedName name="JMD">#REF!</definedName>
    <definedName name="OLE_LINK7" localSheetId="3">'E. ATB Justification'!#REF!</definedName>
    <definedName name="PART">#REF!</definedName>
    <definedName name="_xlnm.Print_Area" localSheetId="5">'(G) 2011 Crosswalk'!$A$1:$L$24</definedName>
    <definedName name="_xlnm.Print_Area" localSheetId="11">'(M) Studies'!$A$1:$J$20</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'B. Summary of Requirements '!$A$1:$X$55</definedName>
    <definedName name="_xlnm.Print_Area" localSheetId="1">'C. Increases Offsets'!$A$1:$G$23</definedName>
    <definedName name="_xlnm.Print_Area" localSheetId="2">'D. Strategic Goals &amp; Objectives'!$A$1:$P$20</definedName>
    <definedName name="_xlnm.Print_Area" localSheetId="3">'E. ATB Justification'!$A$1:$I$49</definedName>
    <definedName name="_xlnm.Print_Area" localSheetId="4">'F. 2010 Crosswalk'!$A$1:$L$23</definedName>
    <definedName name="_xlnm.Print_Area" localSheetId="6">'H. Reimbursable Resources'!$A$1:$N$17</definedName>
    <definedName name="_xlnm.Print_Area" localSheetId="7">'I. Permanent Positions'!$A$1:$E$35</definedName>
    <definedName name="_xlnm.Print_Area" localSheetId="8">'J. Financial Analysis'!$A$1:$G$33</definedName>
    <definedName name="_xlnm.Print_Area" localSheetId="9">'K. Summary by Grade'!$A$1:$I$30</definedName>
    <definedName name="_xlnm.Print_Area" localSheetId="10">'L. Summary by Object Class'!$A$1:$M$36</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REIMPRO" localSheetId="6">'H. Reimbursable Resources'!$A$1:$N$17</definedName>
    <definedName name="REIMPRO">#REF!</definedName>
    <definedName name="REIMSOR" localSheetId="6">'H. Reimbursable Resources'!#REF!</definedName>
    <definedName name="REIMSOR">#REF!</definedName>
  </definedNames>
  <calcPr calcId="114210" fullCalcOnLoad="1"/>
</workbook>
</file>

<file path=xl/calcChain.xml><?xml version="1.0" encoding="utf-8"?>
<calcChain xmlns="http://schemas.openxmlformats.org/spreadsheetml/2006/main">
  <c r="G27" i="14"/>
  <c r="G25"/>
  <c r="G22"/>
  <c r="G21"/>
  <c r="G18"/>
  <c r="G16"/>
  <c r="G32"/>
  <c r="G36"/>
  <c r="E35"/>
  <c r="E27"/>
  <c r="E16"/>
  <c r="E32"/>
  <c r="E14"/>
  <c r="C27"/>
  <c r="C25"/>
  <c r="C21"/>
  <c r="C18"/>
  <c r="L13" i="56"/>
  <c r="L12" i="2"/>
  <c r="G33" i="14"/>
  <c r="E33"/>
  <c r="L33"/>
  <c r="H13" i="6"/>
  <c r="G23" i="36"/>
  <c r="B14"/>
  <c r="B15"/>
  <c r="B18"/>
  <c r="B33"/>
  <c r="C14"/>
  <c r="C15"/>
  <c r="C18"/>
  <c r="C33"/>
  <c r="G32"/>
  <c r="G11"/>
  <c r="G12"/>
  <c r="G14"/>
  <c r="E14"/>
  <c r="E15"/>
  <c r="G15"/>
  <c r="G18"/>
  <c r="G20"/>
  <c r="G21"/>
  <c r="G22"/>
  <c r="G24"/>
  <c r="G25"/>
  <c r="G26"/>
  <c r="G27"/>
  <c r="G28"/>
  <c r="G29"/>
  <c r="G30"/>
  <c r="G31"/>
  <c r="G33"/>
  <c r="D14"/>
  <c r="D15"/>
  <c r="F15"/>
  <c r="F12"/>
  <c r="F11"/>
  <c r="E24" i="10"/>
  <c r="E23"/>
  <c r="E22"/>
  <c r="E21"/>
  <c r="E20"/>
  <c r="E19"/>
  <c r="E18"/>
  <c r="E17"/>
  <c r="E16"/>
  <c r="E15"/>
  <c r="E14"/>
  <c r="E13"/>
  <c r="E12"/>
  <c r="E27"/>
  <c r="E26"/>
  <c r="E25"/>
  <c r="D25"/>
  <c r="C25"/>
  <c r="B25"/>
  <c r="B14" i="56"/>
  <c r="C14"/>
  <c r="D14"/>
  <c r="K19"/>
  <c r="K18"/>
  <c r="K15"/>
  <c r="L14"/>
  <c r="K13"/>
  <c r="K14"/>
  <c r="J13"/>
  <c r="J14"/>
  <c r="I14"/>
  <c r="H14"/>
  <c r="G14"/>
  <c r="F14"/>
  <c r="E14"/>
  <c r="K19" i="2"/>
  <c r="K18"/>
  <c r="K15"/>
  <c r="I14"/>
  <c r="H14"/>
  <c r="K12"/>
  <c r="J12"/>
  <c r="G14"/>
  <c r="F14"/>
  <c r="E14"/>
  <c r="D14"/>
  <c r="C14"/>
  <c r="B14"/>
  <c r="G49" i="29"/>
  <c r="H49"/>
  <c r="I49"/>
  <c r="E34"/>
  <c r="D22"/>
  <c r="D34"/>
  <c r="P16" i="57"/>
  <c r="P17"/>
  <c r="P20"/>
  <c r="O16"/>
  <c r="O17"/>
  <c r="O20"/>
  <c r="N17"/>
  <c r="N20"/>
  <c r="M17"/>
  <c r="M20"/>
  <c r="L17"/>
  <c r="L20"/>
  <c r="K17"/>
  <c r="K20"/>
  <c r="J17"/>
  <c r="J20"/>
  <c r="I20"/>
  <c r="G17"/>
  <c r="G20"/>
  <c r="F17"/>
  <c r="F20"/>
  <c r="D17"/>
  <c r="D20"/>
  <c r="C17"/>
  <c r="C20"/>
  <c r="G21" i="21"/>
  <c r="G20"/>
  <c r="G19"/>
  <c r="G12"/>
  <c r="G14"/>
  <c r="F14"/>
  <c r="E14"/>
  <c r="D14"/>
  <c r="C14"/>
  <c r="A5"/>
  <c r="X35" i="45"/>
  <c r="R49"/>
  <c r="X27"/>
  <c r="X28"/>
  <c r="X29"/>
  <c r="X16"/>
  <c r="X23"/>
  <c r="X30"/>
  <c r="O49"/>
  <c r="U49"/>
  <c r="X49"/>
  <c r="X50"/>
  <c r="W27"/>
  <c r="W28"/>
  <c r="W29"/>
  <c r="W16"/>
  <c r="W30"/>
  <c r="N49"/>
  <c r="W35"/>
  <c r="Q49"/>
  <c r="T49"/>
  <c r="W49"/>
  <c r="W50"/>
  <c r="V35"/>
  <c r="P49"/>
  <c r="V27"/>
  <c r="V28"/>
  <c r="V29"/>
  <c r="V16"/>
  <c r="V30"/>
  <c r="M49"/>
  <c r="S49"/>
  <c r="V49"/>
  <c r="V50"/>
  <c r="U50"/>
  <c r="T50"/>
  <c r="S50"/>
  <c r="R50"/>
  <c r="Q50"/>
  <c r="P50"/>
  <c r="O50"/>
  <c r="N50"/>
  <c r="M50"/>
  <c r="L49"/>
  <c r="L50"/>
  <c r="K49"/>
  <c r="K50"/>
  <c r="J49"/>
  <c r="J50"/>
  <c r="I49"/>
  <c r="I50"/>
  <c r="H49"/>
  <c r="H50"/>
  <c r="G49"/>
  <c r="G50"/>
  <c r="F49"/>
  <c r="F50"/>
  <c r="E49"/>
  <c r="E50"/>
  <c r="D49"/>
  <c r="D50"/>
  <c r="X40"/>
  <c r="W40"/>
  <c r="V40"/>
  <c r="X13"/>
  <c r="X41"/>
  <c r="X42"/>
  <c r="W13"/>
  <c r="W41"/>
  <c r="W42"/>
  <c r="V13"/>
  <c r="V41"/>
  <c r="V42"/>
  <c r="I22" i="14"/>
  <c r="I20"/>
  <c r="I19"/>
  <c r="I18"/>
  <c r="I10"/>
  <c r="I11"/>
  <c r="C12"/>
  <c r="G12"/>
  <c r="I12"/>
  <c r="I15"/>
  <c r="I16"/>
  <c r="I21"/>
  <c r="I23"/>
  <c r="I24"/>
  <c r="I25"/>
  <c r="I26"/>
  <c r="I27"/>
  <c r="I28"/>
  <c r="I30"/>
  <c r="I31"/>
  <c r="I29"/>
  <c r="I32"/>
  <c r="I14"/>
  <c r="I13"/>
  <c r="H10"/>
  <c r="H11"/>
  <c r="F12"/>
  <c r="B12"/>
  <c r="H12"/>
  <c r="H15"/>
  <c r="H16"/>
  <c r="H14"/>
  <c r="H13"/>
  <c r="H18" i="6"/>
  <c r="H12"/>
  <c r="H14"/>
  <c r="H15"/>
  <c r="H16"/>
  <c r="H17"/>
  <c r="H19"/>
  <c r="H20"/>
  <c r="H21"/>
  <c r="H22"/>
  <c r="H23"/>
  <c r="H24"/>
  <c r="H25"/>
  <c r="N10" i="16"/>
  <c r="N11"/>
  <c r="N12"/>
  <c r="N13"/>
  <c r="N15"/>
  <c r="M11"/>
  <c r="M12"/>
  <c r="M13"/>
  <c r="M10"/>
  <c r="L10"/>
  <c r="L11"/>
  <c r="L12"/>
  <c r="L13"/>
  <c r="L15"/>
  <c r="K16" i="56"/>
  <c r="K20"/>
  <c r="E12" i="14"/>
  <c r="D12"/>
  <c r="C16"/>
  <c r="C32"/>
  <c r="C36"/>
  <c r="B16"/>
  <c r="F16" i="56"/>
  <c r="F20"/>
  <c r="C16"/>
  <c r="C20"/>
  <c r="A5"/>
  <c r="A4"/>
  <c r="W52" i="45"/>
  <c r="A5" i="57"/>
  <c r="I17"/>
  <c r="B29" i="10"/>
  <c r="E53" i="45"/>
  <c r="H53"/>
  <c r="K53"/>
  <c r="N53"/>
  <c r="Q53"/>
  <c r="T53"/>
  <c r="E27" i="6"/>
  <c r="G27"/>
  <c r="D16" i="14"/>
  <c r="J15" i="16"/>
  <c r="D15"/>
  <c r="G15"/>
  <c r="L28" i="14"/>
  <c r="L22"/>
  <c r="F25" i="6"/>
  <c r="D29" i="10"/>
  <c r="F23" i="21"/>
  <c r="B25" i="6"/>
  <c r="F14" i="36"/>
  <c r="D18"/>
  <c r="D33"/>
  <c r="H15" i="16"/>
  <c r="C15"/>
  <c r="E23" i="21"/>
  <c r="G23"/>
  <c r="C23"/>
  <c r="F16" i="14"/>
  <c r="A5"/>
  <c r="A4"/>
  <c r="E29" i="10"/>
  <c r="C29"/>
  <c r="D23" i="21"/>
  <c r="D25" i="6"/>
  <c r="A6"/>
  <c r="A5"/>
  <c r="A5" i="36"/>
  <c r="A4"/>
  <c r="A6" i="10"/>
  <c r="A5"/>
  <c r="A4" i="29"/>
  <c r="A5" i="16"/>
  <c r="A4"/>
  <c r="A5" i="2"/>
  <c r="A4"/>
  <c r="J16" i="14"/>
  <c r="J21"/>
  <c r="J32"/>
  <c r="K16"/>
  <c r="K18"/>
  <c r="K32"/>
  <c r="L18"/>
  <c r="L19"/>
  <c r="L20"/>
  <c r="L21"/>
  <c r="L23"/>
  <c r="L24"/>
  <c r="L25"/>
  <c r="L26"/>
  <c r="L27"/>
  <c r="L29"/>
  <c r="L30"/>
  <c r="L31"/>
  <c r="E15" i="16"/>
  <c r="F15"/>
  <c r="I15"/>
  <c r="K15"/>
  <c r="M15"/>
  <c r="K14" i="2"/>
  <c r="K16"/>
  <c r="C16"/>
  <c r="C20"/>
  <c r="F16"/>
  <c r="F20"/>
  <c r="W53" i="45"/>
  <c r="K20" i="2"/>
  <c r="L14"/>
  <c r="J14"/>
  <c r="L16" i="14"/>
  <c r="F18" i="36"/>
  <c r="F33"/>
  <c r="E36" i="14"/>
  <c r="L32"/>
  <c r="E18" i="36"/>
  <c r="E33"/>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<sst xmlns="http://schemas.openxmlformats.org/spreadsheetml/2006/main" count="1366" uniqueCount="361">
  <si>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</si>
  <si>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</si>
  <si>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</si>
  <si>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</si>
  <si>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</si>
  <si>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</si>
  <si>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</si>
  <si>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</si>
  <si>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</si>
  <si>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</si>
  <si>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</si>
  <si>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</si>
  <si>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</si>
  <si>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Status of Congressionally Requested Studies, Reports, and Evaluations</t>
  </si>
  <si>
    <t>GSA Rent</t>
  </si>
  <si>
    <t>Increases (Direct Only):</t>
  </si>
  <si>
    <t>Restore Base</t>
  </si>
  <si>
    <t>Transfer to Professional Responsibility Advisory</t>
  </si>
  <si>
    <t>Transfer to Office of Information Policy</t>
  </si>
  <si>
    <t xml:space="preserve">     Subtotal Transfers</t>
  </si>
  <si>
    <t>Debtor Audit Position Increase</t>
  </si>
  <si>
    <t>Debor Audit Contracting Requirements</t>
  </si>
  <si>
    <t>Administrative Efficiencies</t>
  </si>
  <si>
    <t>Extend Technology Refresh</t>
  </si>
  <si>
    <t>Reduce Physical Footprint</t>
  </si>
  <si>
    <t>Administration of Cases</t>
  </si>
  <si>
    <t>United States Trustee Program</t>
  </si>
  <si>
    <t xml:space="preserve">1/  The FY 2010 appropriation enacted was augmented with $5.238 in prior year unobligated balances.   The FY 2012 request includes a technical adjustment in this amount to restore the Program's base.  </t>
  </si>
  <si>
    <t>Debtor Audits</t>
  </si>
  <si>
    <t xml:space="preserve">   2.8   Protect the integrity and ensure the effective operation of the Nation’s bankruptcy system </t>
  </si>
  <si>
    <t>Goal 2:   Prevent Crime, Enforce Federal Laws and Represent the Rights and Interests of the American People</t>
  </si>
  <si>
    <t>The FY 2010 enacted appropriation  was supplemented with $5,238,000 in prior year unobligated balances, resulting in a total available balance of $224,488,000, the full amount of the Program's FY 2010 request.  The technical adjustment in the amount of $5,238,000 provides base program resources to restore the funding reduction.</t>
  </si>
  <si>
    <t xml:space="preserve">The component transfer for the Professional Responsibilitiy Advisory Office (PRAO)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 for the PRAO is based on the FY 2010 actual costs plus standard inflation per year (the average increase over the past three years) to bridge to FY 2012 amounts.  The amount per component is based on the average percentage of total costs paid by the component since 2007.  </t>
  </si>
  <si>
    <t xml:space="preserve">The component transfer for the Office of Information Policy (OIP)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 for the OIP is based on the FY 2010 actual costs plus standard inflation per year (the average increase over the past three years) to bridge to FY 2012 amounts.  The amount per component is based on the average percentage of total costs paid by the component since 2007.  </t>
  </si>
  <si>
    <t>Annual salary rate of 18 new positions</t>
  </si>
  <si>
    <t>Rent/Build-out requirements</t>
  </si>
  <si>
    <r>
      <t>Annualization of additional positions approved in 2010</t>
    </r>
    <r>
      <rPr>
        <sz val="9"/>
        <rFont val="Times New Roman"/>
        <family val="1"/>
      </rPr>
      <t xml:space="preserve">.  This provides for the annualization of 18 additional positions appropriated in 2010.   For 2012 this request includes a decrease of $280,950 for one-time items associated with the increased positions, and an increase of $1,590,052 for full-year costs associated with these additional positions, for a net increase of $1,309,102. </t>
    </r>
  </si>
  <si>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$160,000 is necessary to meet our increased retirement obligations as a result of this conversion.</t>
    </r>
  </si>
  <si>
    <r>
      <t>Employees Compensation Fund:</t>
    </r>
    <r>
      <rPr>
        <sz val="9"/>
        <rFont val="Times New Roman"/>
        <family val="1"/>
      </rPr>
      <t xml:space="preserve">  The $91,000 increase reflects payments to the Department of Labor for injury benefits paid in the past year under the Federal Employee Compensation Act.  This estimate is based on the first quarter of prior year billing and current year estimates.</t>
    </r>
  </si>
  <si>
    <r>
      <t>Health Insurance</t>
    </r>
    <r>
      <rPr>
        <sz val="9"/>
        <rFont val="Times New Roman"/>
        <family val="1"/>
      </rPr>
      <t>:  Effective January 2012, this component's contribution to Federal employees' health insurance premiums increased by 7.6 percent.  Applied against the 2011 estimate of $8,526,000, the additional amount required is $648,000.</t>
    </r>
  </si>
  <si>
    <r>
      <t>Changes in Compensable Days</t>
    </r>
    <r>
      <rPr>
        <sz val="9"/>
        <rFont val="Times New Roman"/>
        <family val="1"/>
      </rPr>
      <t>.  The decreased cost for one compensable day in FY 2012 compared to FY 2011 is calculated by dividing the FY 2011 estimated personnel compensation $129,221,000 and applicable benefits $28,791,000 by 261 compensable days.</t>
    </r>
  </si>
  <si>
    <r>
      <t>DHS Security Charges</t>
    </r>
    <r>
      <rPr>
        <sz val="9"/>
        <color indexed="8"/>
        <rFont val="Times New Roman"/>
        <family val="1"/>
      </rPr>
      <t>.  The Department of Homeland Security (DHS) will continue to charge Basic Security and Building Specific Security.  The requested increase of $515,000 is required to meet our commitment to DHS, and cost estimates were developed by DHS.</t>
    </r>
  </si>
  <si>
    <r>
      <t>Moves (Lease Expirations).</t>
    </r>
    <r>
      <rPr>
        <sz val="9"/>
        <rFont val="Times New Roman"/>
        <family val="1"/>
      </rPr>
      <t xml:space="preserve">  GSA requires all agencies to pay relocation costs associated with lease expirations.  This request provides for the costs associated with new office relocations caused by the expiration of leases in FY 2011.  Funding  of $1,771,000, is required for this account.</t>
    </r>
  </si>
  <si>
    <t>Office of Attorney Recruitment</t>
  </si>
  <si>
    <t>Civil Division</t>
  </si>
  <si>
    <t>Rule of Law</t>
  </si>
  <si>
    <t>Department of Treasury</t>
  </si>
  <si>
    <t>U. S. Trustees/Ass't. U.S. Trustees (301) (AD) *</t>
  </si>
  <si>
    <t>Bankruptcy Analysts (301)</t>
  </si>
  <si>
    <t>Other Legal and Kindred (986)</t>
  </si>
  <si>
    <t>Contracting and Procurement (1102-1106)</t>
  </si>
  <si>
    <t>Other (1160, 1035)</t>
  </si>
  <si>
    <t>Mathematics and Statistics (1515, 1530)</t>
  </si>
  <si>
    <t>2010 Actual</t>
  </si>
  <si>
    <t>2011 Planned</t>
  </si>
  <si>
    <t>2011 Continuing Resolution (with Rescissions, direct only)</t>
  </si>
  <si>
    <t>Total 2011 CR (with Rescissions and Supplementals)</t>
  </si>
  <si>
    <t>Carryover</t>
  </si>
  <si>
    <t>Recoveries</t>
  </si>
  <si>
    <t>2010 - 2012 Total Change</t>
  </si>
  <si>
    <t xml:space="preserve">Increase/Decrease </t>
  </si>
  <si>
    <t>25.3 Purchases of goods &amp; services from Government accounts (Antennas, DHS Sec. Etc..)</t>
  </si>
  <si>
    <t>end of line</t>
  </si>
  <si>
    <t xml:space="preserve">          Total DIRECT requirements</t>
  </si>
  <si>
    <t>Financial Analysis of Program Changes</t>
  </si>
  <si>
    <t>Offset</t>
  </si>
  <si>
    <t>Total positions &amp; annual amount</t>
  </si>
  <si>
    <t xml:space="preserve">      Lapse (-)</t>
  </si>
  <si>
    <t>Total FTE &amp; personnel compensation</t>
  </si>
  <si>
    <t>Agt./Atty.</t>
  </si>
  <si>
    <t>Program Offsets</t>
  </si>
  <si>
    <t>Adjustments to Base</t>
  </si>
  <si>
    <t>Domestic Rent and Facilities</t>
  </si>
  <si>
    <t>11.1  Direct FTE &amp; personnel compensation</t>
  </si>
  <si>
    <t xml:space="preserve">       Total </t>
  </si>
  <si>
    <t>Average SES Salary</t>
  </si>
  <si>
    <t>2010 Appropriation Enacted w/Rescissions and Supplementals</t>
  </si>
  <si>
    <t>Annualization Required for 2012 ($000)</t>
  </si>
  <si>
    <t>FY 2010 Enacted Without Rescissions</t>
  </si>
  <si>
    <t>2010 Enacted w/Rescissions and Supplementals</t>
  </si>
  <si>
    <t>Perm. Pos.</t>
  </si>
  <si>
    <t>Location of Description by Decision Unit</t>
  </si>
  <si>
    <t>Reprogrammings / Transfers</t>
  </si>
  <si>
    <t>end of sheet</t>
  </si>
  <si>
    <t>Total Authorized</t>
  </si>
  <si>
    <t>Total Increases</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</si>
  <si>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</si>
  <si>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</si>
  <si>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</si>
  <si>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</si>
  <si>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</si>
  <si>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</si>
  <si>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2010 Availability</t>
  </si>
  <si>
    <t>23.2 Moving/Lease Expirations/Contract Parking</t>
  </si>
  <si>
    <t>Transfers:</t>
  </si>
  <si>
    <t>Total Adjustments to Base and Technical Adjustments</t>
  </si>
  <si>
    <t xml:space="preserve">Total Adjustments to Base </t>
  </si>
  <si>
    <t>FY 2012 Request</t>
  </si>
  <si>
    <t>2011 Supplementals</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</si>
  <si>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</si>
  <si>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</si>
  <si>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</si>
  <si>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</si>
  <si>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</si>
  <si>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</si>
  <si>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</si>
  <si>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</si>
  <si>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</si>
  <si>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</si>
  <si>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</si>
  <si>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</si>
  <si>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</si>
  <si>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</si>
  <si>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</si>
  <si>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</si>
  <si>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</si>
  <si>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</si>
  <si>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</si>
  <si>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</si>
  <si>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</si>
  <si>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</si>
  <si>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</si>
  <si>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</si>
  <si>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</si>
  <si>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</si>
  <si>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</si>
  <si>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</si>
  <si>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</si>
  <si>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</si>
  <si>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</si>
  <si>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</si>
  <si>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</si>
  <si>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GS-13</t>
  </si>
  <si>
    <t>GS-9</t>
  </si>
  <si>
    <t>Personnel benefits</t>
  </si>
  <si>
    <t>Transportation of things</t>
  </si>
  <si>
    <t>Printing</t>
  </si>
  <si>
    <t>Equipment</t>
  </si>
  <si>
    <t>Purchases of goods &amp; services from Government accounts</t>
  </si>
  <si>
    <t>Travel and transportation of persons</t>
  </si>
  <si>
    <t>Communication, rents, and utilities</t>
  </si>
  <si>
    <t>Advisory and assistance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</si>
  <si>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</si>
  <si>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</si>
  <si>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</si>
  <si>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</si>
  <si>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</si>
  <si>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</si>
  <si>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</si>
  <si>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</si>
  <si>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Summary of Requirements by Object Class</t>
  </si>
  <si>
    <t>Overtime</t>
  </si>
  <si>
    <t>Technical Adjustments</t>
  </si>
  <si>
    <t>Program Changes</t>
  </si>
  <si>
    <t>Total Program Changes</t>
  </si>
  <si>
    <t>Subtotal Increases</t>
  </si>
  <si>
    <t>Travel</t>
  </si>
  <si>
    <t>Paralegals / Other Law (900-998)</t>
  </si>
  <si>
    <t>Security Specialists (080)</t>
  </si>
  <si>
    <t>2010 Enacted (with Rescissions, direct only)</t>
  </si>
  <si>
    <t>Total 2010 Enacted (with Rescissions and Supplementals)</t>
  </si>
  <si>
    <t>2010 Increases ($000)</t>
  </si>
  <si>
    <t>M.  Status of Congressionally Requested Studies, Reports, and Evaluations</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</si>
  <si>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</si>
  <si>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</si>
  <si>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</si>
  <si>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</si>
  <si>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</si>
  <si>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</si>
  <si>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</si>
  <si>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</si>
  <si>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</si>
  <si>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</si>
  <si>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</si>
  <si>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</si>
  <si>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</si>
  <si>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</si>
  <si>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</si>
  <si>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</si>
  <si>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</si>
  <si>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</si>
  <si>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</si>
  <si>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</si>
  <si>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</si>
  <si>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</si>
  <si>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</si>
  <si>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</si>
  <si>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</si>
  <si>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</si>
  <si>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</si>
  <si>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</si>
  <si>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</si>
  <si>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</si>
  <si>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</si>
  <si>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</si>
  <si>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</si>
  <si>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</si>
  <si>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</si>
  <si>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</si>
  <si>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</si>
  <si>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</si>
  <si>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</si>
  <si>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</si>
  <si>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</si>
  <si>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</si>
  <si>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</si>
  <si>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</si>
  <si>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</si>
  <si>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</si>
  <si>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</si>
  <si>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</si>
  <si>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</si>
  <si>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</si>
  <si>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</si>
  <si>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</si>
  <si>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</si>
  <si>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</si>
  <si>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</si>
  <si>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</si>
  <si>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</si>
  <si>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</si>
  <si>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</si>
  <si>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</si>
  <si>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</si>
  <si>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</si>
  <si>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</si>
  <si>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</si>
  <si>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</si>
  <si>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</si>
  <si>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</si>
  <si>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</si>
  <si>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</si>
  <si>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</si>
  <si>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</si>
  <si>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</si>
  <si>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</si>
  <si>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</si>
  <si>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</si>
  <si>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</si>
  <si>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</si>
  <si>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</si>
  <si>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</si>
  <si>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</si>
  <si>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</si>
  <si>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</si>
  <si>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</si>
  <si>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</si>
  <si>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</si>
  <si>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</si>
  <si>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</si>
  <si>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</si>
  <si>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</si>
  <si>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</si>
  <si>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</si>
  <si>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</si>
  <si>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</si>
  <si>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</si>
  <si>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</si>
  <si>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</si>
  <si>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</si>
  <si>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</si>
  <si>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</si>
  <si>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</si>
  <si>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GS-4, $30,456 - 39,590</t>
  </si>
  <si>
    <t>GS-3, $27,130 - 35,269</t>
  </si>
  <si>
    <t>GS-6, $37,983 - 49,375</t>
  </si>
  <si>
    <t>GS-7, $42,209 - 54,875</t>
  </si>
  <si>
    <t>GS-8, $46,745 - 60,765</t>
  </si>
  <si>
    <t>GS-9, $51,630 - 67,114</t>
  </si>
  <si>
    <t>GS-11, $62,467 - 81,204</t>
  </si>
  <si>
    <t>GS-12, $74,872 - 97,333</t>
  </si>
  <si>
    <t>GS-13, $89,033 - 115,742</t>
  </si>
  <si>
    <t>GS-14, $105,211 - 136,771</t>
  </si>
  <si>
    <t>GS-15, $123,758 - 155,500</t>
  </si>
  <si>
    <t>SES, $119,554 - 179,700</t>
  </si>
  <si>
    <t>Crosswalk of 2010 Availability</t>
  </si>
  <si>
    <t>2012 template</t>
  </si>
  <si>
    <t>Information Technology Mgmt  (2210)</t>
  </si>
  <si>
    <t>23.1  GSA rent</t>
  </si>
  <si>
    <t>Less lapse (50 %)</t>
  </si>
  <si>
    <t>L: Summary of Requirements by Object Class</t>
  </si>
  <si>
    <t>K: Summary of Requirements by Grade</t>
  </si>
  <si>
    <t>Program Increases</t>
  </si>
  <si>
    <t>FY 2012 Program Increases/Offsets By Decision Unit</t>
  </si>
  <si>
    <t>F: Crosswalk of 2010 Availability</t>
  </si>
  <si>
    <t>25.7 Operation and maintenance of equipment</t>
  </si>
  <si>
    <t>2010 Supplementals</t>
  </si>
  <si>
    <t>Justification for Base Adjustments</t>
  </si>
  <si>
    <t>Net Compensation</t>
  </si>
  <si>
    <t>Associated employee benefits</t>
  </si>
  <si>
    <t>Transportation of Things</t>
  </si>
  <si>
    <t>Communications/Utilities</t>
  </si>
  <si>
    <t>Printing/Reproduction</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</si>
  <si>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</si>
  <si>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</si>
  <si>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</si>
  <si>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</si>
  <si>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</si>
  <si>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</si>
  <si>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</si>
  <si>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</si>
  <si>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POS</t>
  </si>
  <si>
    <t>Total ATB:</t>
  </si>
  <si>
    <t>Other Contractual Services:</t>
  </si>
  <si>
    <t xml:space="preserve">    25.2  Other Services</t>
  </si>
  <si>
    <t xml:space="preserve">    25.3  Purchase of Goods and Services from Government Accts.</t>
  </si>
  <si>
    <t>Supplies and Materials</t>
  </si>
  <si>
    <t>TOTAL COSTS SUBJECT TO ANNUALIZATION</t>
  </si>
  <si>
    <t xml:space="preserve">Amount  </t>
  </si>
  <si>
    <t>Grades:</t>
  </si>
  <si>
    <t>(Dollars in Thousands)</t>
  </si>
  <si>
    <t>Salaries and Expenses</t>
  </si>
  <si>
    <t>Total Offsets</t>
  </si>
  <si>
    <t>Total FTE</t>
  </si>
  <si>
    <t>Reimbursable FTE</t>
  </si>
  <si>
    <t>Other FTE</t>
  </si>
  <si>
    <t>Total Compensable FTE</t>
  </si>
  <si>
    <t>Headquarters (Washington, D.C.)</t>
  </si>
  <si>
    <t>Summary of Requirements</t>
  </si>
  <si>
    <t>Total Program Increases</t>
  </si>
  <si>
    <t xml:space="preserve">     Subtotal Increases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</si>
  <si>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</si>
  <si>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</si>
  <si>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</si>
  <si>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</si>
  <si>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</si>
  <si>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</si>
  <si>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</si>
  <si>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</si>
  <si>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</si>
  <si>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</si>
  <si>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</si>
  <si>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</si>
  <si>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</si>
  <si>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</si>
  <si>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</si>
  <si>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</si>
  <si>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</si>
  <si>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</si>
  <si>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</si>
  <si>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</si>
  <si>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</si>
  <si>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Subtotal, Goal 2</t>
  </si>
  <si>
    <t>GRAND TOTAL</t>
  </si>
  <si>
    <t>Program Increases and Adjustments</t>
  </si>
  <si>
    <t>Attorneys (905) *</t>
  </si>
  <si>
    <t>*  The USTP is working with the Department of Justice to reclassify the position of Assistant U.S. Trustee from the Miscellaneous Administration and Program Series (0301) to the General Attorney Series (0905) to reflect their primary duties as the legal and administrative management of an office.  A total of 95 AUST positions would be reclassified.</t>
  </si>
  <si>
    <t>Adminisration of Cases</t>
  </si>
  <si>
    <t>Build-out Requirements</t>
  </si>
  <si>
    <t>Administratively Determined Pay (AD) (113,700 - $153,000)</t>
  </si>
  <si>
    <t>13/5</t>
  </si>
  <si>
    <t>42.0  Claims and Indemnnities</t>
  </si>
  <si>
    <t>The unobligated balance carried forward and the recoveries of prior year obligations will be used to support continuing USTP operations.</t>
  </si>
  <si>
    <t>G: Crosswalk of 2011 Availability</t>
  </si>
  <si>
    <t>1.  Section 1175 of P.L. 109-62, the Violence Against Women and Department of Justice Reauthorization Act of 2005 (119 STAT 3125) required the Director of EOUST to prepare an annual report to the Congress detailing criminal referrals made by the U.S. Trustee Program.  The Program anticipates the FY 2010 report  will be transmitted in late Spring 2011.</t>
  </si>
  <si>
    <t>United States Trustee program</t>
  </si>
  <si>
    <t>2.  The House Report associated with the FY 2011 Department of Justice Appropriations Act directs the USTP to submit a areport quantifying the budgetary need for debtor audits in 2011 and outlining a plan for how those needs will be met with available resources.  The report will be submitted to the House and Senate Committees on Appropriations no later than 60 days after enactment of the Act.</t>
  </si>
  <si>
    <r>
      <t>Annualization of FY 2010 Pay Raise.</t>
    </r>
    <r>
      <rPr>
        <sz val="9"/>
        <rFont val="Times New Roman"/>
        <family val="1"/>
      </rPr>
      <t xml:space="preserve">  This pay annualization represents the first quarter amounts (October through December) of the 2010 pay increase of 2.0 percent, for which funds were not provided under the FY 2011 CR.  Together with the resources provided in the 2010 for the pay raise, the $542,000 requested represents the pay requirements for the full year of the 2010 enacted pay raise.  ($387,000 for pay and $155,000 for benefits)</t>
    </r>
  </si>
  <si>
    <t>2010 Actuals</t>
  </si>
  <si>
    <t>2011 Continuing Resolution (CR)</t>
  </si>
  <si>
    <t>FY 2011 Continuing Resolution (CR) Without Rescissions</t>
  </si>
</sst>
</file>

<file path=xl/styles.xml><?xml version="1.0" encoding="utf-8"?>
<styleSheet xmlns="http://schemas.openxmlformats.org/spreadsheetml/2006/main">
  <numFmts count="12">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 numFmtId="171" formatCode="00000"/>
  </numFmts>
  <fonts count="78">
    <font>
      <sz val="12"/>
      <name val="Arial"/>
    </font>
    <font>
      <u/>
      <sz val="12"/>
      <name val="TimesNewRomanPS"/>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0"/>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i/>
      <sz val="10"/>
      <name val="Arial"/>
      <family val="2"/>
    </font>
    <font>
      <sz val="14"/>
      <name val="Arial"/>
      <family val="2"/>
    </font>
    <font>
      <u/>
      <sz val="9"/>
      <color indexed="8"/>
      <name val="Times New Roman"/>
      <family val="1"/>
    </font>
    <font>
      <sz val="8"/>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b/>
      <u/>
      <sz val="12"/>
      <name val="Times New Roman"/>
      <family val="1"/>
    </font>
    <font>
      <u/>
      <sz val="16"/>
      <name val="Arial"/>
      <family val="2"/>
    </font>
    <font>
      <sz val="10"/>
      <name val="Arial"/>
      <family val="2"/>
    </font>
    <font>
      <sz val="12"/>
      <color indexed="9"/>
      <name val="Arial"/>
      <family val="2"/>
    </font>
    <font>
      <sz val="16"/>
      <color indexed="8"/>
      <name val="Times New Roman"/>
      <family val="1"/>
    </font>
    <font>
      <sz val="10"/>
      <name val="Arial"/>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5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8"/>
      </left>
      <right/>
      <top/>
      <bottom style="hair">
        <color indexed="8"/>
      </bottom>
      <diagonal/>
    </border>
    <border>
      <left/>
      <right/>
      <top/>
      <bottom style="hair">
        <color indexed="8"/>
      </bottom>
      <diagonal/>
    </border>
    <border>
      <left style="thin">
        <color indexed="64"/>
      </left>
      <right/>
      <top/>
      <bottom style="hair">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style="hair">
        <color indexed="8"/>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23"/>
      </bottom>
      <diagonal/>
    </border>
    <border>
      <left style="thin">
        <color indexed="64"/>
      </left>
      <right/>
      <top style="thin">
        <color indexed="23"/>
      </top>
      <bottom style="thin">
        <color indexed="23"/>
      </bottom>
      <diagonal/>
    </border>
    <border>
      <left style="thin">
        <color indexed="8"/>
      </left>
      <right/>
      <top style="thin">
        <color indexed="8"/>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8"/>
      </left>
      <right/>
      <top style="thin">
        <color indexed="8"/>
      </top>
      <bottom style="thin">
        <color indexed="64"/>
      </bottom>
      <diagonal/>
    </border>
    <border>
      <left/>
      <right/>
      <top style="hair">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23"/>
      </top>
      <bottom/>
      <diagonal/>
    </border>
    <border>
      <left style="thin">
        <color indexed="23"/>
      </left>
      <right style="thin">
        <color indexed="23"/>
      </right>
      <top style="thin">
        <color indexed="23"/>
      </top>
      <bottom/>
      <diagonal/>
    </border>
    <border>
      <left style="thin">
        <color indexed="64"/>
      </left>
      <right/>
      <top style="thin">
        <color indexed="23"/>
      </top>
      <bottom style="thin">
        <color indexed="55"/>
      </bottom>
      <diagonal/>
    </border>
    <border>
      <left style="thin">
        <color indexed="23"/>
      </left>
      <right style="thin">
        <color indexed="23"/>
      </right>
      <top style="thin">
        <color indexed="23"/>
      </top>
      <bottom style="thin">
        <color indexed="55"/>
      </bottom>
      <diagonal/>
    </border>
    <border>
      <left style="thin">
        <color indexed="55"/>
      </left>
      <right style="thin">
        <color indexed="55"/>
      </right>
      <top style="thin">
        <color indexed="55"/>
      </top>
      <bottom style="medium">
        <color indexed="64"/>
      </bottom>
      <diagonal/>
    </border>
    <border>
      <left/>
      <right/>
      <top style="thin">
        <color indexed="8"/>
      </top>
      <bottom style="medium">
        <color indexed="64"/>
      </bottom>
      <diagonal/>
    </border>
    <border>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64"/>
      </bottom>
      <diagonal/>
    </border>
    <border>
      <left/>
      <right style="thin">
        <color indexed="8"/>
      </right>
      <top style="thin">
        <color indexed="64"/>
      </top>
      <bottom/>
      <diagonal/>
    </border>
    <border>
      <left/>
      <right style="thin">
        <color indexed="8"/>
      </right>
      <top style="hair">
        <color indexed="23"/>
      </top>
      <bottom style="hair">
        <color indexed="8"/>
      </bottom>
      <diagonal/>
    </border>
    <border>
      <left/>
      <right style="medium">
        <color indexed="8"/>
      </right>
      <top style="thin">
        <color indexed="8"/>
      </top>
      <bottom style="medium">
        <color indexed="64"/>
      </bottom>
      <diagonal/>
    </border>
    <border>
      <left/>
      <right style="medium">
        <color indexed="64"/>
      </right>
      <top/>
      <bottom style="hair">
        <color indexed="8"/>
      </bottom>
      <diagonal/>
    </border>
    <border>
      <left/>
      <right style="medium">
        <color indexed="8"/>
      </right>
      <top style="thin">
        <color indexed="8"/>
      </top>
      <bottom/>
      <diagonal/>
    </border>
    <border>
      <left/>
      <right style="medium">
        <color indexed="64"/>
      </right>
      <top style="thin">
        <color indexed="8"/>
      </top>
      <bottom/>
      <diagonal/>
    </border>
    <border>
      <left/>
      <right style="medium">
        <color indexed="64"/>
      </right>
      <top/>
      <bottom/>
      <diagonal/>
    </border>
    <border>
      <left/>
      <right style="medium">
        <color indexed="64"/>
      </right>
      <top/>
      <bottom style="thin">
        <color indexed="64"/>
      </bottom>
      <diagonal/>
    </border>
    <border>
      <left/>
      <right style="medium">
        <color indexed="8"/>
      </right>
      <top/>
      <bottom/>
      <diagonal/>
    </border>
    <border>
      <left style="thin">
        <color indexed="64"/>
      </left>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style="hair">
        <color indexed="8"/>
      </top>
      <bottom/>
      <diagonal/>
    </border>
    <border>
      <left style="thin">
        <color indexed="8"/>
      </left>
      <right/>
      <top/>
      <bottom style="medium">
        <color indexed="8"/>
      </bottom>
      <diagonal/>
    </border>
    <border>
      <left/>
      <right style="thin">
        <color indexed="8"/>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hair">
        <color indexed="8"/>
      </top>
      <bottom style="hair">
        <color indexed="8"/>
      </bottom>
      <diagonal/>
    </border>
    <border>
      <left style="thin">
        <color indexed="8"/>
      </left>
      <right/>
      <top style="hair">
        <color indexed="64"/>
      </top>
      <bottom style="thin">
        <color indexed="64"/>
      </bottom>
      <diagonal/>
    </border>
    <border>
      <left/>
      <right/>
      <top style="hair">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top style="thin">
        <color indexed="23"/>
      </top>
      <bottom style="hair">
        <color indexed="64"/>
      </bottom>
      <diagonal/>
    </border>
    <border>
      <left/>
      <right/>
      <top style="thin">
        <color indexed="23"/>
      </top>
      <bottom style="hair">
        <color indexed="64"/>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23"/>
      </top>
      <bottom style="thin">
        <color indexed="23"/>
      </bottom>
      <diagonal/>
    </border>
    <border>
      <left style="thin">
        <color indexed="64"/>
      </left>
      <right/>
      <top/>
      <bottom style="thin">
        <color indexed="8"/>
      </bottom>
      <diagonal/>
    </border>
    <border>
      <left/>
      <right/>
      <top/>
      <bottom style="thin">
        <color indexed="8"/>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top style="thin">
        <color indexed="64"/>
      </top>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s>
  <cellStyleXfs count="15">
    <xf numFmtId="0" fontId="0" fillId="0" borderId="0"/>
    <xf numFmtId="43" fontId="18" fillId="0" borderId="0" applyFont="0" applyFill="0" applyBorder="0" applyAlignment="0" applyProtection="0"/>
    <xf numFmtId="43"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0" fontId="14" fillId="0" borderId="0"/>
    <xf numFmtId="0" fontId="74" fillId="0" borderId="0"/>
    <xf numFmtId="0" fontId="15" fillId="0" borderId="0"/>
    <xf numFmtId="0" fontId="18" fillId="0" borderId="0"/>
    <xf numFmtId="0" fontId="18" fillId="0" borderId="0"/>
    <xf numFmtId="0" fontId="18" fillId="0" borderId="0"/>
    <xf numFmtId="0" fontId="18" fillId="0" borderId="0"/>
    <xf numFmtId="0" fontId="77" fillId="0" borderId="0"/>
    <xf numFmtId="0" fontId="15" fillId="0" borderId="0"/>
    <xf numFmtId="9" fontId="18" fillId="0" borderId="0" applyFont="0" applyFill="0" applyBorder="0" applyAlignment="0" applyProtection="0"/>
  </cellStyleXfs>
  <cellXfs count="833">
    <xf numFmtId="0" fontId="0" fillId="0" borderId="0" xfId="0"/>
    <xf numFmtId="165" fontId="2" fillId="0" borderId="0" xfId="0" applyNumberFormat="1" applyFont="1" applyAlignment="1"/>
    <xf numFmtId="165" fontId="6" fillId="0" borderId="0" xfId="0" applyNumberFormat="1" applyFont="1"/>
    <xf numFmtId="3" fontId="6" fillId="0" borderId="0" xfId="0" applyNumberFormat="1" applyFont="1" applyAlignment="1"/>
    <xf numFmtId="3" fontId="6" fillId="0" borderId="0" xfId="0" applyNumberFormat="1" applyFont="1" applyAlignment="1">
      <alignment horizontal="fill"/>
    </xf>
    <xf numFmtId="165" fontId="6" fillId="0" borderId="0" xfId="0" applyNumberFormat="1" applyFont="1" applyAlignment="1"/>
    <xf numFmtId="165" fontId="4" fillId="0" borderId="0" xfId="0" applyNumberFormat="1" applyFont="1" applyAlignment="1"/>
    <xf numFmtId="165" fontId="1" fillId="0" borderId="0" xfId="0" applyNumberFormat="1" applyFont="1" applyAlignment="1"/>
    <xf numFmtId="165" fontId="4" fillId="0" borderId="0" xfId="0" applyNumberFormat="1" applyFont="1" applyBorder="1" applyAlignment="1"/>
    <xf numFmtId="165" fontId="0" fillId="0" borderId="0" xfId="0" applyNumberFormat="1"/>
    <xf numFmtId="165" fontId="0" fillId="0" borderId="0" xfId="0" applyNumberFormat="1" applyBorder="1"/>
    <xf numFmtId="165" fontId="7" fillId="2" borderId="0" xfId="0" applyNumberFormat="1" applyFont="1" applyFill="1" applyAlignment="1"/>
    <xf numFmtId="165" fontId="8" fillId="2" borderId="0" xfId="0" applyNumberFormat="1" applyFont="1" applyFill="1" applyBorder="1" applyAlignment="1"/>
    <xf numFmtId="165" fontId="6" fillId="0" borderId="0" xfId="0" applyNumberFormat="1" applyFont="1" applyAlignment="1">
      <alignment horizontal="right"/>
    </xf>
    <xf numFmtId="0" fontId="0" fillId="0" borderId="0" xfId="0" applyBorder="1"/>
    <xf numFmtId="3" fontId="5" fillId="2" borderId="0" xfId="0" applyNumberFormat="1" applyFont="1" applyFill="1" applyBorder="1" applyAlignment="1"/>
    <xf numFmtId="3" fontId="17" fillId="0" borderId="0" xfId="0" applyNumberFormat="1" applyFont="1" applyAlignment="1"/>
    <xf numFmtId="165" fontId="3" fillId="0" borderId="0" xfId="0" applyNumberFormat="1" applyFont="1" applyAlignment="1"/>
    <xf numFmtId="165" fontId="6" fillId="0" borderId="0" xfId="0" applyNumberFormat="1" applyFont="1" applyBorder="1"/>
    <xf numFmtId="0" fontId="18" fillId="0" borderId="0" xfId="10"/>
    <xf numFmtId="0" fontId="19" fillId="0" borderId="2" xfId="10" applyFont="1" applyBorder="1" applyAlignment="1">
      <alignment horizontal="center"/>
    </xf>
    <xf numFmtId="0" fontId="19" fillId="0" borderId="3" xfId="10" applyFont="1" applyBorder="1" applyAlignment="1">
      <alignment horizontal="center"/>
    </xf>
    <xf numFmtId="0" fontId="19" fillId="0" borderId="4" xfId="10" applyFont="1" applyBorder="1" applyAlignment="1">
      <alignment horizontal="center"/>
    </xf>
    <xf numFmtId="0" fontId="9" fillId="0" borderId="5" xfId="10" applyFont="1" applyBorder="1"/>
    <xf numFmtId="0" fontId="9" fillId="0" borderId="3" xfId="10" applyFont="1" applyBorder="1"/>
    <xf numFmtId="5" fontId="19" fillId="0" borderId="0" xfId="10" applyNumberFormat="1" applyFont="1" applyBorder="1"/>
    <xf numFmtId="5" fontId="19" fillId="0" borderId="6" xfId="10" applyNumberFormat="1" applyFont="1" applyBorder="1"/>
    <xf numFmtId="0" fontId="9" fillId="0" borderId="7" xfId="10" applyFont="1" applyBorder="1"/>
    <xf numFmtId="0" fontId="9" fillId="0" borderId="4" xfId="10" applyFont="1" applyBorder="1"/>
    <xf numFmtId="0" fontId="19" fillId="0" borderId="8" xfId="10" applyFont="1" applyBorder="1" applyAlignment="1">
      <alignment horizontal="left"/>
    </xf>
    <xf numFmtId="0" fontId="0" fillId="0" borderId="0" xfId="0" applyBorder="1" applyAlignment="1">
      <alignment vertical="top" wrapText="1"/>
    </xf>
    <xf numFmtId="0" fontId="28" fillId="0" borderId="0" xfId="0" applyFont="1"/>
    <xf numFmtId="0" fontId="9" fillId="0" borderId="9" xfId="10" applyFont="1" applyBorder="1"/>
    <xf numFmtId="0" fontId="9" fillId="0" borderId="9" xfId="10" applyFont="1" applyBorder="1" applyAlignment="1">
      <alignment horizontal="center"/>
    </xf>
    <xf numFmtId="0" fontId="9" fillId="0" borderId="5" xfId="10" applyFont="1" applyBorder="1" applyAlignment="1">
      <alignment horizontal="center"/>
    </xf>
    <xf numFmtId="0" fontId="9" fillId="0" borderId="10" xfId="10" applyFont="1" applyBorder="1"/>
    <xf numFmtId="0" fontId="18" fillId="0" borderId="0" xfId="10" applyBorder="1"/>
    <xf numFmtId="5" fontId="24" fillId="2" borderId="11" xfId="0" applyNumberFormat="1" applyFont="1" applyFill="1" applyBorder="1" applyAlignment="1"/>
    <xf numFmtId="5" fontId="24" fillId="2" borderId="12" xfId="0" applyNumberFormat="1" applyFont="1" applyFill="1" applyBorder="1" applyAlignment="1"/>
    <xf numFmtId="0" fontId="18" fillId="0" borderId="0" xfId="10" applyFont="1" applyBorder="1"/>
    <xf numFmtId="0" fontId="0" fillId="0" borderId="0" xfId="0" applyBorder="1" applyAlignment="1">
      <alignment horizontal="center"/>
    </xf>
    <xf numFmtId="0" fontId="28" fillId="0" borderId="0" xfId="0" applyFont="1" applyBorder="1" applyAlignment="1">
      <alignment horizontal="center"/>
    </xf>
    <xf numFmtId="0" fontId="0" fillId="0" borderId="0" xfId="0" applyAlignment="1">
      <alignment horizontal="center"/>
    </xf>
    <xf numFmtId="0" fontId="9" fillId="0" borderId="13" xfId="10" applyFont="1" applyBorder="1"/>
    <xf numFmtId="0" fontId="18" fillId="0" borderId="14" xfId="10" applyBorder="1"/>
    <xf numFmtId="0" fontId="9" fillId="0" borderId="14" xfId="10" applyFont="1" applyBorder="1"/>
    <xf numFmtId="0" fontId="18" fillId="0" borderId="10" xfId="10" applyBorder="1"/>
    <xf numFmtId="3" fontId="16" fillId="0" borderId="0" xfId="0" applyNumberFormat="1" applyFont="1" applyAlignment="1">
      <alignment horizontal="centerContinuous"/>
    </xf>
    <xf numFmtId="165" fontId="16" fillId="0" borderId="0" xfId="0" applyNumberFormat="1" applyFont="1" applyAlignment="1">
      <alignment horizontal="centerContinuous"/>
    </xf>
    <xf numFmtId="0" fontId="35" fillId="0" borderId="0" xfId="10" applyFont="1" applyFill="1" applyAlignment="1"/>
    <xf numFmtId="0" fontId="23" fillId="3" borderId="0" xfId="0" applyFont="1" applyFill="1" applyBorder="1" applyAlignment="1">
      <alignment vertical="top" wrapText="1"/>
    </xf>
    <xf numFmtId="164" fontId="22" fillId="2" borderId="12" xfId="0" applyNumberFormat="1" applyFont="1" applyFill="1" applyBorder="1" applyAlignment="1"/>
    <xf numFmtId="170" fontId="24" fillId="2" borderId="15" xfId="0" applyNumberFormat="1" applyFont="1" applyFill="1" applyBorder="1" applyAlignment="1"/>
    <xf numFmtId="0" fontId="45" fillId="0" borderId="0" xfId="0" applyFont="1"/>
    <xf numFmtId="165" fontId="44" fillId="0" borderId="0" xfId="0" applyNumberFormat="1" applyFont="1"/>
    <xf numFmtId="165" fontId="27" fillId="0" borderId="0" xfId="0" applyNumberFormat="1" applyFont="1"/>
    <xf numFmtId="165" fontId="44" fillId="0" borderId="0" xfId="0" applyNumberFormat="1" applyFont="1" applyAlignment="1"/>
    <xf numFmtId="165" fontId="27" fillId="0" borderId="0" xfId="0" applyNumberFormat="1" applyFont="1" applyAlignment="1"/>
    <xf numFmtId="3" fontId="44" fillId="2" borderId="0" xfId="0" applyNumberFormat="1" applyFont="1" applyFill="1" applyAlignment="1"/>
    <xf numFmtId="3" fontId="48" fillId="2" borderId="0" xfId="0" applyNumberFormat="1" applyFont="1" applyFill="1" applyAlignment="1"/>
    <xf numFmtId="3" fontId="48" fillId="2" borderId="0" xfId="0" applyNumberFormat="1" applyFont="1" applyFill="1" applyBorder="1" applyAlignment="1"/>
    <xf numFmtId="0" fontId="27" fillId="0" borderId="0" xfId="0" applyFont="1"/>
    <xf numFmtId="165" fontId="45" fillId="0" borderId="0" xfId="0" applyNumberFormat="1" applyFont="1"/>
    <xf numFmtId="165" fontId="49" fillId="0" borderId="0" xfId="0" applyNumberFormat="1" applyFont="1" applyAlignment="1"/>
    <xf numFmtId="165" fontId="50" fillId="0" borderId="0" xfId="0" applyNumberFormat="1" applyFont="1" applyAlignment="1"/>
    <xf numFmtId="3" fontId="47" fillId="0" borderId="0" xfId="0" applyNumberFormat="1" applyFont="1" applyAlignment="1"/>
    <xf numFmtId="3" fontId="46" fillId="0" borderId="0" xfId="0" applyNumberFormat="1" applyFont="1" applyAlignment="1"/>
    <xf numFmtId="0" fontId="45" fillId="0" borderId="0" xfId="10" applyFont="1"/>
    <xf numFmtId="0" fontId="38" fillId="0" borderId="0" xfId="10" applyFont="1"/>
    <xf numFmtId="37" fontId="6" fillId="0" borderId="9" xfId="0" applyNumberFormat="1" applyFont="1" applyBorder="1" applyAlignment="1"/>
    <xf numFmtId="37" fontId="6" fillId="0" borderId="11" xfId="0" applyNumberFormat="1" applyFont="1" applyBorder="1" applyAlignment="1"/>
    <xf numFmtId="37" fontId="6" fillId="0" borderId="16" xfId="0" applyNumberFormat="1" applyFont="1" applyBorder="1" applyAlignment="1"/>
    <xf numFmtId="37" fontId="6" fillId="0" borderId="17" xfId="0" applyNumberFormat="1" applyFont="1" applyBorder="1" applyAlignment="1"/>
    <xf numFmtId="37" fontId="16" fillId="0" borderId="18" xfId="0" applyNumberFormat="1" applyFont="1" applyBorder="1" applyAlignment="1"/>
    <xf numFmtId="37" fontId="6" fillId="0" borderId="5" xfId="0" applyNumberFormat="1" applyFont="1" applyBorder="1" applyAlignment="1"/>
    <xf numFmtId="37" fontId="6" fillId="0" borderId="10" xfId="0" applyNumberFormat="1" applyFont="1" applyBorder="1" applyAlignment="1"/>
    <xf numFmtId="37" fontId="16" fillId="0" borderId="5" xfId="0" applyNumberFormat="1" applyFont="1" applyBorder="1" applyAlignment="1"/>
    <xf numFmtId="37" fontId="6" fillId="0" borderId="12" xfId="0" applyNumberFormat="1" applyFont="1" applyBorder="1"/>
    <xf numFmtId="37" fontId="6" fillId="0" borderId="11" xfId="0" applyNumberFormat="1" applyFont="1" applyBorder="1"/>
    <xf numFmtId="37" fontId="6" fillId="0" borderId="7" xfId="0" applyNumberFormat="1" applyFont="1" applyBorder="1"/>
    <xf numFmtId="37" fontId="6" fillId="0" borderId="3" xfId="0" applyNumberFormat="1" applyFont="1" applyBorder="1"/>
    <xf numFmtId="37" fontId="6" fillId="0" borderId="4" xfId="0" applyNumberFormat="1" applyFont="1" applyBorder="1"/>
    <xf numFmtId="37" fontId="6" fillId="0" borderId="10" xfId="0" applyNumberFormat="1" applyFont="1" applyBorder="1"/>
    <xf numFmtId="37" fontId="19" fillId="0" borderId="8" xfId="10" applyNumberFormat="1" applyFont="1" applyBorder="1"/>
    <xf numFmtId="37" fontId="19" fillId="0" borderId="0" xfId="10" applyNumberFormat="1" applyFont="1" applyBorder="1"/>
    <xf numFmtId="37" fontId="7" fillId="2" borderId="1" xfId="0" applyNumberFormat="1" applyFont="1" applyFill="1" applyBorder="1" applyAlignment="1"/>
    <xf numFmtId="37" fontId="7" fillId="2" borderId="11" xfId="0" applyNumberFormat="1" applyFont="1" applyFill="1" applyBorder="1" applyAlignment="1"/>
    <xf numFmtId="37" fontId="21" fillId="2" borderId="19" xfId="0" applyNumberFormat="1" applyFont="1" applyFill="1" applyBorder="1" applyAlignment="1"/>
    <xf numFmtId="37" fontId="21" fillId="2" borderId="20" xfId="0" applyNumberFormat="1" applyFont="1" applyFill="1" applyBorder="1" applyAlignment="1"/>
    <xf numFmtId="37" fontId="21" fillId="2" borderId="21" xfId="0" applyNumberFormat="1" applyFont="1" applyFill="1" applyBorder="1" applyAlignment="1"/>
    <xf numFmtId="37" fontId="21" fillId="2" borderId="22" xfId="0" applyNumberFormat="1" applyFont="1" applyFill="1" applyBorder="1" applyAlignment="1"/>
    <xf numFmtId="37" fontId="21" fillId="2" borderId="23" xfId="0" applyNumberFormat="1" applyFont="1" applyFill="1" applyBorder="1" applyAlignment="1"/>
    <xf numFmtId="37" fontId="21" fillId="2" borderId="24" xfId="0" applyNumberFormat="1" applyFont="1" applyFill="1" applyBorder="1" applyAlignment="1"/>
    <xf numFmtId="37" fontId="21" fillId="2" borderId="25" xfId="0" applyNumberFormat="1" applyFont="1" applyFill="1" applyBorder="1" applyAlignment="1"/>
    <xf numFmtId="37" fontId="21" fillId="2" borderId="0" xfId="0" applyNumberFormat="1" applyFont="1" applyFill="1" applyBorder="1" applyAlignment="1"/>
    <xf numFmtId="37" fontId="21" fillId="2" borderId="26" xfId="0" applyNumberFormat="1" applyFont="1" applyFill="1" applyBorder="1" applyAlignment="1"/>
    <xf numFmtId="37" fontId="21" fillId="2" borderId="0" xfId="0" applyNumberFormat="1" applyFont="1" applyFill="1" applyAlignment="1"/>
    <xf numFmtId="37" fontId="21" fillId="2" borderId="15" xfId="0" applyNumberFormat="1" applyFont="1" applyFill="1" applyBorder="1" applyAlignment="1"/>
    <xf numFmtId="37" fontId="21" fillId="2" borderId="12" xfId="0" applyNumberFormat="1" applyFont="1" applyFill="1" applyBorder="1" applyAlignment="1"/>
    <xf numFmtId="37" fontId="21" fillId="2" borderId="7" xfId="0" applyNumberFormat="1" applyFont="1" applyFill="1" applyBorder="1" applyAlignment="1"/>
    <xf numFmtId="37" fontId="21" fillId="2" borderId="3" xfId="0" applyNumberFormat="1" applyFont="1" applyFill="1" applyBorder="1" applyAlignment="1"/>
    <xf numFmtId="37" fontId="22" fillId="2" borderId="27" xfId="0" applyNumberFormat="1" applyFont="1" applyFill="1" applyBorder="1" applyAlignment="1"/>
    <xf numFmtId="4" fontId="21" fillId="2" borderId="15" xfId="0" applyNumberFormat="1" applyFont="1" applyFill="1" applyBorder="1" applyAlignment="1"/>
    <xf numFmtId="4" fontId="21" fillId="2" borderId="15" xfId="0" applyNumberFormat="1" applyFont="1" applyFill="1" applyBorder="1" applyAlignment="1">
      <alignment horizontal="right"/>
    </xf>
    <xf numFmtId="4" fontId="21" fillId="2" borderId="28" xfId="0" applyNumberFormat="1" applyFont="1" applyFill="1" applyBorder="1" applyAlignment="1"/>
    <xf numFmtId="4" fontId="6" fillId="0" borderId="15" xfId="0" applyNumberFormat="1" applyFont="1" applyBorder="1" applyAlignment="1"/>
    <xf numFmtId="37" fontId="7" fillId="2" borderId="15" xfId="0" applyNumberFormat="1" applyFont="1" applyFill="1" applyBorder="1" applyAlignment="1"/>
    <xf numFmtId="37" fontId="7" fillId="2" borderId="12" xfId="0" applyNumberFormat="1" applyFont="1" applyFill="1" applyBorder="1" applyAlignment="1"/>
    <xf numFmtId="37" fontId="7" fillId="0" borderId="15" xfId="0" applyNumberFormat="1" applyFont="1" applyFill="1" applyBorder="1" applyAlignment="1"/>
    <xf numFmtId="37" fontId="7" fillId="0" borderId="12" xfId="0" applyNumberFormat="1" applyFont="1" applyFill="1" applyBorder="1" applyAlignment="1"/>
    <xf numFmtId="37" fontId="7" fillId="0" borderId="11" xfId="0" applyNumberFormat="1" applyFont="1" applyFill="1" applyBorder="1" applyAlignment="1"/>
    <xf numFmtId="37" fontId="8" fillId="2" borderId="15" xfId="0" applyNumberFormat="1" applyFont="1" applyFill="1" applyBorder="1" applyAlignment="1"/>
    <xf numFmtId="37" fontId="8" fillId="2" borderId="12" xfId="0" applyNumberFormat="1" applyFont="1" applyFill="1" applyBorder="1" applyAlignment="1"/>
    <xf numFmtId="37" fontId="8" fillId="2" borderId="11" xfId="0" applyNumberFormat="1" applyFont="1" applyFill="1" applyBorder="1" applyAlignment="1"/>
    <xf numFmtId="37" fontId="7" fillId="2" borderId="8" xfId="0" applyNumberFormat="1" applyFont="1" applyFill="1" applyBorder="1" applyAlignment="1"/>
    <xf numFmtId="37" fontId="7" fillId="2" borderId="0" xfId="0" applyNumberFormat="1" applyFont="1" applyFill="1" applyBorder="1" applyAlignment="1"/>
    <xf numFmtId="37" fontId="7" fillId="2" borderId="29" xfId="0" applyNumberFormat="1" applyFont="1" applyFill="1" applyBorder="1" applyAlignment="1"/>
    <xf numFmtId="37" fontId="7" fillId="2" borderId="27" xfId="0" applyNumberFormat="1" applyFont="1" applyFill="1" applyBorder="1" applyAlignment="1"/>
    <xf numFmtId="37" fontId="7" fillId="2" borderId="30" xfId="0" applyNumberFormat="1" applyFont="1" applyFill="1" applyBorder="1" applyAlignment="1"/>
    <xf numFmtId="0" fontId="19" fillId="0" borderId="31" xfId="10" applyFont="1" applyBorder="1"/>
    <xf numFmtId="0" fontId="18" fillId="0" borderId="30" xfId="10" applyBorder="1"/>
    <xf numFmtId="37" fontId="19" fillId="0" borderId="27" xfId="10" applyNumberFormat="1" applyFont="1" applyBorder="1"/>
    <xf numFmtId="37" fontId="19" fillId="0" borderId="30" xfId="10" applyNumberFormat="1" applyFont="1" applyBorder="1"/>
    <xf numFmtId="5" fontId="19" fillId="0" borderId="30" xfId="10" applyNumberFormat="1" applyFont="1" applyBorder="1"/>
    <xf numFmtId="5" fontId="19" fillId="0" borderId="31" xfId="10" applyNumberFormat="1" applyFont="1" applyBorder="1"/>
    <xf numFmtId="0" fontId="34" fillId="0" borderId="0" xfId="0" applyFont="1" applyBorder="1" applyAlignment="1">
      <alignment vertical="top" wrapText="1"/>
    </xf>
    <xf numFmtId="0" fontId="0" fillId="0" borderId="0" xfId="0" applyAlignment="1">
      <alignment vertical="top"/>
    </xf>
    <xf numFmtId="0" fontId="28" fillId="0" borderId="0" xfId="0" applyFont="1" applyAlignment="1">
      <alignment vertical="top"/>
    </xf>
    <xf numFmtId="0" fontId="28" fillId="0" borderId="0" xfId="0" applyFont="1" applyBorder="1" applyAlignment="1">
      <alignment horizontal="center" vertical="top" wrapText="1"/>
    </xf>
    <xf numFmtId="0" fontId="28" fillId="0" borderId="0" xfId="0" applyFont="1" applyBorder="1" applyAlignment="1">
      <alignment vertical="top"/>
    </xf>
    <xf numFmtId="0" fontId="28" fillId="0" borderId="0" xfId="0" applyFont="1" applyBorder="1" applyAlignment="1">
      <alignment vertical="top" wrapText="1"/>
    </xf>
    <xf numFmtId="37" fontId="16" fillId="0" borderId="14" xfId="0" applyNumberFormat="1" applyFont="1" applyBorder="1" applyAlignment="1">
      <alignment horizontal="right"/>
    </xf>
    <xf numFmtId="37" fontId="22" fillId="2" borderId="30" xfId="0" applyNumberFormat="1" applyFont="1" applyFill="1" applyBorder="1" applyAlignment="1"/>
    <xf numFmtId="165" fontId="36" fillId="0" borderId="0" xfId="0" applyNumberFormat="1" applyFont="1" applyAlignment="1"/>
    <xf numFmtId="164" fontId="16" fillId="0" borderId="32" xfId="0" applyNumberFormat="1" applyFont="1" applyBorder="1" applyAlignment="1"/>
    <xf numFmtId="37" fontId="6" fillId="0" borderId="9" xfId="0" applyNumberFormat="1" applyFont="1" applyBorder="1" applyAlignment="1">
      <alignment horizontal="right"/>
    </xf>
    <xf numFmtId="37" fontId="6" fillId="0" borderId="16" xfId="0" applyNumberFormat="1" applyFont="1" applyBorder="1" applyAlignment="1">
      <alignment horizontal="right"/>
    </xf>
    <xf numFmtId="37" fontId="6" fillId="0" borderId="17" xfId="0" applyNumberFormat="1" applyFont="1" applyBorder="1" applyAlignment="1">
      <alignment horizontal="right"/>
    </xf>
    <xf numFmtId="37" fontId="16" fillId="0" borderId="18" xfId="0" applyNumberFormat="1" applyFont="1" applyBorder="1" applyAlignment="1">
      <alignment horizontal="right"/>
    </xf>
    <xf numFmtId="37" fontId="6" fillId="0" borderId="15" xfId="0" applyNumberFormat="1" applyFont="1" applyBorder="1" applyAlignment="1">
      <alignment horizontal="center"/>
    </xf>
    <xf numFmtId="37" fontId="6" fillId="0" borderId="12" xfId="0" applyNumberFormat="1" applyFont="1" applyBorder="1" applyAlignment="1">
      <alignment horizontal="center"/>
    </xf>
    <xf numFmtId="37" fontId="6" fillId="0" borderId="12" xfId="0" applyNumberFormat="1" applyFont="1" applyBorder="1" applyAlignment="1"/>
    <xf numFmtId="3" fontId="6" fillId="0" borderId="11" xfId="0" applyNumberFormat="1" applyFont="1" applyBorder="1" applyAlignment="1"/>
    <xf numFmtId="164" fontId="16" fillId="0" borderId="3" xfId="0" applyNumberFormat="1" applyFont="1" applyBorder="1" applyAlignment="1"/>
    <xf numFmtId="3" fontId="6" fillId="0" borderId="3" xfId="0" applyNumberFormat="1" applyFont="1" applyBorder="1" applyAlignment="1"/>
    <xf numFmtId="37" fontId="6" fillId="0" borderId="8" xfId="0" applyNumberFormat="1" applyFont="1" applyBorder="1"/>
    <xf numFmtId="37" fontId="6" fillId="0" borderId="13" xfId="0" applyNumberFormat="1" applyFont="1" applyBorder="1"/>
    <xf numFmtId="0" fontId="7" fillId="2" borderId="33" xfId="0" applyNumberFormat="1" applyFont="1" applyFill="1" applyBorder="1" applyAlignment="1">
      <alignment horizontal="left"/>
    </xf>
    <xf numFmtId="0" fontId="9" fillId="0" borderId="33" xfId="0" applyNumberFormat="1" applyFont="1" applyBorder="1" applyAlignment="1"/>
    <xf numFmtId="0" fontId="22" fillId="2" borderId="34" xfId="0" applyNumberFormat="1" applyFont="1" applyFill="1" applyBorder="1" applyAlignment="1">
      <alignment horizontal="right"/>
    </xf>
    <xf numFmtId="0" fontId="22" fillId="2" borderId="35" xfId="0" applyNumberFormat="1" applyFont="1" applyFill="1" applyBorder="1" applyAlignment="1">
      <alignment horizontal="right"/>
    </xf>
    <xf numFmtId="0" fontId="17" fillId="0" borderId="0" xfId="0" applyNumberFormat="1" applyFont="1" applyAlignment="1"/>
    <xf numFmtId="0" fontId="21" fillId="0" borderId="15" xfId="0" applyNumberFormat="1" applyFont="1" applyFill="1" applyBorder="1" applyAlignment="1">
      <alignment horizontal="left"/>
    </xf>
    <xf numFmtId="0" fontId="21" fillId="2" borderId="15" xfId="0" applyNumberFormat="1" applyFont="1" applyFill="1" applyBorder="1" applyAlignment="1">
      <alignment horizontal="left"/>
    </xf>
    <xf numFmtId="0" fontId="22" fillId="2" borderId="27" xfId="0" applyNumberFormat="1" applyFont="1" applyFill="1" applyBorder="1" applyAlignment="1">
      <alignment horizontal="left"/>
    </xf>
    <xf numFmtId="0" fontId="22" fillId="2" borderId="15" xfId="0" applyNumberFormat="1" applyFont="1" applyFill="1" applyBorder="1" applyAlignment="1">
      <alignment horizontal="left"/>
    </xf>
    <xf numFmtId="0" fontId="22" fillId="2" borderId="28" xfId="0" applyNumberFormat="1" applyFont="1" applyFill="1" applyBorder="1" applyAlignment="1">
      <alignment horizontal="left"/>
    </xf>
    <xf numFmtId="0" fontId="22" fillId="2" borderId="36" xfId="0" applyNumberFormat="1" applyFont="1" applyFill="1" applyBorder="1" applyAlignment="1">
      <alignment horizontal="right"/>
    </xf>
    <xf numFmtId="0" fontId="22" fillId="2" borderId="37" xfId="0" applyNumberFormat="1" applyFont="1" applyFill="1" applyBorder="1" applyAlignment="1">
      <alignment horizontal="right"/>
    </xf>
    <xf numFmtId="0" fontId="7" fillId="2" borderId="38" xfId="0" applyNumberFormat="1" applyFont="1" applyFill="1" applyBorder="1" applyAlignment="1">
      <alignment horizontal="left" indent="1"/>
    </xf>
    <xf numFmtId="0" fontId="7" fillId="2" borderId="13" xfId="0" applyNumberFormat="1" applyFont="1" applyFill="1" applyBorder="1" applyAlignment="1">
      <alignment horizontal="left" indent="1"/>
    </xf>
    <xf numFmtId="0" fontId="8" fillId="2" borderId="13" xfId="0" applyNumberFormat="1" applyFont="1" applyFill="1" applyBorder="1" applyAlignment="1">
      <alignment horizontal="left" indent="2"/>
    </xf>
    <xf numFmtId="0" fontId="7" fillId="2" borderId="39" xfId="0" applyNumberFormat="1" applyFont="1" applyFill="1" applyBorder="1" applyAlignment="1">
      <alignment horizontal="left" indent="1"/>
    </xf>
    <xf numFmtId="0" fontId="7" fillId="2" borderId="40" xfId="0" applyNumberFormat="1" applyFont="1" applyFill="1" applyBorder="1" applyAlignment="1">
      <alignment horizontal="left" indent="2"/>
    </xf>
    <xf numFmtId="0" fontId="7" fillId="2" borderId="13" xfId="0" applyNumberFormat="1" applyFont="1" applyFill="1" applyBorder="1" applyAlignment="1">
      <alignment horizontal="left" indent="2"/>
    </xf>
    <xf numFmtId="0" fontId="24" fillId="2" borderId="13" xfId="0" applyNumberFormat="1" applyFont="1" applyFill="1" applyBorder="1" applyAlignment="1">
      <alignment horizontal="left" indent="3"/>
    </xf>
    <xf numFmtId="0" fontId="7" fillId="0" borderId="13" xfId="0" applyNumberFormat="1" applyFont="1" applyFill="1" applyBorder="1" applyAlignment="1">
      <alignment horizontal="left" indent="2"/>
    </xf>
    <xf numFmtId="0" fontId="24" fillId="2" borderId="36" xfId="0" applyNumberFormat="1" applyFont="1" applyFill="1" applyBorder="1" applyAlignment="1">
      <alignment horizontal="right"/>
    </xf>
    <xf numFmtId="0" fontId="24" fillId="2" borderId="37" xfId="0" applyNumberFormat="1" applyFont="1" applyFill="1" applyBorder="1" applyAlignment="1">
      <alignment horizontal="right"/>
    </xf>
    <xf numFmtId="0" fontId="24" fillId="2" borderId="41" xfId="0" applyNumberFormat="1" applyFont="1" applyFill="1" applyBorder="1" applyAlignment="1">
      <alignment horizontal="right"/>
    </xf>
    <xf numFmtId="0" fontId="6" fillId="0" borderId="15" xfId="0" applyNumberFormat="1" applyFont="1" applyBorder="1" applyAlignment="1"/>
    <xf numFmtId="0" fontId="6" fillId="0" borderId="7" xfId="0" applyNumberFormat="1" applyFont="1" applyBorder="1" applyAlignment="1"/>
    <xf numFmtId="0" fontId="16" fillId="0" borderId="3" xfId="0" applyNumberFormat="1" applyFont="1" applyBorder="1" applyAlignment="1"/>
    <xf numFmtId="0" fontId="6" fillId="0" borderId="42" xfId="0" applyNumberFormat="1" applyFont="1" applyBorder="1" applyAlignment="1"/>
    <xf numFmtId="0" fontId="6" fillId="0" borderId="36" xfId="0" applyNumberFormat="1" applyFont="1" applyBorder="1" applyAlignment="1">
      <alignment horizontal="right"/>
    </xf>
    <xf numFmtId="0" fontId="6" fillId="0" borderId="37" xfId="0" applyNumberFormat="1" applyFont="1" applyBorder="1" applyAlignment="1">
      <alignment horizontal="center"/>
    </xf>
    <xf numFmtId="0" fontId="6" fillId="0" borderId="37" xfId="0" applyNumberFormat="1" applyFont="1" applyBorder="1" applyAlignment="1">
      <alignment horizontal="right"/>
    </xf>
    <xf numFmtId="0" fontId="6" fillId="0" borderId="36" xfId="0" applyNumberFormat="1" applyFont="1" applyBorder="1" applyAlignment="1">
      <alignment horizontal="center"/>
    </xf>
    <xf numFmtId="0" fontId="6" fillId="0" borderId="41" xfId="0" applyNumberFormat="1" applyFont="1" applyBorder="1" applyAlignment="1">
      <alignment horizontal="right"/>
    </xf>
    <xf numFmtId="37" fontId="16" fillId="0" borderId="39" xfId="0" applyNumberFormat="1" applyFont="1" applyBorder="1" applyAlignment="1">
      <alignment horizontal="center"/>
    </xf>
    <xf numFmtId="37" fontId="16" fillId="0" borderId="3" xfId="0" applyNumberFormat="1" applyFont="1" applyBorder="1" applyAlignment="1">
      <alignment horizontal="center"/>
    </xf>
    <xf numFmtId="37" fontId="6" fillId="0" borderId="8" xfId="0" applyNumberFormat="1" applyFont="1" applyBorder="1" applyAlignment="1">
      <alignment horizontal="center"/>
    </xf>
    <xf numFmtId="37" fontId="6" fillId="0" borderId="0" xfId="0" applyNumberFormat="1" applyFont="1" applyAlignment="1">
      <alignment horizontal="center"/>
    </xf>
    <xf numFmtId="37" fontId="6" fillId="0" borderId="7" xfId="0" applyNumberFormat="1" applyFont="1" applyBorder="1" applyAlignment="1">
      <alignment horizontal="center"/>
    </xf>
    <xf numFmtId="37" fontId="6" fillId="0" borderId="3" xfId="0" applyNumberFormat="1" applyFont="1" applyBorder="1" applyAlignment="1">
      <alignment horizontal="center"/>
    </xf>
    <xf numFmtId="37" fontId="6" fillId="0" borderId="8" xfId="0" applyNumberFormat="1" applyFont="1" applyBorder="1" applyAlignment="1"/>
    <xf numFmtId="37" fontId="6" fillId="0" borderId="0" xfId="0" applyNumberFormat="1" applyFont="1" applyAlignment="1"/>
    <xf numFmtId="37" fontId="6" fillId="0" borderId="7" xfId="0" applyNumberFormat="1" applyFont="1" applyBorder="1" applyAlignment="1"/>
    <xf numFmtId="37" fontId="6" fillId="0" borderId="3" xfId="0" applyNumberFormat="1" applyFont="1" applyBorder="1" applyAlignment="1"/>
    <xf numFmtId="37" fontId="6" fillId="0" borderId="15" xfId="0" applyNumberFormat="1" applyFont="1" applyBorder="1" applyAlignment="1"/>
    <xf numFmtId="37" fontId="6" fillId="0" borderId="0" xfId="0" applyNumberFormat="1" applyFont="1" applyBorder="1" applyAlignment="1"/>
    <xf numFmtId="0" fontId="6" fillId="0" borderId="0" xfId="0" applyFont="1"/>
    <xf numFmtId="0" fontId="16" fillId="0" borderId="0" xfId="0" applyFont="1"/>
    <xf numFmtId="167" fontId="54" fillId="0" borderId="0" xfId="1" applyNumberFormat="1" applyFont="1" applyAlignment="1">
      <alignment horizontal="center" vertical="center"/>
    </xf>
    <xf numFmtId="0" fontId="55" fillId="0" borderId="0" xfId="9" applyNumberFormat="1" applyFont="1" applyFill="1" applyBorder="1" applyAlignment="1" applyProtection="1"/>
    <xf numFmtId="0" fontId="18" fillId="0" borderId="0" xfId="9" applyNumberFormat="1" applyFill="1" applyBorder="1" applyAlignment="1" applyProtection="1"/>
    <xf numFmtId="167" fontId="54" fillId="0" borderId="0" xfId="1" applyNumberFormat="1" applyFont="1" applyAlignment="1">
      <alignment horizontal="centerContinuous" vertical="center"/>
    </xf>
    <xf numFmtId="167" fontId="18" fillId="0" borderId="0" xfId="1" applyNumberFormat="1" applyFill="1" applyBorder="1" applyAlignment="1" applyProtection="1"/>
    <xf numFmtId="0" fontId="55" fillId="0" borderId="0" xfId="9" applyNumberFormat="1" applyFont="1" applyFill="1" applyBorder="1" applyAlignment="1" applyProtection="1">
      <alignment horizontal="left"/>
    </xf>
    <xf numFmtId="165" fontId="9" fillId="3" borderId="0" xfId="0" applyNumberFormat="1" applyFont="1" applyFill="1" applyAlignment="1">
      <alignment horizontal="centerContinuous"/>
    </xf>
    <xf numFmtId="166" fontId="56" fillId="3" borderId="0" xfId="0" applyNumberFormat="1" applyFont="1" applyFill="1" applyAlignment="1">
      <alignment horizontal="centerContinuous"/>
    </xf>
    <xf numFmtId="0" fontId="18" fillId="3" borderId="0" xfId="0" applyFont="1" applyFill="1" applyBorder="1" applyAlignment="1">
      <alignment vertical="top" wrapText="1"/>
    </xf>
    <xf numFmtId="166" fontId="9" fillId="3" borderId="0" xfId="0" applyNumberFormat="1" applyFont="1" applyFill="1" applyBorder="1"/>
    <xf numFmtId="165" fontId="9" fillId="3" borderId="0" xfId="0" applyNumberFormat="1" applyFont="1" applyFill="1" applyBorder="1"/>
    <xf numFmtId="0" fontId="18" fillId="0" borderId="0" xfId="9" applyNumberFormat="1" applyFont="1" applyFill="1" applyBorder="1" applyAlignment="1" applyProtection="1"/>
    <xf numFmtId="0" fontId="0" fillId="0" borderId="0" xfId="0" applyBorder="1" applyAlignment="1">
      <alignment wrapText="1"/>
    </xf>
    <xf numFmtId="166" fontId="56" fillId="3" borderId="0" xfId="0" applyNumberFormat="1" applyFont="1" applyFill="1" applyAlignment="1">
      <alignment horizontal="centerContinuous" wrapText="1"/>
    </xf>
    <xf numFmtId="165" fontId="9" fillId="3" borderId="0" xfId="0" applyNumberFormat="1" applyFont="1" applyFill="1" applyAlignment="1">
      <alignment horizontal="centerContinuous" wrapText="1"/>
    </xf>
    <xf numFmtId="166" fontId="9" fillId="3" borderId="0" xfId="0" applyNumberFormat="1" applyFont="1" applyFill="1" applyBorder="1" applyAlignment="1">
      <alignment wrapText="1"/>
    </xf>
    <xf numFmtId="165" fontId="9" fillId="3" borderId="0" xfId="0" applyNumberFormat="1" applyFont="1" applyFill="1" applyBorder="1" applyAlignment="1">
      <alignment wrapText="1"/>
    </xf>
    <xf numFmtId="0" fontId="0" fillId="0" borderId="0" xfId="0" applyAlignment="1">
      <alignment wrapText="1"/>
    </xf>
    <xf numFmtId="0" fontId="51" fillId="0" borderId="0" xfId="9" applyNumberFormat="1" applyFont="1" applyFill="1" applyBorder="1" applyAlignment="1" applyProtection="1"/>
    <xf numFmtId="167" fontId="18" fillId="0" borderId="0" xfId="1" applyNumberFormat="1" applyFont="1" applyFill="1" applyBorder="1" applyAlignment="1" applyProtection="1"/>
    <xf numFmtId="0" fontId="18" fillId="0" borderId="0" xfId="0" applyFont="1" applyBorder="1" applyAlignment="1"/>
    <xf numFmtId="166" fontId="9" fillId="0" borderId="0" xfId="0" applyNumberFormat="1" applyFont="1" applyBorder="1"/>
    <xf numFmtId="165" fontId="9" fillId="0" borderId="0" xfId="0" applyNumberFormat="1" applyFont="1" applyBorder="1"/>
    <xf numFmtId="9" fontId="18" fillId="0" borderId="0" xfId="14" applyFill="1" applyBorder="1" applyAlignment="1" applyProtection="1"/>
    <xf numFmtId="0" fontId="18" fillId="0" borderId="0" xfId="9"/>
    <xf numFmtId="165" fontId="20" fillId="3" borderId="0" xfId="0" applyNumberFormat="1" applyFont="1" applyFill="1" applyAlignment="1">
      <alignment horizontal="centerContinuous"/>
    </xf>
    <xf numFmtId="165" fontId="6" fillId="3" borderId="0" xfId="0" applyNumberFormat="1" applyFont="1" applyFill="1" applyBorder="1"/>
    <xf numFmtId="167" fontId="58" fillId="0" borderId="0" xfId="1" applyNumberFormat="1" applyFont="1" applyAlignment="1">
      <alignment horizontal="left" vertical="center"/>
    </xf>
    <xf numFmtId="5" fontId="7" fillId="2" borderId="12" xfId="0" applyNumberFormat="1" applyFont="1" applyFill="1" applyBorder="1" applyAlignment="1"/>
    <xf numFmtId="5" fontId="7" fillId="2" borderId="11" xfId="0" applyNumberFormat="1" applyFont="1" applyFill="1" applyBorder="1" applyAlignment="1"/>
    <xf numFmtId="0" fontId="6" fillId="0" borderId="0" xfId="8" applyFont="1" applyAlignment="1">
      <alignment vertical="top" wrapText="1"/>
    </xf>
    <xf numFmtId="0" fontId="6" fillId="0" borderId="0" xfId="8" applyFont="1" applyAlignment="1">
      <alignment vertical="top"/>
    </xf>
    <xf numFmtId="0" fontId="40" fillId="0" borderId="0" xfId="8" applyFont="1" applyAlignment="1">
      <alignment vertical="top"/>
    </xf>
    <xf numFmtId="0" fontId="6" fillId="0" borderId="0" xfId="8" applyFont="1" applyFill="1" applyBorder="1" applyAlignment="1">
      <alignment vertical="top" wrapText="1"/>
    </xf>
    <xf numFmtId="169" fontId="6" fillId="0" borderId="0" xfId="3" applyNumberFormat="1" applyFont="1" applyFill="1" applyBorder="1" applyAlignment="1">
      <alignment vertical="top"/>
    </xf>
    <xf numFmtId="0" fontId="6" fillId="0" borderId="0" xfId="8" applyFont="1" applyFill="1" applyBorder="1" applyAlignment="1">
      <alignment vertical="top"/>
    </xf>
    <xf numFmtId="0" fontId="16" fillId="0" borderId="0" xfId="8" applyFont="1" applyFill="1" applyBorder="1" applyAlignment="1">
      <alignment vertical="top"/>
    </xf>
    <xf numFmtId="0" fontId="59" fillId="0" borderId="0" xfId="8" applyFont="1" applyAlignment="1">
      <alignment horizontal="left" vertical="top" wrapText="1"/>
    </xf>
    <xf numFmtId="0" fontId="6" fillId="0" borderId="0" xfId="8" applyFont="1" applyFill="1" applyAlignment="1">
      <alignment vertical="top"/>
    </xf>
    <xf numFmtId="0" fontId="60" fillId="0" borderId="0" xfId="8" applyFont="1" applyAlignment="1">
      <alignment vertical="top" wrapText="1"/>
    </xf>
    <xf numFmtId="0" fontId="6" fillId="3" borderId="0" xfId="8" applyFont="1" applyFill="1" applyAlignment="1">
      <alignment vertical="top" wrapText="1"/>
    </xf>
    <xf numFmtId="0" fontId="0" fillId="3" borderId="0" xfId="0" applyFill="1" applyBorder="1" applyAlignment="1"/>
    <xf numFmtId="166" fontId="56" fillId="0" borderId="0" xfId="0" applyNumberFormat="1" applyFont="1" applyFill="1" applyAlignment="1">
      <alignment horizontal="centerContinuous"/>
    </xf>
    <xf numFmtId="165" fontId="9" fillId="0" borderId="0" xfId="0" applyNumberFormat="1" applyFont="1" applyFill="1" applyAlignment="1">
      <alignment horizontal="centerContinuous"/>
    </xf>
    <xf numFmtId="166" fontId="9" fillId="0" borderId="0" xfId="0" applyNumberFormat="1" applyFont="1" applyFill="1" applyBorder="1"/>
    <xf numFmtId="165" fontId="9" fillId="0" borderId="0" xfId="0" applyNumberFormat="1" applyFont="1" applyFill="1" applyBorder="1"/>
    <xf numFmtId="0" fontId="6" fillId="0" borderId="0" xfId="8" applyFont="1" applyFill="1" applyAlignment="1">
      <alignment vertical="top" wrapText="1"/>
    </xf>
    <xf numFmtId="37" fontId="9" fillId="0" borderId="43" xfId="0" applyNumberFormat="1" applyFont="1" applyBorder="1"/>
    <xf numFmtId="37" fontId="9" fillId="0" borderId="44" xfId="0" applyNumberFormat="1" applyFont="1" applyBorder="1"/>
    <xf numFmtId="37" fontId="9" fillId="0" borderId="45" xfId="0" applyNumberFormat="1" applyFont="1" applyBorder="1"/>
    <xf numFmtId="37" fontId="9" fillId="0" borderId="46" xfId="0" applyNumberFormat="1" applyFont="1" applyBorder="1"/>
    <xf numFmtId="37" fontId="9" fillId="0" borderId="47" xfId="0" applyNumberFormat="1" applyFont="1" applyBorder="1"/>
    <xf numFmtId="37" fontId="9" fillId="0" borderId="48" xfId="0" applyNumberFormat="1" applyFont="1" applyBorder="1"/>
    <xf numFmtId="37" fontId="26" fillId="0" borderId="49" xfId="0" applyNumberFormat="1" applyFont="1" applyBorder="1"/>
    <xf numFmtId="37" fontId="7" fillId="2" borderId="43" xfId="0" applyNumberFormat="1" applyFont="1" applyFill="1" applyBorder="1" applyAlignment="1"/>
    <xf numFmtId="37" fontId="7" fillId="2" borderId="44" xfId="0" applyNumberFormat="1" applyFont="1" applyFill="1" applyBorder="1" applyAlignment="1"/>
    <xf numFmtId="37" fontId="7" fillId="2" borderId="45" xfId="0" applyNumberFormat="1" applyFont="1" applyFill="1" applyBorder="1" applyAlignment="1"/>
    <xf numFmtId="37" fontId="26" fillId="0" borderId="50" xfId="0" applyNumberFormat="1" applyFont="1" applyBorder="1"/>
    <xf numFmtId="0" fontId="7" fillId="2" borderId="51" xfId="0" applyNumberFormat="1" applyFont="1" applyFill="1" applyBorder="1" applyAlignment="1">
      <alignment horizontal="left"/>
    </xf>
    <xf numFmtId="0" fontId="7" fillId="2" borderId="52" xfId="0" applyNumberFormat="1" applyFont="1" applyFill="1" applyBorder="1" applyAlignment="1">
      <alignment horizontal="left"/>
    </xf>
    <xf numFmtId="0" fontId="7" fillId="2" borderId="53" xfId="0" applyNumberFormat="1" applyFont="1" applyFill="1" applyBorder="1" applyAlignment="1">
      <alignment horizontal="left"/>
    </xf>
    <xf numFmtId="0" fontId="25" fillId="2" borderId="54" xfId="0" applyNumberFormat="1" applyFont="1" applyFill="1" applyBorder="1" applyAlignment="1">
      <alignment horizontal="left" indent="5"/>
    </xf>
    <xf numFmtId="0" fontId="28" fillId="0" borderId="0" xfId="0" applyFont="1" applyBorder="1" applyAlignment="1">
      <alignment horizontal="center" vertical="top"/>
    </xf>
    <xf numFmtId="0" fontId="34" fillId="0" borderId="0" xfId="0" applyFont="1" applyBorder="1" applyAlignment="1">
      <alignment horizontal="center" vertical="top" wrapText="1"/>
    </xf>
    <xf numFmtId="0" fontId="45" fillId="0" borderId="0" xfId="0" applyFont="1" applyAlignment="1"/>
    <xf numFmtId="0" fontId="62" fillId="0" borderId="0" xfId="0" applyFont="1" applyBorder="1" applyAlignment="1">
      <alignment horizontal="center"/>
    </xf>
    <xf numFmtId="0" fontId="61" fillId="0" borderId="0" xfId="0" applyFont="1" applyBorder="1" applyAlignment="1">
      <alignment vertical="top" wrapText="1"/>
    </xf>
    <xf numFmtId="0" fontId="28" fillId="0" borderId="0" xfId="0" applyFont="1" applyBorder="1" applyAlignment="1">
      <alignment horizontal="right" vertical="top" wrapText="1"/>
    </xf>
    <xf numFmtId="0" fontId="34" fillId="0" borderId="0" xfId="0" applyFont="1" applyBorder="1" applyAlignment="1">
      <alignment horizontal="center"/>
    </xf>
    <xf numFmtId="0" fontId="6" fillId="0" borderId="27" xfId="0" applyNumberFormat="1" applyFont="1" applyBorder="1" applyAlignment="1"/>
    <xf numFmtId="0" fontId="16" fillId="0" borderId="36" xfId="0" applyNumberFormat="1" applyFont="1" applyBorder="1" applyAlignment="1">
      <alignment horizontal="right"/>
    </xf>
    <xf numFmtId="0" fontId="16" fillId="0" borderId="37" xfId="0" applyNumberFormat="1" applyFont="1" applyBorder="1" applyAlignment="1">
      <alignment horizontal="right"/>
    </xf>
    <xf numFmtId="0" fontId="16" fillId="0" borderId="41" xfId="0" applyNumberFormat="1" applyFont="1" applyBorder="1" applyAlignment="1">
      <alignment horizontal="right"/>
    </xf>
    <xf numFmtId="0" fontId="6" fillId="0" borderId="38" xfId="0" applyNumberFormat="1" applyFont="1" applyBorder="1" applyAlignment="1">
      <alignment horizontal="left"/>
    </xf>
    <xf numFmtId="0" fontId="6" fillId="0" borderId="13" xfId="0" applyNumberFormat="1" applyFont="1" applyBorder="1" applyAlignment="1">
      <alignment horizontal="left"/>
    </xf>
    <xf numFmtId="0" fontId="6" fillId="0" borderId="39" xfId="0" applyNumberFormat="1" applyFont="1" applyBorder="1" applyAlignment="1">
      <alignment horizontal="left"/>
    </xf>
    <xf numFmtId="37" fontId="6" fillId="0" borderId="7" xfId="0" applyNumberFormat="1" applyFont="1" applyFill="1" applyBorder="1" applyAlignment="1"/>
    <xf numFmtId="37" fontId="6" fillId="0" borderId="3" xfId="0" applyNumberFormat="1" applyFont="1" applyFill="1" applyBorder="1" applyAlignment="1"/>
    <xf numFmtId="37" fontId="6" fillId="0" borderId="4" xfId="0" applyNumberFormat="1" applyFont="1" applyFill="1" applyBorder="1" applyAlignment="1"/>
    <xf numFmtId="0" fontId="16" fillId="0" borderId="27" xfId="0" applyNumberFormat="1" applyFont="1" applyBorder="1" applyAlignment="1">
      <alignment horizontal="left" indent="3"/>
    </xf>
    <xf numFmtId="37" fontId="16" fillId="0" borderId="7" xfId="0" applyNumberFormat="1" applyFont="1" applyBorder="1" applyAlignment="1"/>
    <xf numFmtId="37" fontId="16" fillId="0" borderId="3" xfId="0" applyNumberFormat="1" applyFont="1" applyBorder="1" applyAlignment="1"/>
    <xf numFmtId="5" fontId="16" fillId="0" borderId="3" xfId="0" applyNumberFormat="1" applyFont="1" applyBorder="1" applyAlignment="1"/>
    <xf numFmtId="5" fontId="16" fillId="0" borderId="4" xfId="0" applyNumberFormat="1" applyFont="1" applyBorder="1" applyAlignment="1"/>
    <xf numFmtId="37" fontId="6" fillId="0" borderId="4" xfId="0" applyNumberFormat="1" applyFont="1" applyBorder="1" applyAlignment="1"/>
    <xf numFmtId="37" fontId="6" fillId="0" borderId="27" xfId="0" applyNumberFormat="1" applyFont="1" applyBorder="1" applyAlignment="1"/>
    <xf numFmtId="37" fontId="6" fillId="0" borderId="30" xfId="0" applyNumberFormat="1" applyFont="1" applyBorder="1" applyAlignment="1"/>
    <xf numFmtId="37" fontId="6" fillId="0" borderId="55" xfId="0" applyNumberFormat="1" applyFont="1" applyBorder="1" applyAlignment="1"/>
    <xf numFmtId="0" fontId="6" fillId="0" borderId="40" xfId="0" applyNumberFormat="1" applyFont="1" applyBorder="1" applyAlignment="1"/>
    <xf numFmtId="0" fontId="6" fillId="0" borderId="13" xfId="0" applyNumberFormat="1" applyFont="1" applyBorder="1" applyAlignment="1">
      <alignment horizontal="left" indent="3"/>
    </xf>
    <xf numFmtId="0" fontId="6" fillId="0" borderId="39" xfId="0" applyNumberFormat="1" applyFont="1" applyBorder="1" applyAlignment="1">
      <alignment horizontal="left" indent="3"/>
    </xf>
    <xf numFmtId="5" fontId="6" fillId="0" borderId="3" xfId="0" applyNumberFormat="1" applyFont="1" applyBorder="1" applyAlignment="1"/>
    <xf numFmtId="5" fontId="6" fillId="0" borderId="4" xfId="0" applyNumberFormat="1" applyFont="1" applyBorder="1" applyAlignment="1"/>
    <xf numFmtId="165" fontId="6" fillId="0" borderId="0" xfId="0" applyNumberFormat="1" applyFont="1" applyAlignment="1">
      <alignment horizontal="centerContinuous"/>
    </xf>
    <xf numFmtId="0" fontId="16" fillId="0" borderId="0" xfId="0" applyNumberFormat="1" applyFont="1" applyBorder="1" applyAlignment="1">
      <alignment horizontal="left" indent="5"/>
    </xf>
    <xf numFmtId="37" fontId="16" fillId="0" borderId="0" xfId="0" applyNumberFormat="1" applyFont="1" applyBorder="1" applyAlignment="1"/>
    <xf numFmtId="5" fontId="16" fillId="0" borderId="0" xfId="0" applyNumberFormat="1" applyFont="1" applyBorder="1" applyAlignment="1"/>
    <xf numFmtId="3" fontId="7" fillId="2" borderId="0" xfId="0" applyNumberFormat="1" applyFont="1" applyFill="1" applyAlignment="1"/>
    <xf numFmtId="165" fontId="47" fillId="0" borderId="0" xfId="0" applyNumberFormat="1" applyFont="1" applyAlignment="1"/>
    <xf numFmtId="165" fontId="46" fillId="0" borderId="0" xfId="0" applyNumberFormat="1" applyFont="1" applyAlignment="1"/>
    <xf numFmtId="0" fontId="9" fillId="0" borderId="0" xfId="9" applyNumberFormat="1" applyFont="1" applyFill="1" applyBorder="1" applyAlignment="1" applyProtection="1"/>
    <xf numFmtId="0" fontId="64" fillId="0" borderId="0" xfId="9" applyFont="1" applyBorder="1" applyAlignment="1">
      <alignment vertical="center"/>
    </xf>
    <xf numFmtId="0" fontId="64" fillId="0" borderId="0" xfId="9" applyFont="1" applyAlignment="1">
      <alignment vertical="center"/>
    </xf>
    <xf numFmtId="0" fontId="66" fillId="0" borderId="30" xfId="9" applyFont="1" applyFill="1" applyBorder="1" applyAlignment="1">
      <alignment horizontal="left" vertical="center"/>
    </xf>
    <xf numFmtId="0" fontId="66" fillId="0" borderId="56" xfId="9" applyFont="1" applyFill="1" applyBorder="1" applyAlignment="1">
      <alignment horizontal="left" vertical="center"/>
    </xf>
    <xf numFmtId="0" fontId="66" fillId="0" borderId="13" xfId="9" applyFont="1" applyFill="1" applyBorder="1" applyAlignment="1">
      <alignment horizontal="left" vertical="center"/>
    </xf>
    <xf numFmtId="0" fontId="66" fillId="0" borderId="57" xfId="9" applyFont="1" applyFill="1" applyBorder="1" applyAlignment="1">
      <alignment horizontal="left" vertical="center"/>
    </xf>
    <xf numFmtId="166" fontId="66" fillId="0" borderId="13" xfId="9" applyNumberFormat="1" applyFont="1" applyFill="1" applyBorder="1" applyAlignment="1">
      <alignment horizontal="left" vertical="center"/>
    </xf>
    <xf numFmtId="0" fontId="67" fillId="0" borderId="57" xfId="9" applyFont="1" applyFill="1" applyBorder="1" applyAlignment="1">
      <alignment horizontal="left" vertical="center"/>
    </xf>
    <xf numFmtId="166" fontId="67" fillId="0" borderId="13" xfId="9" applyNumberFormat="1" applyFont="1" applyFill="1" applyBorder="1" applyAlignment="1">
      <alignment horizontal="left" vertical="center"/>
    </xf>
    <xf numFmtId="0" fontId="66" fillId="0" borderId="58" xfId="9" applyFont="1" applyFill="1" applyBorder="1" applyAlignment="1">
      <alignment horizontal="left" vertical="center"/>
    </xf>
    <xf numFmtId="0" fontId="66" fillId="0" borderId="27" xfId="9" applyFont="1" applyFill="1" applyBorder="1" applyAlignment="1">
      <alignment vertical="center"/>
    </xf>
    <xf numFmtId="0" fontId="66" fillId="0" borderId="40" xfId="9" applyFont="1" applyFill="1" applyBorder="1" applyAlignment="1">
      <alignment vertical="center"/>
    </xf>
    <xf numFmtId="0" fontId="66" fillId="0" borderId="13" xfId="9" applyFont="1" applyFill="1" applyBorder="1" applyAlignment="1">
      <alignment vertical="center"/>
    </xf>
    <xf numFmtId="0" fontId="66" fillId="0" borderId="59" xfId="9" applyFont="1" applyFill="1" applyBorder="1" applyAlignment="1">
      <alignment vertical="center"/>
    </xf>
    <xf numFmtId="166" fontId="67" fillId="0" borderId="39" xfId="9" applyNumberFormat="1" applyFont="1" applyFill="1" applyBorder="1" applyAlignment="1">
      <alignment horizontal="left" vertical="center"/>
    </xf>
    <xf numFmtId="0" fontId="67" fillId="0" borderId="60" xfId="9" applyFont="1" applyFill="1" applyBorder="1" applyAlignment="1">
      <alignment horizontal="left" vertical="center"/>
    </xf>
    <xf numFmtId="0" fontId="67" fillId="0" borderId="27" xfId="9" applyFont="1" applyFill="1" applyBorder="1" applyAlignment="1">
      <alignment vertical="center"/>
    </xf>
    <xf numFmtId="0" fontId="68" fillId="0" borderId="30" xfId="9" applyNumberFormat="1" applyFont="1" applyFill="1" applyBorder="1" applyAlignment="1" applyProtection="1"/>
    <xf numFmtId="166" fontId="67" fillId="0" borderId="40" xfId="9" applyNumberFormat="1" applyFont="1" applyFill="1" applyBorder="1" applyAlignment="1">
      <alignment horizontal="left" vertical="center"/>
    </xf>
    <xf numFmtId="0" fontId="67" fillId="0" borderId="56" xfId="9" applyFont="1" applyFill="1" applyBorder="1" applyAlignment="1">
      <alignment horizontal="left" vertical="center"/>
    </xf>
    <xf numFmtId="166" fontId="67" fillId="0" borderId="59" xfId="9" applyNumberFormat="1" applyFont="1" applyFill="1" applyBorder="1" applyAlignment="1">
      <alignment horizontal="left" vertical="center"/>
    </xf>
    <xf numFmtId="0" fontId="67" fillId="0" borderId="58" xfId="9" applyFont="1" applyFill="1" applyBorder="1" applyAlignment="1">
      <alignment horizontal="left" vertical="center"/>
    </xf>
    <xf numFmtId="0" fontId="67" fillId="0" borderId="30" xfId="9" applyFont="1" applyFill="1" applyBorder="1" applyAlignment="1">
      <alignment horizontal="right" vertical="center"/>
    </xf>
    <xf numFmtId="0" fontId="67" fillId="0" borderId="15" xfId="9" applyFont="1" applyFill="1" applyBorder="1" applyAlignment="1">
      <alignment vertical="center"/>
    </xf>
    <xf numFmtId="0" fontId="67" fillId="0" borderId="44" xfId="9" applyFont="1" applyFill="1" applyBorder="1" applyAlignment="1">
      <alignment horizontal="left" vertical="center"/>
    </xf>
    <xf numFmtId="0" fontId="67" fillId="0" borderId="59" xfId="9" applyFont="1" applyFill="1" applyBorder="1" applyAlignment="1">
      <alignment vertical="center"/>
    </xf>
    <xf numFmtId="0" fontId="67" fillId="0" borderId="30" xfId="9" applyFont="1" applyFill="1" applyBorder="1" applyAlignment="1">
      <alignment horizontal="left" vertical="center"/>
    </xf>
    <xf numFmtId="0" fontId="66" fillId="0" borderId="7" xfId="9" applyFont="1" applyFill="1" applyBorder="1" applyAlignment="1">
      <alignment vertical="center"/>
    </xf>
    <xf numFmtId="0" fontId="66" fillId="0" borderId="3" xfId="9" applyFont="1" applyFill="1" applyBorder="1" applyAlignment="1">
      <alignment horizontal="left" vertical="center"/>
    </xf>
    <xf numFmtId="37" fontId="66" fillId="0" borderId="30" xfId="1" applyNumberFormat="1" applyFont="1" applyFill="1" applyBorder="1" applyAlignment="1">
      <alignment horizontal="right" vertical="center"/>
    </xf>
    <xf numFmtId="37" fontId="66" fillId="0" borderId="55" xfId="1" applyNumberFormat="1" applyFont="1" applyFill="1" applyBorder="1" applyAlignment="1">
      <alignment horizontal="right" vertical="center"/>
    </xf>
    <xf numFmtId="37" fontId="66" fillId="0" borderId="61" xfId="1" applyNumberFormat="1" applyFont="1" applyFill="1" applyBorder="1" applyAlignment="1">
      <alignment horizontal="right" vertical="center"/>
    </xf>
    <xf numFmtId="37" fontId="66" fillId="0" borderId="62" xfId="1" applyNumberFormat="1" applyFont="1" applyFill="1" applyBorder="1" applyAlignment="1">
      <alignment horizontal="right" vertical="center"/>
    </xf>
    <xf numFmtId="37" fontId="66" fillId="0" borderId="63" xfId="1" applyNumberFormat="1" applyFont="1" applyFill="1" applyBorder="1" applyAlignment="1">
      <alignment horizontal="right" vertical="center"/>
    </xf>
    <xf numFmtId="37" fontId="66" fillId="0" borderId="64" xfId="1" applyNumberFormat="1" applyFont="1" applyFill="1" applyBorder="1" applyAlignment="1">
      <alignment horizontal="right" vertical="center"/>
    </xf>
    <xf numFmtId="37" fontId="66" fillId="0" borderId="65" xfId="1" applyNumberFormat="1" applyFont="1" applyFill="1" applyBorder="1" applyAlignment="1">
      <alignment horizontal="right" vertical="center"/>
    </xf>
    <xf numFmtId="37" fontId="66" fillId="0" borderId="57" xfId="1" applyNumberFormat="1" applyFont="1" applyFill="1" applyBorder="1" applyAlignment="1">
      <alignment horizontal="right" vertical="center"/>
    </xf>
    <xf numFmtId="37" fontId="66" fillId="0" borderId="66" xfId="1" applyNumberFormat="1" applyFont="1" applyFill="1" applyBorder="1" applyAlignment="1">
      <alignment horizontal="right" vertical="center"/>
    </xf>
    <xf numFmtId="37" fontId="66" fillId="0" borderId="67" xfId="1" applyNumberFormat="1" applyFont="1" applyFill="1" applyBorder="1" applyAlignment="1">
      <alignment horizontal="right" vertical="center"/>
    </xf>
    <xf numFmtId="37" fontId="66" fillId="0" borderId="68" xfId="1" applyNumberFormat="1" applyFont="1" applyFill="1" applyBorder="1" applyAlignment="1">
      <alignment horizontal="right" vertical="center"/>
    </xf>
    <xf numFmtId="37" fontId="66" fillId="0" borderId="3" xfId="1" applyNumberFormat="1" applyFont="1" applyFill="1" applyBorder="1" applyAlignment="1">
      <alignment horizontal="right" vertical="center"/>
    </xf>
    <xf numFmtId="37" fontId="66" fillId="0" borderId="4" xfId="1" applyNumberFormat="1" applyFont="1" applyFill="1" applyBorder="1" applyAlignment="1">
      <alignment horizontal="right" vertical="center"/>
    </xf>
    <xf numFmtId="37" fontId="9" fillId="0" borderId="0" xfId="1" applyNumberFormat="1" applyFont="1" applyFill="1" applyBorder="1" applyAlignment="1" applyProtection="1"/>
    <xf numFmtId="37" fontId="68" fillId="0" borderId="30" xfId="1" applyNumberFormat="1" applyFont="1" applyFill="1" applyBorder="1" applyAlignment="1" applyProtection="1"/>
    <xf numFmtId="37" fontId="68" fillId="0" borderId="55" xfId="1" applyNumberFormat="1" applyFont="1" applyFill="1" applyBorder="1" applyAlignment="1" applyProtection="1"/>
    <xf numFmtId="37" fontId="67" fillId="0" borderId="61" xfId="1" applyNumberFormat="1" applyFont="1" applyFill="1" applyBorder="1" applyAlignment="1">
      <alignment horizontal="right" vertical="center"/>
    </xf>
    <xf numFmtId="37" fontId="67" fillId="0" borderId="62" xfId="1" applyNumberFormat="1" applyFont="1" applyFill="1" applyBorder="1" applyAlignment="1">
      <alignment horizontal="right" vertical="center"/>
    </xf>
    <xf numFmtId="37" fontId="67" fillId="0" borderId="63" xfId="1" applyNumberFormat="1" applyFont="1" applyFill="1" applyBorder="1" applyAlignment="1">
      <alignment horizontal="right" vertical="center"/>
    </xf>
    <xf numFmtId="37" fontId="67" fillId="0" borderId="64" xfId="1" applyNumberFormat="1" applyFont="1" applyFill="1" applyBorder="1" applyAlignment="1">
      <alignment horizontal="right" vertical="center"/>
    </xf>
    <xf numFmtId="37" fontId="67" fillId="0" borderId="65" xfId="1" applyNumberFormat="1" applyFont="1" applyFill="1" applyBorder="1" applyAlignment="1">
      <alignment horizontal="right" vertical="center"/>
    </xf>
    <xf numFmtId="37" fontId="67" fillId="0" borderId="66" xfId="1" applyNumberFormat="1" applyFont="1" applyFill="1" applyBorder="1" applyAlignment="1">
      <alignment horizontal="right" vertical="center"/>
    </xf>
    <xf numFmtId="37" fontId="67" fillId="0" borderId="67" xfId="1" applyNumberFormat="1" applyFont="1" applyFill="1" applyBorder="1" applyAlignment="1">
      <alignment horizontal="right" vertical="center"/>
    </xf>
    <xf numFmtId="37" fontId="67" fillId="0" borderId="68" xfId="1" applyNumberFormat="1" applyFont="1" applyFill="1" applyBorder="1" applyAlignment="1">
      <alignment horizontal="right" vertical="center"/>
    </xf>
    <xf numFmtId="37" fontId="67" fillId="0" borderId="47" xfId="1" applyNumberFormat="1" applyFont="1" applyFill="1" applyBorder="1" applyAlignment="1">
      <alignment horizontal="right" vertical="center"/>
    </xf>
    <xf numFmtId="37" fontId="67" fillId="0" borderId="69" xfId="1" applyNumberFormat="1" applyFont="1" applyFill="1" applyBorder="1" applyAlignment="1">
      <alignment horizontal="right" vertical="center"/>
    </xf>
    <xf numFmtId="37" fontId="67" fillId="0" borderId="30" xfId="1" applyNumberFormat="1" applyFont="1" applyFill="1" applyBorder="1" applyAlignment="1">
      <alignment horizontal="right" vertical="center"/>
    </xf>
    <xf numFmtId="37" fontId="67" fillId="0" borderId="55" xfId="1" applyNumberFormat="1" applyFont="1" applyFill="1" applyBorder="1" applyAlignment="1">
      <alignment horizontal="right" vertical="center"/>
    </xf>
    <xf numFmtId="37" fontId="6" fillId="0" borderId="29" xfId="0" applyNumberFormat="1" applyFont="1" applyBorder="1" applyAlignment="1"/>
    <xf numFmtId="0" fontId="60" fillId="0" borderId="8" xfId="0" applyNumberFormat="1" applyFont="1" applyBorder="1" applyAlignment="1"/>
    <xf numFmtId="0" fontId="60" fillId="0" borderId="0" xfId="0" applyNumberFormat="1" applyFont="1" applyBorder="1" applyAlignment="1"/>
    <xf numFmtId="0" fontId="60" fillId="0" borderId="29" xfId="0" applyNumberFormat="1" applyFont="1" applyBorder="1" applyAlignment="1"/>
    <xf numFmtId="0" fontId="60" fillId="0" borderId="0" xfId="0" applyNumberFormat="1" applyFont="1" applyAlignment="1"/>
    <xf numFmtId="0" fontId="42" fillId="0" borderId="0" xfId="11" applyFont="1"/>
    <xf numFmtId="0" fontId="0" fillId="0" borderId="0" xfId="0" applyAlignment="1"/>
    <xf numFmtId="0" fontId="18" fillId="0" borderId="0" xfId="11"/>
    <xf numFmtId="0" fontId="16" fillId="0" borderId="0" xfId="11" applyFont="1"/>
    <xf numFmtId="0" fontId="19" fillId="0" borderId="0" xfId="11" applyFont="1"/>
    <xf numFmtId="0" fontId="9" fillId="0" borderId="0" xfId="11" applyFont="1"/>
    <xf numFmtId="0" fontId="9" fillId="0" borderId="0" xfId="11" applyFont="1" applyFill="1" applyAlignment="1">
      <alignment vertical="center"/>
    </xf>
    <xf numFmtId="0" fontId="19" fillId="0" borderId="0" xfId="11" applyFont="1" applyFill="1" applyBorder="1" applyAlignment="1">
      <alignment horizontal="centerContinuous"/>
    </xf>
    <xf numFmtId="0" fontId="9" fillId="0" borderId="8" xfId="11" applyFont="1" applyFill="1" applyBorder="1" applyAlignment="1">
      <alignment horizontal="center"/>
    </xf>
    <xf numFmtId="0" fontId="9" fillId="0" borderId="29" xfId="11" applyFont="1" applyFill="1" applyBorder="1" applyAlignment="1">
      <alignment horizontal="center"/>
    </xf>
    <xf numFmtId="0" fontId="9" fillId="0" borderId="0" xfId="11" applyFont="1" applyFill="1"/>
    <xf numFmtId="0" fontId="9" fillId="0" borderId="0" xfId="11" applyFont="1" applyFill="1" applyBorder="1" applyAlignment="1">
      <alignment horizontal="center"/>
    </xf>
    <xf numFmtId="0" fontId="9" fillId="0" borderId="7" xfId="11" applyFont="1" applyFill="1" applyBorder="1" applyAlignment="1">
      <alignment horizontal="center" wrapText="1"/>
    </xf>
    <xf numFmtId="0" fontId="9" fillId="0" borderId="4" xfId="11" applyFont="1" applyFill="1" applyBorder="1" applyAlignment="1">
      <alignment horizontal="center" wrapText="1"/>
    </xf>
    <xf numFmtId="0" fontId="70" fillId="0" borderId="0" xfId="11" applyFont="1" applyFill="1" applyBorder="1" applyAlignment="1">
      <alignment horizontal="center"/>
    </xf>
    <xf numFmtId="0" fontId="9" fillId="0" borderId="2" xfId="11" applyFont="1" applyBorder="1"/>
    <xf numFmtId="37" fontId="9" fillId="0" borderId="8" xfId="11" applyNumberFormat="1" applyFont="1" applyBorder="1"/>
    <xf numFmtId="37" fontId="9" fillId="0" borderId="29" xfId="11" applyNumberFormat="1" applyFont="1" applyBorder="1"/>
    <xf numFmtId="3" fontId="9" fillId="0" borderId="0" xfId="11" applyNumberFormat="1" applyFont="1"/>
    <xf numFmtId="37" fontId="9" fillId="0" borderId="0" xfId="11" applyNumberFormat="1" applyFont="1" applyBorder="1"/>
    <xf numFmtId="37" fontId="9" fillId="0" borderId="42" xfId="11" applyNumberFormat="1" applyFont="1" applyBorder="1"/>
    <xf numFmtId="0" fontId="9" fillId="0" borderId="0" xfId="11" applyFont="1" applyBorder="1"/>
    <xf numFmtId="0" fontId="19" fillId="0" borderId="6" xfId="11" applyFont="1" applyBorder="1"/>
    <xf numFmtId="0" fontId="9" fillId="0" borderId="6" xfId="0" applyFont="1" applyBorder="1" applyAlignment="1">
      <alignment wrapText="1"/>
    </xf>
    <xf numFmtId="0" fontId="9" fillId="0" borderId="6" xfId="11" applyFont="1" applyBorder="1"/>
    <xf numFmtId="37" fontId="9" fillId="0" borderId="7" xfId="1" applyNumberFormat="1" applyFont="1" applyBorder="1"/>
    <xf numFmtId="37" fontId="9" fillId="0" borderId="4" xfId="1" applyNumberFormat="1" applyFont="1" applyBorder="1"/>
    <xf numFmtId="37" fontId="9" fillId="0" borderId="3" xfId="1" applyNumberFormat="1" applyFont="1" applyBorder="1"/>
    <xf numFmtId="167" fontId="9" fillId="0" borderId="0" xfId="1" applyNumberFormat="1" applyFont="1" applyBorder="1"/>
    <xf numFmtId="0" fontId="19" fillId="0" borderId="5" xfId="11" applyFont="1" applyBorder="1"/>
    <xf numFmtId="37" fontId="19" fillId="0" borderId="7" xfId="1" applyNumberFormat="1" applyFont="1" applyBorder="1"/>
    <xf numFmtId="37" fontId="19" fillId="0" borderId="4" xfId="1" applyNumberFormat="1" applyFont="1" applyBorder="1"/>
    <xf numFmtId="167" fontId="19" fillId="0" borderId="0" xfId="1" applyNumberFormat="1" applyFont="1" applyBorder="1"/>
    <xf numFmtId="170" fontId="9" fillId="0" borderId="0" xfId="11" applyNumberFormat="1" applyFont="1"/>
    <xf numFmtId="0" fontId="19" fillId="0" borderId="6" xfId="11" applyFont="1" applyBorder="1" applyAlignment="1">
      <alignment wrapText="1"/>
    </xf>
    <xf numFmtId="37" fontId="9" fillId="0" borderId="0" xfId="11" applyNumberFormat="1" applyFont="1"/>
    <xf numFmtId="37" fontId="9" fillId="0" borderId="8" xfId="11" applyNumberFormat="1" applyFont="1" applyBorder="1" applyAlignment="1"/>
    <xf numFmtId="37" fontId="9" fillId="0" borderId="29" xfId="11" applyNumberFormat="1" applyFont="1" applyBorder="1" applyAlignment="1"/>
    <xf numFmtId="37" fontId="9" fillId="0" borderId="8" xfId="1" applyNumberFormat="1" applyFont="1" applyBorder="1"/>
    <xf numFmtId="37" fontId="9" fillId="0" borderId="6" xfId="1" applyNumberFormat="1" applyFont="1" applyBorder="1"/>
    <xf numFmtId="37" fontId="9" fillId="0" borderId="4" xfId="11" applyNumberFormat="1" applyFont="1" applyBorder="1"/>
    <xf numFmtId="37" fontId="19" fillId="0" borderId="8" xfId="1" applyNumberFormat="1" applyFont="1" applyBorder="1"/>
    <xf numFmtId="37" fontId="19" fillId="0" borderId="6" xfId="1" applyNumberFormat="1" applyFont="1" applyBorder="1"/>
    <xf numFmtId="37" fontId="19" fillId="0" borderId="27" xfId="1" applyNumberFormat="1" applyFont="1" applyBorder="1"/>
    <xf numFmtId="37" fontId="19" fillId="0" borderId="3" xfId="1" applyNumberFormat="1" applyFont="1" applyBorder="1"/>
    <xf numFmtId="0" fontId="9" fillId="0" borderId="0" xfId="11" applyNumberFormat="1" applyFont="1"/>
    <xf numFmtId="0" fontId="19" fillId="0" borderId="70" xfId="11" applyFont="1" applyBorder="1" applyAlignment="1">
      <alignment horizontal="left"/>
    </xf>
    <xf numFmtId="0" fontId="19" fillId="0" borderId="71" xfId="11" applyFont="1" applyBorder="1" applyAlignment="1">
      <alignment horizontal="left"/>
    </xf>
    <xf numFmtId="167" fontId="19" fillId="0" borderId="0" xfId="11" applyNumberFormat="1" applyFont="1" applyBorder="1" applyAlignment="1">
      <alignment horizontal="left"/>
    </xf>
    <xf numFmtId="168" fontId="19" fillId="0" borderId="0" xfId="3" applyNumberFormat="1" applyFont="1" applyBorder="1" applyAlignment="1">
      <alignment horizontal="left"/>
    </xf>
    <xf numFmtId="0" fontId="71" fillId="0" borderId="0" xfId="11" applyFont="1" applyAlignment="1">
      <alignment horizontal="left"/>
    </xf>
    <xf numFmtId="0" fontId="71" fillId="0" borderId="0" xfId="11" applyFont="1" applyBorder="1" applyAlignment="1">
      <alignment horizontal="left"/>
    </xf>
    <xf numFmtId="0" fontId="19" fillId="0" borderId="0" xfId="11" applyFont="1" applyBorder="1" applyAlignment="1">
      <alignment horizontal="left"/>
    </xf>
    <xf numFmtId="5" fontId="6" fillId="0" borderId="0" xfId="3" applyNumberFormat="1" applyFont="1" applyFill="1" applyBorder="1" applyAlignment="1">
      <alignment vertical="top"/>
    </xf>
    <xf numFmtId="0" fontId="6" fillId="0" borderId="0" xfId="8" applyFont="1" applyFill="1" applyBorder="1" applyAlignment="1">
      <alignment horizontal="center" vertical="top" wrapText="1"/>
    </xf>
    <xf numFmtId="7" fontId="6" fillId="0" borderId="0" xfId="3" applyNumberFormat="1" applyFont="1" applyFill="1" applyBorder="1" applyAlignment="1">
      <alignment vertical="top"/>
    </xf>
    <xf numFmtId="0" fontId="75" fillId="0" borderId="0" xfId="0" applyFont="1"/>
    <xf numFmtId="0" fontId="66" fillId="0" borderId="60" xfId="9" applyFont="1" applyFill="1" applyBorder="1" applyAlignment="1">
      <alignment horizontal="left" vertical="center"/>
    </xf>
    <xf numFmtId="0" fontId="66" fillId="0" borderId="39" xfId="9" applyFont="1" applyFill="1" applyBorder="1" applyAlignment="1">
      <alignment vertical="center"/>
    </xf>
    <xf numFmtId="37" fontId="6" fillId="0" borderId="14" xfId="0" applyNumberFormat="1" applyFont="1" applyBorder="1" applyAlignment="1"/>
    <xf numFmtId="1" fontId="6" fillId="0" borderId="17" xfId="0" applyNumberFormat="1" applyFont="1" applyBorder="1" applyAlignment="1">
      <alignment horizontal="right"/>
    </xf>
    <xf numFmtId="3" fontId="6" fillId="0" borderId="32" xfId="0" applyNumberFormat="1" applyFont="1" applyBorder="1" applyAlignment="1"/>
    <xf numFmtId="37" fontId="7" fillId="2" borderId="55" xfId="0" applyNumberFormat="1" applyFont="1" applyFill="1" applyBorder="1" applyAlignment="1"/>
    <xf numFmtId="3" fontId="17" fillId="0" borderId="0" xfId="5" applyNumberFormat="1" applyFont="1" applyAlignment="1"/>
    <xf numFmtId="0" fontId="15" fillId="0" borderId="0" xfId="7"/>
    <xf numFmtId="0" fontId="14" fillId="2" borderId="0" xfId="13" applyFont="1" applyFill="1" applyAlignment="1">
      <alignment horizontal="center"/>
    </xf>
    <xf numFmtId="0" fontId="15" fillId="2" borderId="0" xfId="13" applyFont="1" applyFill="1"/>
    <xf numFmtId="0" fontId="13" fillId="2" borderId="0" xfId="13" applyFont="1" applyFill="1"/>
    <xf numFmtId="0" fontId="72" fillId="2" borderId="0" xfId="13" applyFont="1" applyFill="1" applyAlignment="1">
      <alignment horizontal="center"/>
    </xf>
    <xf numFmtId="0" fontId="73" fillId="2" borderId="0" xfId="13" applyFont="1" applyFill="1"/>
    <xf numFmtId="0" fontId="14" fillId="2" borderId="0" xfId="13" applyFont="1" applyFill="1" applyAlignment="1">
      <alignment wrapText="1"/>
    </xf>
    <xf numFmtId="37" fontId="7" fillId="2" borderId="13" xfId="0" applyNumberFormat="1" applyFont="1" applyFill="1" applyBorder="1" applyAlignment="1"/>
    <xf numFmtId="3" fontId="14" fillId="0" borderId="0" xfId="0" applyNumberFormat="1" applyFont="1" applyAlignment="1"/>
    <xf numFmtId="165" fontId="14" fillId="0" borderId="0" xfId="0" applyNumberFormat="1" applyFont="1" applyAlignment="1"/>
    <xf numFmtId="3" fontId="27" fillId="0" borderId="0" xfId="0" applyNumberFormat="1" applyFont="1" applyAlignment="1"/>
    <xf numFmtId="165" fontId="39" fillId="0" borderId="0" xfId="0" applyNumberFormat="1" applyFont="1" applyAlignment="1"/>
    <xf numFmtId="37" fontId="6" fillId="0" borderId="5" xfId="0" applyNumberFormat="1" applyFont="1" applyFill="1" applyBorder="1" applyAlignment="1"/>
    <xf numFmtId="5" fontId="16" fillId="0" borderId="5" xfId="0" applyNumberFormat="1" applyFont="1" applyBorder="1" applyAlignment="1"/>
    <xf numFmtId="37" fontId="6" fillId="0" borderId="31" xfId="0" applyNumberFormat="1" applyFont="1" applyBorder="1" applyAlignment="1"/>
    <xf numFmtId="5" fontId="6" fillId="0" borderId="5" xfId="0" applyNumberFormat="1" applyFont="1" applyBorder="1" applyAlignment="1"/>
    <xf numFmtId="0" fontId="16" fillId="0" borderId="72" xfId="0" applyNumberFormat="1" applyFont="1" applyBorder="1" applyAlignment="1">
      <alignment horizontal="center"/>
    </xf>
    <xf numFmtId="0" fontId="16" fillId="0" borderId="37" xfId="0" applyNumberFormat="1" applyFont="1" applyBorder="1" applyAlignment="1">
      <alignment horizontal="center"/>
    </xf>
    <xf numFmtId="37" fontId="16" fillId="0" borderId="27" xfId="0" applyNumberFormat="1" applyFont="1" applyBorder="1" applyAlignment="1"/>
    <xf numFmtId="37" fontId="16" fillId="0" borderId="30" xfId="0" applyNumberFormat="1" applyFont="1" applyBorder="1" applyAlignment="1"/>
    <xf numFmtId="0" fontId="76" fillId="2" borderId="19" xfId="0" applyNumberFormat="1" applyFont="1" applyFill="1" applyBorder="1" applyAlignment="1">
      <alignment horizontal="left"/>
    </xf>
    <xf numFmtId="0" fontId="76" fillId="2" borderId="73" xfId="0" applyNumberFormat="1" applyFont="1" applyFill="1" applyBorder="1" applyAlignment="1">
      <alignment horizontal="left"/>
    </xf>
    <xf numFmtId="0" fontId="76" fillId="2" borderId="22" xfId="0" applyNumberFormat="1" applyFont="1" applyFill="1" applyBorder="1" applyAlignment="1">
      <alignment horizontal="left"/>
    </xf>
    <xf numFmtId="0" fontId="76" fillId="2" borderId="74" xfId="0" applyNumberFormat="1" applyFont="1" applyFill="1" applyBorder="1" applyAlignment="1">
      <alignment horizontal="left"/>
    </xf>
    <xf numFmtId="0" fontId="76" fillId="2" borderId="75" xfId="0" applyNumberFormat="1" applyFont="1" applyFill="1" applyBorder="1" applyAlignment="1">
      <alignment horizontal="left"/>
    </xf>
    <xf numFmtId="0" fontId="69" fillId="0" borderId="6" xfId="0" applyNumberFormat="1" applyFont="1" applyBorder="1"/>
    <xf numFmtId="0" fontId="76" fillId="2" borderId="76" xfId="0" applyNumberFormat="1" applyFont="1" applyFill="1" applyBorder="1" applyAlignment="1">
      <alignment horizontal="left"/>
    </xf>
    <xf numFmtId="37" fontId="6" fillId="0" borderId="39" xfId="0" applyNumberFormat="1" applyFont="1" applyBorder="1" applyAlignment="1"/>
    <xf numFmtId="37" fontId="6" fillId="0" borderId="77" xfId="0" applyNumberFormat="1" applyFont="1" applyBorder="1" applyAlignment="1"/>
    <xf numFmtId="37" fontId="6" fillId="0" borderId="78" xfId="0" applyNumberFormat="1" applyFont="1" applyBorder="1" applyAlignment="1"/>
    <xf numFmtId="0" fontId="34" fillId="0" borderId="0" xfId="0" applyNumberFormat="1" applyFont="1" applyBorder="1" applyAlignment="1">
      <alignment vertical="top" wrapText="1"/>
    </xf>
    <xf numFmtId="0" fontId="24" fillId="2" borderId="79" xfId="0" applyNumberFormat="1" applyFont="1" applyFill="1" applyBorder="1" applyAlignment="1">
      <alignment horizontal="center" vertical="center" wrapText="1"/>
    </xf>
    <xf numFmtId="0" fontId="6" fillId="0" borderId="13" xfId="0" applyNumberFormat="1" applyFont="1" applyBorder="1" applyAlignment="1">
      <alignment horizontal="left" indent="4"/>
    </xf>
    <xf numFmtId="0" fontId="0" fillId="0" borderId="80" xfId="0" applyBorder="1" applyAlignment="1">
      <alignment horizontal="left" indent="4"/>
    </xf>
    <xf numFmtId="0" fontId="0" fillId="0" borderId="14" xfId="0" applyBorder="1" applyAlignment="1">
      <alignment horizontal="left" indent="4"/>
    </xf>
    <xf numFmtId="37" fontId="6" fillId="0" borderId="81" xfId="0" applyNumberFormat="1" applyFont="1" applyBorder="1" applyAlignment="1">
      <alignment horizontal="center"/>
    </xf>
    <xf numFmtId="37" fontId="6" fillId="0" borderId="27" xfId="0" applyNumberFormat="1" applyFont="1" applyBorder="1" applyAlignment="1">
      <alignment horizontal="center"/>
    </xf>
    <xf numFmtId="37" fontId="6" fillId="0" borderId="30" xfId="0" applyNumberFormat="1" applyFont="1" applyBorder="1" applyAlignment="1">
      <alignment horizontal="center"/>
    </xf>
    <xf numFmtId="3" fontId="6" fillId="0" borderId="30" xfId="0" applyNumberFormat="1" applyFont="1" applyBorder="1" applyAlignment="1"/>
    <xf numFmtId="164" fontId="16" fillId="0" borderId="78" xfId="0" applyNumberFormat="1" applyFont="1" applyBorder="1" applyAlignment="1"/>
    <xf numFmtId="3" fontId="16" fillId="0" borderId="17" xfId="0" applyNumberFormat="1" applyFont="1" applyBorder="1" applyAlignment="1">
      <alignment horizontal="right"/>
    </xf>
    <xf numFmtId="37" fontId="9" fillId="0" borderId="37" xfId="11" applyNumberFormat="1" applyFont="1" applyBorder="1"/>
    <xf numFmtId="37" fontId="19" fillId="0" borderId="82" xfId="11" applyNumberFormat="1" applyFont="1" applyBorder="1" applyAlignment="1">
      <alignment horizontal="right"/>
    </xf>
    <xf numFmtId="5" fontId="19" fillId="0" borderId="83" xfId="3" applyNumberFormat="1" applyFont="1" applyBorder="1" applyAlignment="1">
      <alignment horizontal="right"/>
    </xf>
    <xf numFmtId="0" fontId="19" fillId="0" borderId="71" xfId="11" applyFont="1" applyBorder="1" applyAlignment="1">
      <alignment horizontal="right"/>
    </xf>
    <xf numFmtId="3" fontId="28" fillId="0" borderId="0" xfId="0" applyNumberFormat="1" applyFont="1" applyBorder="1" applyAlignment="1">
      <alignment vertical="top"/>
    </xf>
    <xf numFmtId="3" fontId="28" fillId="0" borderId="0" xfId="0" applyNumberFormat="1" applyFont="1" applyAlignment="1">
      <alignment vertical="top"/>
    </xf>
    <xf numFmtId="3" fontId="28" fillId="0" borderId="3" xfId="0" applyNumberFormat="1" applyFont="1" applyBorder="1" applyAlignment="1">
      <alignment vertical="top"/>
    </xf>
    <xf numFmtId="3" fontId="62" fillId="0" borderId="0" xfId="0" applyNumberFormat="1" applyFont="1" applyBorder="1" applyAlignment="1">
      <alignment horizontal="right" vertical="center"/>
    </xf>
    <xf numFmtId="3" fontId="28" fillId="0" borderId="0" xfId="0" applyNumberFormat="1" applyFont="1" applyBorder="1" applyAlignment="1">
      <alignment horizontal="right" vertical="center"/>
    </xf>
    <xf numFmtId="3" fontId="28" fillId="0" borderId="0" xfId="0" applyNumberFormat="1" applyFont="1" applyBorder="1" applyAlignment="1">
      <alignment horizontal="right" vertical="center" wrapText="1"/>
    </xf>
    <xf numFmtId="3" fontId="28" fillId="0" borderId="0" xfId="0" applyNumberFormat="1" applyFont="1" applyAlignment="1">
      <alignment horizontal="right" vertical="center"/>
    </xf>
    <xf numFmtId="3" fontId="34" fillId="0" borderId="0" xfId="0" applyNumberFormat="1" applyFont="1" applyBorder="1" applyAlignment="1">
      <alignment horizontal="right" vertical="center" wrapText="1"/>
    </xf>
    <xf numFmtId="0" fontId="28" fillId="0" borderId="0" xfId="0" applyFont="1" applyBorder="1" applyAlignment="1">
      <alignment vertical="center" wrapText="1"/>
    </xf>
    <xf numFmtId="0" fontId="7" fillId="2" borderId="84" xfId="0" applyNumberFormat="1" applyFont="1" applyFill="1" applyBorder="1" applyAlignment="1">
      <alignment horizontal="left"/>
    </xf>
    <xf numFmtId="37" fontId="7" fillId="2" borderId="85" xfId="0" applyNumberFormat="1" applyFont="1" applyFill="1" applyBorder="1" applyAlignment="1"/>
    <xf numFmtId="0" fontId="7" fillId="2" borderId="86" xfId="0" applyNumberFormat="1" applyFont="1" applyFill="1" applyBorder="1" applyAlignment="1">
      <alignment horizontal="left"/>
    </xf>
    <xf numFmtId="37" fontId="7" fillId="2" borderId="87" xfId="0" applyNumberFormat="1" applyFont="1" applyFill="1" applyBorder="1" applyAlignment="1"/>
    <xf numFmtId="0" fontId="25" fillId="2" borderId="36" xfId="0" applyNumberFormat="1" applyFont="1" applyFill="1" applyBorder="1" applyAlignment="1">
      <alignment horizontal="left" indent="5"/>
    </xf>
    <xf numFmtId="37" fontId="25" fillId="2" borderId="88" xfId="0" applyNumberFormat="1" applyFont="1" applyFill="1" applyBorder="1" applyAlignment="1"/>
    <xf numFmtId="3" fontId="7" fillId="2" borderId="0" xfId="0" applyNumberFormat="1" applyFont="1" applyFill="1" applyAlignment="1">
      <alignment horizontal="right"/>
    </xf>
    <xf numFmtId="0" fontId="22" fillId="2" borderId="89" xfId="0" applyNumberFormat="1" applyFont="1" applyFill="1" applyBorder="1" applyAlignment="1">
      <alignment horizontal="right"/>
    </xf>
    <xf numFmtId="37" fontId="21" fillId="2" borderId="90" xfId="0" applyNumberFormat="1" applyFont="1" applyFill="1" applyBorder="1" applyAlignment="1">
      <alignment horizontal="right"/>
    </xf>
    <xf numFmtId="37" fontId="21" fillId="2" borderId="91" xfId="0" applyNumberFormat="1" applyFont="1" applyFill="1" applyBorder="1" applyAlignment="1">
      <alignment horizontal="right"/>
    </xf>
    <xf numFmtId="37" fontId="21" fillId="2" borderId="92" xfId="0" applyNumberFormat="1" applyFont="1" applyFill="1" applyBorder="1" applyAlignment="1">
      <alignment horizontal="right"/>
    </xf>
    <xf numFmtId="37" fontId="21" fillId="2" borderId="93" xfId="0" applyNumberFormat="1" applyFont="1" applyFill="1" applyBorder="1" applyAlignment="1">
      <alignment horizontal="right"/>
    </xf>
    <xf numFmtId="37" fontId="21" fillId="2" borderId="94" xfId="0" applyNumberFormat="1" applyFont="1" applyFill="1" applyBorder="1" applyAlignment="1">
      <alignment horizontal="right"/>
    </xf>
    <xf numFmtId="37" fontId="21" fillId="2" borderId="95" xfId="0" applyNumberFormat="1" applyFont="1" applyFill="1" applyBorder="1" applyAlignment="1">
      <alignment horizontal="right"/>
    </xf>
    <xf numFmtId="37" fontId="21" fillId="2" borderId="96" xfId="0" applyNumberFormat="1" applyFont="1" applyFill="1" applyBorder="1" applyAlignment="1">
      <alignment horizontal="right"/>
    </xf>
    <xf numFmtId="3" fontId="5" fillId="2" borderId="0" xfId="0" applyNumberFormat="1" applyFont="1" applyFill="1" applyBorder="1" applyAlignment="1">
      <alignment horizontal="right"/>
    </xf>
    <xf numFmtId="0" fontId="0" fillId="0" borderId="0" xfId="0" applyAlignment="1">
      <alignment horizontal="right"/>
    </xf>
    <xf numFmtId="37" fontId="21" fillId="2" borderId="20" xfId="0" applyNumberFormat="1" applyFont="1" applyFill="1" applyBorder="1" applyAlignment="1">
      <alignment horizontal="right"/>
    </xf>
    <xf numFmtId="37" fontId="21" fillId="2" borderId="24" xfId="0" applyNumberFormat="1" applyFont="1" applyFill="1" applyBorder="1" applyAlignment="1">
      <alignment horizontal="right"/>
    </xf>
    <xf numFmtId="37" fontId="21" fillId="2" borderId="0" xfId="0" applyNumberFormat="1" applyFont="1" applyFill="1" applyAlignment="1">
      <alignment horizontal="right"/>
    </xf>
    <xf numFmtId="37" fontId="21" fillId="2" borderId="0" xfId="0" applyNumberFormat="1" applyFont="1" applyFill="1" applyBorder="1" applyAlignment="1">
      <alignment horizontal="right"/>
    </xf>
    <xf numFmtId="3" fontId="7" fillId="2" borderId="0" xfId="0" applyNumberFormat="1" applyFont="1" applyFill="1" applyBorder="1" applyAlignment="1">
      <alignment horizontal="right"/>
    </xf>
    <xf numFmtId="0" fontId="22" fillId="2" borderId="97" xfId="0" applyNumberFormat="1" applyFont="1" applyFill="1" applyBorder="1" applyAlignment="1">
      <alignment horizontal="right"/>
    </xf>
    <xf numFmtId="37" fontId="21" fillId="2" borderId="98" xfId="0" applyNumberFormat="1" applyFont="1" applyFill="1" applyBorder="1" applyAlignment="1">
      <alignment horizontal="right"/>
    </xf>
    <xf numFmtId="37" fontId="21" fillId="2" borderId="99" xfId="0" applyNumberFormat="1" applyFont="1" applyFill="1" applyBorder="1" applyAlignment="1">
      <alignment horizontal="right"/>
    </xf>
    <xf numFmtId="37" fontId="21" fillId="2" borderId="100" xfId="0" applyNumberFormat="1" applyFont="1" applyFill="1" applyBorder="1" applyAlignment="1">
      <alignment horizontal="right"/>
    </xf>
    <xf numFmtId="37" fontId="21" fillId="2" borderId="101" xfId="0" applyNumberFormat="1" applyFont="1" applyFill="1" applyBorder="1" applyAlignment="1">
      <alignment horizontal="right"/>
    </xf>
    <xf numFmtId="37" fontId="21" fillId="2" borderId="102" xfId="0" applyNumberFormat="1" applyFont="1" applyFill="1" applyBorder="1" applyAlignment="1">
      <alignment horizontal="right"/>
    </xf>
    <xf numFmtId="37" fontId="21" fillId="2" borderId="103" xfId="0" applyNumberFormat="1" applyFont="1" applyFill="1" applyBorder="1" applyAlignment="1">
      <alignment horizontal="right"/>
    </xf>
    <xf numFmtId="0" fontId="39" fillId="0" borderId="0" xfId="0" applyFont="1" applyAlignment="1">
      <alignment horizontal="right"/>
    </xf>
    <xf numFmtId="37" fontId="21" fillId="2" borderId="104" xfId="0" applyNumberFormat="1" applyFont="1" applyFill="1" applyBorder="1" applyAlignment="1"/>
    <xf numFmtId="37" fontId="21" fillId="2" borderId="105" xfId="0" applyNumberFormat="1" applyFont="1" applyFill="1" applyBorder="1" applyAlignment="1">
      <alignment horizontal="right"/>
    </xf>
    <xf numFmtId="0" fontId="76" fillId="2" borderId="106" xfId="0" applyNumberFormat="1" applyFont="1" applyFill="1" applyBorder="1" applyAlignment="1">
      <alignment horizontal="left"/>
    </xf>
    <xf numFmtId="37" fontId="21" fillId="2" borderId="8" xfId="0" applyNumberFormat="1" applyFont="1" applyFill="1" applyBorder="1" applyAlignment="1"/>
    <xf numFmtId="0" fontId="32" fillId="2" borderId="107" xfId="0" applyNumberFormat="1" applyFont="1" applyFill="1" applyBorder="1" applyAlignment="1">
      <alignment horizontal="left"/>
    </xf>
    <xf numFmtId="170" fontId="22" fillId="2" borderId="107" xfId="0" applyNumberFormat="1" applyFont="1" applyFill="1" applyBorder="1" applyAlignment="1"/>
    <xf numFmtId="5" fontId="22" fillId="2" borderId="108" xfId="0" applyNumberFormat="1" applyFont="1" applyFill="1" applyBorder="1" applyAlignment="1">
      <alignment horizontal="right"/>
    </xf>
    <xf numFmtId="170" fontId="22" fillId="2" borderId="109" xfId="0" applyNumberFormat="1" applyFont="1" applyFill="1" applyBorder="1" applyAlignment="1"/>
    <xf numFmtId="5" fontId="22" fillId="2" borderId="109" xfId="0" applyNumberFormat="1" applyFont="1" applyFill="1" applyBorder="1" applyAlignment="1">
      <alignment horizontal="right"/>
    </xf>
    <xf numFmtId="37" fontId="22" fillId="2" borderId="107" xfId="0" applyNumberFormat="1" applyFont="1" applyFill="1" applyBorder="1" applyAlignment="1"/>
    <xf numFmtId="5" fontId="22" fillId="2" borderId="110" xfId="0" applyNumberFormat="1" applyFont="1" applyFill="1" applyBorder="1" applyAlignment="1">
      <alignment horizontal="right"/>
    </xf>
    <xf numFmtId="0" fontId="69" fillId="0" borderId="39" xfId="0" applyFont="1" applyBorder="1"/>
    <xf numFmtId="0" fontId="76" fillId="2" borderId="111" xfId="0" applyNumberFormat="1" applyFont="1" applyFill="1" applyBorder="1" applyAlignment="1">
      <alignment horizontal="left"/>
    </xf>
    <xf numFmtId="0" fontId="69" fillId="0" borderId="112" xfId="0" applyFont="1" applyBorder="1"/>
    <xf numFmtId="0" fontId="21" fillId="2" borderId="28" xfId="0" applyNumberFormat="1" applyFont="1" applyFill="1" applyBorder="1" applyAlignment="1">
      <alignment horizontal="centerContinuous"/>
    </xf>
    <xf numFmtId="0" fontId="22" fillId="2" borderId="113" xfId="0" applyNumberFormat="1" applyFont="1" applyFill="1" applyBorder="1" applyAlignment="1">
      <alignment horizontal="centerContinuous"/>
    </xf>
    <xf numFmtId="0" fontId="22" fillId="2" borderId="114" xfId="0" applyNumberFormat="1" applyFont="1" applyFill="1" applyBorder="1" applyAlignment="1">
      <alignment horizontal="right"/>
    </xf>
    <xf numFmtId="5" fontId="21" fillId="2" borderId="115" xfId="0" applyNumberFormat="1" applyFont="1" applyFill="1" applyBorder="1" applyAlignment="1"/>
    <xf numFmtId="5" fontId="21" fillId="2" borderId="116" xfId="0" applyNumberFormat="1" applyFont="1" applyFill="1" applyBorder="1" applyAlignment="1"/>
    <xf numFmtId="5" fontId="21" fillId="2" borderId="117" xfId="0" applyNumberFormat="1" applyFont="1" applyFill="1" applyBorder="1" applyAlignment="1"/>
    <xf numFmtId="5" fontId="21" fillId="2" borderId="118" xfId="0" applyNumberFormat="1" applyFont="1" applyFill="1" applyBorder="1" applyAlignment="1"/>
    <xf numFmtId="5" fontId="22" fillId="2" borderId="119" xfId="0" applyNumberFormat="1" applyFont="1" applyFill="1" applyBorder="1" applyAlignment="1"/>
    <xf numFmtId="5" fontId="21" fillId="2" borderId="120" xfId="0" applyNumberFormat="1" applyFont="1" applyFill="1" applyBorder="1" applyAlignment="1"/>
    <xf numFmtId="5" fontId="21" fillId="2" borderId="121" xfId="0" applyNumberFormat="1" applyFont="1" applyFill="1" applyBorder="1" applyAlignment="1"/>
    <xf numFmtId="0" fontId="6" fillId="2" borderId="0" xfId="13" applyFont="1" applyFill="1" applyAlignment="1">
      <alignment wrapText="1"/>
    </xf>
    <xf numFmtId="10" fontId="6" fillId="0" borderId="0" xfId="0" applyNumberFormat="1" applyFont="1"/>
    <xf numFmtId="0" fontId="24" fillId="0" borderId="39" xfId="0" applyNumberFormat="1" applyFont="1" applyFill="1" applyBorder="1" applyAlignment="1">
      <alignment horizontal="left" indent="2"/>
    </xf>
    <xf numFmtId="37" fontId="24" fillId="0" borderId="39" xfId="0" applyNumberFormat="1" applyFont="1" applyFill="1" applyBorder="1" applyAlignment="1"/>
    <xf numFmtId="37" fontId="24" fillId="0" borderId="77" xfId="0" applyNumberFormat="1" applyFont="1" applyFill="1" applyBorder="1" applyAlignment="1"/>
    <xf numFmtId="37" fontId="24" fillId="0" borderId="78" xfId="0" applyNumberFormat="1" applyFont="1" applyFill="1" applyBorder="1" applyAlignment="1"/>
    <xf numFmtId="0" fontId="3" fillId="0" borderId="78" xfId="0" applyFont="1" applyBorder="1" applyAlignment="1">
      <alignment horizontal="right"/>
    </xf>
    <xf numFmtId="0" fontId="3" fillId="0" borderId="77" xfId="0" applyFont="1" applyBorder="1"/>
    <xf numFmtId="0" fontId="3" fillId="0" borderId="77" xfId="0" applyFont="1" applyBorder="1" applyAlignment="1">
      <alignment horizontal="right"/>
    </xf>
    <xf numFmtId="0" fontId="3" fillId="0" borderId="39" xfId="0" applyFont="1" applyBorder="1"/>
    <xf numFmtId="0" fontId="3" fillId="0" borderId="118" xfId="0" applyFont="1" applyBorder="1" applyAlignment="1">
      <alignment horizontal="right"/>
    </xf>
    <xf numFmtId="165" fontId="6" fillId="0" borderId="0" xfId="0" applyNumberFormat="1" applyFont="1" applyAlignment="1">
      <alignment horizontal="center"/>
    </xf>
    <xf numFmtId="0" fontId="6" fillId="0" borderId="13" xfId="0" applyNumberFormat="1" applyFont="1" applyFill="1" applyBorder="1" applyAlignment="1">
      <alignment horizontal="left" indent="4"/>
    </xf>
    <xf numFmtId="0" fontId="0" fillId="0" borderId="80" xfId="0" applyNumberFormat="1" applyBorder="1" applyAlignment="1">
      <alignment horizontal="left" indent="4"/>
    </xf>
    <xf numFmtId="0" fontId="3" fillId="0" borderId="13" xfId="0" applyNumberFormat="1" applyFont="1" applyBorder="1" applyAlignment="1">
      <alignment horizontal="left" indent="2"/>
    </xf>
    <xf numFmtId="0" fontId="0" fillId="0" borderId="80" xfId="0" applyNumberFormat="1" applyBorder="1" applyAlignment="1">
      <alignment horizontal="left" indent="2"/>
    </xf>
    <xf numFmtId="0" fontId="6" fillId="0" borderId="127" xfId="0" applyNumberFormat="1" applyFont="1" applyBorder="1" applyAlignment="1"/>
    <xf numFmtId="0" fontId="0" fillId="0" borderId="128" xfId="0" applyNumberFormat="1" applyBorder="1" applyAlignment="1"/>
    <xf numFmtId="0" fontId="16" fillId="0" borderId="129" xfId="0" applyNumberFormat="1" applyFont="1" applyBorder="1" applyAlignment="1">
      <alignment horizontal="left" indent="2"/>
    </xf>
    <xf numFmtId="0" fontId="0" fillId="0" borderId="130" xfId="0" applyNumberFormat="1" applyBorder="1" applyAlignment="1">
      <alignment horizontal="left" indent="2"/>
    </xf>
    <xf numFmtId="0" fontId="6" fillId="0" borderId="33" xfId="0" applyNumberFormat="1" applyFont="1" applyBorder="1" applyAlignment="1"/>
    <xf numFmtId="0" fontId="0" fillId="0" borderId="131" xfId="0" applyNumberFormat="1" applyBorder="1" applyAlignment="1"/>
    <xf numFmtId="0" fontId="6" fillId="0" borderId="13" xfId="0" applyNumberFormat="1" applyFont="1" applyBorder="1" applyAlignment="1">
      <alignment horizontal="left" indent="2"/>
    </xf>
    <xf numFmtId="0" fontId="16" fillId="0" borderId="132" xfId="0" applyNumberFormat="1" applyFont="1" applyBorder="1" applyAlignment="1">
      <alignment horizontal="left" indent="2"/>
    </xf>
    <xf numFmtId="0" fontId="0" fillId="0" borderId="133" xfId="0" applyNumberFormat="1" applyBorder="1" applyAlignment="1">
      <alignment horizontal="left" indent="2"/>
    </xf>
    <xf numFmtId="0" fontId="16" fillId="0" borderId="125" xfId="0" applyNumberFormat="1" applyFont="1" applyBorder="1" applyAlignment="1"/>
    <xf numFmtId="0" fontId="0" fillId="0" borderId="126" xfId="0" applyNumberFormat="1" applyBorder="1" applyAlignment="1"/>
    <xf numFmtId="0" fontId="6" fillId="0" borderId="13" xfId="0" applyNumberFormat="1" applyFont="1" applyBorder="1" applyAlignment="1"/>
    <xf numFmtId="0" fontId="0" fillId="0" borderId="80" xfId="0" applyNumberFormat="1" applyBorder="1" applyAlignment="1"/>
    <xf numFmtId="165" fontId="16" fillId="0" borderId="27" xfId="0" applyNumberFormat="1" applyFont="1" applyBorder="1" applyAlignment="1">
      <alignment horizontal="center"/>
    </xf>
    <xf numFmtId="165" fontId="16" fillId="0" borderId="30" xfId="0" applyNumberFormat="1" applyFont="1" applyBorder="1" applyAlignment="1">
      <alignment horizontal="center"/>
    </xf>
    <xf numFmtId="165" fontId="16" fillId="0" borderId="55" xfId="0" applyNumberFormat="1" applyFont="1" applyBorder="1" applyAlignment="1">
      <alignment horizontal="center"/>
    </xf>
    <xf numFmtId="165" fontId="16" fillId="0" borderId="2" xfId="0" applyNumberFormat="1" applyFont="1" applyBorder="1" applyAlignment="1">
      <alignment horizontal="center" wrapText="1"/>
    </xf>
    <xf numFmtId="0" fontId="0" fillId="0" borderId="72" xfId="0" applyBorder="1" applyAlignment="1">
      <alignment horizontal="center" wrapText="1"/>
    </xf>
    <xf numFmtId="3" fontId="9" fillId="0" borderId="0" xfId="0" applyNumberFormat="1" applyFont="1" applyAlignment="1">
      <alignment horizontal="center"/>
    </xf>
    <xf numFmtId="3" fontId="9" fillId="0" borderId="29" xfId="0" applyNumberFormat="1" applyFont="1" applyBorder="1" applyAlignment="1">
      <alignment horizontal="center"/>
    </xf>
    <xf numFmtId="3" fontId="9" fillId="0" borderId="37" xfId="0" applyNumberFormat="1" applyFont="1" applyBorder="1" applyAlignment="1">
      <alignment horizontal="center"/>
    </xf>
    <xf numFmtId="3" fontId="9" fillId="0" borderId="41" xfId="0" applyNumberFormat="1" applyFont="1" applyBorder="1" applyAlignment="1">
      <alignment horizontal="center"/>
    </xf>
    <xf numFmtId="0" fontId="30" fillId="0" borderId="0" xfId="0" applyNumberFormat="1" applyFont="1" applyAlignment="1">
      <alignment horizontal="center"/>
    </xf>
    <xf numFmtId="0" fontId="0" fillId="0" borderId="0" xfId="0" applyNumberFormat="1" applyAlignment="1">
      <alignment horizontal="center"/>
    </xf>
    <xf numFmtId="0" fontId="0" fillId="0" borderId="0" xfId="0" applyNumberFormat="1" applyBorder="1" applyAlignment="1">
      <alignment horizontal="center"/>
    </xf>
    <xf numFmtId="3" fontId="30" fillId="0" borderId="0" xfId="0" applyNumberFormat="1" applyFont="1" applyAlignment="1">
      <alignment horizontal="center"/>
    </xf>
    <xf numFmtId="0" fontId="6" fillId="0" borderId="42" xfId="0" applyNumberFormat="1" applyFont="1" applyBorder="1" applyAlignment="1">
      <alignment horizontal="center" vertical="center" wrapText="1"/>
    </xf>
    <xf numFmtId="0" fontId="51" fillId="0" borderId="122" xfId="0" applyNumberFormat="1" applyFont="1" applyBorder="1" applyAlignment="1">
      <alignment horizontal="center" vertical="center" wrapText="1"/>
    </xf>
    <xf numFmtId="0" fontId="51" fillId="0" borderId="124" xfId="0" applyNumberFormat="1" applyFont="1" applyBorder="1" applyAlignment="1">
      <alignment horizontal="center" vertical="center" wrapText="1"/>
    </xf>
    <xf numFmtId="0" fontId="51" fillId="0" borderId="7" xfId="0" applyNumberFormat="1" applyFont="1" applyBorder="1" applyAlignment="1">
      <alignment horizontal="center" vertical="center" wrapText="1"/>
    </xf>
    <xf numFmtId="0" fontId="51" fillId="0" borderId="3" xfId="0" applyNumberFormat="1" applyFont="1" applyBorder="1" applyAlignment="1">
      <alignment horizontal="center" vertical="center" wrapText="1"/>
    </xf>
    <xf numFmtId="0" fontId="51" fillId="0" borderId="4" xfId="0" applyNumberFormat="1" applyFont="1" applyBorder="1" applyAlignment="1">
      <alignment horizontal="center" vertical="center" wrapText="1"/>
    </xf>
    <xf numFmtId="0" fontId="3" fillId="0" borderId="42" xfId="0" applyNumberFormat="1" applyFont="1" applyBorder="1" applyAlignment="1">
      <alignment horizontal="center" vertical="center"/>
    </xf>
    <xf numFmtId="0" fontId="51" fillId="0" borderId="122" xfId="0" applyNumberFormat="1" applyFont="1" applyBorder="1" applyAlignment="1">
      <alignment vertical="center"/>
    </xf>
    <xf numFmtId="0" fontId="51" fillId="0" borderId="124" xfId="0" applyNumberFormat="1" applyFont="1" applyBorder="1" applyAlignment="1">
      <alignment vertical="center"/>
    </xf>
    <xf numFmtId="0" fontId="51" fillId="0" borderId="7" xfId="0" applyNumberFormat="1" applyFont="1" applyBorder="1" applyAlignment="1">
      <alignment vertical="center"/>
    </xf>
    <xf numFmtId="0" fontId="51" fillId="0" borderId="3" xfId="0" applyNumberFormat="1" applyFont="1" applyBorder="1" applyAlignment="1">
      <alignment vertical="center"/>
    </xf>
    <xf numFmtId="0" fontId="51" fillId="0" borderId="4" xfId="0" applyNumberFormat="1" applyFont="1" applyBorder="1" applyAlignment="1">
      <alignment vertical="center"/>
    </xf>
    <xf numFmtId="0" fontId="17" fillId="0" borderId="0" xfId="0" applyNumberFormat="1" applyFont="1" applyAlignment="1"/>
    <xf numFmtId="0" fontId="53" fillId="0" borderId="0" xfId="0" applyNumberFormat="1" applyFont="1" applyAlignment="1"/>
    <xf numFmtId="165" fontId="16" fillId="0" borderId="2" xfId="0" applyNumberFormat="1" applyFont="1" applyBorder="1" applyAlignment="1">
      <alignment horizontal="right"/>
    </xf>
    <xf numFmtId="0" fontId="0" fillId="0" borderId="72" xfId="0" applyBorder="1" applyAlignment="1"/>
    <xf numFmtId="165" fontId="16" fillId="0" borderId="2" xfId="0" applyNumberFormat="1" applyFont="1" applyBorder="1" applyAlignment="1">
      <alignment horizontal="center"/>
    </xf>
    <xf numFmtId="0" fontId="29" fillId="0" borderId="0" xfId="0" applyNumberFormat="1" applyFont="1" applyAlignment="1">
      <alignment horizontal="center"/>
    </xf>
    <xf numFmtId="0" fontId="3" fillId="0" borderId="27" xfId="0" applyNumberFormat="1" applyFont="1" applyBorder="1" applyAlignment="1"/>
    <xf numFmtId="0" fontId="0" fillId="0" borderId="30" xfId="0" applyNumberFormat="1" applyBorder="1" applyAlignment="1"/>
    <xf numFmtId="0" fontId="16" fillId="0" borderId="27" xfId="0" applyNumberFormat="1" applyFont="1" applyBorder="1" applyAlignment="1"/>
    <xf numFmtId="0" fontId="6" fillId="0" borderId="13" xfId="0" applyNumberFormat="1" applyFont="1" applyBorder="1" applyAlignment="1">
      <alignment horizontal="left" indent="4"/>
    </xf>
    <xf numFmtId="0" fontId="6" fillId="0" borderId="80" xfId="0" applyNumberFormat="1" applyFont="1" applyBorder="1" applyAlignment="1">
      <alignment horizontal="left" indent="4"/>
    </xf>
    <xf numFmtId="0" fontId="6" fillId="0" borderId="123" xfId="0" applyNumberFormat="1" applyFont="1" applyBorder="1" applyAlignment="1">
      <alignment horizontal="left" indent="4"/>
    </xf>
    <xf numFmtId="0" fontId="6" fillId="0" borderId="15" xfId="0" applyNumberFormat="1" applyFont="1" applyBorder="1" applyAlignment="1">
      <alignment horizontal="left" indent="4"/>
    </xf>
    <xf numFmtId="0" fontId="0" fillId="0" borderId="12" xfId="0" applyNumberFormat="1" applyBorder="1" applyAlignment="1">
      <alignment horizontal="left" indent="4"/>
    </xf>
    <xf numFmtId="0" fontId="16" fillId="0" borderId="13" xfId="0" applyNumberFormat="1" applyFont="1" applyBorder="1" applyAlignment="1">
      <alignment horizontal="left"/>
    </xf>
    <xf numFmtId="0" fontId="16" fillId="0" borderId="80" xfId="0" applyNumberFormat="1" applyFont="1" applyBorder="1" applyAlignment="1">
      <alignment horizontal="left"/>
    </xf>
    <xf numFmtId="0" fontId="16" fillId="0" borderId="123" xfId="0" applyNumberFormat="1" applyFont="1" applyBorder="1" applyAlignment="1">
      <alignment horizontal="left"/>
    </xf>
    <xf numFmtId="0" fontId="6" fillId="0" borderId="3" xfId="0" applyNumberFormat="1" applyFont="1" applyBorder="1" applyAlignment="1">
      <alignment horizontal="left"/>
    </xf>
    <xf numFmtId="0" fontId="6" fillId="0" borderId="4" xfId="0" applyNumberFormat="1" applyFont="1" applyBorder="1" applyAlignment="1">
      <alignment horizontal="left"/>
    </xf>
    <xf numFmtId="0" fontId="6" fillId="0" borderId="30" xfId="0" applyNumberFormat="1" applyFont="1" applyBorder="1" applyAlignment="1">
      <alignment horizontal="left"/>
    </xf>
    <xf numFmtId="0" fontId="6" fillId="0" borderId="55" xfId="0" applyNumberFormat="1" applyFont="1" applyBorder="1" applyAlignment="1">
      <alignment horizontal="left"/>
    </xf>
    <xf numFmtId="0" fontId="6" fillId="0" borderId="122" xfId="0" applyNumberFormat="1" applyFont="1" applyBorder="1" applyAlignment="1">
      <alignment horizontal="center"/>
    </xf>
    <xf numFmtId="0" fontId="6" fillId="0" borderId="124" xfId="0" applyNumberFormat="1" applyFont="1" applyBorder="1" applyAlignment="1">
      <alignment horizontal="center"/>
    </xf>
    <xf numFmtId="0" fontId="6" fillId="0" borderId="12" xfId="0" applyNumberFormat="1" applyFont="1" applyBorder="1" applyAlignment="1"/>
    <xf numFmtId="0" fontId="16" fillId="0" borderId="42" xfId="0" applyNumberFormat="1" applyFont="1" applyBorder="1" applyAlignment="1"/>
    <xf numFmtId="0" fontId="51" fillId="0" borderId="122" xfId="0" applyNumberFormat="1" applyFont="1" applyBorder="1" applyAlignment="1"/>
    <xf numFmtId="0" fontId="51" fillId="0" borderId="8" xfId="0" applyNumberFormat="1" applyFont="1" applyBorder="1" applyAlignment="1"/>
    <xf numFmtId="0" fontId="51" fillId="0" borderId="0" xfId="0" applyNumberFormat="1" applyFont="1" applyBorder="1" applyAlignment="1"/>
    <xf numFmtId="0" fontId="51" fillId="0" borderId="36" xfId="0" applyNumberFormat="1" applyFont="1" applyBorder="1" applyAlignment="1"/>
    <xf numFmtId="0" fontId="51" fillId="0" borderId="37" xfId="0" applyNumberFormat="1" applyFont="1" applyBorder="1" applyAlignment="1"/>
    <xf numFmtId="0" fontId="51" fillId="0" borderId="122" xfId="0" applyNumberFormat="1" applyFont="1" applyBorder="1" applyAlignment="1">
      <alignment vertical="center" wrapText="1"/>
    </xf>
    <xf numFmtId="0" fontId="51" fillId="0" borderId="7" xfId="0" applyNumberFormat="1" applyFont="1" applyBorder="1" applyAlignment="1">
      <alignment vertical="center" wrapText="1"/>
    </xf>
    <xf numFmtId="0" fontId="51" fillId="0" borderId="3" xfId="0" applyNumberFormat="1" applyFont="1" applyBorder="1" applyAlignment="1">
      <alignment vertical="center" wrapText="1"/>
    </xf>
    <xf numFmtId="0" fontId="19" fillId="0" borderId="27" xfId="10" applyFont="1" applyBorder="1" applyAlignment="1">
      <alignment horizontal="center"/>
    </xf>
    <xf numFmtId="0" fontId="0" fillId="0" borderId="30" xfId="0" applyBorder="1" applyAlignment="1">
      <alignment horizontal="center"/>
    </xf>
    <xf numFmtId="0" fontId="0" fillId="0" borderId="55" xfId="0" applyBorder="1" applyAlignment="1">
      <alignment horizontal="center"/>
    </xf>
    <xf numFmtId="0" fontId="19" fillId="0" borderId="2" xfId="10" applyFont="1" applyBorder="1" applyAlignment="1">
      <alignment horizontal="center" wrapText="1"/>
    </xf>
    <xf numFmtId="0" fontId="0" fillId="0" borderId="5" xfId="0" applyBorder="1" applyAlignment="1">
      <alignment horizontal="center" wrapText="1"/>
    </xf>
    <xf numFmtId="3" fontId="17" fillId="0" borderId="0" xfId="0" applyNumberFormat="1" applyFont="1" applyAlignment="1"/>
    <xf numFmtId="0" fontId="53" fillId="0" borderId="0" xfId="0" applyFont="1" applyAlignment="1"/>
    <xf numFmtId="0" fontId="29" fillId="0" borderId="0" xfId="10" applyFont="1" applyAlignment="1">
      <alignment horizontal="center"/>
    </xf>
    <xf numFmtId="0" fontId="52" fillId="0" borderId="0" xfId="0" applyFont="1" applyAlignment="1">
      <alignment horizontal="center"/>
    </xf>
    <xf numFmtId="3" fontId="30" fillId="0" borderId="0" xfId="10" applyNumberFormat="1" applyFont="1" applyAlignment="1">
      <alignment horizontal="center"/>
    </xf>
    <xf numFmtId="0" fontId="52" fillId="0" borderId="0" xfId="0" applyFont="1" applyBorder="1" applyAlignment="1">
      <alignment horizontal="center"/>
    </xf>
    <xf numFmtId="0" fontId="30" fillId="0" borderId="0" xfId="10" applyFont="1" applyAlignment="1">
      <alignment horizontal="center"/>
    </xf>
    <xf numFmtId="3" fontId="17" fillId="0" borderId="0" xfId="0" applyNumberFormat="1" applyFont="1" applyAlignment="1">
      <alignment horizontal="center"/>
    </xf>
    <xf numFmtId="0" fontId="18" fillId="0" borderId="0" xfId="10" applyAlignment="1">
      <alignment horizontal="center"/>
    </xf>
    <xf numFmtId="0" fontId="15" fillId="0" borderId="0" xfId="10" applyFont="1" applyAlignment="1">
      <alignment horizontal="center"/>
    </xf>
    <xf numFmtId="0" fontId="18" fillId="0" borderId="3" xfId="10" applyBorder="1" applyAlignment="1">
      <alignment horizontal="center"/>
    </xf>
    <xf numFmtId="0" fontId="19" fillId="0" borderId="2" xfId="10" applyFont="1" applyBorder="1" applyAlignment="1">
      <alignment wrapText="1"/>
    </xf>
    <xf numFmtId="0" fontId="0" fillId="0" borderId="6" xfId="0" applyBorder="1" applyAlignment="1">
      <alignment wrapText="1"/>
    </xf>
    <xf numFmtId="0" fontId="41" fillId="0" borderId="7" xfId="1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19" fillId="0" borderId="2" xfId="10" applyFont="1" applyBorder="1" applyAlignment="1"/>
    <xf numFmtId="0" fontId="0" fillId="0" borderId="5" xfId="0" applyBorder="1" applyAlignment="1"/>
    <xf numFmtId="1" fontId="19" fillId="0" borderId="134" xfId="11" applyNumberFormat="1" applyFont="1" applyFill="1" applyBorder="1" applyAlignment="1">
      <alignment horizontal="center" vertical="center" wrapText="1"/>
    </xf>
    <xf numFmtId="0" fontId="0" fillId="0" borderId="13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17" fillId="0" borderId="0" xfId="11" applyFont="1" applyAlignment="1"/>
    <xf numFmtId="0" fontId="69" fillId="0" borderId="0" xfId="0" applyFont="1" applyBorder="1" applyAlignment="1"/>
    <xf numFmtId="0" fontId="16" fillId="0" borderId="0" xfId="11" applyFont="1" applyAlignment="1">
      <alignment horizontal="center"/>
    </xf>
    <xf numFmtId="0" fontId="0" fillId="0" borderId="0" xfId="0" applyBorder="1" applyAlignment="1">
      <alignment horizontal="center"/>
    </xf>
    <xf numFmtId="3" fontId="16" fillId="0" borderId="0" xfId="11" applyNumberFormat="1" applyFont="1" applyAlignment="1">
      <alignment horizontal="center"/>
    </xf>
    <xf numFmtId="0" fontId="9" fillId="0" borderId="0" xfId="11" applyFont="1" applyAlignment="1">
      <alignment horizontal="center"/>
    </xf>
    <xf numFmtId="0" fontId="19" fillId="0" borderId="122" xfId="11" applyFont="1" applyFill="1" applyBorder="1" applyAlignment="1">
      <alignment wrapText="1"/>
    </xf>
    <xf numFmtId="0" fontId="9" fillId="0" borderId="3" xfId="11" applyFont="1" applyFill="1" applyBorder="1" applyAlignment="1">
      <alignment wrapText="1"/>
    </xf>
    <xf numFmtId="0" fontId="19" fillId="0" borderId="27" xfId="11" applyFont="1" applyFill="1" applyBorder="1" applyAlignment="1">
      <alignment horizontal="center"/>
    </xf>
    <xf numFmtId="0" fontId="19" fillId="0" borderId="7" xfId="11" applyFont="1" applyFill="1" applyBorder="1" applyAlignment="1">
      <alignment horizontal="center"/>
    </xf>
    <xf numFmtId="0" fontId="19" fillId="0" borderId="4" xfId="11" applyFont="1" applyFill="1" applyBorder="1" applyAlignment="1">
      <alignment horizontal="center"/>
    </xf>
    <xf numFmtId="0" fontId="61" fillId="0" borderId="134" xfId="11" applyFont="1" applyFill="1" applyBorder="1" applyAlignment="1">
      <alignment horizontal="center" vertical="center" wrapText="1"/>
    </xf>
    <xf numFmtId="1" fontId="19" fillId="0" borderId="136" xfId="11" applyNumberFormat="1" applyFont="1" applyFill="1" applyBorder="1" applyAlignment="1">
      <alignment horizontal="center" vertical="center" wrapText="1"/>
    </xf>
    <xf numFmtId="0" fontId="0" fillId="0" borderId="137" xfId="0" applyBorder="1" applyAlignment="1">
      <alignment horizontal="center" vertical="center" wrapText="1"/>
    </xf>
    <xf numFmtId="0" fontId="0" fillId="0" borderId="138" xfId="0" applyBorder="1" applyAlignment="1">
      <alignment horizontal="center" vertical="center" wrapText="1"/>
    </xf>
    <xf numFmtId="0" fontId="0" fillId="0" borderId="7" xfId="0" applyBorder="1" applyAlignment="1">
      <alignment vertical="center" wrapText="1"/>
    </xf>
    <xf numFmtId="0" fontId="0" fillId="0" borderId="4" xfId="0" applyBorder="1" applyAlignment="1">
      <alignment vertical="center" wrapText="1"/>
    </xf>
    <xf numFmtId="0" fontId="17" fillId="0" borderId="0" xfId="11" applyFont="1" applyAlignment="1">
      <alignment horizontal="left"/>
    </xf>
    <xf numFmtId="0" fontId="0" fillId="0" borderId="0" xfId="0" applyBorder="1" applyAlignment="1">
      <alignment horizontal="left"/>
    </xf>
    <xf numFmtId="0" fontId="34" fillId="0" borderId="0" xfId="0" applyFont="1" applyBorder="1" applyAlignment="1">
      <alignment horizontal="center"/>
    </xf>
    <xf numFmtId="0" fontId="6" fillId="0" borderId="0" xfId="11" applyFont="1" applyAlignment="1">
      <alignment horizontal="center"/>
    </xf>
    <xf numFmtId="0" fontId="6" fillId="0" borderId="0" xfId="11" applyFont="1" applyBorder="1" applyAlignment="1">
      <alignment horizontal="center"/>
    </xf>
    <xf numFmtId="0" fontId="28" fillId="0" borderId="0" xfId="11" applyFont="1" applyBorder="1" applyAlignment="1">
      <alignment horizontal="center"/>
    </xf>
    <xf numFmtId="0" fontId="37" fillId="0" borderId="0" xfId="0" applyFont="1" applyBorder="1" applyAlignment="1">
      <alignment vertical="top" wrapText="1"/>
    </xf>
    <xf numFmtId="0" fontId="0" fillId="0" borderId="0" xfId="0" applyBorder="1" applyAlignment="1">
      <alignment vertical="top" wrapText="1"/>
    </xf>
    <xf numFmtId="0" fontId="34" fillId="0" borderId="0" xfId="0" applyNumberFormat="1" applyFont="1" applyBorder="1" applyAlignment="1">
      <alignment vertical="top" wrapText="1"/>
    </xf>
    <xf numFmtId="0" fontId="34" fillId="0" borderId="0" xfId="0" applyFont="1" applyBorder="1" applyAlignment="1">
      <alignment vertical="top" wrapText="1"/>
    </xf>
    <xf numFmtId="0" fontId="28" fillId="0" borderId="0" xfId="0" applyFont="1" applyBorder="1" applyAlignment="1">
      <alignment horizontal="center" vertical="top" wrapText="1"/>
    </xf>
    <xf numFmtId="0" fontId="28" fillId="0" borderId="3" xfId="0" applyFont="1" applyBorder="1" applyAlignment="1">
      <alignment horizontal="center" vertical="top" wrapText="1"/>
    </xf>
    <xf numFmtId="0" fontId="28" fillId="0" borderId="0" xfId="0" applyFont="1" applyBorder="1" applyAlignment="1">
      <alignment vertical="top" wrapText="1"/>
    </xf>
    <xf numFmtId="0" fontId="34" fillId="0" borderId="0" xfId="0" applyFont="1" applyFill="1" applyBorder="1" applyAlignment="1">
      <alignment vertical="top" wrapText="1"/>
    </xf>
    <xf numFmtId="0" fontId="34" fillId="0" borderId="0" xfId="0" applyFont="1" applyBorder="1" applyAlignment="1">
      <alignment horizontal="center" vertical="top"/>
    </xf>
    <xf numFmtId="0" fontId="0" fillId="0" borderId="0" xfId="0" applyBorder="1" applyAlignment="1">
      <alignment horizontal="center" vertical="top"/>
    </xf>
    <xf numFmtId="0" fontId="16" fillId="0" borderId="42" xfId="0" applyNumberFormat="1" applyFont="1" applyBorder="1" applyAlignment="1">
      <alignment horizontal="center" vertical="center" wrapText="1"/>
    </xf>
    <xf numFmtId="0" fontId="6" fillId="0" borderId="122" xfId="0" applyNumberFormat="1" applyFont="1" applyBorder="1" applyAlignment="1">
      <alignment horizontal="center" vertical="center" wrapText="1"/>
    </xf>
    <xf numFmtId="0" fontId="6" fillId="0" borderId="124"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29" xfId="0" applyNumberFormat="1" applyFont="1" applyBorder="1" applyAlignment="1">
      <alignment horizontal="center" vertical="center" wrapText="1"/>
    </xf>
    <xf numFmtId="0" fontId="16" fillId="0" borderId="2"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165" fontId="6" fillId="0" borderId="3" xfId="0" applyNumberFormat="1" applyFont="1" applyBorder="1" applyAlignment="1">
      <alignment horizontal="center"/>
    </xf>
    <xf numFmtId="0" fontId="16" fillId="0" borderId="42" xfId="0" applyNumberFormat="1" applyFont="1" applyBorder="1" applyAlignment="1">
      <alignment horizontal="center"/>
    </xf>
    <xf numFmtId="0" fontId="16" fillId="0" borderId="8" xfId="0" applyNumberFormat="1" applyFont="1" applyBorder="1" applyAlignment="1">
      <alignment horizontal="center"/>
    </xf>
    <xf numFmtId="0" fontId="16" fillId="0" borderId="36" xfId="0" applyNumberFormat="1" applyFont="1" applyBorder="1" applyAlignment="1">
      <alignment horizontal="center"/>
    </xf>
    <xf numFmtId="165" fontId="6" fillId="0" borderId="0" xfId="0" applyNumberFormat="1" applyFont="1" applyAlignment="1">
      <alignment horizontal="center"/>
    </xf>
    <xf numFmtId="165" fontId="9" fillId="0" borderId="0" xfId="0" applyNumberFormat="1" applyFont="1" applyAlignment="1">
      <alignment horizontal="center"/>
    </xf>
    <xf numFmtId="0" fontId="6" fillId="0" borderId="0" xfId="0" applyFont="1" applyBorder="1" applyAlignment="1">
      <alignment horizontal="center"/>
    </xf>
    <xf numFmtId="165" fontId="10" fillId="0" borderId="0" xfId="0" applyNumberFormat="1" applyFont="1" applyAlignment="1">
      <alignment horizontal="center"/>
    </xf>
    <xf numFmtId="0" fontId="6" fillId="0" borderId="0" xfId="0" applyFont="1" applyAlignment="1">
      <alignment horizontal="center"/>
    </xf>
    <xf numFmtId="165" fontId="12" fillId="0" borderId="0" xfId="0" applyNumberFormat="1" applyFont="1" applyAlignment="1">
      <alignment horizontal="center"/>
    </xf>
    <xf numFmtId="0" fontId="16" fillId="0" borderId="124" xfId="0" applyNumberFormat="1" applyFont="1" applyBorder="1" applyAlignment="1">
      <alignment horizontal="center" vertical="center" wrapText="1"/>
    </xf>
    <xf numFmtId="0" fontId="16" fillId="0" borderId="29" xfId="0" applyNumberFormat="1" applyFont="1" applyBorder="1" applyAlignment="1">
      <alignment horizontal="center" vertical="center" wrapText="1"/>
    </xf>
    <xf numFmtId="0" fontId="6" fillId="0" borderId="0" xfId="0" applyNumberFormat="1" applyFont="1" applyAlignment="1"/>
    <xf numFmtId="0" fontId="10" fillId="0" borderId="0" xfId="0" applyNumberFormat="1" applyFont="1" applyAlignment="1">
      <alignment horizontal="center"/>
    </xf>
    <xf numFmtId="0" fontId="6" fillId="0" borderId="0" xfId="0" applyNumberFormat="1" applyFont="1" applyAlignment="1">
      <alignment horizontal="center"/>
    </xf>
    <xf numFmtId="0" fontId="12" fillId="0" borderId="0" xfId="0" applyNumberFormat="1" applyFont="1" applyAlignment="1">
      <alignment horizontal="center"/>
    </xf>
    <xf numFmtId="0" fontId="6" fillId="0" borderId="0" xfId="0" applyNumberFormat="1" applyFont="1" applyBorder="1" applyAlignment="1">
      <alignment horizontal="center"/>
    </xf>
    <xf numFmtId="0" fontId="16" fillId="0" borderId="7" xfId="0" applyNumberFormat="1" applyFont="1" applyBorder="1" applyAlignment="1">
      <alignment horizontal="left" indent="5"/>
    </xf>
    <xf numFmtId="0" fontId="16" fillId="0" borderId="4" xfId="0" applyNumberFormat="1" applyFont="1" applyBorder="1" applyAlignment="1">
      <alignment horizontal="left" indent="5"/>
    </xf>
    <xf numFmtId="0" fontId="6" fillId="0" borderId="38" xfId="0" applyNumberFormat="1" applyFont="1" applyBorder="1" applyAlignment="1">
      <alignment horizontal="left"/>
    </xf>
    <xf numFmtId="0" fontId="6" fillId="0" borderId="139" xfId="0" applyNumberFormat="1" applyFont="1" applyBorder="1" applyAlignment="1">
      <alignment horizontal="left"/>
    </xf>
    <xf numFmtId="0" fontId="6" fillId="0" borderId="42" xfId="0" applyNumberFormat="1" applyFont="1" applyBorder="1" applyAlignment="1">
      <alignment horizontal="center"/>
    </xf>
    <xf numFmtId="0" fontId="16" fillId="0" borderId="27" xfId="0" applyNumberFormat="1" applyFont="1" applyBorder="1" applyAlignment="1">
      <alignment horizontal="center"/>
    </xf>
    <xf numFmtId="0" fontId="6" fillId="0" borderId="30" xfId="0" applyNumberFormat="1" applyFont="1" applyBorder="1" applyAlignment="1">
      <alignment horizontal="center"/>
    </xf>
    <xf numFmtId="0" fontId="6" fillId="0" borderId="55" xfId="0" applyNumberFormat="1" applyFont="1" applyBorder="1" applyAlignment="1">
      <alignment horizontal="center"/>
    </xf>
    <xf numFmtId="0" fontId="6" fillId="0" borderId="122" xfId="0" applyNumberFormat="1" applyFont="1" applyBorder="1" applyAlignment="1"/>
    <xf numFmtId="0" fontId="6" fillId="0" borderId="36" xfId="0" applyNumberFormat="1" applyFont="1" applyBorder="1" applyAlignment="1"/>
    <xf numFmtId="0" fontId="6" fillId="0" borderId="37" xfId="0" applyNumberFormat="1" applyFont="1" applyBorder="1" applyAlignment="1"/>
    <xf numFmtId="0" fontId="6" fillId="0" borderId="13" xfId="0" applyNumberFormat="1" applyFont="1" applyBorder="1" applyAlignment="1">
      <alignment horizontal="left"/>
    </xf>
    <xf numFmtId="0" fontId="6" fillId="0" borderId="123" xfId="0" applyNumberFormat="1" applyFont="1" applyBorder="1" applyAlignment="1">
      <alignment horizontal="left"/>
    </xf>
    <xf numFmtId="0" fontId="6" fillId="0" borderId="39" xfId="0" applyNumberFormat="1" applyFont="1" applyBorder="1" applyAlignment="1">
      <alignment horizontal="left"/>
    </xf>
    <xf numFmtId="0" fontId="6" fillId="0" borderId="78" xfId="0" applyNumberFormat="1" applyFont="1" applyBorder="1" applyAlignment="1">
      <alignment horizontal="left"/>
    </xf>
    <xf numFmtId="0" fontId="9" fillId="0" borderId="0" xfId="0" applyNumberFormat="1" applyFont="1" applyAlignment="1">
      <alignment horizontal="center"/>
    </xf>
    <xf numFmtId="0" fontId="24" fillId="2" borderId="140" xfId="0" applyNumberFormat="1" applyFont="1" applyFill="1" applyBorder="1" applyAlignment="1">
      <alignment horizontal="center" wrapText="1"/>
    </xf>
    <xf numFmtId="0" fontId="6" fillId="0" borderId="8" xfId="0" applyNumberFormat="1" applyFont="1" applyBorder="1" applyAlignment="1">
      <alignment wrapText="1"/>
    </xf>
    <xf numFmtId="0" fontId="6" fillId="0" borderId="132" xfId="0" applyNumberFormat="1" applyFont="1" applyBorder="1" applyAlignment="1">
      <alignment wrapText="1"/>
    </xf>
    <xf numFmtId="0" fontId="24" fillId="2" borderId="141" xfId="0" applyNumberFormat="1" applyFont="1" applyFill="1" applyBorder="1" applyAlignment="1">
      <alignment horizontal="center" wrapText="1"/>
    </xf>
    <xf numFmtId="0" fontId="6" fillId="0" borderId="142" xfId="0" applyNumberFormat="1" applyFont="1" applyBorder="1" applyAlignment="1">
      <alignment horizontal="center" wrapText="1"/>
    </xf>
    <xf numFmtId="0" fontId="24" fillId="2" borderId="143" xfId="0" applyNumberFormat="1" applyFont="1" applyFill="1" applyBorder="1" applyAlignment="1">
      <alignment horizontal="center" wrapText="1"/>
    </xf>
    <xf numFmtId="0" fontId="6" fillId="0" borderId="16" xfId="0" applyNumberFormat="1" applyFont="1" applyBorder="1" applyAlignment="1">
      <alignment horizontal="center" wrapText="1"/>
    </xf>
    <xf numFmtId="0" fontId="24" fillId="2" borderId="144" xfId="0" applyNumberFormat="1" applyFont="1" applyFill="1" applyBorder="1" applyAlignment="1">
      <alignment horizontal="center" wrapText="1"/>
    </xf>
    <xf numFmtId="0" fontId="6" fillId="0" borderId="26" xfId="0" applyNumberFormat="1" applyFont="1" applyBorder="1" applyAlignment="1">
      <alignment horizontal="center" wrapText="1"/>
    </xf>
    <xf numFmtId="0" fontId="24" fillId="2" borderId="145" xfId="0" applyNumberFormat="1" applyFont="1" applyFill="1" applyBorder="1" applyAlignment="1">
      <alignment horizontal="center" vertical="center"/>
    </xf>
    <xf numFmtId="0" fontId="24" fillId="2" borderId="146" xfId="0" applyNumberFormat="1" applyFont="1" applyFill="1" applyBorder="1" applyAlignment="1">
      <alignment horizontal="center" vertical="center"/>
    </xf>
    <xf numFmtId="171" fontId="0" fillId="0" borderId="0" xfId="0" applyNumberFormat="1" applyFill="1" applyAlignment="1">
      <alignment wrapText="1"/>
    </xf>
    <xf numFmtId="171" fontId="0" fillId="0" borderId="0" xfId="0" applyNumberFormat="1" applyAlignment="1">
      <alignment wrapText="1"/>
    </xf>
    <xf numFmtId="165" fontId="39" fillId="0" borderId="122" xfId="0" applyNumberFormat="1" applyFont="1" applyFill="1" applyBorder="1" applyAlignment="1">
      <alignment horizontal="center"/>
    </xf>
    <xf numFmtId="0" fontId="6" fillId="0" borderId="0" xfId="0" applyNumberFormat="1" applyFont="1" applyBorder="1" applyAlignment="1"/>
    <xf numFmtId="0" fontId="12" fillId="0" borderId="0" xfId="0" applyNumberFormat="1" applyFont="1" applyBorder="1" applyAlignment="1">
      <alignment horizontal="center"/>
    </xf>
    <xf numFmtId="165" fontId="6" fillId="0" borderId="0" xfId="0" applyNumberFormat="1" applyFont="1" applyBorder="1" applyAlignment="1">
      <alignment horizontal="center"/>
    </xf>
    <xf numFmtId="165" fontId="7" fillId="2" borderId="133" xfId="0" applyNumberFormat="1" applyFont="1" applyFill="1" applyBorder="1" applyAlignment="1">
      <alignment horizontal="center"/>
    </xf>
    <xf numFmtId="3" fontId="43" fillId="2" borderId="149" xfId="0" applyNumberFormat="1" applyFont="1" applyFill="1" applyBorder="1" applyAlignment="1">
      <alignment horizontal="center"/>
    </xf>
    <xf numFmtId="0" fontId="39" fillId="0" borderId="149" xfId="0" applyFont="1" applyBorder="1" applyAlignment="1">
      <alignment horizontal="center"/>
    </xf>
    <xf numFmtId="0" fontId="22" fillId="2" borderId="150" xfId="0" applyNumberFormat="1" applyFont="1" applyFill="1" applyBorder="1" applyAlignment="1">
      <alignment wrapText="1"/>
    </xf>
    <xf numFmtId="0" fontId="6" fillId="0" borderId="151" xfId="0" applyNumberFormat="1" applyFont="1" applyBorder="1" applyAlignment="1">
      <alignment wrapText="1"/>
    </xf>
    <xf numFmtId="0" fontId="6" fillId="0" borderId="152" xfId="0" applyNumberFormat="1" applyFont="1" applyBorder="1" applyAlignment="1">
      <alignment wrapText="1"/>
    </xf>
    <xf numFmtId="0" fontId="31" fillId="2" borderId="23" xfId="0" applyNumberFormat="1" applyFont="1" applyFill="1" applyBorder="1" applyAlignment="1">
      <alignment horizontal="center" wrapText="1"/>
    </xf>
    <xf numFmtId="0" fontId="20" fillId="0" borderId="24" xfId="0" applyNumberFormat="1" applyFont="1" applyBorder="1"/>
    <xf numFmtId="0" fontId="20" fillId="0" borderId="92" xfId="0" applyNumberFormat="1" applyFont="1" applyBorder="1"/>
    <xf numFmtId="3" fontId="7" fillId="2" borderId="133" xfId="0" applyNumberFormat="1" applyFont="1" applyFill="1" applyBorder="1" applyAlignment="1">
      <alignment horizontal="center"/>
    </xf>
    <xf numFmtId="0" fontId="31" fillId="2" borderId="147" xfId="0" applyNumberFormat="1" applyFont="1" applyFill="1" applyBorder="1" applyAlignment="1">
      <alignment horizontal="center" wrapText="1"/>
    </xf>
    <xf numFmtId="0" fontId="20" fillId="0" borderId="133" xfId="0" applyNumberFormat="1" applyFont="1" applyBorder="1" applyAlignment="1">
      <alignment horizontal="center" wrapText="1"/>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0" fontId="31" fillId="2" borderId="0" xfId="0" applyNumberFormat="1" applyFont="1" applyFill="1" applyAlignment="1">
      <alignment horizontal="center"/>
    </xf>
    <xf numFmtId="0" fontId="31" fillId="2" borderId="93" xfId="0" applyNumberFormat="1" applyFont="1" applyFill="1" applyBorder="1" applyAlignment="1">
      <alignment horizontal="center"/>
    </xf>
    <xf numFmtId="0" fontId="20" fillId="0" borderId="99" xfId="0" applyNumberFormat="1" applyFont="1" applyBorder="1" applyAlignment="1">
      <alignment wrapText="1"/>
    </xf>
    <xf numFmtId="0" fontId="20" fillId="0" borderId="147" xfId="0" applyNumberFormat="1" applyFont="1" applyBorder="1" applyAlignment="1">
      <alignment wrapText="1"/>
    </xf>
    <xf numFmtId="0" fontId="20" fillId="0" borderId="148" xfId="0" applyNumberFormat="1" applyFont="1" applyBorder="1" applyAlignment="1">
      <alignment wrapText="1"/>
    </xf>
    <xf numFmtId="0" fontId="22" fillId="2" borderId="134" xfId="0" applyNumberFormat="1" applyFont="1" applyFill="1" applyBorder="1" applyAlignment="1">
      <alignment horizontal="center" vertical="center" wrapText="1"/>
    </xf>
    <xf numFmtId="0" fontId="6" fillId="0" borderId="135"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154" xfId="0" applyNumberFormat="1" applyFont="1" applyBorder="1" applyAlignment="1">
      <alignment horizontal="center" vertical="center" wrapText="1"/>
    </xf>
    <xf numFmtId="0" fontId="6" fillId="0" borderId="102" xfId="0" applyNumberFormat="1" applyFont="1" applyBorder="1" applyAlignment="1">
      <alignment horizontal="center" vertical="center" wrapText="1"/>
    </xf>
    <xf numFmtId="0" fontId="33" fillId="2" borderId="0" xfId="0" applyNumberFormat="1" applyFont="1" applyFill="1" applyAlignment="1">
      <alignment horizontal="center"/>
    </xf>
    <xf numFmtId="165" fontId="41" fillId="2" borderId="0" xfId="0" applyNumberFormat="1" applyFont="1" applyFill="1" applyAlignment="1">
      <alignment horizontal="center"/>
    </xf>
    <xf numFmtId="0" fontId="40" fillId="0" borderId="0" xfId="0" applyFont="1" applyBorder="1" applyAlignment="1">
      <alignment horizontal="center"/>
    </xf>
    <xf numFmtId="0" fontId="22" fillId="2" borderId="153" xfId="0" applyNumberFormat="1" applyFont="1" applyFill="1" applyBorder="1" applyAlignment="1">
      <alignment wrapText="1"/>
    </xf>
    <xf numFmtId="0" fontId="6" fillId="0" borderId="6" xfId="0" applyNumberFormat="1" applyFont="1" applyBorder="1" applyAlignment="1">
      <alignment wrapText="1"/>
    </xf>
    <xf numFmtId="0" fontId="6" fillId="0" borderId="72" xfId="0" applyNumberFormat="1" applyFont="1" applyBorder="1" applyAlignment="1">
      <alignment wrapText="1"/>
    </xf>
    <xf numFmtId="0" fontId="32" fillId="2" borderId="0" xfId="0" applyNumberFormat="1" applyFont="1" applyFill="1" applyAlignment="1"/>
    <xf numFmtId="165" fontId="31" fillId="2" borderId="0" xfId="0" applyNumberFormat="1" applyFont="1" applyFill="1" applyAlignment="1">
      <alignment horizontal="center"/>
    </xf>
    <xf numFmtId="165" fontId="7" fillId="2" borderId="0" xfId="0" applyNumberFormat="1" applyFont="1" applyFill="1" applyAlignment="1">
      <alignment horizontal="center"/>
    </xf>
    <xf numFmtId="165" fontId="7" fillId="2" borderId="37" xfId="0" applyNumberFormat="1" applyFont="1" applyFill="1" applyBorder="1" applyAlignment="1">
      <alignment horizontal="center"/>
    </xf>
    <xf numFmtId="0" fontId="32" fillId="2" borderId="0" xfId="0" applyNumberFormat="1" applyFont="1" applyFill="1" applyAlignment="1">
      <alignment horizontal="center"/>
    </xf>
    <xf numFmtId="0" fontId="9" fillId="0" borderId="0" xfId="0" applyNumberFormat="1" applyFont="1" applyBorder="1" applyAlignment="1">
      <alignment horizontal="center"/>
    </xf>
    <xf numFmtId="0" fontId="0" fillId="0" borderId="0" xfId="0" applyNumberFormat="1" applyBorder="1" applyAlignment="1"/>
    <xf numFmtId="3" fontId="17" fillId="0" borderId="0" xfId="0" applyNumberFormat="1" applyFont="1" applyBorder="1" applyAlignment="1"/>
    <xf numFmtId="0" fontId="0" fillId="0" borderId="0" xfId="0" applyBorder="1" applyAlignment="1"/>
    <xf numFmtId="0" fontId="10" fillId="0" borderId="0" xfId="0" applyNumberFormat="1" applyFont="1" applyBorder="1" applyAlignment="1">
      <alignment horizontal="center"/>
    </xf>
    <xf numFmtId="0" fontId="24" fillId="2" borderId="27" xfId="0" applyNumberFormat="1" applyFont="1" applyFill="1" applyBorder="1" applyAlignment="1">
      <alignment horizontal="center" vertical="center" wrapText="1"/>
    </xf>
    <xf numFmtId="0" fontId="0" fillId="0" borderId="30" xfId="0" applyNumberFormat="1" applyBorder="1" applyAlignment="1">
      <alignment horizontal="center" vertical="center" wrapText="1"/>
    </xf>
    <xf numFmtId="165" fontId="40" fillId="0" borderId="0" xfId="0" applyNumberFormat="1" applyFont="1" applyBorder="1" applyAlignment="1">
      <alignment horizontal="center"/>
    </xf>
    <xf numFmtId="0" fontId="39" fillId="0" borderId="0" xfId="0" applyFont="1" applyBorder="1" applyAlignment="1">
      <alignment horizontal="center"/>
    </xf>
    <xf numFmtId="0" fontId="24" fillId="2" borderId="27" xfId="0" applyNumberFormat="1" applyFont="1" applyFill="1" applyBorder="1" applyAlignment="1">
      <alignment horizontal="center" vertical="center"/>
    </xf>
    <xf numFmtId="0" fontId="0" fillId="0" borderId="55" xfId="0" applyNumberFormat="1" applyBorder="1" applyAlignment="1">
      <alignment horizontal="center" vertical="center"/>
    </xf>
    <xf numFmtId="0" fontId="24" fillId="2" borderId="55" xfId="0" applyNumberFormat="1" applyFont="1" applyFill="1" applyBorder="1" applyAlignment="1">
      <alignment horizontal="center" vertical="center"/>
    </xf>
    <xf numFmtId="0" fontId="19" fillId="0" borderId="27" xfId="0" applyNumberFormat="1" applyFont="1" applyBorder="1" applyAlignment="1">
      <alignment horizontal="center" vertical="center" wrapText="1"/>
    </xf>
    <xf numFmtId="0" fontId="19" fillId="0" borderId="55" xfId="0" applyNumberFormat="1" applyFont="1" applyBorder="1" applyAlignment="1">
      <alignment horizontal="center" vertical="center" wrapText="1"/>
    </xf>
    <xf numFmtId="0" fontId="7" fillId="2" borderId="42" xfId="0" applyNumberFormat="1" applyFont="1" applyFill="1" applyBorder="1" applyAlignment="1"/>
    <xf numFmtId="0" fontId="0" fillId="0" borderId="36" xfId="0" applyNumberFormat="1" applyBorder="1" applyAlignment="1"/>
    <xf numFmtId="0" fontId="3" fillId="0" borderId="0" xfId="0" applyFont="1" applyAlignment="1">
      <alignment wrapText="1"/>
    </xf>
    <xf numFmtId="0" fontId="0" fillId="0" borderId="0" xfId="0" applyAlignment="1">
      <alignment wrapText="1"/>
    </xf>
    <xf numFmtId="3" fontId="17" fillId="0" borderId="0" xfId="5" applyNumberFormat="1" applyFont="1" applyAlignment="1">
      <alignment horizontal="center"/>
    </xf>
    <xf numFmtId="0" fontId="14" fillId="0" borderId="0" xfId="5" applyBorder="1" applyAlignment="1">
      <alignment horizontal="center"/>
    </xf>
    <xf numFmtId="3" fontId="16" fillId="2" borderId="0" xfId="13" applyNumberFormat="1" applyFont="1" applyFill="1" applyAlignment="1">
      <alignment horizontal="center"/>
    </xf>
    <xf numFmtId="0" fontId="16" fillId="2" borderId="0" xfId="13" applyFont="1" applyFill="1" applyAlignment="1">
      <alignment horizontal="center"/>
    </xf>
    <xf numFmtId="3" fontId="6" fillId="2" borderId="0" xfId="13" applyNumberFormat="1" applyFont="1" applyFill="1" applyAlignment="1">
      <alignment horizontal="center"/>
    </xf>
    <xf numFmtId="0" fontId="6" fillId="2" borderId="0" xfId="13" applyFont="1" applyFill="1" applyAlignment="1">
      <alignment horizontal="center"/>
    </xf>
    <xf numFmtId="0" fontId="72" fillId="2" borderId="0" xfId="13" applyFont="1" applyFill="1" applyAlignment="1">
      <alignment horizontal="center"/>
    </xf>
    <xf numFmtId="0" fontId="3" fillId="2" borderId="0" xfId="12" applyFont="1" applyFill="1" applyAlignment="1">
      <alignment wrapText="1"/>
    </xf>
    <xf numFmtId="167" fontId="65" fillId="0" borderId="122" xfId="1" applyNumberFormat="1" applyFont="1" applyFill="1" applyBorder="1" applyAlignment="1">
      <alignment horizontal="center" vertical="top" wrapText="1"/>
    </xf>
    <xf numFmtId="167" fontId="65" fillId="0" borderId="3" xfId="1" applyNumberFormat="1" applyFont="1" applyFill="1" applyBorder="1" applyAlignment="1">
      <alignment horizontal="center" vertical="top" wrapText="1"/>
    </xf>
    <xf numFmtId="167" fontId="9" fillId="0" borderId="0" xfId="1" applyNumberFormat="1" applyFont="1" applyFill="1" applyBorder="1" applyAlignment="1" applyProtection="1">
      <alignment horizontal="center"/>
    </xf>
    <xf numFmtId="0" fontId="9" fillId="0" borderId="3" xfId="9" applyNumberFormat="1" applyFont="1" applyFill="1" applyBorder="1" applyAlignment="1" applyProtection="1">
      <alignment horizontal="center"/>
    </xf>
    <xf numFmtId="166" fontId="9" fillId="3" borderId="0" xfId="0" applyNumberFormat="1" applyFont="1" applyFill="1" applyBorder="1" applyAlignment="1">
      <alignment vertical="top" wrapText="1"/>
    </xf>
    <xf numFmtId="0" fontId="0" fillId="0" borderId="0" xfId="0" applyAlignment="1">
      <alignment vertical="top" wrapText="1"/>
    </xf>
    <xf numFmtId="0" fontId="65" fillId="0" borderId="42" xfId="9" applyNumberFormat="1" applyFont="1" applyFill="1" applyBorder="1" applyAlignment="1" applyProtection="1"/>
    <xf numFmtId="0" fontId="65" fillId="0" borderId="122" xfId="9" applyNumberFormat="1" applyFont="1" applyFill="1" applyBorder="1" applyAlignment="1" applyProtection="1"/>
    <xf numFmtId="0" fontId="65" fillId="0" borderId="7" xfId="9" applyNumberFormat="1" applyFont="1" applyFill="1" applyBorder="1" applyAlignment="1" applyProtection="1"/>
    <xf numFmtId="0" fontId="65" fillId="0" borderId="3" xfId="9" applyNumberFormat="1" applyFont="1" applyFill="1" applyBorder="1" applyAlignment="1" applyProtection="1"/>
    <xf numFmtId="166" fontId="56" fillId="3" borderId="0" xfId="0" applyNumberFormat="1" applyFont="1" applyFill="1" applyBorder="1" applyAlignment="1">
      <alignment horizontal="center"/>
    </xf>
    <xf numFmtId="166" fontId="9" fillId="3" borderId="0" xfId="0" applyNumberFormat="1" applyFont="1" applyFill="1" applyBorder="1" applyAlignment="1">
      <alignment horizontal="left" wrapText="1"/>
    </xf>
    <xf numFmtId="0" fontId="9" fillId="3" borderId="0" xfId="0" applyFont="1" applyFill="1" applyBorder="1" applyAlignment="1">
      <alignment vertical="top" wrapText="1"/>
    </xf>
    <xf numFmtId="167" fontId="65" fillId="0" borderId="124" xfId="1" applyNumberFormat="1" applyFont="1" applyFill="1" applyBorder="1" applyAlignment="1">
      <alignment horizontal="center" vertical="top" wrapText="1"/>
    </xf>
    <xf numFmtId="167" fontId="65" fillId="0" borderId="4" xfId="1" applyNumberFormat="1" applyFont="1" applyFill="1" applyBorder="1" applyAlignment="1">
      <alignment horizontal="center" vertical="top" wrapText="1"/>
    </xf>
    <xf numFmtId="167" fontId="65" fillId="0" borderId="42" xfId="1" applyNumberFormat="1" applyFont="1" applyFill="1" applyBorder="1" applyAlignment="1">
      <alignment horizontal="center" vertical="top" wrapText="1"/>
    </xf>
    <xf numFmtId="167" fontId="65" fillId="0" borderId="7" xfId="1" applyNumberFormat="1" applyFont="1" applyFill="1" applyBorder="1" applyAlignment="1">
      <alignment horizontal="center" vertical="top" wrapText="1"/>
    </xf>
    <xf numFmtId="166" fontId="6" fillId="0" borderId="0" xfId="9" applyNumberFormat="1" applyFont="1" applyAlignment="1">
      <alignment horizontal="center"/>
    </xf>
    <xf numFmtId="167" fontId="63" fillId="0" borderId="0" xfId="1" applyNumberFormat="1" applyFont="1" applyAlignment="1">
      <alignment horizontal="center" vertical="center"/>
    </xf>
    <xf numFmtId="3" fontId="16" fillId="0" borderId="0" xfId="9" applyNumberFormat="1" applyFont="1" applyAlignment="1">
      <alignment horizontal="left"/>
    </xf>
    <xf numFmtId="166" fontId="16" fillId="0" borderId="0" xfId="9" applyNumberFormat="1" applyFont="1" applyAlignment="1">
      <alignment horizontal="center"/>
    </xf>
    <xf numFmtId="0" fontId="64" fillId="0" borderId="3" xfId="9" applyFont="1" applyBorder="1" applyAlignment="1">
      <alignment horizontal="center" vertical="center"/>
    </xf>
    <xf numFmtId="167" fontId="22" fillId="0" borderId="0" xfId="1" applyNumberFormat="1" applyFont="1" applyAlignment="1">
      <alignment horizontal="center" vertical="center"/>
    </xf>
    <xf numFmtId="0" fontId="66" fillId="0" borderId="27" xfId="9" applyFont="1" applyFill="1" applyBorder="1" applyAlignment="1">
      <alignment horizontal="left" vertical="center"/>
    </xf>
    <xf numFmtId="0" fontId="66" fillId="0" borderId="30" xfId="9" applyFont="1" applyFill="1" applyBorder="1" applyAlignment="1">
      <alignment horizontal="left" vertical="center"/>
    </xf>
    <xf numFmtId="0" fontId="0" fillId="0" borderId="0" xfId="0" applyBorder="1" applyAlignment="1">
      <alignment wrapText="1"/>
    </xf>
    <xf numFmtId="0" fontId="18" fillId="0" borderId="0" xfId="0" applyFont="1" applyBorder="1" applyAlignment="1">
      <alignment vertical="top" wrapText="1"/>
    </xf>
    <xf numFmtId="0" fontId="18" fillId="0" borderId="0" xfId="0" applyFont="1" applyBorder="1" applyAlignment="1">
      <alignment horizontal="center"/>
    </xf>
    <xf numFmtId="0" fontId="18" fillId="0" borderId="0" xfId="0" applyFont="1" applyBorder="1" applyAlignment="1">
      <alignment wrapText="1"/>
    </xf>
    <xf numFmtId="0" fontId="0" fillId="0" borderId="0" xfId="0" applyBorder="1"/>
    <xf numFmtId="0" fontId="9" fillId="0" borderId="0" xfId="0" applyFont="1" applyFill="1" applyBorder="1" applyAlignment="1">
      <alignment vertical="top" wrapText="1"/>
    </xf>
    <xf numFmtId="0" fontId="0" fillId="0" borderId="0" xfId="0" applyFill="1" applyBorder="1"/>
    <xf numFmtId="166" fontId="9" fillId="0" borderId="0" xfId="0" applyNumberFormat="1" applyFont="1" applyFill="1" applyBorder="1" applyAlignment="1">
      <alignment vertical="top" wrapText="1"/>
    </xf>
    <xf numFmtId="0" fontId="6" fillId="0" borderId="0" xfId="8" applyFont="1" applyAlignment="1">
      <alignment horizontal="center" vertical="top"/>
    </xf>
    <xf numFmtId="0" fontId="16" fillId="0" borderId="0" xfId="0" applyFont="1" applyBorder="1" applyAlignment="1">
      <alignment horizontal="left"/>
    </xf>
    <xf numFmtId="3" fontId="6" fillId="0" borderId="0" xfId="0" applyNumberFormat="1" applyFont="1" applyBorder="1" applyAlignment="1">
      <alignment horizontal="center"/>
    </xf>
    <xf numFmtId="0" fontId="16" fillId="0" borderId="0" xfId="0" applyFont="1" applyBorder="1" applyAlignment="1">
      <alignment horizontal="center"/>
    </xf>
    <xf numFmtId="0" fontId="6" fillId="0" borderId="0" xfId="0" applyFont="1" applyBorder="1" applyAlignment="1">
      <alignment horizontal="left"/>
    </xf>
  </cellXfs>
  <cellStyles count="15">
    <cellStyle name="Comma" xfId="1" builtinId="3"/>
    <cellStyle name="Comma 2" xfId="2"/>
    <cellStyle name="Currency" xfId="3" builtinId="4"/>
    <cellStyle name="Currency 2" xfId="4"/>
    <cellStyle name="Normal" xfId="0" builtinId="0"/>
    <cellStyle name="Normal 2" xfId="5"/>
    <cellStyle name="Normal 3" xfId="6"/>
    <cellStyle name="Normal_Appendix Exhibits.FINAL 2" xfId="7"/>
    <cellStyle name="Normal_FY 2011 Qs for IT Requests 04-16-09" xfId="8"/>
    <cellStyle name="Normal_FY2009 Cost Mod Prototype - Update 03-05-07" xfId="9"/>
    <cellStyle name="Normal_Improve by DU" xfId="10"/>
    <cellStyle name="Normal_Rsrcs_X_ DOJ Goal  Obj" xfId="11"/>
    <cellStyle name="Normal_Sheet1" xfId="12"/>
    <cellStyle name="Normal_Sheet1 2" xfId="13"/>
    <cellStyle name="Percent" xfId="1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4">
    <pageSetUpPr fitToPage="1"/>
  </sheetPr>
  <dimension ref="A1:Y57"/>
  <sheetViews>
    <sheetView showGridLines="0" tabSelected="1" showOutlineSymbols="0" zoomScale="75" zoomScaleNormal="75" zoomScaleSheetLayoutView="65" workbookViewId="0">
      <selection activeCell="I58" sqref="I58"/>
    </sheetView>
  </sheetViews>
  <sheetFormatPr defaultColWidth="9.6640625" defaultRowHeight="15.75"/>
  <cols>
    <col min="1" max="2" width="2.5546875" style="3" customWidth="1"/>
    <col min="3" max="3" width="18.44140625" style="3" customWidth="1"/>
    <col min="4" max="4" width="6.88671875" style="5" customWidth="1"/>
    <col min="5" max="5" width="6.21875" style="5" customWidth="1"/>
    <col min="6" max="6" width="10.21875" style="5" customWidth="1"/>
    <col min="7" max="7" width="8.44140625" style="5" bestFit="1" customWidth="1"/>
    <col min="8" max="8" width="6.21875" style="5" customWidth="1"/>
    <col min="9" max="9" width="9.77734375" style="5" customWidth="1"/>
    <col min="10" max="10" width="6.21875" style="5" customWidth="1"/>
    <col min="11" max="11" width="5.6640625" style="5" customWidth="1"/>
    <col min="12" max="12" width="9.33203125" style="5" customWidth="1"/>
    <col min="13" max="13" width="7" style="5" customWidth="1"/>
    <col min="14" max="14" width="6.109375" style="5" customWidth="1"/>
    <col min="15" max="15" width="9.77734375" style="5" customWidth="1"/>
    <col min="16" max="17" width="5.6640625" style="5" customWidth="1"/>
    <col min="18" max="18" width="8.5546875" style="5" customWidth="1"/>
    <col min="19" max="19" width="6.109375" style="5" customWidth="1"/>
    <col min="20" max="20" width="5.6640625" style="5" customWidth="1"/>
    <col min="21" max="21" width="7" style="5" customWidth="1"/>
    <col min="22" max="22" width="8.21875" style="5" customWidth="1"/>
    <col min="23" max="23" width="8" style="5" customWidth="1"/>
    <col min="24" max="24" width="9.44140625" style="5" customWidth="1"/>
    <col min="25" max="25" width="6.5546875" style="66" customWidth="1"/>
    <col min="26" max="26" width="6.5546875" style="3" customWidth="1"/>
    <col min="27" max="27" width="7.6640625" style="3" customWidth="1"/>
    <col min="28" max="16384" width="9.6640625" style="3"/>
  </cols>
  <sheetData>
    <row r="1" spans="1:25" ht="20.25">
      <c r="A1" s="582" t="s">
        <v>91</v>
      </c>
      <c r="B1" s="583"/>
      <c r="C1" s="583"/>
      <c r="D1" s="583"/>
      <c r="E1" s="583"/>
      <c r="F1" s="583"/>
      <c r="G1" s="583"/>
      <c r="H1" s="583"/>
      <c r="I1" s="583"/>
      <c r="J1" s="583"/>
      <c r="K1" s="583"/>
      <c r="L1" s="583"/>
      <c r="M1" s="583"/>
      <c r="N1" s="583"/>
      <c r="O1" s="583"/>
      <c r="P1" s="583"/>
      <c r="Q1" s="583"/>
      <c r="R1" s="583"/>
      <c r="S1" s="583"/>
      <c r="T1" s="583"/>
      <c r="U1" s="583"/>
      <c r="V1" s="583"/>
      <c r="W1" s="583"/>
      <c r="X1" s="583"/>
      <c r="Y1" s="65" t="s">
        <v>62</v>
      </c>
    </row>
    <row r="2" spans="1:25">
      <c r="A2" s="562"/>
      <c r="B2" s="562"/>
      <c r="C2" s="562"/>
      <c r="D2" s="562"/>
      <c r="E2" s="562"/>
      <c r="F2" s="562"/>
      <c r="G2" s="562"/>
      <c r="H2" s="562"/>
      <c r="I2" s="562"/>
      <c r="J2" s="562"/>
      <c r="K2" s="562"/>
      <c r="L2" s="562"/>
      <c r="M2" s="562"/>
      <c r="N2" s="562"/>
      <c r="O2" s="562"/>
      <c r="P2" s="562"/>
      <c r="Q2" s="562"/>
      <c r="R2" s="562"/>
      <c r="S2" s="562"/>
      <c r="T2" s="562"/>
      <c r="U2" s="562"/>
      <c r="V2" s="562"/>
      <c r="W2" s="562"/>
      <c r="X2" s="562"/>
      <c r="Y2" s="65" t="s">
        <v>62</v>
      </c>
    </row>
    <row r="3" spans="1:25" ht="22.5">
      <c r="A3" s="587" t="s">
        <v>318</v>
      </c>
      <c r="B3" s="567"/>
      <c r="C3" s="567"/>
      <c r="D3" s="567"/>
      <c r="E3" s="567"/>
      <c r="F3" s="567"/>
      <c r="G3" s="567"/>
      <c r="H3" s="567"/>
      <c r="I3" s="567"/>
      <c r="J3" s="567"/>
      <c r="K3" s="567"/>
      <c r="L3" s="567"/>
      <c r="M3" s="567"/>
      <c r="N3" s="567"/>
      <c r="O3" s="567"/>
      <c r="P3" s="567"/>
      <c r="Q3" s="567"/>
      <c r="R3" s="567"/>
      <c r="S3" s="567"/>
      <c r="T3" s="567"/>
      <c r="U3" s="567"/>
      <c r="V3" s="567"/>
      <c r="W3" s="567"/>
      <c r="X3" s="567"/>
      <c r="Y3" s="65" t="s">
        <v>62</v>
      </c>
    </row>
    <row r="4" spans="1:25" ht="23.25">
      <c r="A4" s="566" t="s">
        <v>26</v>
      </c>
      <c r="B4" s="568"/>
      <c r="C4" s="568"/>
      <c r="D4" s="568"/>
      <c r="E4" s="568"/>
      <c r="F4" s="568"/>
      <c r="G4" s="568"/>
      <c r="H4" s="568"/>
      <c r="I4" s="568"/>
      <c r="J4" s="568"/>
      <c r="K4" s="568"/>
      <c r="L4" s="568"/>
      <c r="M4" s="568"/>
      <c r="N4" s="568"/>
      <c r="O4" s="568"/>
      <c r="P4" s="568"/>
      <c r="Q4" s="568"/>
      <c r="R4" s="568"/>
      <c r="S4" s="568"/>
      <c r="T4" s="568"/>
      <c r="U4" s="568"/>
      <c r="V4" s="568"/>
      <c r="W4" s="568"/>
      <c r="X4" s="568"/>
      <c r="Y4" s="65" t="s">
        <v>62</v>
      </c>
    </row>
    <row r="5" spans="1:25" ht="23.25">
      <c r="A5" s="566" t="s">
        <v>311</v>
      </c>
      <c r="B5" s="567"/>
      <c r="C5" s="567"/>
      <c r="D5" s="567"/>
      <c r="E5" s="567"/>
      <c r="F5" s="567"/>
      <c r="G5" s="567"/>
      <c r="H5" s="567"/>
      <c r="I5" s="567"/>
      <c r="J5" s="567"/>
      <c r="K5" s="567"/>
      <c r="L5" s="567"/>
      <c r="M5" s="567"/>
      <c r="N5" s="567"/>
      <c r="O5" s="567"/>
      <c r="P5" s="567"/>
      <c r="Q5" s="567"/>
      <c r="R5" s="567"/>
      <c r="S5" s="567"/>
      <c r="T5" s="567"/>
      <c r="U5" s="567"/>
      <c r="V5" s="567"/>
      <c r="W5" s="567"/>
      <c r="X5" s="567"/>
      <c r="Y5" s="65" t="s">
        <v>62</v>
      </c>
    </row>
    <row r="6" spans="1:25" ht="23.25">
      <c r="A6" s="566" t="s">
        <v>310</v>
      </c>
      <c r="B6" s="568"/>
      <c r="C6" s="568"/>
      <c r="D6" s="568"/>
      <c r="E6" s="568"/>
      <c r="F6" s="568"/>
      <c r="G6" s="568"/>
      <c r="H6" s="568"/>
      <c r="I6" s="568"/>
      <c r="J6" s="568"/>
      <c r="K6" s="568"/>
      <c r="L6" s="568"/>
      <c r="M6" s="568"/>
      <c r="N6" s="568"/>
      <c r="O6" s="568"/>
      <c r="P6" s="568"/>
      <c r="Q6" s="568"/>
      <c r="R6" s="568"/>
      <c r="S6" s="568"/>
      <c r="T6" s="568"/>
      <c r="U6" s="568"/>
      <c r="V6" s="568"/>
      <c r="W6" s="568"/>
      <c r="X6" s="568"/>
      <c r="Y6" s="65" t="s">
        <v>62</v>
      </c>
    </row>
    <row r="7" spans="1:25" ht="13.5" customHeight="1">
      <c r="A7" s="569"/>
      <c r="B7" s="569"/>
      <c r="C7" s="569"/>
      <c r="D7" s="569"/>
      <c r="E7" s="569"/>
      <c r="F7" s="569"/>
      <c r="G7" s="569"/>
      <c r="H7" s="569"/>
      <c r="I7" s="569"/>
      <c r="J7" s="569"/>
      <c r="K7" s="569"/>
      <c r="L7" s="569"/>
      <c r="M7" s="569"/>
      <c r="N7" s="569"/>
      <c r="O7" s="569"/>
      <c r="P7" s="569"/>
      <c r="Q7" s="569"/>
      <c r="R7" s="569"/>
      <c r="S7" s="569"/>
      <c r="T7" s="569"/>
      <c r="U7" s="569"/>
      <c r="V7" s="569"/>
      <c r="W7" s="569"/>
      <c r="X7" s="569"/>
      <c r="Y7" s="65" t="s">
        <v>62</v>
      </c>
    </row>
    <row r="8" spans="1:25">
      <c r="A8" s="562"/>
      <c r="B8" s="562"/>
      <c r="C8" s="562"/>
      <c r="D8" s="562"/>
      <c r="E8" s="562"/>
      <c r="F8" s="562"/>
      <c r="G8" s="562"/>
      <c r="H8" s="562"/>
      <c r="I8" s="562"/>
      <c r="J8" s="562"/>
      <c r="K8" s="562"/>
      <c r="L8" s="562"/>
      <c r="M8" s="562"/>
      <c r="N8" s="562"/>
      <c r="O8" s="562"/>
      <c r="P8" s="562"/>
      <c r="Q8" s="562"/>
      <c r="R8" s="562"/>
      <c r="S8" s="562"/>
      <c r="T8" s="562"/>
      <c r="U8" s="563"/>
      <c r="V8" s="557" t="s">
        <v>97</v>
      </c>
      <c r="W8" s="558"/>
      <c r="X8" s="559"/>
      <c r="Y8" s="65" t="s">
        <v>62</v>
      </c>
    </row>
    <row r="9" spans="1:25" ht="6.75" customHeight="1">
      <c r="A9" s="562"/>
      <c r="B9" s="562"/>
      <c r="C9" s="562"/>
      <c r="D9" s="562"/>
      <c r="E9" s="562"/>
      <c r="F9" s="562"/>
      <c r="G9" s="562"/>
      <c r="H9" s="562"/>
      <c r="I9" s="562"/>
      <c r="J9" s="562"/>
      <c r="K9" s="562"/>
      <c r="L9" s="562"/>
      <c r="M9" s="562"/>
      <c r="N9" s="562"/>
      <c r="O9" s="562"/>
      <c r="P9" s="562"/>
      <c r="Q9" s="562"/>
      <c r="R9" s="562"/>
      <c r="S9" s="562"/>
      <c r="T9" s="562"/>
      <c r="U9" s="563"/>
      <c r="V9" s="560" t="s">
        <v>80</v>
      </c>
      <c r="W9" s="586" t="s">
        <v>106</v>
      </c>
      <c r="X9" s="584" t="s">
        <v>328</v>
      </c>
      <c r="Y9" s="65" t="s">
        <v>62</v>
      </c>
    </row>
    <row r="10" spans="1:25" ht="16.5" thickBot="1">
      <c r="A10" s="564"/>
      <c r="B10" s="564"/>
      <c r="C10" s="564"/>
      <c r="D10" s="564"/>
      <c r="E10" s="564"/>
      <c r="F10" s="564"/>
      <c r="G10" s="564"/>
      <c r="H10" s="564"/>
      <c r="I10" s="564"/>
      <c r="J10" s="564"/>
      <c r="K10" s="564"/>
      <c r="L10" s="564"/>
      <c r="M10" s="564"/>
      <c r="N10" s="564"/>
      <c r="O10" s="564"/>
      <c r="P10" s="564"/>
      <c r="Q10" s="564"/>
      <c r="R10" s="564"/>
      <c r="S10" s="564"/>
      <c r="T10" s="564"/>
      <c r="U10" s="565"/>
      <c r="V10" s="561"/>
      <c r="W10" s="585"/>
      <c r="X10" s="585"/>
      <c r="Y10" s="65" t="s">
        <v>62</v>
      </c>
    </row>
    <row r="11" spans="1:25">
      <c r="A11" s="553" t="s">
        <v>159</v>
      </c>
      <c r="B11" s="554"/>
      <c r="C11" s="554"/>
      <c r="D11" s="554"/>
      <c r="E11" s="554"/>
      <c r="F11" s="554"/>
      <c r="G11" s="554"/>
      <c r="H11" s="554"/>
      <c r="I11" s="554"/>
      <c r="J11" s="554"/>
      <c r="K11" s="554"/>
      <c r="L11" s="554"/>
      <c r="M11" s="554"/>
      <c r="N11" s="554"/>
      <c r="O11" s="554"/>
      <c r="P11" s="554"/>
      <c r="Q11" s="554"/>
      <c r="R11" s="554"/>
      <c r="S11" s="554"/>
      <c r="T11" s="554"/>
      <c r="U11" s="554"/>
      <c r="V11" s="460">
        <v>1323</v>
      </c>
      <c r="W11" s="460">
        <v>1314</v>
      </c>
      <c r="X11" s="134">
        <v>219250</v>
      </c>
      <c r="Y11" s="65" t="s">
        <v>62</v>
      </c>
    </row>
    <row r="12" spans="1:25" ht="20.25" customHeight="1">
      <c r="A12" s="544" t="s">
        <v>286</v>
      </c>
      <c r="B12" s="545"/>
      <c r="C12" s="545"/>
      <c r="D12" s="545"/>
      <c r="E12" s="545"/>
      <c r="F12" s="545"/>
      <c r="G12" s="545"/>
      <c r="H12" s="545"/>
      <c r="I12" s="545"/>
      <c r="J12" s="545"/>
      <c r="K12" s="545"/>
      <c r="L12" s="545"/>
      <c r="M12" s="545"/>
      <c r="N12" s="545"/>
      <c r="O12" s="545"/>
      <c r="P12" s="545"/>
      <c r="Q12" s="545"/>
      <c r="R12" s="545"/>
      <c r="S12" s="545"/>
      <c r="T12" s="545"/>
      <c r="U12" s="545"/>
      <c r="V12" s="135"/>
      <c r="W12" s="135"/>
      <c r="X12" s="70"/>
      <c r="Y12" s="65" t="s">
        <v>62</v>
      </c>
    </row>
    <row r="13" spans="1:25">
      <c r="A13" s="551" t="s">
        <v>160</v>
      </c>
      <c r="B13" s="552"/>
      <c r="C13" s="552"/>
      <c r="D13" s="552"/>
      <c r="E13" s="552"/>
      <c r="F13" s="552"/>
      <c r="G13" s="552"/>
      <c r="H13" s="552"/>
      <c r="I13" s="552"/>
      <c r="J13" s="552"/>
      <c r="K13" s="552"/>
      <c r="L13" s="552"/>
      <c r="M13" s="552"/>
      <c r="N13" s="552"/>
      <c r="O13" s="552"/>
      <c r="P13" s="552"/>
      <c r="Q13" s="552"/>
      <c r="R13" s="552"/>
      <c r="S13" s="552"/>
      <c r="T13" s="552"/>
      <c r="U13" s="552"/>
      <c r="V13" s="136">
        <f>+V12+V11</f>
        <v>1323</v>
      </c>
      <c r="W13" s="136">
        <f>+W12+W11</f>
        <v>1314</v>
      </c>
      <c r="X13" s="71">
        <f>+X12+X11</f>
        <v>219250</v>
      </c>
      <c r="Y13" s="65" t="s">
        <v>62</v>
      </c>
    </row>
    <row r="14" spans="1:25">
      <c r="A14" s="553" t="s">
        <v>55</v>
      </c>
      <c r="B14" s="554"/>
      <c r="C14" s="554"/>
      <c r="D14" s="554"/>
      <c r="E14" s="554"/>
      <c r="F14" s="554"/>
      <c r="G14" s="554"/>
      <c r="H14" s="554"/>
      <c r="I14" s="554"/>
      <c r="J14" s="554"/>
      <c r="K14" s="554"/>
      <c r="L14" s="554"/>
      <c r="M14" s="554"/>
      <c r="N14" s="554"/>
      <c r="O14" s="554"/>
      <c r="P14" s="554"/>
      <c r="Q14" s="554"/>
      <c r="R14" s="554"/>
      <c r="S14" s="554"/>
      <c r="T14" s="554"/>
      <c r="U14" s="554"/>
      <c r="V14" s="137">
        <v>1323</v>
      </c>
      <c r="W14" s="137">
        <v>1314</v>
      </c>
      <c r="X14" s="72">
        <v>219250</v>
      </c>
      <c r="Y14" s="65" t="s">
        <v>62</v>
      </c>
    </row>
    <row r="15" spans="1:25" ht="18.75" customHeight="1">
      <c r="A15" s="548" t="s">
        <v>98</v>
      </c>
      <c r="B15" s="549"/>
      <c r="C15" s="549"/>
      <c r="D15" s="549"/>
      <c r="E15" s="549"/>
      <c r="F15" s="549"/>
      <c r="G15" s="549"/>
      <c r="H15" s="549"/>
      <c r="I15" s="549"/>
      <c r="J15" s="549"/>
      <c r="K15" s="549"/>
      <c r="L15" s="549"/>
      <c r="M15" s="549"/>
      <c r="N15" s="549"/>
      <c r="O15" s="549"/>
      <c r="P15" s="549"/>
      <c r="Q15" s="549"/>
      <c r="R15" s="549"/>
      <c r="S15" s="549"/>
      <c r="T15" s="549"/>
      <c r="U15" s="549"/>
      <c r="V15" s="416"/>
      <c r="W15" s="416"/>
      <c r="X15" s="417"/>
      <c r="Y15" s="65" t="s">
        <v>62</v>
      </c>
    </row>
    <row r="16" spans="1:25">
      <c r="A16" s="546" t="s">
        <v>56</v>
      </c>
      <c r="B16" s="547"/>
      <c r="C16" s="547"/>
      <c r="D16" s="547"/>
      <c r="E16" s="547"/>
      <c r="F16" s="547"/>
      <c r="G16" s="547"/>
      <c r="H16" s="547"/>
      <c r="I16" s="547"/>
      <c r="J16" s="547"/>
      <c r="K16" s="547"/>
      <c r="L16" s="547"/>
      <c r="M16" s="547"/>
      <c r="N16" s="547"/>
      <c r="O16" s="547"/>
      <c r="P16" s="547"/>
      <c r="Q16" s="547"/>
      <c r="R16" s="547"/>
      <c r="S16" s="547"/>
      <c r="T16" s="547"/>
      <c r="U16" s="547"/>
      <c r="V16" s="138">
        <f>+V15+V14</f>
        <v>1323</v>
      </c>
      <c r="W16" s="138">
        <f>+W15+W14</f>
        <v>1314</v>
      </c>
      <c r="X16" s="73">
        <f>+X15+X14</f>
        <v>219250</v>
      </c>
      <c r="Y16" s="65" t="s">
        <v>62</v>
      </c>
    </row>
    <row r="17" spans="1:25">
      <c r="A17" s="544" t="s">
        <v>152</v>
      </c>
      <c r="B17" s="545"/>
      <c r="C17" s="545"/>
      <c r="D17" s="545"/>
      <c r="E17" s="545"/>
      <c r="F17" s="545"/>
      <c r="G17" s="545"/>
      <c r="H17" s="545"/>
      <c r="I17" s="545"/>
      <c r="J17" s="545"/>
      <c r="K17" s="545"/>
      <c r="L17" s="545"/>
      <c r="M17" s="545"/>
      <c r="N17" s="545"/>
      <c r="O17" s="545"/>
      <c r="P17" s="545"/>
      <c r="Q17" s="545"/>
      <c r="R17" s="545"/>
      <c r="S17" s="545"/>
      <c r="T17" s="545"/>
      <c r="U17" s="545"/>
      <c r="V17" s="69"/>
      <c r="W17" s="69"/>
      <c r="X17" s="70"/>
      <c r="Y17" s="65" t="s">
        <v>62</v>
      </c>
    </row>
    <row r="18" spans="1:25">
      <c r="A18" s="540" t="s">
        <v>16</v>
      </c>
      <c r="B18" s="541"/>
      <c r="C18" s="541"/>
      <c r="D18" s="541"/>
      <c r="E18" s="541"/>
      <c r="F18" s="541"/>
      <c r="G18" s="541"/>
      <c r="H18" s="541"/>
      <c r="I18" s="541"/>
      <c r="J18" s="541"/>
      <c r="K18" s="541"/>
      <c r="L18" s="541"/>
      <c r="M18" s="541"/>
      <c r="N18" s="541"/>
      <c r="O18" s="541"/>
      <c r="P18" s="541"/>
      <c r="Q18" s="541"/>
      <c r="R18" s="541"/>
      <c r="S18" s="541"/>
      <c r="T18" s="541"/>
      <c r="U18" s="541"/>
      <c r="V18" s="69"/>
      <c r="W18" s="69"/>
      <c r="X18" s="70">
        <v>5238</v>
      </c>
      <c r="Y18" s="65" t="s">
        <v>62</v>
      </c>
    </row>
    <row r="19" spans="1:25">
      <c r="A19" s="555" t="s">
        <v>71</v>
      </c>
      <c r="B19" s="556"/>
      <c r="C19" s="556"/>
      <c r="D19" s="556"/>
      <c r="E19" s="556"/>
      <c r="F19" s="556"/>
      <c r="G19" s="556"/>
      <c r="H19" s="556"/>
      <c r="I19" s="556"/>
      <c r="J19" s="556"/>
      <c r="K19" s="556"/>
      <c r="L19" s="556"/>
      <c r="M19" s="556"/>
      <c r="N19" s="556"/>
      <c r="O19" s="556"/>
      <c r="P19" s="556"/>
      <c r="Q19" s="556"/>
      <c r="R19" s="556"/>
      <c r="S19" s="556"/>
      <c r="T19" s="556"/>
      <c r="U19" s="556"/>
      <c r="V19" s="69"/>
      <c r="W19" s="69"/>
      <c r="X19" s="70"/>
      <c r="Y19" s="65" t="s">
        <v>62</v>
      </c>
    </row>
    <row r="20" spans="1:25">
      <c r="A20" s="550" t="s">
        <v>94</v>
      </c>
      <c r="B20" s="543"/>
      <c r="C20" s="543"/>
      <c r="D20" s="543"/>
      <c r="E20" s="543"/>
      <c r="F20" s="543"/>
      <c r="G20" s="543"/>
      <c r="H20" s="543"/>
      <c r="I20" s="543"/>
      <c r="J20" s="543"/>
      <c r="K20" s="543"/>
      <c r="L20" s="543"/>
      <c r="M20" s="543"/>
      <c r="N20" s="543"/>
      <c r="O20" s="543"/>
      <c r="P20" s="543"/>
      <c r="Q20" s="543"/>
      <c r="R20" s="543"/>
      <c r="S20" s="543"/>
      <c r="T20" s="543"/>
      <c r="U20" s="543"/>
      <c r="V20" s="69"/>
      <c r="W20" s="69"/>
      <c r="X20" s="70"/>
      <c r="Y20" s="65" t="s">
        <v>62</v>
      </c>
    </row>
    <row r="21" spans="1:25">
      <c r="A21" s="540" t="s">
        <v>17</v>
      </c>
      <c r="B21" s="541"/>
      <c r="C21" s="541"/>
      <c r="D21" s="541"/>
      <c r="E21" s="541"/>
      <c r="F21" s="541"/>
      <c r="G21" s="541"/>
      <c r="H21" s="541"/>
      <c r="I21" s="541"/>
      <c r="J21" s="541"/>
      <c r="K21" s="541"/>
      <c r="L21" s="541"/>
      <c r="M21" s="541"/>
      <c r="N21" s="541"/>
      <c r="O21" s="541"/>
      <c r="P21" s="541"/>
      <c r="Q21" s="541"/>
      <c r="R21" s="541"/>
      <c r="S21" s="541"/>
      <c r="T21" s="541"/>
      <c r="U21" s="541"/>
      <c r="V21" s="69"/>
      <c r="W21" s="69"/>
      <c r="X21" s="70">
        <v>-127</v>
      </c>
      <c r="Y21" s="65" t="s">
        <v>62</v>
      </c>
    </row>
    <row r="22" spans="1:25">
      <c r="A22" s="540" t="s">
        <v>18</v>
      </c>
      <c r="B22" s="541"/>
      <c r="C22" s="541"/>
      <c r="D22" s="541"/>
      <c r="E22" s="541"/>
      <c r="F22" s="541"/>
      <c r="G22" s="541"/>
      <c r="H22" s="541"/>
      <c r="I22" s="541"/>
      <c r="J22" s="541"/>
      <c r="K22" s="541"/>
      <c r="L22" s="541"/>
      <c r="M22" s="541"/>
      <c r="N22" s="541"/>
      <c r="O22" s="541"/>
      <c r="P22" s="541"/>
      <c r="Q22" s="541"/>
      <c r="R22" s="541"/>
      <c r="S22" s="541"/>
      <c r="T22" s="541"/>
      <c r="U22" s="541"/>
      <c r="V22" s="69"/>
      <c r="W22" s="69"/>
      <c r="X22" s="70">
        <v>-14</v>
      </c>
      <c r="Y22" s="65" t="s">
        <v>62</v>
      </c>
    </row>
    <row r="23" spans="1:25">
      <c r="A23" s="452" t="s">
        <v>19</v>
      </c>
      <c r="B23" s="453"/>
      <c r="C23" s="453"/>
      <c r="D23" s="453"/>
      <c r="E23" s="453"/>
      <c r="F23" s="453"/>
      <c r="G23" s="453"/>
      <c r="H23" s="453"/>
      <c r="I23" s="453"/>
      <c r="J23" s="453"/>
      <c r="K23" s="453"/>
      <c r="L23" s="453"/>
      <c r="M23" s="453"/>
      <c r="N23" s="453"/>
      <c r="O23" s="453"/>
      <c r="P23" s="453"/>
      <c r="Q23" s="453"/>
      <c r="R23" s="453"/>
      <c r="S23" s="453"/>
      <c r="T23" s="453"/>
      <c r="U23" s="453"/>
      <c r="V23" s="454"/>
      <c r="W23" s="69"/>
      <c r="X23" s="70">
        <f>SUM(X21:X22)</f>
        <v>-141</v>
      </c>
      <c r="Y23" s="65" t="s">
        <v>62</v>
      </c>
    </row>
    <row r="24" spans="1:25">
      <c r="A24" s="542" t="s">
        <v>15</v>
      </c>
      <c r="B24" s="543"/>
      <c r="C24" s="543"/>
      <c r="D24" s="543"/>
      <c r="E24" s="543"/>
      <c r="F24" s="543"/>
      <c r="G24" s="543"/>
      <c r="H24" s="543"/>
      <c r="I24" s="543"/>
      <c r="J24" s="543"/>
      <c r="K24" s="543"/>
      <c r="L24" s="543"/>
      <c r="M24" s="543"/>
      <c r="N24" s="543"/>
      <c r="O24" s="543"/>
      <c r="P24" s="543"/>
      <c r="Q24" s="543"/>
      <c r="R24" s="543"/>
      <c r="S24" s="543"/>
      <c r="T24" s="543"/>
      <c r="U24" s="543"/>
      <c r="V24" s="69"/>
      <c r="W24" s="69"/>
      <c r="X24" s="70"/>
      <c r="Y24" s="65" t="s">
        <v>62</v>
      </c>
    </row>
    <row r="25" spans="1:25">
      <c r="A25" s="540" t="s">
        <v>300</v>
      </c>
      <c r="B25" s="541"/>
      <c r="C25" s="541"/>
      <c r="D25" s="541"/>
      <c r="E25" s="541"/>
      <c r="F25" s="541"/>
      <c r="G25" s="541"/>
      <c r="H25" s="541"/>
      <c r="I25" s="541"/>
      <c r="J25" s="541"/>
      <c r="K25" s="541"/>
      <c r="L25" s="541"/>
      <c r="M25" s="541"/>
      <c r="N25" s="541"/>
      <c r="O25" s="541"/>
      <c r="P25" s="541"/>
      <c r="Q25" s="541"/>
      <c r="R25" s="541"/>
      <c r="S25" s="541"/>
      <c r="T25" s="541"/>
      <c r="U25" s="541"/>
      <c r="V25" s="69"/>
      <c r="W25" s="69">
        <v>9</v>
      </c>
      <c r="X25" s="70">
        <v>2145</v>
      </c>
      <c r="Y25" s="65" t="s">
        <v>62</v>
      </c>
    </row>
    <row r="26" spans="1:25">
      <c r="A26" s="594" t="s">
        <v>72</v>
      </c>
      <c r="B26" s="595"/>
      <c r="C26" s="595"/>
      <c r="D26" s="595"/>
      <c r="E26" s="595"/>
      <c r="F26" s="595"/>
      <c r="G26" s="595"/>
      <c r="H26" s="595"/>
      <c r="I26" s="595"/>
      <c r="J26" s="595"/>
      <c r="K26" s="595"/>
      <c r="L26" s="595"/>
      <c r="M26" s="595"/>
      <c r="N26" s="595"/>
      <c r="O26" s="595"/>
      <c r="P26" s="595"/>
      <c r="Q26" s="595"/>
      <c r="R26" s="595"/>
      <c r="S26" s="595"/>
      <c r="T26" s="595"/>
      <c r="U26" s="595"/>
      <c r="V26" s="69"/>
      <c r="W26" s="69"/>
      <c r="X26" s="70">
        <v>2286</v>
      </c>
      <c r="Y26" s="65" t="s">
        <v>62</v>
      </c>
    </row>
    <row r="27" spans="1:25">
      <c r="A27" s="591" t="s">
        <v>320</v>
      </c>
      <c r="B27" s="541"/>
      <c r="C27" s="541"/>
      <c r="D27" s="541"/>
      <c r="E27" s="541"/>
      <c r="F27" s="541"/>
      <c r="G27" s="541"/>
      <c r="H27" s="541"/>
      <c r="I27" s="541"/>
      <c r="J27" s="541"/>
      <c r="K27" s="541"/>
      <c r="L27" s="541"/>
      <c r="M27" s="541"/>
      <c r="N27" s="541"/>
      <c r="O27" s="541"/>
      <c r="P27" s="541"/>
      <c r="Q27" s="541"/>
      <c r="R27" s="541"/>
      <c r="S27" s="541"/>
      <c r="T27" s="541"/>
      <c r="U27" s="541"/>
      <c r="V27" s="69">
        <f>SUM(V25:V26)</f>
        <v>0</v>
      </c>
      <c r="W27" s="69">
        <f>SUM(W25:W26)</f>
        <v>9</v>
      </c>
      <c r="X27" s="69">
        <f>SUM(X25:X26)</f>
        <v>4431</v>
      </c>
      <c r="Y27" s="65" t="s">
        <v>62</v>
      </c>
    </row>
    <row r="28" spans="1:25">
      <c r="A28" s="550" t="s">
        <v>96</v>
      </c>
      <c r="B28" s="543"/>
      <c r="C28" s="543"/>
      <c r="D28" s="543"/>
      <c r="E28" s="543"/>
      <c r="F28" s="543"/>
      <c r="G28" s="543"/>
      <c r="H28" s="543"/>
      <c r="I28" s="543"/>
      <c r="J28" s="543"/>
      <c r="K28" s="543"/>
      <c r="L28" s="543"/>
      <c r="M28" s="543"/>
      <c r="N28" s="543"/>
      <c r="O28" s="543"/>
      <c r="P28" s="543"/>
      <c r="Q28" s="543"/>
      <c r="R28" s="543"/>
      <c r="S28" s="543"/>
      <c r="T28" s="543"/>
      <c r="U28" s="543"/>
      <c r="V28" s="69">
        <f>V27</f>
        <v>0</v>
      </c>
      <c r="W28" s="69">
        <f>+W27</f>
        <v>9</v>
      </c>
      <c r="X28" s="69">
        <f>+X27</f>
        <v>4431</v>
      </c>
      <c r="Y28" s="65" t="s">
        <v>62</v>
      </c>
    </row>
    <row r="29" spans="1:25">
      <c r="A29" s="550" t="s">
        <v>95</v>
      </c>
      <c r="B29" s="543"/>
      <c r="C29" s="543"/>
      <c r="D29" s="543"/>
      <c r="E29" s="543"/>
      <c r="F29" s="543"/>
      <c r="G29" s="543"/>
      <c r="H29" s="543"/>
      <c r="I29" s="543"/>
      <c r="J29" s="543"/>
      <c r="K29" s="543"/>
      <c r="L29" s="543"/>
      <c r="M29" s="543"/>
      <c r="N29" s="543"/>
      <c r="O29" s="543"/>
      <c r="P29" s="543"/>
      <c r="Q29" s="543"/>
      <c r="R29" s="543"/>
      <c r="S29" s="543"/>
      <c r="T29" s="543"/>
      <c r="U29" s="543"/>
      <c r="V29" s="69">
        <f>V28+V18</f>
        <v>0</v>
      </c>
      <c r="W29" s="69">
        <f>W28+W18</f>
        <v>9</v>
      </c>
      <c r="X29" s="69">
        <f>X28+X18</f>
        <v>9669</v>
      </c>
      <c r="Y29" s="65" t="s">
        <v>62</v>
      </c>
    </row>
    <row r="30" spans="1:25">
      <c r="A30" s="596" t="s">
        <v>293</v>
      </c>
      <c r="B30" s="597"/>
      <c r="C30" s="597"/>
      <c r="D30" s="597"/>
      <c r="E30" s="597"/>
      <c r="F30" s="597"/>
      <c r="G30" s="597"/>
      <c r="H30" s="597"/>
      <c r="I30" s="597"/>
      <c r="J30" s="597"/>
      <c r="K30" s="597"/>
      <c r="L30" s="597"/>
      <c r="M30" s="597"/>
      <c r="N30" s="597"/>
      <c r="O30" s="597"/>
      <c r="P30" s="597"/>
      <c r="Q30" s="597"/>
      <c r="R30" s="597"/>
      <c r="S30" s="597"/>
      <c r="T30" s="597"/>
      <c r="U30" s="598"/>
      <c r="V30" s="131">
        <f>+V29+V16</f>
        <v>1323</v>
      </c>
      <c r="W30" s="131">
        <f>+W29+W16</f>
        <v>1323</v>
      </c>
      <c r="X30" s="131">
        <f>+X29+X16+X23</f>
        <v>228778</v>
      </c>
      <c r="Y30" s="65" t="s">
        <v>62</v>
      </c>
    </row>
    <row r="31" spans="1:25">
      <c r="A31" s="555" t="s">
        <v>153</v>
      </c>
      <c r="B31" s="556"/>
      <c r="C31" s="556"/>
      <c r="D31" s="556"/>
      <c r="E31" s="556"/>
      <c r="F31" s="556"/>
      <c r="G31" s="556"/>
      <c r="H31" s="556"/>
      <c r="I31" s="556"/>
      <c r="J31" s="556"/>
      <c r="K31" s="556"/>
      <c r="L31" s="556"/>
      <c r="M31" s="556"/>
      <c r="N31" s="556"/>
      <c r="O31" s="556"/>
      <c r="P31" s="556"/>
      <c r="Q31" s="556"/>
      <c r="R31" s="556"/>
      <c r="S31" s="556"/>
      <c r="T31" s="556"/>
      <c r="U31" s="556"/>
      <c r="V31" s="69"/>
      <c r="W31" s="69"/>
      <c r="X31" s="70"/>
      <c r="Y31" s="65" t="s">
        <v>62</v>
      </c>
    </row>
    <row r="32" spans="1:25">
      <c r="A32" s="550" t="s">
        <v>329</v>
      </c>
      <c r="B32" s="543"/>
      <c r="C32" s="543"/>
      <c r="D32" s="543"/>
      <c r="E32" s="543"/>
      <c r="F32" s="543"/>
      <c r="G32" s="543"/>
      <c r="H32" s="543"/>
      <c r="I32" s="543"/>
      <c r="J32" s="543"/>
      <c r="K32" s="543"/>
      <c r="L32" s="543"/>
      <c r="M32" s="543"/>
      <c r="N32" s="543"/>
      <c r="O32" s="543"/>
      <c r="P32" s="543"/>
      <c r="Q32" s="543"/>
      <c r="R32" s="543"/>
      <c r="S32" s="543"/>
      <c r="T32" s="543"/>
      <c r="U32" s="543"/>
      <c r="V32" s="69" t="s">
        <v>327</v>
      </c>
      <c r="W32" s="69"/>
      <c r="X32" s="70"/>
      <c r="Y32" s="65" t="s">
        <v>62</v>
      </c>
    </row>
    <row r="33" spans="1:25">
      <c r="A33" s="591" t="s">
        <v>20</v>
      </c>
      <c r="B33" s="592"/>
      <c r="C33" s="592"/>
      <c r="D33" s="592"/>
      <c r="E33" s="592"/>
      <c r="F33" s="592"/>
      <c r="G33" s="592"/>
      <c r="H33" s="592"/>
      <c r="I33" s="592"/>
      <c r="J33" s="592"/>
      <c r="K33" s="592"/>
      <c r="L33" s="592"/>
      <c r="M33" s="592"/>
      <c r="N33" s="592"/>
      <c r="O33" s="592"/>
      <c r="P33" s="592"/>
      <c r="Q33" s="592"/>
      <c r="R33" s="592"/>
      <c r="S33" s="592"/>
      <c r="T33" s="592"/>
      <c r="U33" s="593"/>
      <c r="V33" s="69">
        <v>8</v>
      </c>
      <c r="W33" s="69">
        <v>4</v>
      </c>
      <c r="X33" s="70">
        <v>615</v>
      </c>
      <c r="Y33" s="65" t="s">
        <v>62</v>
      </c>
    </row>
    <row r="34" spans="1:25">
      <c r="A34" s="591" t="s">
        <v>21</v>
      </c>
      <c r="B34" s="592"/>
      <c r="C34" s="592"/>
      <c r="D34" s="592"/>
      <c r="E34" s="592"/>
      <c r="F34" s="592"/>
      <c r="G34" s="592"/>
      <c r="H34" s="592"/>
      <c r="I34" s="592"/>
      <c r="J34" s="592"/>
      <c r="K34" s="592"/>
      <c r="L34" s="592"/>
      <c r="M34" s="592"/>
      <c r="N34" s="592"/>
      <c r="O34" s="592"/>
      <c r="P34" s="592"/>
      <c r="Q34" s="592"/>
      <c r="R34" s="592"/>
      <c r="S34" s="592"/>
      <c r="T34" s="592"/>
      <c r="U34" s="593"/>
      <c r="V34" s="69"/>
      <c r="W34" s="69"/>
      <c r="X34" s="70">
        <v>5201</v>
      </c>
      <c r="Y34" s="65" t="s">
        <v>62</v>
      </c>
    </row>
    <row r="35" spans="1:25">
      <c r="A35" s="594" t="s">
        <v>155</v>
      </c>
      <c r="B35" s="595"/>
      <c r="C35" s="595"/>
      <c r="D35" s="595"/>
      <c r="E35" s="595"/>
      <c r="F35" s="595"/>
      <c r="G35" s="595"/>
      <c r="H35" s="595"/>
      <c r="I35" s="595"/>
      <c r="J35" s="595"/>
      <c r="K35" s="595"/>
      <c r="L35" s="595"/>
      <c r="M35" s="595"/>
      <c r="N35" s="595"/>
      <c r="O35" s="595"/>
      <c r="P35" s="595"/>
      <c r="Q35" s="595"/>
      <c r="R35" s="595"/>
      <c r="S35" s="595"/>
      <c r="T35" s="595"/>
      <c r="U35" s="595"/>
      <c r="V35" s="415">
        <f>SUM(V33:V34)</f>
        <v>8</v>
      </c>
      <c r="W35" s="70">
        <f>SUM(W33:W34)</f>
        <v>4</v>
      </c>
      <c r="X35" s="70">
        <f>SUM(X33:X34)</f>
        <v>5816</v>
      </c>
      <c r="Y35" s="65" t="s">
        <v>62</v>
      </c>
    </row>
    <row r="36" spans="1:25">
      <c r="A36" s="550" t="s">
        <v>338</v>
      </c>
      <c r="B36" s="543"/>
      <c r="C36" s="543"/>
      <c r="D36" s="543"/>
      <c r="E36" s="543"/>
      <c r="F36" s="543"/>
      <c r="G36" s="543"/>
      <c r="H36" s="543"/>
      <c r="I36" s="543"/>
      <c r="J36" s="543"/>
      <c r="K36" s="543"/>
      <c r="L36" s="543"/>
      <c r="M36" s="543"/>
      <c r="N36" s="543"/>
      <c r="O36" s="543"/>
      <c r="P36" s="543"/>
      <c r="Q36" s="543"/>
      <c r="R36" s="543"/>
      <c r="S36" s="543"/>
      <c r="T36" s="543"/>
      <c r="U36" s="543"/>
      <c r="V36" s="69"/>
      <c r="W36" s="69"/>
      <c r="X36" s="70"/>
      <c r="Y36" s="65" t="s">
        <v>62</v>
      </c>
    </row>
    <row r="37" spans="1:25">
      <c r="A37" s="591" t="s">
        <v>22</v>
      </c>
      <c r="B37" s="541"/>
      <c r="C37" s="541"/>
      <c r="D37" s="541"/>
      <c r="E37" s="541"/>
      <c r="F37" s="541"/>
      <c r="G37" s="541"/>
      <c r="H37" s="541"/>
      <c r="I37" s="541"/>
      <c r="J37" s="541"/>
      <c r="K37" s="541"/>
      <c r="L37" s="541"/>
      <c r="M37" s="541"/>
      <c r="N37" s="541"/>
      <c r="O37" s="541"/>
      <c r="P37" s="541"/>
      <c r="Q37" s="541"/>
      <c r="R37" s="541"/>
      <c r="S37" s="541"/>
      <c r="T37" s="541"/>
      <c r="U37" s="541"/>
      <c r="V37" s="69"/>
      <c r="W37" s="69"/>
      <c r="X37" s="70">
        <v>-216</v>
      </c>
      <c r="Y37" s="65" t="s">
        <v>62</v>
      </c>
    </row>
    <row r="38" spans="1:25">
      <c r="A38" s="591" t="s">
        <v>23</v>
      </c>
      <c r="B38" s="541"/>
      <c r="C38" s="541"/>
      <c r="D38" s="541"/>
      <c r="E38" s="541"/>
      <c r="F38" s="541"/>
      <c r="G38" s="541"/>
      <c r="H38" s="541"/>
      <c r="I38" s="541"/>
      <c r="J38" s="541"/>
      <c r="K38" s="541"/>
      <c r="L38" s="541"/>
      <c r="M38" s="541"/>
      <c r="N38" s="541"/>
      <c r="O38" s="541"/>
      <c r="P38" s="541"/>
      <c r="Q38" s="541"/>
      <c r="R38" s="541"/>
      <c r="S38" s="541"/>
      <c r="T38" s="541"/>
      <c r="U38" s="541"/>
      <c r="V38" s="69"/>
      <c r="W38" s="69"/>
      <c r="X38" s="70">
        <v>-82</v>
      </c>
      <c r="Y38" s="65" t="s">
        <v>62</v>
      </c>
    </row>
    <row r="39" spans="1:25">
      <c r="A39" s="591" t="s">
        <v>24</v>
      </c>
      <c r="B39" s="541"/>
      <c r="C39" s="541"/>
      <c r="D39" s="541"/>
      <c r="E39" s="541"/>
      <c r="F39" s="541"/>
      <c r="G39" s="541"/>
      <c r="H39" s="541"/>
      <c r="I39" s="541"/>
      <c r="J39" s="541"/>
      <c r="K39" s="541"/>
      <c r="L39" s="541"/>
      <c r="M39" s="541"/>
      <c r="N39" s="541"/>
      <c r="O39" s="541"/>
      <c r="P39" s="541"/>
      <c r="Q39" s="541"/>
      <c r="R39" s="541"/>
      <c r="S39" s="541"/>
      <c r="T39" s="541"/>
      <c r="U39" s="541"/>
      <c r="V39" s="69"/>
      <c r="W39" s="69"/>
      <c r="X39" s="69">
        <v>-181</v>
      </c>
      <c r="Y39" s="65" t="s">
        <v>62</v>
      </c>
    </row>
    <row r="40" spans="1:25" ht="18" customHeight="1">
      <c r="A40" s="550" t="s">
        <v>154</v>
      </c>
      <c r="B40" s="543"/>
      <c r="C40" s="543"/>
      <c r="D40" s="543"/>
      <c r="E40" s="543"/>
      <c r="F40" s="543"/>
      <c r="G40" s="543"/>
      <c r="H40" s="543"/>
      <c r="I40" s="543"/>
      <c r="J40" s="543"/>
      <c r="K40" s="543"/>
      <c r="L40" s="543"/>
      <c r="M40" s="543"/>
      <c r="N40" s="543"/>
      <c r="O40" s="543"/>
      <c r="P40" s="543"/>
      <c r="Q40" s="543"/>
      <c r="R40" s="543"/>
      <c r="S40" s="543"/>
      <c r="T40" s="543"/>
      <c r="U40" s="543"/>
      <c r="V40" s="75">
        <f>SUM(V35+V37+V38+V39)</f>
        <v>8</v>
      </c>
      <c r="W40" s="75">
        <f>SUM(W35+W37+W38+W39)</f>
        <v>4</v>
      </c>
      <c r="X40" s="75">
        <f>SUM(X35+X37+X38+X39)</f>
        <v>5337</v>
      </c>
      <c r="Y40" s="65" t="s">
        <v>62</v>
      </c>
    </row>
    <row r="41" spans="1:25" ht="18" customHeight="1">
      <c r="A41" s="590" t="s">
        <v>294</v>
      </c>
      <c r="B41" s="589"/>
      <c r="C41" s="589"/>
      <c r="D41" s="589"/>
      <c r="E41" s="589"/>
      <c r="F41" s="589"/>
      <c r="G41" s="589"/>
      <c r="H41" s="589"/>
      <c r="I41" s="589"/>
      <c r="J41" s="589"/>
      <c r="K41" s="589"/>
      <c r="L41" s="589"/>
      <c r="M41" s="589"/>
      <c r="N41" s="589"/>
      <c r="O41" s="589"/>
      <c r="P41" s="589"/>
      <c r="Q41" s="589"/>
      <c r="R41" s="589"/>
      <c r="S41" s="589"/>
      <c r="T41" s="589"/>
      <c r="U41" s="589"/>
      <c r="V41" s="76">
        <f>V30+V40</f>
        <v>1331</v>
      </c>
      <c r="W41" s="76">
        <f>W30+W40</f>
        <v>1327</v>
      </c>
      <c r="X41" s="76">
        <f>X30+X40</f>
        <v>234115</v>
      </c>
      <c r="Y41" s="65" t="s">
        <v>62</v>
      </c>
    </row>
    <row r="42" spans="1:25" ht="18" customHeight="1">
      <c r="A42" s="588" t="s">
        <v>59</v>
      </c>
      <c r="B42" s="589"/>
      <c r="C42" s="589"/>
      <c r="D42" s="589"/>
      <c r="E42" s="589"/>
      <c r="F42" s="589"/>
      <c r="G42" s="589"/>
      <c r="H42" s="589"/>
      <c r="I42" s="589"/>
      <c r="J42" s="589"/>
      <c r="K42" s="589"/>
      <c r="L42" s="589"/>
      <c r="M42" s="589"/>
      <c r="N42" s="589"/>
      <c r="O42" s="589"/>
      <c r="P42" s="589"/>
      <c r="Q42" s="589"/>
      <c r="R42" s="589"/>
      <c r="S42" s="589"/>
      <c r="T42" s="589"/>
      <c r="U42" s="589"/>
      <c r="V42" s="74">
        <f>+V41-V13</f>
        <v>8</v>
      </c>
      <c r="W42" s="74">
        <f>+W41-W13</f>
        <v>13</v>
      </c>
      <c r="X42" s="74">
        <f>+X41-X13</f>
        <v>14865</v>
      </c>
      <c r="Y42" s="65" t="s">
        <v>62</v>
      </c>
    </row>
    <row r="43" spans="1:25">
      <c r="Y43" s="65" t="s">
        <v>62</v>
      </c>
    </row>
    <row r="44" spans="1:25" ht="18" customHeight="1">
      <c r="Y44" s="65" t="s">
        <v>62</v>
      </c>
    </row>
    <row r="45" spans="1:25" ht="18" customHeight="1">
      <c r="A45" s="47"/>
      <c r="B45" s="47"/>
      <c r="C45" s="47"/>
      <c r="D45" s="48"/>
      <c r="E45" s="48"/>
      <c r="F45" s="48"/>
      <c r="G45" s="48"/>
      <c r="H45" s="48"/>
      <c r="I45" s="48"/>
      <c r="J45" s="48"/>
      <c r="K45" s="48"/>
      <c r="L45" s="48"/>
      <c r="M45" s="48"/>
      <c r="N45" s="48"/>
      <c r="O45" s="48"/>
      <c r="P45" s="48"/>
      <c r="Q45" s="48"/>
      <c r="R45" s="48"/>
      <c r="S45" s="48"/>
      <c r="T45" s="48"/>
      <c r="U45" s="48"/>
      <c r="V45" s="48"/>
      <c r="W45" s="48"/>
      <c r="X45" s="48"/>
      <c r="Y45" s="65" t="s">
        <v>62</v>
      </c>
    </row>
    <row r="46" spans="1:25" ht="22.5" customHeight="1">
      <c r="A46" s="606" t="s">
        <v>325</v>
      </c>
      <c r="B46" s="607"/>
      <c r="C46" s="607"/>
      <c r="D46" s="570" t="s">
        <v>76</v>
      </c>
      <c r="E46" s="571"/>
      <c r="F46" s="572"/>
      <c r="G46" s="576" t="s">
        <v>359</v>
      </c>
      <c r="H46" s="577"/>
      <c r="I46" s="578"/>
      <c r="J46" s="570" t="s">
        <v>295</v>
      </c>
      <c r="K46" s="571"/>
      <c r="L46" s="572"/>
      <c r="M46" s="570" t="s">
        <v>293</v>
      </c>
      <c r="N46" s="571"/>
      <c r="O46" s="572"/>
      <c r="P46" s="570" t="s">
        <v>296</v>
      </c>
      <c r="Q46" s="612"/>
      <c r="R46" s="612"/>
      <c r="S46" s="570" t="s">
        <v>297</v>
      </c>
      <c r="T46" s="571"/>
      <c r="U46" s="571"/>
      <c r="V46" s="570" t="s">
        <v>99</v>
      </c>
      <c r="W46" s="571"/>
      <c r="X46" s="572"/>
      <c r="Y46" s="65" t="s">
        <v>62</v>
      </c>
    </row>
    <row r="47" spans="1:25" ht="27.75" customHeight="1">
      <c r="A47" s="608"/>
      <c r="B47" s="609"/>
      <c r="C47" s="609"/>
      <c r="D47" s="573"/>
      <c r="E47" s="574"/>
      <c r="F47" s="575"/>
      <c r="G47" s="579"/>
      <c r="H47" s="580"/>
      <c r="I47" s="581"/>
      <c r="J47" s="573"/>
      <c r="K47" s="574"/>
      <c r="L47" s="575"/>
      <c r="M47" s="573"/>
      <c r="N47" s="574"/>
      <c r="O47" s="575"/>
      <c r="P47" s="613"/>
      <c r="Q47" s="614"/>
      <c r="R47" s="614"/>
      <c r="S47" s="573"/>
      <c r="T47" s="574"/>
      <c r="U47" s="574"/>
      <c r="V47" s="573"/>
      <c r="W47" s="574"/>
      <c r="X47" s="575"/>
      <c r="Y47" s="65" t="s">
        <v>62</v>
      </c>
    </row>
    <row r="48" spans="1:25" ht="16.5" thickBot="1">
      <c r="A48" s="610"/>
      <c r="B48" s="611"/>
      <c r="C48" s="611"/>
      <c r="D48" s="174" t="s">
        <v>326</v>
      </c>
      <c r="E48" s="175" t="s">
        <v>106</v>
      </c>
      <c r="F48" s="176" t="s">
        <v>328</v>
      </c>
      <c r="G48" s="174" t="s">
        <v>326</v>
      </c>
      <c r="H48" s="175" t="s">
        <v>106</v>
      </c>
      <c r="I48" s="176" t="s">
        <v>328</v>
      </c>
      <c r="J48" s="174" t="s">
        <v>326</v>
      </c>
      <c r="K48" s="175" t="s">
        <v>106</v>
      </c>
      <c r="L48" s="176" t="s">
        <v>328</v>
      </c>
      <c r="M48" s="174" t="s">
        <v>326</v>
      </c>
      <c r="N48" s="175" t="s">
        <v>106</v>
      </c>
      <c r="O48" s="176" t="s">
        <v>328</v>
      </c>
      <c r="P48" s="174" t="s">
        <v>326</v>
      </c>
      <c r="Q48" s="175" t="s">
        <v>106</v>
      </c>
      <c r="R48" s="176" t="s">
        <v>328</v>
      </c>
      <c r="S48" s="174" t="s">
        <v>326</v>
      </c>
      <c r="T48" s="175" t="s">
        <v>106</v>
      </c>
      <c r="U48" s="176" t="s">
        <v>328</v>
      </c>
      <c r="V48" s="177" t="s">
        <v>326</v>
      </c>
      <c r="W48" s="175" t="s">
        <v>106</v>
      </c>
      <c r="X48" s="178" t="s">
        <v>328</v>
      </c>
      <c r="Y48" s="65" t="s">
        <v>62</v>
      </c>
    </row>
    <row r="49" spans="1:25">
      <c r="A49" s="170"/>
      <c r="B49" s="605" t="s">
        <v>25</v>
      </c>
      <c r="C49" s="605"/>
      <c r="D49" s="139">
        <f>V11</f>
        <v>1323</v>
      </c>
      <c r="E49" s="140">
        <f>W11</f>
        <v>1314</v>
      </c>
      <c r="F49" s="141">
        <f>X11</f>
        <v>219250</v>
      </c>
      <c r="G49" s="139">
        <f>V16</f>
        <v>1323</v>
      </c>
      <c r="H49" s="140">
        <f>W16</f>
        <v>1314</v>
      </c>
      <c r="I49" s="141">
        <f>X16</f>
        <v>219250</v>
      </c>
      <c r="J49" s="139">
        <f>V29</f>
        <v>0</v>
      </c>
      <c r="K49" s="140">
        <f>W29</f>
        <v>9</v>
      </c>
      <c r="L49" s="141">
        <f>X29</f>
        <v>9669</v>
      </c>
      <c r="M49" s="139">
        <f>V30</f>
        <v>1323</v>
      </c>
      <c r="N49" s="140">
        <f>W30</f>
        <v>1323</v>
      </c>
      <c r="O49" s="141">
        <f>X30</f>
        <v>228778</v>
      </c>
      <c r="P49" s="139">
        <f>V35</f>
        <v>8</v>
      </c>
      <c r="Q49" s="140">
        <f>W35</f>
        <v>4</v>
      </c>
      <c r="R49" s="141">
        <f>X35</f>
        <v>5816</v>
      </c>
      <c r="S49" s="139">
        <f>V37+V38+V39</f>
        <v>0</v>
      </c>
      <c r="T49" s="455">
        <f>W37+W38+W39</f>
        <v>0</v>
      </c>
      <c r="U49" s="140">
        <f>X37+X38+X39</f>
        <v>-479</v>
      </c>
      <c r="V49" s="139">
        <f>P49+M49+S49</f>
        <v>1331</v>
      </c>
      <c r="W49" s="140">
        <f>+N49+Q49+T49</f>
        <v>1327</v>
      </c>
      <c r="X49" s="142">
        <f>R49+O49+U49</f>
        <v>234115</v>
      </c>
      <c r="Y49" s="65" t="s">
        <v>62</v>
      </c>
    </row>
    <row r="50" spans="1:25">
      <c r="A50" s="171"/>
      <c r="B50" s="172"/>
      <c r="C50" s="172" t="s">
        <v>107</v>
      </c>
      <c r="D50" s="179">
        <f t="shared" ref="D50:X50" si="0">D49</f>
        <v>1323</v>
      </c>
      <c r="E50" s="180">
        <f t="shared" si="0"/>
        <v>1314</v>
      </c>
      <c r="F50" s="143">
        <f t="shared" si="0"/>
        <v>219250</v>
      </c>
      <c r="G50" s="179">
        <f t="shared" si="0"/>
        <v>1323</v>
      </c>
      <c r="H50" s="180">
        <f t="shared" si="0"/>
        <v>1314</v>
      </c>
      <c r="I50" s="143">
        <f t="shared" si="0"/>
        <v>219250</v>
      </c>
      <c r="J50" s="179">
        <f t="shared" si="0"/>
        <v>0</v>
      </c>
      <c r="K50" s="180">
        <f t="shared" si="0"/>
        <v>9</v>
      </c>
      <c r="L50" s="143">
        <f t="shared" si="0"/>
        <v>9669</v>
      </c>
      <c r="M50" s="179">
        <f t="shared" si="0"/>
        <v>1323</v>
      </c>
      <c r="N50" s="180">
        <f t="shared" si="0"/>
        <v>1323</v>
      </c>
      <c r="O50" s="143">
        <f t="shared" si="0"/>
        <v>228778</v>
      </c>
      <c r="P50" s="179">
        <f t="shared" si="0"/>
        <v>8</v>
      </c>
      <c r="Q50" s="180">
        <f t="shared" si="0"/>
        <v>4</v>
      </c>
      <c r="R50" s="143">
        <f t="shared" si="0"/>
        <v>5816</v>
      </c>
      <c r="S50" s="179">
        <f t="shared" si="0"/>
        <v>0</v>
      </c>
      <c r="T50" s="180">
        <f t="shared" si="0"/>
        <v>0</v>
      </c>
      <c r="U50" s="275">
        <f t="shared" si="0"/>
        <v>-479</v>
      </c>
      <c r="V50" s="179">
        <f t="shared" si="0"/>
        <v>1331</v>
      </c>
      <c r="W50" s="180">
        <f t="shared" si="0"/>
        <v>1327</v>
      </c>
      <c r="X50" s="459">
        <f t="shared" si="0"/>
        <v>234115</v>
      </c>
      <c r="Y50" s="65" t="s">
        <v>62</v>
      </c>
    </row>
    <row r="51" spans="1:25" ht="17.25" customHeight="1">
      <c r="A51" s="173"/>
      <c r="B51" s="603"/>
      <c r="C51" s="604"/>
      <c r="D51" s="181"/>
      <c r="E51" s="182"/>
      <c r="F51" s="3"/>
      <c r="G51" s="185"/>
      <c r="H51" s="186"/>
      <c r="I51" s="186"/>
      <c r="J51" s="185"/>
      <c r="K51" s="186"/>
      <c r="L51" s="186"/>
      <c r="M51" s="185"/>
      <c r="N51" s="186"/>
      <c r="O51" s="186"/>
      <c r="P51" s="185"/>
      <c r="Q51" s="186"/>
      <c r="R51" s="186"/>
      <c r="S51" s="185"/>
      <c r="T51" s="186"/>
      <c r="U51" s="186"/>
      <c r="V51" s="185"/>
      <c r="W51" s="190"/>
      <c r="X51" s="351"/>
      <c r="Y51" s="65" t="s">
        <v>62</v>
      </c>
    </row>
    <row r="52" spans="1:25" ht="0.75" hidden="1" customHeight="1">
      <c r="A52" s="171"/>
      <c r="B52" s="599" t="s">
        <v>314</v>
      </c>
      <c r="C52" s="600"/>
      <c r="D52" s="183"/>
      <c r="E52" s="184"/>
      <c r="F52" s="144"/>
      <c r="G52" s="187"/>
      <c r="H52" s="188"/>
      <c r="I52" s="188"/>
      <c r="J52" s="187"/>
      <c r="K52" s="188"/>
      <c r="L52" s="188"/>
      <c r="M52" s="187"/>
      <c r="N52" s="188"/>
      <c r="O52" s="188"/>
      <c r="P52" s="187"/>
      <c r="Q52" s="188"/>
      <c r="R52" s="188"/>
      <c r="S52" s="187"/>
      <c r="T52" s="188"/>
      <c r="U52" s="188"/>
      <c r="V52" s="187"/>
      <c r="W52" s="184">
        <f>Q52+N52</f>
        <v>0</v>
      </c>
      <c r="X52" s="277"/>
      <c r="Y52" s="65" t="s">
        <v>62</v>
      </c>
    </row>
    <row r="53" spans="1:25">
      <c r="A53" s="262"/>
      <c r="B53" s="601" t="s">
        <v>313</v>
      </c>
      <c r="C53" s="602"/>
      <c r="D53" s="456"/>
      <c r="E53" s="457">
        <f>+E50+E52</f>
        <v>1314</v>
      </c>
      <c r="F53" s="458"/>
      <c r="G53" s="278"/>
      <c r="H53" s="457">
        <f>+H50+H52</f>
        <v>1314</v>
      </c>
      <c r="I53" s="279"/>
      <c r="J53" s="278"/>
      <c r="K53" s="457">
        <f>+K50+K52</f>
        <v>9</v>
      </c>
      <c r="L53" s="279"/>
      <c r="M53" s="278"/>
      <c r="N53" s="457">
        <f>+N50+N52</f>
        <v>1323</v>
      </c>
      <c r="O53" s="279"/>
      <c r="P53" s="278"/>
      <c r="Q53" s="457">
        <f>+Q50+Q52</f>
        <v>4</v>
      </c>
      <c r="R53" s="279"/>
      <c r="S53" s="278"/>
      <c r="T53" s="457">
        <f>+T50+T52</f>
        <v>0</v>
      </c>
      <c r="U53" s="279"/>
      <c r="V53" s="278"/>
      <c r="W53" s="457">
        <f>+W50+W52</f>
        <v>1327</v>
      </c>
      <c r="X53" s="280"/>
      <c r="Y53" s="65" t="s">
        <v>62</v>
      </c>
    </row>
    <row r="54" spans="1:25">
      <c r="C54" s="4"/>
    </row>
    <row r="55" spans="1:25">
      <c r="A55" s="3" t="s">
        <v>27</v>
      </c>
      <c r="C55" s="4"/>
    </row>
    <row r="56" spans="1:25" s="428" customFormat="1" ht="15">
      <c r="D56" s="429"/>
      <c r="E56" s="429"/>
      <c r="F56" s="429"/>
      <c r="G56" s="429"/>
      <c r="H56" s="429"/>
      <c r="I56" s="429"/>
      <c r="J56" s="429"/>
      <c r="K56" s="429"/>
      <c r="L56" s="429"/>
      <c r="M56" s="429"/>
      <c r="N56" s="429"/>
      <c r="O56" s="429"/>
      <c r="P56" s="429"/>
      <c r="Q56" s="429"/>
      <c r="R56" s="429"/>
      <c r="S56" s="429"/>
      <c r="T56" s="429"/>
      <c r="U56" s="429"/>
      <c r="V56" s="429"/>
      <c r="W56" s="429"/>
      <c r="X56" s="429"/>
      <c r="Y56" s="430"/>
    </row>
    <row r="57" spans="1:25" s="428" customFormat="1" ht="15">
      <c r="D57" s="429"/>
      <c r="E57" s="429"/>
      <c r="F57" s="429"/>
      <c r="G57" s="429"/>
      <c r="H57" s="429"/>
      <c r="I57" s="429"/>
      <c r="J57" s="429"/>
      <c r="K57" s="429"/>
      <c r="L57" s="429"/>
      <c r="M57" s="429"/>
      <c r="N57" s="429"/>
      <c r="O57" s="429"/>
      <c r="P57" s="429"/>
      <c r="Q57" s="429"/>
      <c r="R57" s="429"/>
      <c r="S57" s="429"/>
      <c r="T57" s="429"/>
      <c r="U57" s="429"/>
      <c r="V57" s="429"/>
      <c r="W57" s="429"/>
      <c r="X57" s="429"/>
      <c r="Y57" s="430"/>
    </row>
  </sheetData>
  <mergeCells count="55">
    <mergeCell ref="M46:O47"/>
    <mergeCell ref="P46:R47"/>
    <mergeCell ref="A35:U35"/>
    <mergeCell ref="A30:U30"/>
    <mergeCell ref="A27:U27"/>
    <mergeCell ref="B52:C52"/>
    <mergeCell ref="B53:C53"/>
    <mergeCell ref="B51:C51"/>
    <mergeCell ref="S46:U47"/>
    <mergeCell ref="B49:C49"/>
    <mergeCell ref="J46:L47"/>
    <mergeCell ref="A46:C48"/>
    <mergeCell ref="A42:U42"/>
    <mergeCell ref="A31:U31"/>
    <mergeCell ref="A41:U41"/>
    <mergeCell ref="A40:U40"/>
    <mergeCell ref="A33:U33"/>
    <mergeCell ref="A39:U39"/>
    <mergeCell ref="A37:U37"/>
    <mergeCell ref="A34:U34"/>
    <mergeCell ref="A38:U38"/>
    <mergeCell ref="A36:U36"/>
    <mergeCell ref="V46:X47"/>
    <mergeCell ref="D46:F47"/>
    <mergeCell ref="G46:I47"/>
    <mergeCell ref="A1:X1"/>
    <mergeCell ref="A11:U11"/>
    <mergeCell ref="A2:X2"/>
    <mergeCell ref="X9:X10"/>
    <mergeCell ref="W9:W10"/>
    <mergeCell ref="A3:X3"/>
    <mergeCell ref="A4:X4"/>
    <mergeCell ref="V8:X8"/>
    <mergeCell ref="V9:V10"/>
    <mergeCell ref="A8:U10"/>
    <mergeCell ref="A5:X5"/>
    <mergeCell ref="A6:X6"/>
    <mergeCell ref="A7:X7"/>
    <mergeCell ref="A32:U32"/>
    <mergeCell ref="A13:U13"/>
    <mergeCell ref="A20:U20"/>
    <mergeCell ref="A14:U14"/>
    <mergeCell ref="A19:U19"/>
    <mergeCell ref="A17:U17"/>
    <mergeCell ref="A21:U21"/>
    <mergeCell ref="A28:U28"/>
    <mergeCell ref="A26:U26"/>
    <mergeCell ref="A29:U29"/>
    <mergeCell ref="A22:U22"/>
    <mergeCell ref="A18:U18"/>
    <mergeCell ref="A25:U25"/>
    <mergeCell ref="A24:U24"/>
    <mergeCell ref="A12:U12"/>
    <mergeCell ref="A16:U16"/>
    <mergeCell ref="A15:U15"/>
  </mergeCells>
  <phoneticPr fontId="0" type="noConversion"/>
  <printOptions horizontalCentered="1"/>
  <pageMargins left="0.25" right="0.2" top="0.37" bottom="0.25" header="0" footer="0"/>
  <pageSetup scale="62" firstPageNumber="8" orientation="landscape" useFirstPageNumber="1" r:id="rId1"/>
  <headerFooter alignWithMargins="0">
    <oddFooter>&amp;C&amp;"Times New Roman,Regular"Exhibit B - Summary of Requirements</oddFooter>
  </headerFooter>
  <rowBreaks count="1" manualBreakCount="1">
    <brk id="42" max="23" man="1"/>
  </rowBreaks>
  <ignoredErrors>
    <ignoredError sqref="W49" formula="1"/>
  </ignoredErrors>
</worksheet>
</file>

<file path=xl/worksheets/sheet10.xml><?xml version="1.0" encoding="utf-8"?>
<worksheet xmlns="http://schemas.openxmlformats.org/spreadsheetml/2006/main" xmlns:r="http://schemas.openxmlformats.org/officeDocument/2006/relationships">
  <sheetPr codeName="Sheet16">
    <pageSetUpPr fitToPage="1"/>
  </sheetPr>
  <dimension ref="A1:J30"/>
  <sheetViews>
    <sheetView showGridLines="0" showOutlineSymbols="0" zoomScale="75" zoomScaleNormal="75" zoomScaleSheetLayoutView="75" workbookViewId="0">
      <selection activeCell="I18" sqref="I18"/>
    </sheetView>
  </sheetViews>
  <sheetFormatPr defaultColWidth="9.6640625" defaultRowHeight="15.75"/>
  <cols>
    <col min="1" max="1" width="49.109375" style="5" customWidth="1"/>
    <col min="2" max="2" width="8.33203125" style="5" customWidth="1"/>
    <col min="3" max="3" width="12.109375" style="5" customWidth="1"/>
    <col min="4" max="4" width="8.77734375" style="5" customWidth="1"/>
    <col min="5" max="5" width="9.77734375" style="5" customWidth="1"/>
    <col min="6" max="6" width="9.21875" style="5" customWidth="1"/>
    <col min="7" max="7" width="9.77734375" style="5" customWidth="1"/>
    <col min="8" max="8" width="7.77734375" style="5" customWidth="1"/>
    <col min="9" max="9" width="11.77734375" style="5" bestFit="1" customWidth="1"/>
    <col min="10" max="10" width="1.21875" style="57" customWidth="1"/>
    <col min="11" max="16384" width="9.6640625" style="5"/>
  </cols>
  <sheetData>
    <row r="1" spans="1:10" ht="20.25">
      <c r="A1" s="764" t="s">
        <v>281</v>
      </c>
      <c r="B1" s="695"/>
      <c r="C1" s="695"/>
      <c r="D1" s="695"/>
      <c r="E1" s="695"/>
      <c r="F1" s="695"/>
      <c r="G1" s="695"/>
      <c r="H1" s="695"/>
      <c r="I1" s="695"/>
      <c r="J1" s="291" t="s">
        <v>62</v>
      </c>
    </row>
    <row r="2" spans="1:10" ht="18.75">
      <c r="A2" s="765"/>
      <c r="B2" s="765"/>
      <c r="C2" s="765"/>
      <c r="D2" s="765"/>
      <c r="E2" s="765"/>
      <c r="F2" s="765"/>
      <c r="G2" s="765"/>
      <c r="H2" s="765"/>
      <c r="I2" s="765"/>
      <c r="J2" s="291" t="s">
        <v>62</v>
      </c>
    </row>
    <row r="3" spans="1:10">
      <c r="A3" s="766"/>
      <c r="B3" s="766"/>
      <c r="C3" s="766"/>
      <c r="D3" s="766"/>
      <c r="E3" s="766"/>
      <c r="F3" s="766"/>
      <c r="G3" s="766"/>
      <c r="H3" s="766"/>
      <c r="I3" s="766"/>
      <c r="J3" s="291" t="s">
        <v>62</v>
      </c>
    </row>
    <row r="4" spans="1:10" ht="20.25">
      <c r="A4" s="768" t="s">
        <v>336</v>
      </c>
      <c r="B4" s="697"/>
      <c r="C4" s="697"/>
      <c r="D4" s="697"/>
      <c r="E4" s="697"/>
      <c r="F4" s="697"/>
      <c r="G4" s="697"/>
      <c r="H4" s="697"/>
      <c r="I4" s="697"/>
      <c r="J4" s="291" t="s">
        <v>62</v>
      </c>
    </row>
    <row r="5" spans="1:10" ht="18.75">
      <c r="A5" s="758" t="str">
        <f ca="1">+'B. Summary of Requirements '!A4</f>
        <v>United States Trustee Program</v>
      </c>
      <c r="B5" s="699"/>
      <c r="C5" s="699"/>
      <c r="D5" s="699"/>
      <c r="E5" s="699"/>
      <c r="F5" s="699"/>
      <c r="G5" s="699"/>
      <c r="H5" s="699"/>
      <c r="I5" s="699"/>
      <c r="J5" s="291" t="s">
        <v>62</v>
      </c>
    </row>
    <row r="6" spans="1:10" ht="18.75">
      <c r="A6" s="758" t="str">
        <f ca="1">+'B. Summary of Requirements '!A5</f>
        <v>Salaries and Expenses</v>
      </c>
      <c r="B6" s="697"/>
      <c r="C6" s="697"/>
      <c r="D6" s="697"/>
      <c r="E6" s="697"/>
      <c r="F6" s="697"/>
      <c r="G6" s="697"/>
      <c r="H6" s="697"/>
      <c r="I6" s="697"/>
      <c r="J6" s="291" t="s">
        <v>62</v>
      </c>
    </row>
    <row r="7" spans="1:10">
      <c r="A7" s="766"/>
      <c r="B7" s="766"/>
      <c r="C7" s="766"/>
      <c r="D7" s="766"/>
      <c r="E7" s="766"/>
      <c r="F7" s="766"/>
      <c r="G7" s="766"/>
      <c r="H7" s="766"/>
      <c r="I7" s="766"/>
      <c r="J7" s="291" t="s">
        <v>62</v>
      </c>
    </row>
    <row r="8" spans="1:10" ht="16.5" thickBot="1">
      <c r="A8" s="767" t="s">
        <v>327</v>
      </c>
      <c r="B8" s="767"/>
      <c r="C8" s="767"/>
      <c r="D8" s="767"/>
      <c r="E8" s="767"/>
      <c r="F8" s="767"/>
      <c r="G8" s="767"/>
      <c r="H8" s="767"/>
      <c r="I8" s="767"/>
      <c r="J8" s="291" t="s">
        <v>62</v>
      </c>
    </row>
    <row r="9" spans="1:10" ht="15.75" customHeight="1">
      <c r="A9" s="761" t="s">
        <v>111</v>
      </c>
      <c r="B9" s="752" t="s">
        <v>79</v>
      </c>
      <c r="C9" s="753"/>
      <c r="D9" s="752" t="s">
        <v>359</v>
      </c>
      <c r="E9" s="753"/>
      <c r="F9" s="752" t="s">
        <v>99</v>
      </c>
      <c r="G9" s="753"/>
      <c r="H9" s="752" t="s">
        <v>101</v>
      </c>
      <c r="I9" s="756"/>
      <c r="J9" s="291" t="s">
        <v>62</v>
      </c>
    </row>
    <row r="10" spans="1:10" ht="45.75" customHeight="1">
      <c r="A10" s="762"/>
      <c r="B10" s="754"/>
      <c r="C10" s="755"/>
      <c r="D10" s="754"/>
      <c r="E10" s="755"/>
      <c r="F10" s="754"/>
      <c r="G10" s="755"/>
      <c r="H10" s="754"/>
      <c r="I10" s="757"/>
      <c r="J10" s="291" t="s">
        <v>62</v>
      </c>
    </row>
    <row r="11" spans="1:10" ht="16.5" thickBot="1">
      <c r="A11" s="763"/>
      <c r="B11" s="157" t="s">
        <v>326</v>
      </c>
      <c r="C11" s="158" t="s">
        <v>328</v>
      </c>
      <c r="D11" s="157" t="s">
        <v>326</v>
      </c>
      <c r="E11" s="158" t="s">
        <v>328</v>
      </c>
      <c r="F11" s="157" t="s">
        <v>326</v>
      </c>
      <c r="G11" s="158" t="s">
        <v>328</v>
      </c>
      <c r="H11" s="157" t="s">
        <v>326</v>
      </c>
      <c r="I11" s="520" t="s">
        <v>328</v>
      </c>
      <c r="J11" s="291" t="s">
        <v>62</v>
      </c>
    </row>
    <row r="12" spans="1:10">
      <c r="A12" s="152" t="s">
        <v>274</v>
      </c>
      <c r="B12" s="97">
        <v>4</v>
      </c>
      <c r="C12" s="98"/>
      <c r="D12" s="97">
        <v>4</v>
      </c>
      <c r="E12" s="98"/>
      <c r="F12" s="97">
        <v>4</v>
      </c>
      <c r="G12" s="98"/>
      <c r="H12" s="97">
        <f>F12-B12</f>
        <v>0</v>
      </c>
      <c r="I12" s="521"/>
      <c r="J12" s="291" t="s">
        <v>62</v>
      </c>
    </row>
    <row r="13" spans="1:10">
      <c r="A13" s="152" t="s">
        <v>349</v>
      </c>
      <c r="B13" s="97">
        <v>118</v>
      </c>
      <c r="C13" s="98"/>
      <c r="D13" s="97">
        <v>118</v>
      </c>
      <c r="E13" s="98"/>
      <c r="F13" s="97">
        <v>118</v>
      </c>
      <c r="G13" s="98"/>
      <c r="H13" s="97">
        <f>F13-B13</f>
        <v>0</v>
      </c>
      <c r="I13" s="522"/>
      <c r="J13" s="291"/>
    </row>
    <row r="14" spans="1:10">
      <c r="A14" s="153" t="s">
        <v>273</v>
      </c>
      <c r="B14" s="97">
        <v>278</v>
      </c>
      <c r="C14" s="98"/>
      <c r="D14" s="97">
        <v>278</v>
      </c>
      <c r="E14" s="98"/>
      <c r="F14" s="97">
        <v>278</v>
      </c>
      <c r="G14" s="98"/>
      <c r="H14" s="97">
        <f t="shared" ref="H14:H24" si="0">F14-B14</f>
        <v>0</v>
      </c>
      <c r="I14" s="523"/>
      <c r="J14" s="291" t="s">
        <v>62</v>
      </c>
    </row>
    <row r="15" spans="1:10">
      <c r="A15" s="153" t="s">
        <v>272</v>
      </c>
      <c r="B15" s="97">
        <v>253</v>
      </c>
      <c r="C15" s="98"/>
      <c r="D15" s="97">
        <v>253</v>
      </c>
      <c r="E15" s="98"/>
      <c r="F15" s="97">
        <v>253</v>
      </c>
      <c r="G15" s="98"/>
      <c r="H15" s="97">
        <f t="shared" si="0"/>
        <v>0</v>
      </c>
      <c r="I15" s="523"/>
      <c r="J15" s="291" t="s">
        <v>62</v>
      </c>
    </row>
    <row r="16" spans="1:10">
      <c r="A16" s="153" t="s">
        <v>271</v>
      </c>
      <c r="B16" s="97">
        <v>75</v>
      </c>
      <c r="C16" s="98"/>
      <c r="D16" s="97">
        <v>75</v>
      </c>
      <c r="E16" s="98"/>
      <c r="F16" s="97">
        <v>79</v>
      </c>
      <c r="G16" s="98"/>
      <c r="H16" s="97">
        <f t="shared" si="0"/>
        <v>4</v>
      </c>
      <c r="I16" s="523"/>
      <c r="J16" s="291" t="s">
        <v>62</v>
      </c>
    </row>
    <row r="17" spans="1:10">
      <c r="A17" s="153" t="s">
        <v>270</v>
      </c>
      <c r="B17" s="97">
        <v>45</v>
      </c>
      <c r="C17" s="98"/>
      <c r="D17" s="97">
        <v>45</v>
      </c>
      <c r="E17" s="98"/>
      <c r="F17" s="97">
        <v>45</v>
      </c>
      <c r="G17" s="98"/>
      <c r="H17" s="97">
        <f t="shared" si="0"/>
        <v>0</v>
      </c>
      <c r="I17" s="523"/>
      <c r="J17" s="291" t="s">
        <v>62</v>
      </c>
    </row>
    <row r="18" spans="1:10">
      <c r="A18" s="153" t="s">
        <v>269</v>
      </c>
      <c r="B18" s="97">
        <v>238</v>
      </c>
      <c r="C18" s="98"/>
      <c r="D18" s="97">
        <v>238</v>
      </c>
      <c r="E18" s="98"/>
      <c r="F18" s="97">
        <v>238</v>
      </c>
      <c r="G18" s="98"/>
      <c r="H18" s="97">
        <f>F18-B18</f>
        <v>0</v>
      </c>
      <c r="I18" s="523"/>
      <c r="J18" s="291" t="s">
        <v>62</v>
      </c>
    </row>
    <row r="19" spans="1:10">
      <c r="A19" s="153" t="s">
        <v>268</v>
      </c>
      <c r="B19" s="97">
        <v>67</v>
      </c>
      <c r="C19" s="98"/>
      <c r="D19" s="97">
        <v>67</v>
      </c>
      <c r="E19" s="98"/>
      <c r="F19" s="97">
        <v>71</v>
      </c>
      <c r="G19" s="98"/>
      <c r="H19" s="97">
        <f t="shared" si="0"/>
        <v>4</v>
      </c>
      <c r="I19" s="523"/>
      <c r="J19" s="291" t="s">
        <v>62</v>
      </c>
    </row>
    <row r="20" spans="1:10">
      <c r="A20" s="153" t="s">
        <v>267</v>
      </c>
      <c r="B20" s="97">
        <v>19</v>
      </c>
      <c r="C20" s="98"/>
      <c r="D20" s="97">
        <v>19</v>
      </c>
      <c r="E20" s="98"/>
      <c r="F20" s="97">
        <v>19</v>
      </c>
      <c r="G20" s="98"/>
      <c r="H20" s="97">
        <f t="shared" si="0"/>
        <v>0</v>
      </c>
      <c r="I20" s="523"/>
      <c r="J20" s="291" t="s">
        <v>62</v>
      </c>
    </row>
    <row r="21" spans="1:10">
      <c r="A21" s="153" t="s">
        <v>266</v>
      </c>
      <c r="B21" s="97">
        <v>204</v>
      </c>
      <c r="C21" s="98"/>
      <c r="D21" s="97">
        <v>204</v>
      </c>
      <c r="E21" s="98"/>
      <c r="F21" s="97">
        <v>204</v>
      </c>
      <c r="G21" s="98"/>
      <c r="H21" s="97">
        <f t="shared" si="0"/>
        <v>0</v>
      </c>
      <c r="I21" s="523"/>
      <c r="J21" s="291" t="s">
        <v>62</v>
      </c>
    </row>
    <row r="22" spans="1:10">
      <c r="A22" s="153" t="s">
        <v>265</v>
      </c>
      <c r="B22" s="97">
        <v>20</v>
      </c>
      <c r="C22" s="98"/>
      <c r="D22" s="97">
        <v>20</v>
      </c>
      <c r="E22" s="98"/>
      <c r="F22" s="97">
        <v>20</v>
      </c>
      <c r="G22" s="98"/>
      <c r="H22" s="97">
        <f t="shared" si="0"/>
        <v>0</v>
      </c>
      <c r="I22" s="523"/>
      <c r="J22" s="291" t="s">
        <v>62</v>
      </c>
    </row>
    <row r="23" spans="1:10">
      <c r="A23" s="153" t="s">
        <v>263</v>
      </c>
      <c r="B23" s="97">
        <v>1</v>
      </c>
      <c r="C23" s="98"/>
      <c r="D23" s="97">
        <v>1</v>
      </c>
      <c r="E23" s="98"/>
      <c r="F23" s="97">
        <v>1</v>
      </c>
      <c r="G23" s="98"/>
      <c r="H23" s="97">
        <f t="shared" si="0"/>
        <v>0</v>
      </c>
      <c r="I23" s="523"/>
      <c r="J23" s="291" t="s">
        <v>62</v>
      </c>
    </row>
    <row r="24" spans="1:10">
      <c r="A24" s="153" t="s">
        <v>264</v>
      </c>
      <c r="B24" s="99">
        <v>1</v>
      </c>
      <c r="C24" s="100"/>
      <c r="D24" s="99">
        <v>1</v>
      </c>
      <c r="E24" s="100"/>
      <c r="F24" s="99">
        <v>1</v>
      </c>
      <c r="G24" s="100"/>
      <c r="H24" s="97">
        <f t="shared" si="0"/>
        <v>0</v>
      </c>
      <c r="I24" s="524"/>
      <c r="J24" s="291" t="s">
        <v>62</v>
      </c>
    </row>
    <row r="25" spans="1:10">
      <c r="A25" s="154" t="s">
        <v>131</v>
      </c>
      <c r="B25" s="101">
        <f>SUM(B12:B24)</f>
        <v>1323</v>
      </c>
      <c r="C25" s="132"/>
      <c r="D25" s="101">
        <f>SUM(D12:D24)</f>
        <v>1323</v>
      </c>
      <c r="E25" s="132"/>
      <c r="F25" s="101">
        <f>SUM(F12:F24)</f>
        <v>1331</v>
      </c>
      <c r="G25" s="132"/>
      <c r="H25" s="101">
        <f>SUM(H12:H24)</f>
        <v>8</v>
      </c>
      <c r="I25" s="525"/>
      <c r="J25" s="291" t="s">
        <v>62</v>
      </c>
    </row>
    <row r="26" spans="1:10">
      <c r="A26" s="155" t="s">
        <v>75</v>
      </c>
      <c r="B26" s="102"/>
      <c r="C26" s="51">
        <v>177514</v>
      </c>
      <c r="D26" s="102"/>
      <c r="E26" s="51">
        <v>177514</v>
      </c>
      <c r="F26" s="105"/>
      <c r="G26" s="51">
        <v>177514</v>
      </c>
      <c r="H26" s="102"/>
      <c r="I26" s="526"/>
      <c r="J26" s="291" t="s">
        <v>62</v>
      </c>
    </row>
    <row r="27" spans="1:10">
      <c r="A27" s="155" t="s">
        <v>145</v>
      </c>
      <c r="B27" s="103"/>
      <c r="C27" s="51">
        <v>101273</v>
      </c>
      <c r="D27" s="102"/>
      <c r="E27" s="51">
        <f>C27*1.014</f>
        <v>102690.822</v>
      </c>
      <c r="F27" s="105"/>
      <c r="G27" s="51">
        <f>E27*1.023</f>
        <v>105052.71090599999</v>
      </c>
      <c r="H27" s="102"/>
      <c r="I27" s="523"/>
      <c r="J27" s="291" t="s">
        <v>62</v>
      </c>
    </row>
    <row r="28" spans="1:10" ht="16.5" thickBot="1">
      <c r="A28" s="156" t="s">
        <v>146</v>
      </c>
      <c r="B28" s="518"/>
      <c r="C28" s="519" t="s">
        <v>350</v>
      </c>
      <c r="D28" s="104"/>
      <c r="E28" s="519" t="s">
        <v>350</v>
      </c>
      <c r="F28" s="104"/>
      <c r="G28" s="519" t="s">
        <v>350</v>
      </c>
      <c r="H28" s="104"/>
      <c r="I28" s="527"/>
      <c r="J28" s="291" t="s">
        <v>83</v>
      </c>
    </row>
    <row r="29" spans="1:10">
      <c r="A29" s="759"/>
      <c r="B29" s="760"/>
      <c r="C29" s="760"/>
      <c r="D29" s="760"/>
      <c r="E29" s="760"/>
      <c r="F29" s="760"/>
      <c r="G29" s="760"/>
      <c r="H29" s="760"/>
      <c r="I29" s="760"/>
      <c r="J29" s="760"/>
    </row>
    <row r="30" spans="1:10">
      <c r="A30" s="11"/>
      <c r="B30" s="11"/>
      <c r="C30" s="11"/>
      <c r="D30" s="11"/>
      <c r="E30" s="11"/>
      <c r="F30" s="11"/>
      <c r="G30" s="11"/>
      <c r="H30" s="11"/>
      <c r="I30" s="11"/>
      <c r="J30" s="292"/>
    </row>
  </sheetData>
  <mergeCells count="14">
    <mergeCell ref="A1:I1"/>
    <mergeCell ref="A2:I2"/>
    <mergeCell ref="A3:I3"/>
    <mergeCell ref="B9:C10"/>
    <mergeCell ref="A7:I7"/>
    <mergeCell ref="A8:I8"/>
    <mergeCell ref="A4:I4"/>
    <mergeCell ref="F9:G10"/>
    <mergeCell ref="H9:I10"/>
    <mergeCell ref="A6:I6"/>
    <mergeCell ref="D9:E10"/>
    <mergeCell ref="A29:J29"/>
    <mergeCell ref="A5:I5"/>
    <mergeCell ref="A9:A11"/>
  </mergeCells>
  <phoneticPr fontId="0" type="noConversion"/>
  <printOptions horizontalCentered="1"/>
  <pageMargins left="0.5" right="0.5" top="0.5" bottom="0.55000000000000004" header="0" footer="0"/>
  <pageSetup scale="84" orientation="landscape" horizontalDpi="300" verticalDpi="300" r:id="rId1"/>
  <headerFooter alignWithMargins="0">
    <oddFooter>&amp;C&amp;"Times New Roman,Regular"Exhibit K - Summary of Requirements by Grade</oddFooter>
  </headerFooter>
</worksheet>
</file>

<file path=xl/worksheets/sheet11.xml><?xml version="1.0" encoding="utf-8"?>
<worksheet xmlns="http://schemas.openxmlformats.org/spreadsheetml/2006/main" xmlns:r="http://schemas.openxmlformats.org/officeDocument/2006/relationships">
  <sheetPr codeName="Sheet17">
    <pageSetUpPr fitToPage="1"/>
  </sheetPr>
  <dimension ref="A1:O141"/>
  <sheetViews>
    <sheetView topLeftCell="A5" zoomScale="75" zoomScaleNormal="75" zoomScaleSheetLayoutView="75" workbookViewId="0">
      <selection activeCell="G29" sqref="G29"/>
    </sheetView>
  </sheetViews>
  <sheetFormatPr defaultRowHeight="15.75"/>
  <cols>
    <col min="1" max="1" width="62.6640625" style="2" customWidth="1"/>
    <col min="2" max="2" width="6.77734375" style="2" customWidth="1"/>
    <col min="3" max="3" width="10.33203125" style="2" customWidth="1"/>
    <col min="4" max="4" width="6.21875" style="2" customWidth="1"/>
    <col min="5" max="5" width="10.109375" style="2" customWidth="1"/>
    <col min="6" max="6" width="6.88671875" style="2" customWidth="1"/>
    <col min="7" max="7" width="9" style="2" customWidth="1"/>
    <col min="8" max="8" width="7.21875" style="2" customWidth="1"/>
    <col min="9" max="9" width="9.33203125" style="2" customWidth="1"/>
    <col min="10" max="12" width="0" style="2" hidden="1" customWidth="1"/>
    <col min="13" max="13" width="1" style="55" hidden="1" customWidth="1"/>
    <col min="15" max="16384" width="8.88671875" style="2"/>
  </cols>
  <sheetData>
    <row r="1" spans="1:13" ht="19.149999999999999" customHeight="1">
      <c r="A1" s="582" t="s">
        <v>280</v>
      </c>
      <c r="B1" s="770"/>
      <c r="C1" s="770"/>
      <c r="D1" s="770"/>
      <c r="E1" s="770"/>
      <c r="F1" s="770"/>
      <c r="G1" s="770"/>
      <c r="H1" s="770"/>
      <c r="I1" s="770"/>
      <c r="M1" s="54" t="s">
        <v>62</v>
      </c>
    </row>
    <row r="2" spans="1:13" ht="19.149999999999999" customHeight="1">
      <c r="A2" s="771"/>
      <c r="B2" s="772"/>
      <c r="C2" s="772"/>
      <c r="D2" s="772"/>
      <c r="E2" s="772"/>
      <c r="F2" s="772"/>
      <c r="G2" s="772"/>
      <c r="H2" s="772"/>
      <c r="I2" s="772"/>
      <c r="M2" s="54" t="s">
        <v>62</v>
      </c>
    </row>
    <row r="3" spans="1:13" ht="18.75">
      <c r="A3" s="773" t="s">
        <v>150</v>
      </c>
      <c r="B3" s="770"/>
      <c r="C3" s="770"/>
      <c r="D3" s="770"/>
      <c r="E3" s="770"/>
      <c r="F3" s="770"/>
      <c r="G3" s="770"/>
      <c r="H3" s="770"/>
      <c r="I3" s="770"/>
      <c r="M3" s="54" t="s">
        <v>62</v>
      </c>
    </row>
    <row r="4" spans="1:13" ht="16.5">
      <c r="A4" s="731" t="str">
        <f ca="1">+'B. Summary of Requirements '!A4</f>
        <v>United States Trustee Program</v>
      </c>
      <c r="B4" s="770"/>
      <c r="C4" s="770"/>
      <c r="D4" s="770"/>
      <c r="E4" s="770"/>
      <c r="F4" s="770"/>
      <c r="G4" s="770"/>
      <c r="H4" s="770"/>
      <c r="I4" s="770"/>
      <c r="M4" s="54" t="s">
        <v>62</v>
      </c>
    </row>
    <row r="5" spans="1:13" ht="16.5">
      <c r="A5" s="731" t="str">
        <f ca="1">+'B. Summary of Requirements '!A5</f>
        <v>Salaries and Expenses</v>
      </c>
      <c r="B5" s="770"/>
      <c r="C5" s="770"/>
      <c r="D5" s="770"/>
      <c r="E5" s="770"/>
      <c r="F5" s="770"/>
      <c r="G5" s="770"/>
      <c r="H5" s="770"/>
      <c r="I5" s="770"/>
      <c r="M5" s="54" t="s">
        <v>62</v>
      </c>
    </row>
    <row r="6" spans="1:13">
      <c r="A6" s="769" t="s">
        <v>310</v>
      </c>
      <c r="B6" s="770"/>
      <c r="C6" s="770"/>
      <c r="D6" s="770"/>
      <c r="E6" s="770"/>
      <c r="F6" s="770"/>
      <c r="G6" s="770"/>
      <c r="H6" s="770"/>
      <c r="I6" s="770"/>
      <c r="M6" s="54" t="s">
        <v>62</v>
      </c>
    </row>
    <row r="7" spans="1:13" ht="11.25" customHeight="1">
      <c r="A7" s="683"/>
      <c r="B7" s="683"/>
      <c r="C7" s="683"/>
      <c r="D7" s="683"/>
      <c r="E7" s="683"/>
      <c r="F7" s="683"/>
      <c r="G7" s="683"/>
      <c r="H7" s="683"/>
      <c r="I7" s="683"/>
      <c r="M7" s="54" t="s">
        <v>62</v>
      </c>
    </row>
    <row r="8" spans="1:13" ht="44.25" customHeight="1">
      <c r="A8" s="783" t="s">
        <v>147</v>
      </c>
      <c r="B8" s="774" t="s">
        <v>358</v>
      </c>
      <c r="C8" s="775"/>
      <c r="D8" s="781" t="s">
        <v>12</v>
      </c>
      <c r="E8" s="782"/>
      <c r="F8" s="778" t="s">
        <v>99</v>
      </c>
      <c r="G8" s="780"/>
      <c r="H8" s="778" t="s">
        <v>60</v>
      </c>
      <c r="I8" s="779"/>
      <c r="J8" s="5"/>
      <c r="M8" s="54" t="s">
        <v>62</v>
      </c>
    </row>
    <row r="9" spans="1:13" ht="25.5" customHeight="1" thickBot="1">
      <c r="A9" s="784"/>
      <c r="B9" s="167" t="s">
        <v>106</v>
      </c>
      <c r="C9" s="168" t="s">
        <v>328</v>
      </c>
      <c r="D9" s="167" t="s">
        <v>106</v>
      </c>
      <c r="E9" s="168" t="s">
        <v>328</v>
      </c>
      <c r="F9" s="167" t="s">
        <v>106</v>
      </c>
      <c r="G9" s="168" t="s">
        <v>328</v>
      </c>
      <c r="H9" s="167" t="s">
        <v>106</v>
      </c>
      <c r="I9" s="169" t="s">
        <v>328</v>
      </c>
      <c r="J9" s="5"/>
      <c r="M9" s="54" t="s">
        <v>62</v>
      </c>
    </row>
    <row r="10" spans="1:13">
      <c r="A10" s="159" t="s">
        <v>73</v>
      </c>
      <c r="B10" s="106">
        <v>1214</v>
      </c>
      <c r="C10" s="221">
        <v>120620</v>
      </c>
      <c r="D10" s="106">
        <v>1261</v>
      </c>
      <c r="E10" s="221">
        <v>121632</v>
      </c>
      <c r="F10" s="106">
        <v>1277</v>
      </c>
      <c r="G10" s="221">
        <v>125470</v>
      </c>
      <c r="H10" s="106">
        <f t="shared" ref="H10:I15" si="0">F10-B10</f>
        <v>63</v>
      </c>
      <c r="I10" s="222">
        <f t="shared" si="0"/>
        <v>4850</v>
      </c>
      <c r="J10" s="5"/>
      <c r="M10" s="54" t="s">
        <v>62</v>
      </c>
    </row>
    <row r="11" spans="1:13">
      <c r="A11" s="160" t="s">
        <v>130</v>
      </c>
      <c r="B11" s="106">
        <v>49</v>
      </c>
      <c r="C11" s="107">
        <v>4888</v>
      </c>
      <c r="D11" s="106">
        <v>49</v>
      </c>
      <c r="E11" s="107">
        <v>4915</v>
      </c>
      <c r="F11" s="106">
        <v>50</v>
      </c>
      <c r="G11" s="107">
        <v>4950</v>
      </c>
      <c r="H11" s="106">
        <f t="shared" si="0"/>
        <v>1</v>
      </c>
      <c r="I11" s="86">
        <f t="shared" si="0"/>
        <v>62</v>
      </c>
      <c r="J11" s="13" t="s">
        <v>104</v>
      </c>
      <c r="K11" s="2" t="s">
        <v>105</v>
      </c>
      <c r="M11" s="54" t="s">
        <v>62</v>
      </c>
    </row>
    <row r="12" spans="1:13">
      <c r="A12" s="160" t="s">
        <v>113</v>
      </c>
      <c r="B12" s="427">
        <f t="shared" ref="B12:G12" si="1">B13+B14</f>
        <v>0</v>
      </c>
      <c r="C12" s="107">
        <f t="shared" si="1"/>
        <v>1284</v>
      </c>
      <c r="D12" s="427">
        <f t="shared" si="1"/>
        <v>0</v>
      </c>
      <c r="E12" s="107">
        <f t="shared" si="1"/>
        <v>1212</v>
      </c>
      <c r="F12" s="427">
        <f t="shared" si="1"/>
        <v>0</v>
      </c>
      <c r="G12" s="107">
        <f t="shared" si="1"/>
        <v>912</v>
      </c>
      <c r="H12" s="106">
        <f t="shared" si="0"/>
        <v>0</v>
      </c>
      <c r="I12" s="86">
        <f t="shared" si="0"/>
        <v>-372</v>
      </c>
      <c r="J12" s="5">
        <v>93</v>
      </c>
      <c r="M12" s="54" t="s">
        <v>62</v>
      </c>
    </row>
    <row r="13" spans="1:13">
      <c r="A13" s="161" t="s">
        <v>115</v>
      </c>
      <c r="B13" s="111"/>
      <c r="C13" s="112"/>
      <c r="D13" s="111"/>
      <c r="E13" s="112"/>
      <c r="F13" s="111"/>
      <c r="G13" s="112"/>
      <c r="H13" s="111">
        <f t="shared" si="0"/>
        <v>0</v>
      </c>
      <c r="I13" s="113">
        <f t="shared" si="0"/>
        <v>0</v>
      </c>
      <c r="J13" s="5"/>
      <c r="M13" s="54" t="s">
        <v>62</v>
      </c>
    </row>
    <row r="14" spans="1:13">
      <c r="A14" s="161" t="s">
        <v>114</v>
      </c>
      <c r="B14" s="111"/>
      <c r="C14" s="112">
        <v>1284</v>
      </c>
      <c r="D14" s="111"/>
      <c r="E14" s="112">
        <f>912+300</f>
        <v>1212</v>
      </c>
      <c r="F14" s="111"/>
      <c r="G14" s="112">
        <v>912</v>
      </c>
      <c r="H14" s="111">
        <f t="shared" si="0"/>
        <v>0</v>
      </c>
      <c r="I14" s="113">
        <f t="shared" si="0"/>
        <v>-372</v>
      </c>
      <c r="J14" s="5"/>
      <c r="M14" s="54" t="s">
        <v>62</v>
      </c>
    </row>
    <row r="15" spans="1:13">
      <c r="A15" s="162" t="s">
        <v>116</v>
      </c>
      <c r="B15" s="114"/>
      <c r="C15" s="115"/>
      <c r="D15" s="114"/>
      <c r="E15" s="115"/>
      <c r="F15" s="114"/>
      <c r="G15" s="115"/>
      <c r="H15" s="114">
        <f t="shared" si="0"/>
        <v>0</v>
      </c>
      <c r="I15" s="116">
        <f t="shared" si="0"/>
        <v>0</v>
      </c>
      <c r="J15" s="5"/>
      <c r="M15" s="54" t="s">
        <v>62</v>
      </c>
    </row>
    <row r="16" spans="1:13">
      <c r="A16" s="163" t="s">
        <v>74</v>
      </c>
      <c r="B16" s="117">
        <f>+B10+B11+B12+B15</f>
        <v>1263</v>
      </c>
      <c r="C16" s="118">
        <f t="shared" ref="C16:I16" si="2">+C10+C11+C12+C15</f>
        <v>126792</v>
      </c>
      <c r="D16" s="117">
        <f>+D10+D11+D12+D15</f>
        <v>1310</v>
      </c>
      <c r="E16" s="118">
        <f t="shared" si="2"/>
        <v>127759</v>
      </c>
      <c r="F16" s="117">
        <f t="shared" si="2"/>
        <v>1327</v>
      </c>
      <c r="G16" s="418">
        <f t="shared" si="2"/>
        <v>131332</v>
      </c>
      <c r="H16" s="118">
        <f>+H10+H11+H12+H15</f>
        <v>64</v>
      </c>
      <c r="I16" s="418">
        <f t="shared" si="2"/>
        <v>4540</v>
      </c>
      <c r="J16" s="18">
        <f>697+630+957+2333</f>
        <v>4617</v>
      </c>
      <c r="K16" s="2">
        <f>2451-93</f>
        <v>2358</v>
      </c>
      <c r="L16" s="2">
        <f>+E16-G16</f>
        <v>-3573</v>
      </c>
      <c r="M16" s="54" t="s">
        <v>62</v>
      </c>
    </row>
    <row r="17" spans="1:15">
      <c r="A17" s="160" t="s">
        <v>148</v>
      </c>
      <c r="B17" s="106"/>
      <c r="C17" s="107"/>
      <c r="D17" s="106"/>
      <c r="E17" s="107"/>
      <c r="F17" s="106"/>
      <c r="G17" s="107"/>
      <c r="H17" s="106"/>
      <c r="I17" s="86"/>
      <c r="J17" s="5"/>
      <c r="M17" s="54" t="s">
        <v>62</v>
      </c>
    </row>
    <row r="18" spans="1:15">
      <c r="A18" s="164" t="s">
        <v>117</v>
      </c>
      <c r="B18" s="106"/>
      <c r="C18" s="107">
        <f>35212+629+7</f>
        <v>35848</v>
      </c>
      <c r="D18" s="106"/>
      <c r="E18" s="107">
        <v>36249</v>
      </c>
      <c r="F18" s="106"/>
      <c r="G18" s="107">
        <f>35873+640+6+10</f>
        <v>36529</v>
      </c>
      <c r="H18" s="106"/>
      <c r="I18" s="86">
        <f>G18-C18</f>
        <v>681</v>
      </c>
      <c r="J18" s="5">
        <v>359</v>
      </c>
      <c r="K18" s="2">
        <f>1171+93</f>
        <v>1264</v>
      </c>
      <c r="L18" s="2">
        <f t="shared" ref="L18:L33" si="3">+E18-G18</f>
        <v>-280</v>
      </c>
      <c r="M18" s="54" t="s">
        <v>62</v>
      </c>
    </row>
    <row r="19" spans="1:15">
      <c r="A19" s="164" t="s">
        <v>118</v>
      </c>
      <c r="B19" s="106"/>
      <c r="C19" s="107">
        <v>2174</v>
      </c>
      <c r="D19" s="106"/>
      <c r="E19" s="107">
        <v>2044</v>
      </c>
      <c r="F19" s="106"/>
      <c r="G19" s="107">
        <v>2149</v>
      </c>
      <c r="H19" s="106"/>
      <c r="I19" s="86">
        <f>G19-C19</f>
        <v>-25</v>
      </c>
      <c r="J19" s="5"/>
      <c r="K19" s="2">
        <v>110</v>
      </c>
      <c r="L19" s="2">
        <f t="shared" si="3"/>
        <v>-105</v>
      </c>
      <c r="M19" s="54" t="s">
        <v>62</v>
      </c>
    </row>
    <row r="20" spans="1:15">
      <c r="A20" s="164" t="s">
        <v>119</v>
      </c>
      <c r="B20" s="106"/>
      <c r="C20" s="107">
        <v>670</v>
      </c>
      <c r="D20" s="106"/>
      <c r="E20" s="107">
        <v>685</v>
      </c>
      <c r="F20" s="106"/>
      <c r="G20" s="107">
        <v>625</v>
      </c>
      <c r="H20" s="106"/>
      <c r="I20" s="86">
        <f>G20-C20</f>
        <v>-45</v>
      </c>
      <c r="J20" s="5"/>
      <c r="K20" s="2">
        <v>0</v>
      </c>
      <c r="L20" s="2">
        <f t="shared" si="3"/>
        <v>60</v>
      </c>
      <c r="M20" s="54" t="s">
        <v>62</v>
      </c>
    </row>
    <row r="21" spans="1:15">
      <c r="A21" s="164" t="s">
        <v>278</v>
      </c>
      <c r="B21" s="106"/>
      <c r="C21" s="107">
        <f>25704+198</f>
        <v>25902</v>
      </c>
      <c r="D21" s="106"/>
      <c r="E21" s="107">
        <v>27205</v>
      </c>
      <c r="F21" s="106"/>
      <c r="G21" s="107">
        <f>26615+205</f>
        <v>26820</v>
      </c>
      <c r="H21" s="106"/>
      <c r="I21" s="86">
        <f t="shared" ref="I21:I31" si="4">G21-C21</f>
        <v>918</v>
      </c>
      <c r="J21" s="5">
        <f>4220-576</f>
        <v>3644</v>
      </c>
      <c r="L21" s="2">
        <f t="shared" si="3"/>
        <v>385</v>
      </c>
      <c r="M21" s="54" t="s">
        <v>62</v>
      </c>
    </row>
    <row r="22" spans="1:15">
      <c r="A22" s="164" t="s">
        <v>93</v>
      </c>
      <c r="B22" s="106"/>
      <c r="C22" s="107">
        <v>336</v>
      </c>
      <c r="D22" s="106"/>
      <c r="E22" s="107">
        <v>325</v>
      </c>
      <c r="F22" s="106"/>
      <c r="G22" s="107">
        <f>1771+325</f>
        <v>2096</v>
      </c>
      <c r="H22" s="106"/>
      <c r="I22" s="86">
        <f>G22-C22</f>
        <v>1760</v>
      </c>
      <c r="J22" s="5"/>
      <c r="L22" s="2">
        <f t="shared" si="3"/>
        <v>-1771</v>
      </c>
      <c r="M22" s="54" t="s">
        <v>62</v>
      </c>
    </row>
    <row r="23" spans="1:15">
      <c r="A23" s="164" t="s">
        <v>120</v>
      </c>
      <c r="B23" s="106"/>
      <c r="C23" s="107">
        <v>4272</v>
      </c>
      <c r="D23" s="106"/>
      <c r="E23" s="107">
        <v>4248</v>
      </c>
      <c r="F23" s="106"/>
      <c r="G23" s="107">
        <v>4244</v>
      </c>
      <c r="H23" s="106"/>
      <c r="I23" s="86">
        <f t="shared" si="4"/>
        <v>-28</v>
      </c>
      <c r="J23" s="5">
        <v>332</v>
      </c>
      <c r="K23" s="2">
        <v>175</v>
      </c>
      <c r="L23" s="2">
        <f t="shared" si="3"/>
        <v>4</v>
      </c>
      <c r="M23" s="54" t="s">
        <v>62</v>
      </c>
    </row>
    <row r="24" spans="1:15">
      <c r="A24" s="164" t="s">
        <v>121</v>
      </c>
      <c r="B24" s="106"/>
      <c r="C24" s="107">
        <v>332</v>
      </c>
      <c r="D24" s="106"/>
      <c r="E24" s="107">
        <v>135</v>
      </c>
      <c r="F24" s="106"/>
      <c r="G24" s="107">
        <v>208</v>
      </c>
      <c r="H24" s="106"/>
      <c r="I24" s="86">
        <f t="shared" si="4"/>
        <v>-124</v>
      </c>
      <c r="J24" s="5"/>
      <c r="L24" s="2">
        <f t="shared" si="3"/>
        <v>-73</v>
      </c>
      <c r="M24" s="54" t="s">
        <v>62</v>
      </c>
    </row>
    <row r="25" spans="1:15">
      <c r="A25" s="164" t="s">
        <v>122</v>
      </c>
      <c r="B25" s="106"/>
      <c r="C25" s="107">
        <f>1219+2873</f>
        <v>4092</v>
      </c>
      <c r="D25" s="106"/>
      <c r="E25" s="107">
        <v>3817</v>
      </c>
      <c r="F25" s="106"/>
      <c r="G25" s="107">
        <f>5201+2615</f>
        <v>7816</v>
      </c>
      <c r="H25" s="106"/>
      <c r="I25" s="86">
        <f t="shared" si="4"/>
        <v>3724</v>
      </c>
      <c r="J25" s="5"/>
      <c r="K25" s="2">
        <v>14918</v>
      </c>
      <c r="L25" s="2">
        <f t="shared" si="3"/>
        <v>-3999</v>
      </c>
      <c r="M25" s="54" t="s">
        <v>62</v>
      </c>
    </row>
    <row r="26" spans="1:15">
      <c r="A26" s="164" t="s">
        <v>123</v>
      </c>
      <c r="B26" s="106"/>
      <c r="C26" s="107">
        <v>3793</v>
      </c>
      <c r="D26" s="106"/>
      <c r="E26" s="107">
        <v>3361</v>
      </c>
      <c r="F26" s="106"/>
      <c r="G26" s="107">
        <v>3680</v>
      </c>
      <c r="H26" s="106"/>
      <c r="I26" s="86">
        <f t="shared" si="4"/>
        <v>-113</v>
      </c>
      <c r="J26" s="5">
        <v>276</v>
      </c>
      <c r="K26" s="2">
        <v>14853</v>
      </c>
      <c r="L26" s="2">
        <f t="shared" si="3"/>
        <v>-319</v>
      </c>
      <c r="M26" s="54" t="s">
        <v>62</v>
      </c>
      <c r="O26" s="529"/>
    </row>
    <row r="27" spans="1:15">
      <c r="A27" s="164" t="s">
        <v>61</v>
      </c>
      <c r="B27" s="106"/>
      <c r="C27" s="107">
        <f>14938+1955</f>
        <v>16893</v>
      </c>
      <c r="D27" s="106"/>
      <c r="E27" s="107">
        <f>9944+2100+2542</f>
        <v>14586</v>
      </c>
      <c r="F27" s="106"/>
      <c r="G27" s="107">
        <f>12690+2215+300</f>
        <v>15205</v>
      </c>
      <c r="H27" s="106"/>
      <c r="I27" s="86">
        <f t="shared" si="4"/>
        <v>-1688</v>
      </c>
      <c r="J27" s="5"/>
      <c r="K27" s="2">
        <v>135</v>
      </c>
      <c r="L27" s="2">
        <f t="shared" si="3"/>
        <v>-619</v>
      </c>
      <c r="M27" s="54" t="s">
        <v>62</v>
      </c>
    </row>
    <row r="28" spans="1:15">
      <c r="A28" s="164" t="s">
        <v>285</v>
      </c>
      <c r="B28" s="106"/>
      <c r="C28" s="107">
        <v>1496</v>
      </c>
      <c r="D28" s="106"/>
      <c r="E28" s="107">
        <v>1502</v>
      </c>
      <c r="F28" s="106"/>
      <c r="G28" s="107">
        <v>1502</v>
      </c>
      <c r="H28" s="106"/>
      <c r="I28" s="86">
        <f t="shared" si="4"/>
        <v>6</v>
      </c>
      <c r="J28" s="5"/>
      <c r="L28" s="2">
        <f t="shared" si="3"/>
        <v>0</v>
      </c>
      <c r="M28" s="54" t="s">
        <v>62</v>
      </c>
      <c r="O28" s="18"/>
    </row>
    <row r="29" spans="1:15">
      <c r="A29" s="164" t="s">
        <v>124</v>
      </c>
      <c r="B29" s="106"/>
      <c r="C29" s="107">
        <v>1566</v>
      </c>
      <c r="D29" s="106"/>
      <c r="E29" s="107">
        <v>1425</v>
      </c>
      <c r="F29" s="106"/>
      <c r="G29" s="107">
        <v>1359</v>
      </c>
      <c r="H29" s="106"/>
      <c r="I29" s="86">
        <f t="shared" si="4"/>
        <v>-207</v>
      </c>
      <c r="J29" s="5"/>
      <c r="L29" s="2">
        <f t="shared" si="3"/>
        <v>66</v>
      </c>
      <c r="M29" s="54" t="s">
        <v>62</v>
      </c>
    </row>
    <row r="30" spans="1:15">
      <c r="A30" s="164" t="s">
        <v>125</v>
      </c>
      <c r="B30" s="106"/>
      <c r="C30" s="107">
        <v>1190</v>
      </c>
      <c r="D30" s="106"/>
      <c r="E30" s="107">
        <v>378</v>
      </c>
      <c r="F30" s="106"/>
      <c r="G30" s="107">
        <v>550</v>
      </c>
      <c r="H30" s="106"/>
      <c r="I30" s="86">
        <f t="shared" si="4"/>
        <v>-640</v>
      </c>
      <c r="J30" s="5"/>
      <c r="K30" s="2">
        <v>10</v>
      </c>
      <c r="L30" s="2">
        <f t="shared" si="3"/>
        <v>-172</v>
      </c>
      <c r="M30" s="54" t="s">
        <v>62</v>
      </c>
      <c r="O30" s="18"/>
    </row>
    <row r="31" spans="1:15">
      <c r="A31" s="164" t="s">
        <v>351</v>
      </c>
      <c r="B31" s="106"/>
      <c r="C31" s="107">
        <v>0</v>
      </c>
      <c r="D31" s="106"/>
      <c r="E31" s="107">
        <v>0</v>
      </c>
      <c r="F31" s="106"/>
      <c r="G31" s="107">
        <v>0</v>
      </c>
      <c r="H31" s="106"/>
      <c r="I31" s="86">
        <f t="shared" si="4"/>
        <v>0</v>
      </c>
      <c r="J31" s="5"/>
      <c r="K31" s="2">
        <v>37758</v>
      </c>
      <c r="L31" s="2">
        <f t="shared" si="3"/>
        <v>0</v>
      </c>
      <c r="M31" s="54" t="s">
        <v>62</v>
      </c>
    </row>
    <row r="32" spans="1:15">
      <c r="A32" s="165" t="s">
        <v>126</v>
      </c>
      <c r="B32" s="52"/>
      <c r="C32" s="38">
        <f>SUM(C16:C31)</f>
        <v>225356</v>
      </c>
      <c r="D32" s="52"/>
      <c r="E32" s="38">
        <f>SUM(E16:E31)</f>
        <v>223719</v>
      </c>
      <c r="F32" s="52"/>
      <c r="G32" s="38">
        <f>SUM(G16:G31)</f>
        <v>234115</v>
      </c>
      <c r="H32" s="52"/>
      <c r="I32" s="37">
        <f>SUM(I16:I31)</f>
        <v>8759</v>
      </c>
      <c r="J32" s="5">
        <f>SUM(J12:J31)</f>
        <v>9321</v>
      </c>
      <c r="K32" s="2">
        <f>SUM(K16:K31)</f>
        <v>71581</v>
      </c>
      <c r="L32" s="2">
        <f t="shared" si="3"/>
        <v>-10396</v>
      </c>
      <c r="M32" s="54" t="s">
        <v>62</v>
      </c>
    </row>
    <row r="33" spans="1:13" ht="16.899999999999999" customHeight="1">
      <c r="A33" s="166" t="s">
        <v>127</v>
      </c>
      <c r="B33" s="108"/>
      <c r="C33" s="109">
        <v>-8564</v>
      </c>
      <c r="D33" s="108"/>
      <c r="E33" s="109">
        <f>-C34</f>
        <v>-3622</v>
      </c>
      <c r="F33" s="108"/>
      <c r="G33" s="109">
        <f>-E34</f>
        <v>0</v>
      </c>
      <c r="H33" s="108"/>
      <c r="I33" s="110"/>
      <c r="J33" s="5"/>
      <c r="L33" s="2">
        <f t="shared" si="3"/>
        <v>-3622</v>
      </c>
      <c r="M33" s="54" t="s">
        <v>62</v>
      </c>
    </row>
    <row r="34" spans="1:13">
      <c r="A34" s="166" t="s">
        <v>128</v>
      </c>
      <c r="B34" s="108"/>
      <c r="C34" s="109">
        <v>3622</v>
      </c>
      <c r="D34" s="108"/>
      <c r="E34" s="109"/>
      <c r="F34" s="108"/>
      <c r="G34" s="109"/>
      <c r="H34" s="108"/>
      <c r="I34" s="110"/>
      <c r="J34" s="5"/>
      <c r="M34" s="54" t="s">
        <v>62</v>
      </c>
    </row>
    <row r="35" spans="1:13">
      <c r="A35" s="166" t="s">
        <v>129</v>
      </c>
      <c r="B35" s="108"/>
      <c r="C35" s="109">
        <v>-1164</v>
      </c>
      <c r="D35" s="108"/>
      <c r="E35" s="109">
        <f>219250-220097</f>
        <v>-847</v>
      </c>
      <c r="F35" s="108"/>
      <c r="G35" s="109"/>
      <c r="H35" s="108"/>
      <c r="I35" s="110"/>
      <c r="J35" s="5"/>
      <c r="M35" s="54" t="s">
        <v>62</v>
      </c>
    </row>
    <row r="36" spans="1:13">
      <c r="A36" s="530" t="s">
        <v>63</v>
      </c>
      <c r="B36" s="531"/>
      <c r="C36" s="532">
        <f>SUM(C32:C35)</f>
        <v>219250</v>
      </c>
      <c r="D36" s="531"/>
      <c r="E36" s="532">
        <f>SUM(E32:E35)</f>
        <v>219250</v>
      </c>
      <c r="F36" s="531"/>
      <c r="G36" s="532">
        <f>SUM(G32:G35)</f>
        <v>234115</v>
      </c>
      <c r="H36" s="531"/>
      <c r="I36" s="533"/>
      <c r="J36" s="5"/>
      <c r="M36" s="54" t="s">
        <v>62</v>
      </c>
    </row>
    <row r="37" spans="1:13">
      <c r="A37" s="776"/>
      <c r="B37" s="777"/>
      <c r="C37" s="777"/>
      <c r="D37" s="777"/>
      <c r="E37" s="777"/>
      <c r="F37" s="777"/>
      <c r="G37" s="777"/>
      <c r="H37" s="777"/>
      <c r="I37" s="777"/>
      <c r="J37" s="777"/>
      <c r="K37" s="777"/>
      <c r="L37" s="777"/>
      <c r="M37" s="777"/>
    </row>
    <row r="38" spans="1:13">
      <c r="H38" s="12"/>
      <c r="I38" s="12"/>
      <c r="J38" s="5"/>
    </row>
    <row r="39" spans="1:13">
      <c r="J39" s="5"/>
    </row>
    <row r="40" spans="1:13">
      <c r="E40" s="539"/>
    </row>
    <row r="141" spans="1:1">
      <c r="A141" s="2" t="s">
        <v>276</v>
      </c>
    </row>
  </sheetData>
  <mergeCells count="13">
    <mergeCell ref="B8:C8"/>
    <mergeCell ref="A7:I7"/>
    <mergeCell ref="A37:M37"/>
    <mergeCell ref="H8:I8"/>
    <mergeCell ref="F8:G8"/>
    <mergeCell ref="D8:E8"/>
    <mergeCell ref="A8:A9"/>
    <mergeCell ref="A6:I6"/>
    <mergeCell ref="A5:I5"/>
    <mergeCell ref="A1:I1"/>
    <mergeCell ref="A2:I2"/>
    <mergeCell ref="A3:I3"/>
    <mergeCell ref="A4:I4"/>
  </mergeCells>
  <phoneticPr fontId="0" type="noConversion"/>
  <printOptions horizontalCentered="1"/>
  <pageMargins left="0.37" right="0.23" top="0.5" bottom="0.17" header="0.5" footer="0.17"/>
  <pageSetup scale="86" orientation="landscape" r:id="rId1"/>
  <headerFooter alignWithMargins="0">
    <oddFooter>&amp;C&amp;"Times New Roman,Regular"Exhibit L - Summary of Requirements by Object Class</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K26"/>
  <sheetViews>
    <sheetView zoomScaleNormal="100" workbookViewId="0">
      <selection activeCell="B4" sqref="B4"/>
    </sheetView>
  </sheetViews>
  <sheetFormatPr defaultRowHeight="15"/>
  <cols>
    <col min="7" max="7" width="21.44140625" customWidth="1"/>
    <col min="9" max="9" width="8.88671875" style="412"/>
  </cols>
  <sheetData>
    <row r="1" spans="1:11" ht="15.75">
      <c r="A1" s="192" t="s">
        <v>162</v>
      </c>
      <c r="K1" s="412" t="s">
        <v>62</v>
      </c>
    </row>
    <row r="2" spans="1:11" ht="15.75">
      <c r="A2" s="191"/>
      <c r="K2" s="412" t="s">
        <v>62</v>
      </c>
    </row>
    <row r="3" spans="1:11" ht="20.25">
      <c r="A3" s="419"/>
      <c r="B3" s="420"/>
      <c r="C3" s="420"/>
      <c r="D3" s="420"/>
      <c r="E3" s="420"/>
      <c r="F3" s="420"/>
      <c r="G3" s="420"/>
      <c r="H3" s="420"/>
      <c r="I3" s="420"/>
      <c r="J3" s="420"/>
      <c r="K3" s="412" t="s">
        <v>62</v>
      </c>
    </row>
    <row r="4" spans="1:11" ht="20.25">
      <c r="A4" s="419"/>
      <c r="B4" s="420"/>
      <c r="C4" s="420"/>
      <c r="D4" s="420"/>
      <c r="E4" s="420"/>
      <c r="F4" s="420"/>
      <c r="G4" s="420"/>
      <c r="H4" s="420"/>
      <c r="I4" s="420"/>
      <c r="J4" s="420"/>
      <c r="K4" s="412" t="s">
        <v>62</v>
      </c>
    </row>
    <row r="5" spans="1:11" ht="20.25">
      <c r="A5" s="787" t="s">
        <v>355</v>
      </c>
      <c r="B5" s="788"/>
      <c r="C5" s="788"/>
      <c r="D5" s="788"/>
      <c r="E5" s="788"/>
      <c r="F5" s="788"/>
      <c r="G5" s="788"/>
      <c r="H5" s="788"/>
      <c r="I5" s="788"/>
      <c r="J5" s="788"/>
      <c r="K5" s="412" t="s">
        <v>62</v>
      </c>
    </row>
    <row r="6" spans="1:11">
      <c r="A6" s="420"/>
      <c r="B6" s="420"/>
      <c r="C6" s="420"/>
      <c r="D6" s="420"/>
      <c r="E6" s="420"/>
      <c r="F6" s="420"/>
      <c r="G6" s="420"/>
      <c r="H6" s="420"/>
      <c r="I6" s="420"/>
      <c r="J6" s="420"/>
      <c r="K6" s="412" t="s">
        <v>62</v>
      </c>
    </row>
    <row r="7" spans="1:11" ht="15.75">
      <c r="A7" s="789" t="s">
        <v>311</v>
      </c>
      <c r="B7" s="790"/>
      <c r="C7" s="790"/>
      <c r="D7" s="790"/>
      <c r="E7" s="790"/>
      <c r="F7" s="790"/>
      <c r="G7" s="790"/>
      <c r="H7" s="790"/>
      <c r="I7" s="790"/>
      <c r="J7" s="790"/>
      <c r="K7" s="412" t="s">
        <v>62</v>
      </c>
    </row>
    <row r="8" spans="1:11" ht="15.75">
      <c r="A8" s="791" t="s">
        <v>310</v>
      </c>
      <c r="B8" s="792"/>
      <c r="C8" s="792"/>
      <c r="D8" s="792"/>
      <c r="E8" s="792"/>
      <c r="F8" s="792"/>
      <c r="G8" s="792"/>
      <c r="H8" s="792"/>
      <c r="I8" s="792"/>
      <c r="J8" s="792"/>
      <c r="K8" s="412" t="s">
        <v>62</v>
      </c>
    </row>
    <row r="9" spans="1:11">
      <c r="A9" s="421"/>
      <c r="B9" s="421"/>
      <c r="C9" s="421"/>
      <c r="D9" s="421"/>
      <c r="E9" s="421"/>
      <c r="F9" s="421"/>
      <c r="G9" s="421"/>
      <c r="H9" s="421"/>
      <c r="I9" s="421"/>
      <c r="J9" s="421"/>
      <c r="K9" s="412" t="s">
        <v>62</v>
      </c>
    </row>
    <row r="10" spans="1:11" ht="15.75">
      <c r="A10" s="422"/>
      <c r="B10" s="422"/>
      <c r="C10" s="422"/>
      <c r="D10" s="422"/>
      <c r="E10" s="423"/>
      <c r="F10" s="423"/>
      <c r="G10" s="423"/>
      <c r="H10" s="423"/>
      <c r="I10" s="423"/>
      <c r="J10" s="422"/>
      <c r="K10" s="412" t="s">
        <v>62</v>
      </c>
    </row>
    <row r="11" spans="1:11" ht="15.75">
      <c r="A11" s="793" t="s">
        <v>13</v>
      </c>
      <c r="B11" s="793"/>
      <c r="C11" s="793"/>
      <c r="D11" s="793"/>
      <c r="E11" s="793"/>
      <c r="F11" s="793"/>
      <c r="G11" s="793"/>
      <c r="H11" s="793"/>
      <c r="I11" s="793"/>
      <c r="J11" s="793"/>
      <c r="K11" s="412" t="s">
        <v>62</v>
      </c>
    </row>
    <row r="12" spans="1:11" ht="15.75">
      <c r="A12" s="424"/>
      <c r="B12" s="424"/>
      <c r="C12" s="424"/>
      <c r="D12" s="424"/>
      <c r="E12" s="424"/>
      <c r="F12" s="424"/>
      <c r="G12" s="424"/>
      <c r="H12" s="424"/>
      <c r="I12" s="424"/>
      <c r="J12" s="424"/>
      <c r="K12" s="412" t="s">
        <v>62</v>
      </c>
    </row>
    <row r="13" spans="1:11" ht="20.25">
      <c r="A13" s="425"/>
      <c r="B13" s="422"/>
      <c r="C13" s="422"/>
      <c r="D13" s="422"/>
      <c r="E13" s="422"/>
      <c r="F13" s="422"/>
      <c r="G13" s="422"/>
      <c r="H13" s="422"/>
      <c r="I13" s="422"/>
      <c r="J13" s="422"/>
      <c r="K13" s="412" t="s">
        <v>62</v>
      </c>
    </row>
    <row r="14" spans="1:11" ht="15.75">
      <c r="A14" s="528"/>
      <c r="B14" s="528"/>
      <c r="C14" s="528"/>
      <c r="D14" s="528"/>
      <c r="E14" s="528"/>
      <c r="F14" s="528"/>
      <c r="G14" s="528"/>
      <c r="H14" s="528"/>
      <c r="I14" s="528"/>
      <c r="J14" s="528"/>
      <c r="K14" s="412" t="s">
        <v>62</v>
      </c>
    </row>
    <row r="15" spans="1:11">
      <c r="A15" s="794" t="s">
        <v>354</v>
      </c>
      <c r="B15" s="794"/>
      <c r="C15" s="794"/>
      <c r="D15" s="794"/>
      <c r="E15" s="794"/>
      <c r="F15" s="794"/>
      <c r="G15" s="794"/>
      <c r="H15" s="794"/>
      <c r="I15" s="794"/>
      <c r="J15" s="794"/>
      <c r="K15" s="412" t="s">
        <v>62</v>
      </c>
    </row>
    <row r="16" spans="1:11">
      <c r="A16" s="794"/>
      <c r="B16" s="794"/>
      <c r="C16" s="794"/>
      <c r="D16" s="794"/>
      <c r="E16" s="794"/>
      <c r="F16" s="794"/>
      <c r="G16" s="794"/>
      <c r="H16" s="794"/>
      <c r="I16" s="794"/>
      <c r="J16" s="794"/>
      <c r="K16" s="412" t="s">
        <v>62</v>
      </c>
    </row>
    <row r="17" spans="1:11">
      <c r="A17" s="794"/>
      <c r="B17" s="794"/>
      <c r="C17" s="794"/>
      <c r="D17" s="794"/>
      <c r="E17" s="794"/>
      <c r="F17" s="794"/>
      <c r="G17" s="794"/>
      <c r="H17" s="794"/>
      <c r="I17" s="794"/>
      <c r="J17" s="794"/>
      <c r="K17" s="412" t="s">
        <v>62</v>
      </c>
    </row>
    <row r="18" spans="1:11">
      <c r="A18" s="426"/>
      <c r="B18" s="426"/>
      <c r="C18" s="426"/>
      <c r="D18" s="426"/>
      <c r="E18" s="426"/>
      <c r="F18" s="426"/>
      <c r="G18" s="426"/>
      <c r="H18" s="426"/>
      <c r="I18" s="426"/>
      <c r="J18" s="426"/>
      <c r="K18" s="412" t="s">
        <v>62</v>
      </c>
    </row>
    <row r="19" spans="1:11">
      <c r="K19" s="412" t="s">
        <v>62</v>
      </c>
    </row>
    <row r="20" spans="1:11" ht="52.5" customHeight="1">
      <c r="A20" s="785" t="s">
        <v>356</v>
      </c>
      <c r="B20" s="786"/>
      <c r="C20" s="786"/>
      <c r="D20" s="786"/>
      <c r="E20" s="786"/>
      <c r="F20" s="786"/>
      <c r="G20" s="786"/>
      <c r="H20" s="786"/>
      <c r="I20" s="786"/>
      <c r="J20" s="786"/>
      <c r="K20" s="412" t="s">
        <v>62</v>
      </c>
    </row>
    <row r="21" spans="1:11">
      <c r="K21" s="412" t="s">
        <v>62</v>
      </c>
    </row>
    <row r="22" spans="1:11">
      <c r="K22" s="412" t="s">
        <v>83</v>
      </c>
    </row>
    <row r="24" spans="1:11">
      <c r="K24" s="412"/>
    </row>
    <row r="25" spans="1:11">
      <c r="K25" s="412"/>
    </row>
    <row r="26" spans="1:11">
      <c r="K26" s="412"/>
    </row>
  </sheetData>
  <mergeCells count="6">
    <mergeCell ref="A20:J20"/>
    <mergeCell ref="A5:J5"/>
    <mergeCell ref="A7:J7"/>
    <mergeCell ref="A8:J8"/>
    <mergeCell ref="A11:J11"/>
    <mergeCell ref="A15:J17"/>
  </mergeCells>
  <phoneticPr fontId="38" type="noConversion"/>
  <pageMargins left="0.75" right="0.75" top="1" bottom="1" header="0.5" footer="0.5"/>
  <pageSetup orientation="landscape" r:id="rId1"/>
  <headerFooter alignWithMargins="0"/>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RowHeight="12.75"/>
  <cols>
    <col min="1" max="1" width="10.6640625" style="195" customWidth="1"/>
    <col min="2" max="2" width="37.77734375" style="195" customWidth="1"/>
    <col min="3" max="10" width="9.88671875" style="197" customWidth="1"/>
    <col min="11" max="16384" width="8.88671875" style="195"/>
  </cols>
  <sheetData>
    <row r="1" spans="1:11" s="211" customFormat="1" ht="15.75">
      <c r="A1" s="814" t="s">
        <v>163</v>
      </c>
      <c r="B1" s="814"/>
      <c r="C1" s="814"/>
      <c r="D1" s="814"/>
      <c r="E1" s="814"/>
      <c r="F1" s="814"/>
      <c r="G1" s="814"/>
      <c r="H1" s="814"/>
      <c r="I1" s="814"/>
      <c r="J1" s="814"/>
      <c r="K1" s="194" t="s">
        <v>62</v>
      </c>
    </row>
    <row r="2" spans="1:11" s="211" customFormat="1" ht="15.75">
      <c r="A2" s="812"/>
      <c r="B2" s="812"/>
      <c r="C2" s="812"/>
      <c r="D2" s="812"/>
      <c r="E2" s="812"/>
      <c r="F2" s="812"/>
      <c r="G2" s="812"/>
      <c r="H2" s="812"/>
      <c r="I2" s="812"/>
      <c r="J2" s="812"/>
    </row>
    <row r="3" spans="1:11" s="211" customFormat="1" ht="15.75">
      <c r="A3" s="815" t="s">
        <v>262</v>
      </c>
      <c r="B3" s="815"/>
      <c r="C3" s="815"/>
      <c r="D3" s="815"/>
      <c r="E3" s="815"/>
      <c r="F3" s="815"/>
      <c r="G3" s="815"/>
      <c r="H3" s="815"/>
      <c r="I3" s="815"/>
      <c r="J3" s="815"/>
      <c r="K3" s="194" t="s">
        <v>62</v>
      </c>
    </row>
    <row r="4" spans="1:11" s="211" customFormat="1" ht="15.75">
      <c r="A4" s="815" t="s">
        <v>311</v>
      </c>
      <c r="B4" s="815"/>
      <c r="C4" s="815"/>
      <c r="D4" s="815"/>
      <c r="E4" s="815"/>
      <c r="F4" s="815"/>
      <c r="G4" s="815"/>
      <c r="H4" s="815"/>
      <c r="I4" s="815"/>
      <c r="J4" s="815"/>
      <c r="K4" s="194" t="s">
        <v>62</v>
      </c>
    </row>
    <row r="5" spans="1:11" s="211" customFormat="1" ht="15.75">
      <c r="A5" s="812" t="s">
        <v>310</v>
      </c>
      <c r="B5" s="812"/>
      <c r="C5" s="812"/>
      <c r="D5" s="812"/>
      <c r="E5" s="812"/>
      <c r="F5" s="812"/>
      <c r="G5" s="812"/>
      <c r="H5" s="812"/>
      <c r="I5" s="812"/>
      <c r="J5" s="812"/>
      <c r="K5" s="194" t="s">
        <v>62</v>
      </c>
    </row>
    <row r="6" spans="1:11" s="211" customFormat="1" ht="15.75">
      <c r="A6" s="812"/>
      <c r="B6" s="812"/>
      <c r="C6" s="812"/>
      <c r="D6" s="812"/>
      <c r="E6" s="812"/>
      <c r="F6" s="812"/>
      <c r="G6" s="812"/>
      <c r="H6" s="812"/>
      <c r="I6" s="812"/>
      <c r="J6" s="812"/>
    </row>
    <row r="7" spans="1:11">
      <c r="A7" s="813"/>
      <c r="B7" s="813"/>
      <c r="C7" s="813"/>
      <c r="D7" s="813"/>
      <c r="E7" s="813"/>
      <c r="F7" s="813"/>
      <c r="G7" s="813"/>
      <c r="H7" s="813"/>
      <c r="I7" s="813"/>
      <c r="J7" s="813"/>
    </row>
    <row r="8" spans="1:11">
      <c r="A8" s="294" t="s">
        <v>164</v>
      </c>
      <c r="B8" s="293"/>
      <c r="C8" s="797"/>
      <c r="D8" s="797"/>
      <c r="E8" s="797"/>
      <c r="F8" s="797"/>
      <c r="G8" s="797"/>
      <c r="H8" s="797"/>
      <c r="I8" s="797"/>
      <c r="J8" s="797"/>
      <c r="K8" s="194" t="s">
        <v>62</v>
      </c>
    </row>
    <row r="9" spans="1:11">
      <c r="A9" s="294" t="s">
        <v>165</v>
      </c>
      <c r="B9" s="295" t="s">
        <v>235</v>
      </c>
      <c r="C9" s="797"/>
      <c r="D9" s="797"/>
      <c r="E9" s="797"/>
      <c r="F9" s="797"/>
      <c r="G9" s="797"/>
      <c r="H9" s="797"/>
      <c r="I9" s="797"/>
      <c r="J9" s="797"/>
      <c r="K9" s="194" t="s">
        <v>62</v>
      </c>
    </row>
    <row r="10" spans="1:11">
      <c r="A10" s="294" t="s">
        <v>166</v>
      </c>
      <c r="B10" s="295" t="s">
        <v>167</v>
      </c>
      <c r="C10" s="797"/>
      <c r="D10" s="797"/>
      <c r="E10" s="797"/>
      <c r="F10" s="797"/>
      <c r="G10" s="797"/>
      <c r="H10" s="797"/>
      <c r="I10" s="797"/>
      <c r="J10" s="797"/>
      <c r="K10" s="194" t="s">
        <v>62</v>
      </c>
    </row>
    <row r="11" spans="1:11">
      <c r="A11" s="798"/>
      <c r="B11" s="798"/>
      <c r="C11" s="798"/>
      <c r="D11" s="798"/>
      <c r="E11" s="798"/>
      <c r="F11" s="798"/>
      <c r="G11" s="798"/>
      <c r="H11" s="798"/>
      <c r="I11" s="798"/>
      <c r="J11" s="798"/>
    </row>
    <row r="12" spans="1:11" ht="18" customHeight="1">
      <c r="A12" s="801" t="s">
        <v>168</v>
      </c>
      <c r="B12" s="802"/>
      <c r="C12" s="810" t="s">
        <v>5</v>
      </c>
      <c r="D12" s="795" t="s">
        <v>2</v>
      </c>
      <c r="E12" s="795" t="s">
        <v>169</v>
      </c>
      <c r="F12" s="795" t="s">
        <v>170</v>
      </c>
      <c r="G12" s="795" t="s">
        <v>3</v>
      </c>
      <c r="H12" s="795" t="s">
        <v>4</v>
      </c>
      <c r="I12" s="795" t="s">
        <v>169</v>
      </c>
      <c r="J12" s="808" t="s">
        <v>6</v>
      </c>
      <c r="K12" s="194" t="s">
        <v>62</v>
      </c>
    </row>
    <row r="13" spans="1:11">
      <c r="A13" s="803"/>
      <c r="B13" s="804"/>
      <c r="C13" s="811"/>
      <c r="D13" s="796"/>
      <c r="E13" s="796"/>
      <c r="F13" s="796"/>
      <c r="G13" s="796"/>
      <c r="H13" s="796"/>
      <c r="I13" s="796"/>
      <c r="J13" s="809"/>
      <c r="K13" s="194" t="s">
        <v>62</v>
      </c>
    </row>
    <row r="14" spans="1:11">
      <c r="A14" s="310" t="s">
        <v>171</v>
      </c>
      <c r="B14" s="311"/>
      <c r="C14" s="337"/>
      <c r="D14" s="337"/>
      <c r="E14" s="337"/>
      <c r="F14" s="337"/>
      <c r="G14" s="337"/>
      <c r="H14" s="337"/>
      <c r="I14" s="337"/>
      <c r="J14" s="338"/>
      <c r="K14" s="194" t="s">
        <v>62</v>
      </c>
    </row>
    <row r="15" spans="1:11">
      <c r="A15" s="312" t="s">
        <v>172</v>
      </c>
      <c r="B15" s="297" t="s">
        <v>173</v>
      </c>
      <c r="C15" s="339"/>
      <c r="D15" s="339"/>
      <c r="E15" s="339"/>
      <c r="F15" s="339"/>
      <c r="G15" s="339"/>
      <c r="H15" s="339"/>
      <c r="I15" s="339"/>
      <c r="J15" s="340"/>
      <c r="K15" s="194" t="s">
        <v>62</v>
      </c>
    </row>
    <row r="16" spans="1:11">
      <c r="A16" s="302" t="s">
        <v>174</v>
      </c>
      <c r="B16" s="301" t="s">
        <v>175</v>
      </c>
      <c r="C16" s="341"/>
      <c r="D16" s="341"/>
      <c r="E16" s="341"/>
      <c r="F16" s="341"/>
      <c r="G16" s="341"/>
      <c r="H16" s="341"/>
      <c r="I16" s="341"/>
      <c r="J16" s="342"/>
      <c r="K16" s="194" t="s">
        <v>62</v>
      </c>
    </row>
    <row r="17" spans="1:11">
      <c r="A17" s="302" t="s">
        <v>174</v>
      </c>
      <c r="B17" s="301" t="s">
        <v>176</v>
      </c>
      <c r="C17" s="341"/>
      <c r="D17" s="341"/>
      <c r="E17" s="341"/>
      <c r="F17" s="341"/>
      <c r="G17" s="341"/>
      <c r="H17" s="341"/>
      <c r="I17" s="341"/>
      <c r="J17" s="342"/>
      <c r="K17" s="194" t="s">
        <v>62</v>
      </c>
    </row>
    <row r="18" spans="1:11">
      <c r="A18" s="302" t="s">
        <v>174</v>
      </c>
      <c r="B18" s="301" t="s">
        <v>177</v>
      </c>
      <c r="C18" s="341"/>
      <c r="D18" s="341"/>
      <c r="E18" s="341"/>
      <c r="F18" s="341"/>
      <c r="G18" s="341"/>
      <c r="H18" s="341"/>
      <c r="I18" s="341"/>
      <c r="J18" s="342"/>
      <c r="K18" s="194" t="s">
        <v>62</v>
      </c>
    </row>
    <row r="19" spans="1:11">
      <c r="A19" s="302" t="s">
        <v>174</v>
      </c>
      <c r="B19" s="301" t="s">
        <v>178</v>
      </c>
      <c r="C19" s="341"/>
      <c r="D19" s="341"/>
      <c r="E19" s="341"/>
      <c r="F19" s="341"/>
      <c r="G19" s="341"/>
      <c r="H19" s="341"/>
      <c r="I19" s="341"/>
      <c r="J19" s="342"/>
      <c r="K19" s="194" t="s">
        <v>62</v>
      </c>
    </row>
    <row r="20" spans="1:11">
      <c r="A20" s="302" t="s">
        <v>180</v>
      </c>
      <c r="B20" s="301" t="s">
        <v>179</v>
      </c>
      <c r="C20" s="341"/>
      <c r="D20" s="343"/>
      <c r="E20" s="343"/>
      <c r="F20" s="343"/>
      <c r="G20" s="343"/>
      <c r="H20" s="343"/>
      <c r="I20" s="343"/>
      <c r="J20" s="344"/>
      <c r="K20" s="194" t="s">
        <v>62</v>
      </c>
    </row>
    <row r="21" spans="1:11">
      <c r="A21" s="310" t="s">
        <v>181</v>
      </c>
      <c r="B21" s="311"/>
      <c r="C21" s="337"/>
      <c r="D21" s="337"/>
      <c r="E21" s="337"/>
      <c r="F21" s="337"/>
      <c r="G21" s="337"/>
      <c r="H21" s="337"/>
      <c r="I21" s="337"/>
      <c r="J21" s="338"/>
      <c r="K21" s="194" t="s">
        <v>62</v>
      </c>
    </row>
    <row r="22" spans="1:11">
      <c r="A22" s="312" t="s">
        <v>182</v>
      </c>
      <c r="B22" s="313" t="s">
        <v>183</v>
      </c>
      <c r="C22" s="339"/>
      <c r="D22" s="339"/>
      <c r="E22" s="339"/>
      <c r="F22" s="339"/>
      <c r="G22" s="339"/>
      <c r="H22" s="339"/>
      <c r="I22" s="339"/>
      <c r="J22" s="340"/>
      <c r="K22" s="194" t="s">
        <v>62</v>
      </c>
    </row>
    <row r="23" spans="1:11">
      <c r="A23" s="302">
        <v>22</v>
      </c>
      <c r="B23" s="301" t="s">
        <v>184</v>
      </c>
      <c r="C23" s="341"/>
      <c r="D23" s="341"/>
      <c r="E23" s="341"/>
      <c r="F23" s="341"/>
      <c r="G23" s="341"/>
      <c r="H23" s="341"/>
      <c r="I23" s="341"/>
      <c r="J23" s="342"/>
      <c r="K23" s="194" t="s">
        <v>62</v>
      </c>
    </row>
    <row r="24" spans="1:11">
      <c r="A24" s="302" t="s">
        <v>240</v>
      </c>
      <c r="B24" s="301" t="s">
        <v>241</v>
      </c>
      <c r="C24" s="341"/>
      <c r="D24" s="341"/>
      <c r="E24" s="341"/>
      <c r="F24" s="341"/>
      <c r="G24" s="341"/>
      <c r="H24" s="341"/>
      <c r="I24" s="341"/>
      <c r="J24" s="342"/>
      <c r="K24" s="194" t="s">
        <v>62</v>
      </c>
    </row>
    <row r="25" spans="1:11">
      <c r="A25" s="302" t="s">
        <v>185</v>
      </c>
      <c r="B25" s="301" t="s">
        <v>186</v>
      </c>
      <c r="C25" s="341"/>
      <c r="D25" s="341"/>
      <c r="E25" s="341"/>
      <c r="F25" s="341"/>
      <c r="G25" s="341"/>
      <c r="H25" s="341"/>
      <c r="I25" s="341"/>
      <c r="J25" s="342"/>
      <c r="K25" s="194" t="s">
        <v>62</v>
      </c>
    </row>
    <row r="26" spans="1:11">
      <c r="A26" s="302" t="s">
        <v>187</v>
      </c>
      <c r="B26" s="301" t="s">
        <v>188</v>
      </c>
      <c r="C26" s="341"/>
      <c r="D26" s="341"/>
      <c r="E26" s="341"/>
      <c r="F26" s="341"/>
      <c r="G26" s="341"/>
      <c r="H26" s="341"/>
      <c r="I26" s="341"/>
      <c r="J26" s="342"/>
      <c r="K26" s="194" t="s">
        <v>62</v>
      </c>
    </row>
    <row r="27" spans="1:11">
      <c r="A27" s="302" t="s">
        <v>187</v>
      </c>
      <c r="B27" s="301" t="s">
        <v>189</v>
      </c>
      <c r="C27" s="341"/>
      <c r="D27" s="341"/>
      <c r="E27" s="341"/>
      <c r="F27" s="341"/>
      <c r="G27" s="341"/>
      <c r="H27" s="341"/>
      <c r="I27" s="341"/>
      <c r="J27" s="342"/>
      <c r="K27" s="194" t="s">
        <v>62</v>
      </c>
    </row>
    <row r="28" spans="1:11">
      <c r="A28" s="302" t="s">
        <v>187</v>
      </c>
      <c r="B28" s="301" t="s">
        <v>190</v>
      </c>
      <c r="C28" s="341"/>
      <c r="D28" s="341"/>
      <c r="E28" s="341"/>
      <c r="F28" s="341"/>
      <c r="G28" s="341"/>
      <c r="H28" s="341"/>
      <c r="I28" s="341"/>
      <c r="J28" s="342"/>
      <c r="K28" s="194" t="s">
        <v>62</v>
      </c>
    </row>
    <row r="29" spans="1:11">
      <c r="A29" s="302">
        <v>25.3</v>
      </c>
      <c r="B29" s="301" t="s">
        <v>191</v>
      </c>
      <c r="C29" s="341"/>
      <c r="D29" s="341"/>
      <c r="E29" s="341"/>
      <c r="F29" s="341"/>
      <c r="G29" s="341"/>
      <c r="H29" s="341"/>
      <c r="I29" s="341"/>
      <c r="J29" s="342"/>
      <c r="K29" s="194" t="s">
        <v>62</v>
      </c>
    </row>
    <row r="30" spans="1:11">
      <c r="A30" s="298">
        <v>25.3</v>
      </c>
      <c r="B30" s="299" t="s">
        <v>192</v>
      </c>
      <c r="C30" s="341"/>
      <c r="D30" s="341"/>
      <c r="E30" s="341"/>
      <c r="F30" s="341"/>
      <c r="G30" s="341"/>
      <c r="H30" s="341"/>
      <c r="I30" s="341"/>
      <c r="J30" s="342"/>
      <c r="K30" s="194" t="s">
        <v>62</v>
      </c>
    </row>
    <row r="31" spans="1:11">
      <c r="A31" s="298">
        <v>25.3</v>
      </c>
      <c r="B31" s="299" t="s">
        <v>193</v>
      </c>
      <c r="C31" s="341"/>
      <c r="D31" s="341"/>
      <c r="E31" s="341"/>
      <c r="F31" s="341"/>
      <c r="G31" s="341"/>
      <c r="H31" s="341"/>
      <c r="I31" s="341"/>
      <c r="J31" s="342"/>
      <c r="K31" s="194" t="s">
        <v>62</v>
      </c>
    </row>
    <row r="32" spans="1:11">
      <c r="A32" s="298">
        <v>25.3</v>
      </c>
      <c r="B32" s="299" t="s">
        <v>194</v>
      </c>
      <c r="C32" s="341"/>
      <c r="D32" s="341"/>
      <c r="E32" s="341"/>
      <c r="F32" s="341"/>
      <c r="G32" s="341"/>
      <c r="H32" s="341"/>
      <c r="I32" s="341"/>
      <c r="J32" s="342"/>
      <c r="K32" s="194" t="s">
        <v>62</v>
      </c>
    </row>
    <row r="33" spans="1:11">
      <c r="A33" s="298">
        <v>25.3</v>
      </c>
      <c r="B33" s="299" t="s">
        <v>195</v>
      </c>
      <c r="C33" s="341"/>
      <c r="D33" s="341"/>
      <c r="E33" s="341"/>
      <c r="F33" s="341"/>
      <c r="G33" s="341"/>
      <c r="H33" s="341"/>
      <c r="I33" s="341"/>
      <c r="J33" s="342"/>
      <c r="K33" s="194" t="s">
        <v>62</v>
      </c>
    </row>
    <row r="34" spans="1:11">
      <c r="A34" s="302">
        <v>25.2</v>
      </c>
      <c r="B34" s="301" t="s">
        <v>254</v>
      </c>
      <c r="C34" s="341"/>
      <c r="D34" s="341"/>
      <c r="E34" s="341"/>
      <c r="F34" s="341"/>
      <c r="G34" s="341"/>
      <c r="H34" s="341"/>
      <c r="I34" s="341"/>
      <c r="J34" s="342"/>
      <c r="K34" s="194" t="s">
        <v>62</v>
      </c>
    </row>
    <row r="35" spans="1:11">
      <c r="A35" s="302">
        <v>25.6</v>
      </c>
      <c r="B35" s="301" t="s">
        <v>197</v>
      </c>
      <c r="C35" s="341"/>
      <c r="D35" s="341"/>
      <c r="E35" s="341"/>
      <c r="F35" s="341"/>
      <c r="G35" s="341"/>
      <c r="H35" s="341"/>
      <c r="I35" s="341"/>
      <c r="J35" s="342"/>
      <c r="K35" s="194" t="s">
        <v>62</v>
      </c>
    </row>
    <row r="36" spans="1:11">
      <c r="A36" s="302">
        <v>25.6</v>
      </c>
      <c r="B36" s="301" t="s">
        <v>198</v>
      </c>
      <c r="C36" s="341"/>
      <c r="D36" s="341"/>
      <c r="E36" s="341"/>
      <c r="F36" s="341"/>
      <c r="G36" s="341"/>
      <c r="H36" s="341"/>
      <c r="I36" s="341"/>
      <c r="J36" s="342"/>
      <c r="K36" s="194" t="s">
        <v>62</v>
      </c>
    </row>
    <row r="37" spans="1:11">
      <c r="A37" s="302">
        <v>25.2</v>
      </c>
      <c r="B37" s="301" t="s">
        <v>199</v>
      </c>
      <c r="C37" s="341"/>
      <c r="D37" s="341"/>
      <c r="E37" s="341"/>
      <c r="F37" s="341"/>
      <c r="G37" s="341"/>
      <c r="H37" s="341"/>
      <c r="I37" s="341"/>
      <c r="J37" s="342"/>
      <c r="K37" s="194" t="s">
        <v>62</v>
      </c>
    </row>
    <row r="38" spans="1:11">
      <c r="A38" s="302">
        <v>25.2</v>
      </c>
      <c r="B38" s="301" t="s">
        <v>201</v>
      </c>
      <c r="C38" s="341"/>
      <c r="D38" s="341"/>
      <c r="E38" s="341"/>
      <c r="F38" s="341"/>
      <c r="G38" s="341"/>
      <c r="H38" s="341"/>
      <c r="I38" s="341"/>
      <c r="J38" s="342"/>
      <c r="K38" s="194" t="s">
        <v>62</v>
      </c>
    </row>
    <row r="39" spans="1:11">
      <c r="A39" s="302" t="s">
        <v>196</v>
      </c>
      <c r="B39" s="301" t="s">
        <v>255</v>
      </c>
      <c r="C39" s="341"/>
      <c r="D39" s="341"/>
      <c r="E39" s="341"/>
      <c r="F39" s="341"/>
      <c r="G39" s="341"/>
      <c r="H39" s="341"/>
      <c r="I39" s="341"/>
      <c r="J39" s="342"/>
      <c r="K39" s="194" t="s">
        <v>62</v>
      </c>
    </row>
    <row r="40" spans="1:11">
      <c r="A40" s="302" t="s">
        <v>203</v>
      </c>
      <c r="B40" s="301" t="s">
        <v>204</v>
      </c>
      <c r="C40" s="341"/>
      <c r="D40" s="341"/>
      <c r="E40" s="341"/>
      <c r="F40" s="341"/>
      <c r="G40" s="341"/>
      <c r="H40" s="341"/>
      <c r="I40" s="341"/>
      <c r="J40" s="342"/>
      <c r="K40" s="194" t="s">
        <v>62</v>
      </c>
    </row>
    <row r="41" spans="1:11">
      <c r="A41" s="302" t="s">
        <v>203</v>
      </c>
      <c r="B41" s="301" t="s">
        <v>205</v>
      </c>
      <c r="C41" s="341"/>
      <c r="D41" s="341"/>
      <c r="E41" s="341"/>
      <c r="F41" s="341"/>
      <c r="G41" s="341"/>
      <c r="H41" s="341"/>
      <c r="I41" s="341"/>
      <c r="J41" s="342"/>
      <c r="K41" s="194" t="s">
        <v>62</v>
      </c>
    </row>
    <row r="42" spans="1:11">
      <c r="A42" s="302" t="s">
        <v>203</v>
      </c>
      <c r="B42" s="301" t="s">
        <v>206</v>
      </c>
      <c r="C42" s="341"/>
      <c r="D42" s="341"/>
      <c r="E42" s="341"/>
      <c r="F42" s="341"/>
      <c r="G42" s="341"/>
      <c r="H42" s="341"/>
      <c r="I42" s="341"/>
      <c r="J42" s="342"/>
      <c r="K42" s="194" t="s">
        <v>62</v>
      </c>
    </row>
    <row r="43" spans="1:11">
      <c r="A43" s="302" t="s">
        <v>203</v>
      </c>
      <c r="B43" s="301" t="s">
        <v>208</v>
      </c>
      <c r="C43" s="341"/>
      <c r="D43" s="341"/>
      <c r="E43" s="341"/>
      <c r="F43" s="341"/>
      <c r="G43" s="341"/>
      <c r="H43" s="341"/>
      <c r="I43" s="341"/>
      <c r="J43" s="342"/>
      <c r="K43" s="194" t="s">
        <v>62</v>
      </c>
    </row>
    <row r="44" spans="1:11">
      <c r="A44" s="308" t="s">
        <v>203</v>
      </c>
      <c r="B44" s="309" t="s">
        <v>209</v>
      </c>
      <c r="C44" s="345"/>
      <c r="D44" s="345"/>
      <c r="E44" s="345"/>
      <c r="F44" s="345"/>
      <c r="G44" s="345"/>
      <c r="H44" s="345"/>
      <c r="I44" s="345"/>
      <c r="J44" s="346"/>
      <c r="K44" s="194" t="s">
        <v>62</v>
      </c>
    </row>
    <row r="45" spans="1:11">
      <c r="A45" s="310" t="s">
        <v>210</v>
      </c>
      <c r="B45" s="311"/>
      <c r="C45" s="337"/>
      <c r="D45" s="337"/>
      <c r="E45" s="337"/>
      <c r="F45" s="337"/>
      <c r="G45" s="337"/>
      <c r="H45" s="337"/>
      <c r="I45" s="337"/>
      <c r="J45" s="338"/>
      <c r="K45" s="194" t="s">
        <v>62</v>
      </c>
    </row>
    <row r="46" spans="1:11">
      <c r="A46" s="302" t="s">
        <v>211</v>
      </c>
      <c r="B46" s="313" t="s">
        <v>249</v>
      </c>
      <c r="C46" s="339"/>
      <c r="D46" s="339"/>
      <c r="E46" s="339"/>
      <c r="F46" s="339"/>
      <c r="G46" s="339"/>
      <c r="H46" s="339"/>
      <c r="I46" s="339"/>
      <c r="J46" s="340"/>
      <c r="K46" s="194" t="s">
        <v>62</v>
      </c>
    </row>
    <row r="47" spans="1:11">
      <c r="A47" s="302" t="s">
        <v>211</v>
      </c>
      <c r="B47" s="301" t="s">
        <v>212</v>
      </c>
      <c r="C47" s="347"/>
      <c r="D47" s="347"/>
      <c r="E47" s="347"/>
      <c r="F47" s="347"/>
      <c r="G47" s="347"/>
      <c r="H47" s="347"/>
      <c r="I47" s="347"/>
      <c r="J47" s="348"/>
      <c r="K47" s="194" t="s">
        <v>62</v>
      </c>
    </row>
    <row r="48" spans="1:11">
      <c r="A48" s="298" t="s">
        <v>211</v>
      </c>
      <c r="B48" s="299" t="s">
        <v>213</v>
      </c>
      <c r="C48" s="327"/>
      <c r="D48" s="327"/>
      <c r="E48" s="327"/>
      <c r="F48" s="327"/>
      <c r="G48" s="327"/>
      <c r="H48" s="327"/>
      <c r="I48" s="327"/>
      <c r="J48" s="328"/>
      <c r="K48" s="194" t="s">
        <v>62</v>
      </c>
    </row>
    <row r="49" spans="1:11">
      <c r="A49" s="298" t="s">
        <v>211</v>
      </c>
      <c r="B49" s="299" t="s">
        <v>214</v>
      </c>
      <c r="C49" s="327"/>
      <c r="D49" s="327"/>
      <c r="E49" s="327"/>
      <c r="F49" s="327"/>
      <c r="G49" s="327"/>
      <c r="H49" s="327"/>
      <c r="I49" s="327"/>
      <c r="J49" s="328"/>
      <c r="K49" s="194" t="s">
        <v>62</v>
      </c>
    </row>
    <row r="50" spans="1:11">
      <c r="A50" s="302">
        <v>25.2</v>
      </c>
      <c r="B50" s="301" t="s">
        <v>215</v>
      </c>
      <c r="C50" s="347"/>
      <c r="D50" s="347"/>
      <c r="E50" s="347"/>
      <c r="F50" s="347"/>
      <c r="G50" s="347"/>
      <c r="H50" s="347"/>
      <c r="I50" s="347"/>
      <c r="J50" s="348"/>
      <c r="K50" s="194" t="s">
        <v>62</v>
      </c>
    </row>
    <row r="51" spans="1:11">
      <c r="A51" s="302" t="s">
        <v>211</v>
      </c>
      <c r="B51" s="301" t="s">
        <v>216</v>
      </c>
      <c r="C51" s="341"/>
      <c r="D51" s="341"/>
      <c r="E51" s="341"/>
      <c r="F51" s="341"/>
      <c r="G51" s="341"/>
      <c r="H51" s="341"/>
      <c r="I51" s="341"/>
      <c r="J51" s="342"/>
      <c r="K51" s="194" t="s">
        <v>62</v>
      </c>
    </row>
    <row r="52" spans="1:11">
      <c r="A52" s="302" t="s">
        <v>211</v>
      </c>
      <c r="B52" s="301" t="s">
        <v>217</v>
      </c>
      <c r="C52" s="341"/>
      <c r="D52" s="341"/>
      <c r="E52" s="341"/>
      <c r="F52" s="341"/>
      <c r="G52" s="341"/>
      <c r="H52" s="341"/>
      <c r="I52" s="341"/>
      <c r="J52" s="342"/>
      <c r="K52" s="194" t="s">
        <v>62</v>
      </c>
    </row>
    <row r="53" spans="1:11">
      <c r="A53" s="302" t="s">
        <v>211</v>
      </c>
      <c r="B53" s="301" t="s">
        <v>218</v>
      </c>
      <c r="C53" s="341"/>
      <c r="D53" s="341"/>
      <c r="E53" s="341"/>
      <c r="F53" s="341"/>
      <c r="G53" s="341"/>
      <c r="H53" s="341"/>
      <c r="I53" s="341"/>
      <c r="J53" s="342"/>
      <c r="K53" s="194" t="s">
        <v>62</v>
      </c>
    </row>
    <row r="54" spans="1:11">
      <c r="A54" s="302" t="s">
        <v>211</v>
      </c>
      <c r="B54" s="301" t="s">
        <v>219</v>
      </c>
      <c r="C54" s="341"/>
      <c r="D54" s="341"/>
      <c r="E54" s="341"/>
      <c r="F54" s="341"/>
      <c r="G54" s="341"/>
      <c r="H54" s="341"/>
      <c r="I54" s="341"/>
      <c r="J54" s="342"/>
      <c r="K54" s="194" t="s">
        <v>62</v>
      </c>
    </row>
    <row r="55" spans="1:11">
      <c r="A55" s="302" t="s">
        <v>211</v>
      </c>
      <c r="B55" s="301" t="s">
        <v>220</v>
      </c>
      <c r="C55" s="341"/>
      <c r="D55" s="341"/>
      <c r="E55" s="341"/>
      <c r="F55" s="341"/>
      <c r="G55" s="341"/>
      <c r="H55" s="341"/>
      <c r="I55" s="341"/>
      <c r="J55" s="342"/>
      <c r="K55" s="194" t="s">
        <v>62</v>
      </c>
    </row>
    <row r="56" spans="1:11">
      <c r="A56" s="302" t="s">
        <v>211</v>
      </c>
      <c r="B56" s="301" t="s">
        <v>221</v>
      </c>
      <c r="C56" s="341"/>
      <c r="D56" s="341"/>
      <c r="E56" s="341"/>
      <c r="F56" s="341"/>
      <c r="G56" s="341"/>
      <c r="H56" s="341"/>
      <c r="I56" s="341"/>
      <c r="J56" s="342"/>
      <c r="K56" s="194" t="s">
        <v>62</v>
      </c>
    </row>
    <row r="57" spans="1:11">
      <c r="A57" s="302" t="s">
        <v>211</v>
      </c>
      <c r="B57" s="301" t="s">
        <v>222</v>
      </c>
      <c r="C57" s="341"/>
      <c r="D57" s="341"/>
      <c r="E57" s="341"/>
      <c r="F57" s="341"/>
      <c r="G57" s="341"/>
      <c r="H57" s="341"/>
      <c r="I57" s="341"/>
      <c r="J57" s="342"/>
      <c r="K57" s="194" t="s">
        <v>62</v>
      </c>
    </row>
    <row r="58" spans="1:11">
      <c r="A58" s="302" t="s">
        <v>211</v>
      </c>
      <c r="B58" s="301" t="s">
        <v>256</v>
      </c>
      <c r="C58" s="341"/>
      <c r="D58" s="341"/>
      <c r="E58" s="341"/>
      <c r="F58" s="341"/>
      <c r="G58" s="341"/>
      <c r="H58" s="341"/>
      <c r="I58" s="341"/>
      <c r="J58" s="342"/>
      <c r="K58" s="194" t="s">
        <v>62</v>
      </c>
    </row>
    <row r="59" spans="1:11">
      <c r="A59" s="314" t="s">
        <v>251</v>
      </c>
      <c r="B59" s="315" t="s">
        <v>252</v>
      </c>
      <c r="C59" s="343"/>
      <c r="D59" s="343"/>
      <c r="E59" s="343"/>
      <c r="F59" s="343"/>
      <c r="G59" s="343"/>
      <c r="H59" s="343"/>
      <c r="I59" s="343"/>
      <c r="J59" s="344"/>
      <c r="K59" s="194" t="s">
        <v>62</v>
      </c>
    </row>
    <row r="60" spans="1:11">
      <c r="A60" s="310" t="s">
        <v>223</v>
      </c>
      <c r="B60" s="316"/>
      <c r="C60" s="349"/>
      <c r="D60" s="349"/>
      <c r="E60" s="349"/>
      <c r="F60" s="349"/>
      <c r="G60" s="349"/>
      <c r="H60" s="349"/>
      <c r="I60" s="349"/>
      <c r="J60" s="350"/>
      <c r="K60" s="194" t="s">
        <v>62</v>
      </c>
    </row>
    <row r="61" spans="1:11">
      <c r="A61" s="317" t="s">
        <v>224</v>
      </c>
      <c r="B61" s="318" t="s">
        <v>257</v>
      </c>
      <c r="C61" s="347"/>
      <c r="D61" s="347"/>
      <c r="E61" s="347"/>
      <c r="F61" s="347"/>
      <c r="G61" s="347"/>
      <c r="H61" s="347"/>
      <c r="I61" s="347"/>
      <c r="J61" s="348"/>
      <c r="K61" s="194" t="s">
        <v>62</v>
      </c>
    </row>
    <row r="62" spans="1:11">
      <c r="A62" s="317" t="s">
        <v>224</v>
      </c>
      <c r="B62" s="318" t="s">
        <v>225</v>
      </c>
      <c r="C62" s="347"/>
      <c r="D62" s="347"/>
      <c r="E62" s="347"/>
      <c r="F62" s="347"/>
      <c r="G62" s="347"/>
      <c r="H62" s="347"/>
      <c r="I62" s="347"/>
      <c r="J62" s="348"/>
      <c r="K62" s="194" t="s">
        <v>62</v>
      </c>
    </row>
    <row r="63" spans="1:11">
      <c r="A63" s="317" t="s">
        <v>224</v>
      </c>
      <c r="B63" s="315" t="s">
        <v>226</v>
      </c>
      <c r="C63" s="347"/>
      <c r="D63" s="347"/>
      <c r="E63" s="347"/>
      <c r="F63" s="347"/>
      <c r="G63" s="347"/>
      <c r="H63" s="347"/>
      <c r="I63" s="347"/>
      <c r="J63" s="348"/>
      <c r="K63" s="194" t="s">
        <v>62</v>
      </c>
    </row>
    <row r="64" spans="1:11">
      <c r="A64" s="317" t="s">
        <v>224</v>
      </c>
      <c r="B64" s="301" t="s">
        <v>227</v>
      </c>
      <c r="C64" s="341"/>
      <c r="D64" s="341"/>
      <c r="E64" s="341"/>
      <c r="F64" s="341"/>
      <c r="G64" s="341"/>
      <c r="H64" s="341"/>
      <c r="I64" s="341"/>
      <c r="J64" s="342"/>
      <c r="K64" s="194" t="s">
        <v>62</v>
      </c>
    </row>
    <row r="65" spans="1:18">
      <c r="A65" s="317" t="s">
        <v>224</v>
      </c>
      <c r="B65" s="301" t="s">
        <v>228</v>
      </c>
      <c r="C65" s="341"/>
      <c r="D65" s="341"/>
      <c r="E65" s="341"/>
      <c r="F65" s="341"/>
      <c r="G65" s="341"/>
      <c r="H65" s="341"/>
      <c r="I65" s="341"/>
      <c r="J65" s="342"/>
      <c r="K65" s="194" t="s">
        <v>62</v>
      </c>
    </row>
    <row r="66" spans="1:18">
      <c r="A66" s="319" t="s">
        <v>224</v>
      </c>
      <c r="B66" s="315" t="s">
        <v>229</v>
      </c>
      <c r="C66" s="343"/>
      <c r="D66" s="343"/>
      <c r="E66" s="343"/>
      <c r="F66" s="343"/>
      <c r="G66" s="343"/>
      <c r="H66" s="343"/>
      <c r="I66" s="343"/>
      <c r="J66" s="344"/>
      <c r="K66" s="194" t="s">
        <v>62</v>
      </c>
    </row>
    <row r="67" spans="1:18">
      <c r="A67" s="308" t="s">
        <v>224</v>
      </c>
      <c r="B67" s="309" t="s">
        <v>230</v>
      </c>
      <c r="C67" s="345"/>
      <c r="D67" s="345"/>
      <c r="E67" s="345"/>
      <c r="F67" s="345"/>
      <c r="G67" s="345"/>
      <c r="H67" s="345"/>
      <c r="I67" s="345"/>
      <c r="J67" s="346"/>
      <c r="K67" s="194" t="s">
        <v>62</v>
      </c>
    </row>
    <row r="68" spans="1:18">
      <c r="A68" s="310"/>
      <c r="B68" s="320" t="s">
        <v>231</v>
      </c>
      <c r="C68" s="349"/>
      <c r="D68" s="349"/>
      <c r="E68" s="349"/>
      <c r="F68" s="349"/>
      <c r="G68" s="349"/>
      <c r="H68" s="349"/>
      <c r="I68" s="349"/>
      <c r="J68" s="350"/>
      <c r="K68" s="198" t="s">
        <v>83</v>
      </c>
    </row>
    <row r="69" spans="1:18">
      <c r="A69" s="293"/>
      <c r="B69" s="293"/>
      <c r="C69" s="336"/>
      <c r="D69" s="336"/>
      <c r="E69" s="336"/>
      <c r="F69" s="336"/>
      <c r="G69" s="336"/>
      <c r="H69" s="336"/>
      <c r="I69" s="336"/>
      <c r="J69" s="336"/>
    </row>
    <row r="70" spans="1:18">
      <c r="B70" s="204"/>
      <c r="C70" s="212"/>
      <c r="D70" s="212"/>
      <c r="E70" s="212"/>
      <c r="F70" s="212"/>
      <c r="G70" s="212"/>
      <c r="H70" s="212"/>
      <c r="I70" s="212"/>
      <c r="J70" s="212"/>
      <c r="K70" s="204"/>
      <c r="L70" s="204"/>
      <c r="M70" s="204"/>
      <c r="N70" s="204"/>
      <c r="O70" s="204"/>
      <c r="P70" s="204"/>
      <c r="Q70" s="204"/>
      <c r="R70" s="204"/>
    </row>
    <row r="71" spans="1:18" ht="15.75">
      <c r="A71" s="805" t="s">
        <v>324</v>
      </c>
      <c r="B71" s="645"/>
      <c r="C71" s="645"/>
      <c r="D71" s="645"/>
      <c r="E71" s="645"/>
      <c r="F71" s="645"/>
      <c r="G71" s="645"/>
      <c r="H71" s="645"/>
      <c r="I71" s="645"/>
      <c r="J71" s="645"/>
      <c r="K71" s="199"/>
      <c r="L71" s="199"/>
      <c r="M71" s="199"/>
      <c r="N71" s="199"/>
      <c r="O71" s="199"/>
      <c r="P71" s="199"/>
      <c r="Q71" s="199"/>
      <c r="R71" s="199"/>
    </row>
    <row r="72" spans="1:18" ht="16.5" customHeight="1">
      <c r="A72" s="806" t="s">
        <v>232</v>
      </c>
      <c r="B72" s="772"/>
      <c r="C72" s="772"/>
      <c r="D72" s="772"/>
      <c r="E72" s="772"/>
      <c r="F72" s="772"/>
      <c r="G72" s="772"/>
      <c r="H72" s="772"/>
      <c r="I72" s="772"/>
      <c r="J72" s="772"/>
      <c r="K72" s="213"/>
      <c r="L72" s="213"/>
      <c r="M72" s="213"/>
      <c r="N72" s="213"/>
      <c r="O72" s="213"/>
      <c r="P72" s="213"/>
      <c r="Q72" s="213"/>
      <c r="R72" s="213"/>
    </row>
    <row r="73" spans="1:18" ht="13.5">
      <c r="A73" s="200"/>
      <c r="B73" s="199"/>
      <c r="C73" s="199"/>
      <c r="D73" s="199"/>
      <c r="E73" s="199"/>
      <c r="F73" s="199"/>
      <c r="G73" s="199"/>
      <c r="H73" s="199"/>
      <c r="I73" s="199"/>
      <c r="J73" s="199"/>
      <c r="K73" s="199"/>
      <c r="L73" s="199"/>
      <c r="M73" s="199"/>
      <c r="N73" s="199"/>
      <c r="O73" s="199"/>
      <c r="P73" s="199"/>
      <c r="Q73" s="199"/>
      <c r="R73" s="199"/>
    </row>
    <row r="74" spans="1:18" ht="18.75" customHeight="1">
      <c r="A74" s="807" t="s">
        <v>233</v>
      </c>
      <c r="B74" s="772"/>
      <c r="C74" s="772"/>
      <c r="D74" s="772"/>
      <c r="E74" s="772"/>
      <c r="F74" s="772"/>
      <c r="G74" s="772"/>
      <c r="H74" s="772"/>
      <c r="I74" s="772"/>
      <c r="J74" s="772"/>
      <c r="K74" s="213"/>
      <c r="L74" s="213"/>
      <c r="M74" s="213"/>
      <c r="N74" s="213"/>
      <c r="O74" s="213"/>
      <c r="P74" s="213"/>
      <c r="Q74" s="213"/>
      <c r="R74" s="213"/>
    </row>
    <row r="75" spans="1:18">
      <c r="A75" s="202"/>
      <c r="B75" s="203"/>
      <c r="C75" s="203"/>
      <c r="D75" s="203"/>
      <c r="E75" s="203"/>
      <c r="F75" s="203"/>
      <c r="G75" s="203"/>
      <c r="H75" s="203"/>
      <c r="I75" s="203"/>
      <c r="J75" s="203"/>
      <c r="K75" s="203"/>
      <c r="L75" s="203"/>
      <c r="M75" s="203"/>
      <c r="N75" s="203"/>
      <c r="O75" s="203"/>
      <c r="P75" s="203"/>
      <c r="Q75" s="203"/>
      <c r="R75" s="203"/>
    </row>
    <row r="76" spans="1:18" ht="15">
      <c r="A76" s="799" t="s">
        <v>234</v>
      </c>
      <c r="B76" s="800"/>
      <c r="C76" s="800"/>
      <c r="D76" s="800"/>
      <c r="E76" s="800"/>
      <c r="F76" s="800"/>
      <c r="G76" s="800"/>
      <c r="H76" s="800"/>
      <c r="I76" s="800"/>
      <c r="J76" s="800"/>
      <c r="K76" s="201"/>
      <c r="L76" s="201"/>
      <c r="M76" s="201"/>
      <c r="N76" s="201"/>
      <c r="O76" s="201"/>
      <c r="P76" s="201"/>
      <c r="Q76" s="201"/>
      <c r="R76" s="201"/>
    </row>
    <row r="77" spans="1:18">
      <c r="A77" s="214"/>
      <c r="B77" s="215"/>
      <c r="C77" s="215"/>
      <c r="D77" s="215"/>
      <c r="E77" s="215"/>
      <c r="F77" s="215"/>
      <c r="G77" s="215"/>
      <c r="H77" s="215"/>
      <c r="I77" s="215"/>
      <c r="J77" s="215"/>
      <c r="K77" s="215"/>
      <c r="L77" s="215"/>
      <c r="M77" s="215"/>
      <c r="N77" s="215"/>
      <c r="O77" s="215"/>
      <c r="P77" s="215"/>
      <c r="Q77" s="215"/>
      <c r="R77" s="215"/>
    </row>
    <row r="78" spans="1:18">
      <c r="A78" s="204"/>
      <c r="B78" s="204"/>
      <c r="C78" s="212"/>
      <c r="D78" s="212"/>
      <c r="E78" s="212"/>
      <c r="F78" s="212"/>
      <c r="G78" s="212"/>
      <c r="H78" s="212"/>
      <c r="I78" s="212"/>
      <c r="J78" s="212"/>
    </row>
    <row r="80" spans="1:18">
      <c r="C80" s="216"/>
      <c r="D80" s="216"/>
    </row>
  </sheetData>
  <mergeCells count="24">
    <mergeCell ref="A6:J6"/>
    <mergeCell ref="A7:J7"/>
    <mergeCell ref="A5:J5"/>
    <mergeCell ref="A1:J1"/>
    <mergeCell ref="A2:J2"/>
    <mergeCell ref="A3:J3"/>
    <mergeCell ref="A4:J4"/>
    <mergeCell ref="A76:J76"/>
    <mergeCell ref="A12:B13"/>
    <mergeCell ref="A71:J71"/>
    <mergeCell ref="A72:J72"/>
    <mergeCell ref="A74:J74"/>
    <mergeCell ref="J12:J13"/>
    <mergeCell ref="D12:D13"/>
    <mergeCell ref="C12:C13"/>
    <mergeCell ref="H12:H13"/>
    <mergeCell ref="I12:I13"/>
    <mergeCell ref="G12:G13"/>
    <mergeCell ref="C10:J10"/>
    <mergeCell ref="C9:J9"/>
    <mergeCell ref="C8:J8"/>
    <mergeCell ref="A11:J11"/>
    <mergeCell ref="E12:E13"/>
    <mergeCell ref="F12:F13"/>
  </mergeCells>
  <phoneticPr fontId="38"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RowHeight="12.75"/>
  <cols>
    <col min="1" max="1" width="10.6640625" style="195" customWidth="1"/>
    <col min="2" max="2" width="38" style="195" customWidth="1"/>
    <col min="3" max="8" width="9.88671875" style="197" customWidth="1"/>
    <col min="9" max="16384" width="8.88671875" style="195"/>
  </cols>
  <sheetData>
    <row r="1" spans="1:10" ht="15.75">
      <c r="A1" s="814" t="s">
        <v>163</v>
      </c>
      <c r="B1" s="814"/>
      <c r="C1" s="814"/>
      <c r="D1" s="814"/>
      <c r="E1" s="814"/>
      <c r="F1" s="814"/>
      <c r="G1" s="814"/>
      <c r="H1" s="814"/>
      <c r="I1" s="194" t="s">
        <v>62</v>
      </c>
      <c r="J1" s="193"/>
    </row>
    <row r="2" spans="1:10" ht="15.75">
      <c r="A2" s="812"/>
      <c r="B2" s="812"/>
      <c r="C2" s="812"/>
      <c r="D2" s="812"/>
      <c r="E2" s="812"/>
      <c r="F2" s="812"/>
      <c r="G2" s="812"/>
      <c r="H2" s="812"/>
      <c r="I2" s="193"/>
      <c r="J2" s="193"/>
    </row>
    <row r="3" spans="1:10" ht="15.75">
      <c r="A3" s="815" t="s">
        <v>262</v>
      </c>
      <c r="B3" s="815"/>
      <c r="C3" s="815"/>
      <c r="D3" s="815"/>
      <c r="E3" s="815"/>
      <c r="F3" s="815"/>
      <c r="G3" s="815"/>
      <c r="H3" s="815"/>
      <c r="I3" s="194" t="s">
        <v>62</v>
      </c>
      <c r="J3" s="196"/>
    </row>
    <row r="4" spans="1:10" ht="15.75">
      <c r="A4" s="815" t="s">
        <v>311</v>
      </c>
      <c r="B4" s="815"/>
      <c r="C4" s="815"/>
      <c r="D4" s="815"/>
      <c r="E4" s="815"/>
      <c r="F4" s="815"/>
      <c r="G4" s="815"/>
      <c r="H4" s="815"/>
      <c r="I4" s="194" t="s">
        <v>62</v>
      </c>
      <c r="J4" s="196"/>
    </row>
    <row r="5" spans="1:10" ht="15.75">
      <c r="A5" s="812" t="s">
        <v>310</v>
      </c>
      <c r="B5" s="812"/>
      <c r="C5" s="812"/>
      <c r="D5" s="812"/>
      <c r="E5" s="812"/>
      <c r="F5" s="812"/>
      <c r="G5" s="812"/>
      <c r="H5" s="812"/>
      <c r="I5" s="194" t="s">
        <v>62</v>
      </c>
      <c r="J5" s="196"/>
    </row>
    <row r="6" spans="1:10" ht="15.75">
      <c r="A6" s="817"/>
      <c r="B6" s="817"/>
      <c r="C6" s="817"/>
      <c r="D6" s="817"/>
      <c r="E6" s="817"/>
      <c r="F6" s="817"/>
      <c r="G6" s="817"/>
      <c r="H6" s="817"/>
    </row>
    <row r="7" spans="1:10">
      <c r="A7" s="813"/>
      <c r="B7" s="813"/>
      <c r="C7" s="813"/>
      <c r="D7" s="813"/>
      <c r="E7" s="813"/>
      <c r="F7" s="813"/>
      <c r="G7" s="813"/>
      <c r="H7" s="813"/>
    </row>
    <row r="8" spans="1:10">
      <c r="A8" s="294" t="s">
        <v>164</v>
      </c>
      <c r="B8" s="293"/>
      <c r="C8" s="797"/>
      <c r="D8" s="797"/>
      <c r="E8" s="797"/>
      <c r="F8" s="797"/>
      <c r="G8" s="797"/>
      <c r="H8" s="797"/>
      <c r="I8" s="194" t="s">
        <v>62</v>
      </c>
    </row>
    <row r="9" spans="1:10">
      <c r="A9" s="294" t="s">
        <v>165</v>
      </c>
      <c r="B9" s="295" t="s">
        <v>235</v>
      </c>
      <c r="C9" s="797"/>
      <c r="D9" s="797"/>
      <c r="E9" s="797"/>
      <c r="F9" s="797"/>
      <c r="G9" s="797"/>
      <c r="H9" s="797"/>
      <c r="I9" s="194" t="s">
        <v>62</v>
      </c>
    </row>
    <row r="10" spans="1:10">
      <c r="A10" s="294" t="s">
        <v>166</v>
      </c>
      <c r="B10" s="295" t="s">
        <v>236</v>
      </c>
      <c r="C10" s="797"/>
      <c r="D10" s="797"/>
      <c r="E10" s="797"/>
      <c r="F10" s="797"/>
      <c r="G10" s="797"/>
      <c r="H10" s="797"/>
      <c r="I10" s="194" t="s">
        <v>62</v>
      </c>
    </row>
    <row r="11" spans="1:10">
      <c r="A11" s="816"/>
      <c r="B11" s="816"/>
      <c r="C11" s="816"/>
      <c r="D11" s="816"/>
      <c r="E11" s="816"/>
      <c r="F11" s="816"/>
      <c r="G11" s="816"/>
      <c r="H11" s="816"/>
    </row>
    <row r="12" spans="1:10" ht="12.75" customHeight="1">
      <c r="A12" s="801" t="s">
        <v>168</v>
      </c>
      <c r="B12" s="802"/>
      <c r="C12" s="810" t="s">
        <v>7</v>
      </c>
      <c r="D12" s="795" t="s">
        <v>2</v>
      </c>
      <c r="E12" s="795" t="s">
        <v>169</v>
      </c>
      <c r="F12" s="795" t="s">
        <v>170</v>
      </c>
      <c r="G12" s="795" t="s">
        <v>3</v>
      </c>
      <c r="H12" s="808" t="s">
        <v>8</v>
      </c>
      <c r="I12" s="194" t="s">
        <v>62</v>
      </c>
    </row>
    <row r="13" spans="1:10" ht="12.75" customHeight="1">
      <c r="A13" s="803"/>
      <c r="B13" s="804"/>
      <c r="C13" s="811"/>
      <c r="D13" s="796"/>
      <c r="E13" s="796"/>
      <c r="F13" s="796"/>
      <c r="G13" s="796"/>
      <c r="H13" s="809"/>
      <c r="I13" s="194" t="s">
        <v>62</v>
      </c>
    </row>
    <row r="14" spans="1:10">
      <c r="A14" s="818" t="s">
        <v>171</v>
      </c>
      <c r="B14" s="819"/>
      <c r="C14" s="323"/>
      <c r="D14" s="323"/>
      <c r="E14" s="323"/>
      <c r="F14" s="323"/>
      <c r="G14" s="323"/>
      <c r="H14" s="324"/>
      <c r="I14" s="194" t="s">
        <v>62</v>
      </c>
    </row>
    <row r="15" spans="1:10">
      <c r="A15" s="305" t="s">
        <v>172</v>
      </c>
      <c r="B15" s="297" t="s">
        <v>173</v>
      </c>
      <c r="C15" s="325"/>
      <c r="D15" s="325"/>
      <c r="E15" s="325"/>
      <c r="F15" s="325"/>
      <c r="G15" s="325"/>
      <c r="H15" s="326"/>
      <c r="I15" s="194" t="s">
        <v>62</v>
      </c>
    </row>
    <row r="16" spans="1:10">
      <c r="A16" s="306" t="s">
        <v>174</v>
      </c>
      <c r="B16" s="299" t="s">
        <v>237</v>
      </c>
      <c r="C16" s="327"/>
      <c r="D16" s="327"/>
      <c r="E16" s="327"/>
      <c r="F16" s="327"/>
      <c r="G16" s="327"/>
      <c r="H16" s="328"/>
      <c r="I16" s="194" t="s">
        <v>62</v>
      </c>
    </row>
    <row r="17" spans="1:9">
      <c r="A17" s="306" t="s">
        <v>174</v>
      </c>
      <c r="B17" s="299" t="s">
        <v>178</v>
      </c>
      <c r="C17" s="327"/>
      <c r="D17" s="327"/>
      <c r="E17" s="327"/>
      <c r="F17" s="327"/>
      <c r="G17" s="327"/>
      <c r="H17" s="328"/>
      <c r="I17" s="194" t="s">
        <v>62</v>
      </c>
    </row>
    <row r="18" spans="1:9">
      <c r="A18" s="306" t="s">
        <v>180</v>
      </c>
      <c r="B18" s="299" t="s">
        <v>179</v>
      </c>
      <c r="C18" s="327"/>
      <c r="D18" s="327"/>
      <c r="E18" s="327"/>
      <c r="F18" s="327"/>
      <c r="G18" s="327"/>
      <c r="H18" s="328"/>
      <c r="I18" s="194" t="s">
        <v>62</v>
      </c>
    </row>
    <row r="19" spans="1:9">
      <c r="A19" s="306" t="s">
        <v>180</v>
      </c>
      <c r="B19" s="299" t="s">
        <v>238</v>
      </c>
      <c r="C19" s="327"/>
      <c r="D19" s="327"/>
      <c r="E19" s="327"/>
      <c r="F19" s="327"/>
      <c r="G19" s="327"/>
      <c r="H19" s="328"/>
      <c r="I19" s="194" t="s">
        <v>62</v>
      </c>
    </row>
    <row r="20" spans="1:9">
      <c r="A20" s="818" t="s">
        <v>181</v>
      </c>
      <c r="B20" s="819"/>
      <c r="C20" s="323"/>
      <c r="D20" s="323"/>
      <c r="E20" s="323"/>
      <c r="F20" s="323"/>
      <c r="G20" s="323"/>
      <c r="H20" s="324"/>
      <c r="I20" s="194" t="s">
        <v>62</v>
      </c>
    </row>
    <row r="21" spans="1:9">
      <c r="A21" s="306" t="s">
        <v>182</v>
      </c>
      <c r="B21" s="299" t="s">
        <v>183</v>
      </c>
      <c r="C21" s="327"/>
      <c r="D21" s="327"/>
      <c r="E21" s="327"/>
      <c r="F21" s="327"/>
      <c r="G21" s="327"/>
      <c r="H21" s="328"/>
      <c r="I21" s="194" t="s">
        <v>62</v>
      </c>
    </row>
    <row r="22" spans="1:9">
      <c r="A22" s="306" t="s">
        <v>239</v>
      </c>
      <c r="B22" s="299" t="s">
        <v>184</v>
      </c>
      <c r="C22" s="327"/>
      <c r="D22" s="327"/>
      <c r="E22" s="327"/>
      <c r="F22" s="327"/>
      <c r="G22" s="327"/>
      <c r="H22" s="328"/>
      <c r="I22" s="194" t="s">
        <v>62</v>
      </c>
    </row>
    <row r="23" spans="1:9">
      <c r="A23" s="306" t="s">
        <v>240</v>
      </c>
      <c r="B23" s="299" t="s">
        <v>241</v>
      </c>
      <c r="C23" s="327"/>
      <c r="D23" s="327"/>
      <c r="E23" s="327"/>
      <c r="F23" s="327"/>
      <c r="G23" s="327"/>
      <c r="H23" s="328"/>
      <c r="I23" s="194" t="s">
        <v>62</v>
      </c>
    </row>
    <row r="24" spans="1:9">
      <c r="A24" s="298">
        <v>23.2</v>
      </c>
      <c r="B24" s="299" t="s">
        <v>242</v>
      </c>
      <c r="C24" s="327"/>
      <c r="D24" s="327"/>
      <c r="E24" s="327"/>
      <c r="F24" s="327"/>
      <c r="G24" s="327"/>
      <c r="H24" s="328"/>
      <c r="I24" s="194" t="s">
        <v>62</v>
      </c>
    </row>
    <row r="25" spans="1:9">
      <c r="A25" s="306" t="s">
        <v>187</v>
      </c>
      <c r="B25" s="299" t="s">
        <v>188</v>
      </c>
      <c r="C25" s="327"/>
      <c r="D25" s="327"/>
      <c r="E25" s="327"/>
      <c r="F25" s="327"/>
      <c r="G25" s="327"/>
      <c r="H25" s="328"/>
      <c r="I25" s="194" t="s">
        <v>62</v>
      </c>
    </row>
    <row r="26" spans="1:9">
      <c r="A26" s="306" t="s">
        <v>187</v>
      </c>
      <c r="B26" s="299" t="s">
        <v>189</v>
      </c>
      <c r="C26" s="327"/>
      <c r="D26" s="327"/>
      <c r="E26" s="327"/>
      <c r="F26" s="327"/>
      <c r="G26" s="327"/>
      <c r="H26" s="328"/>
      <c r="I26" s="194" t="s">
        <v>62</v>
      </c>
    </row>
    <row r="27" spans="1:9">
      <c r="A27" s="306" t="s">
        <v>187</v>
      </c>
      <c r="B27" s="299" t="s">
        <v>190</v>
      </c>
      <c r="C27" s="327"/>
      <c r="D27" s="327"/>
      <c r="E27" s="327"/>
      <c r="F27" s="327"/>
      <c r="G27" s="327"/>
      <c r="H27" s="328"/>
      <c r="I27" s="194" t="s">
        <v>62</v>
      </c>
    </row>
    <row r="28" spans="1:9">
      <c r="A28" s="306" t="s">
        <v>187</v>
      </c>
      <c r="B28" s="299" t="s">
        <v>243</v>
      </c>
      <c r="C28" s="327"/>
      <c r="D28" s="327"/>
      <c r="E28" s="327"/>
      <c r="F28" s="327"/>
      <c r="G28" s="327"/>
      <c r="H28" s="328"/>
      <c r="I28" s="194" t="s">
        <v>62</v>
      </c>
    </row>
    <row r="29" spans="1:9">
      <c r="A29" s="306" t="s">
        <v>187</v>
      </c>
      <c r="B29" s="299" t="s">
        <v>244</v>
      </c>
      <c r="C29" s="327"/>
      <c r="D29" s="327"/>
      <c r="E29" s="327"/>
      <c r="F29" s="327"/>
      <c r="G29" s="327"/>
      <c r="H29" s="328"/>
      <c r="I29" s="194" t="s">
        <v>62</v>
      </c>
    </row>
    <row r="30" spans="1:9">
      <c r="A30" s="306" t="s">
        <v>245</v>
      </c>
      <c r="B30" s="299" t="s">
        <v>246</v>
      </c>
      <c r="C30" s="327"/>
      <c r="D30" s="327"/>
      <c r="E30" s="327"/>
      <c r="F30" s="327"/>
      <c r="G30" s="327"/>
      <c r="H30" s="328"/>
      <c r="I30" s="194" t="s">
        <v>62</v>
      </c>
    </row>
    <row r="31" spans="1:9">
      <c r="A31" s="298">
        <v>25.3</v>
      </c>
      <c r="B31" s="299" t="s">
        <v>191</v>
      </c>
      <c r="C31" s="327"/>
      <c r="D31" s="327"/>
      <c r="E31" s="327"/>
      <c r="F31" s="327"/>
      <c r="G31" s="327"/>
      <c r="H31" s="328"/>
      <c r="I31" s="194" t="s">
        <v>62</v>
      </c>
    </row>
    <row r="32" spans="1:9">
      <c r="A32" s="306" t="s">
        <v>200</v>
      </c>
      <c r="B32" s="299" t="s">
        <v>247</v>
      </c>
      <c r="C32" s="327"/>
      <c r="D32" s="327"/>
      <c r="E32" s="327"/>
      <c r="F32" s="327"/>
      <c r="G32" s="327"/>
      <c r="H32" s="328"/>
      <c r="I32" s="194" t="s">
        <v>62</v>
      </c>
    </row>
    <row r="33" spans="1:9">
      <c r="A33" s="298">
        <v>25.3</v>
      </c>
      <c r="B33" s="299" t="s">
        <v>192</v>
      </c>
      <c r="C33" s="327"/>
      <c r="D33" s="327"/>
      <c r="E33" s="327"/>
      <c r="F33" s="327"/>
      <c r="G33" s="327"/>
      <c r="H33" s="328"/>
      <c r="I33" s="194" t="s">
        <v>62</v>
      </c>
    </row>
    <row r="34" spans="1:9">
      <c r="A34" s="298">
        <v>25.3</v>
      </c>
      <c r="B34" s="299" t="s">
        <v>193</v>
      </c>
      <c r="C34" s="327"/>
      <c r="D34" s="327"/>
      <c r="E34" s="327"/>
      <c r="F34" s="327"/>
      <c r="G34" s="327"/>
      <c r="H34" s="328"/>
      <c r="I34" s="194" t="s">
        <v>62</v>
      </c>
    </row>
    <row r="35" spans="1:9">
      <c r="A35" s="298">
        <v>25.3</v>
      </c>
      <c r="B35" s="299" t="s">
        <v>194</v>
      </c>
      <c r="C35" s="327"/>
      <c r="D35" s="327"/>
      <c r="E35" s="327"/>
      <c r="F35" s="327"/>
      <c r="G35" s="327"/>
      <c r="H35" s="328"/>
      <c r="I35" s="194" t="s">
        <v>62</v>
      </c>
    </row>
    <row r="36" spans="1:9">
      <c r="A36" s="298">
        <v>25.3</v>
      </c>
      <c r="B36" s="299" t="s">
        <v>195</v>
      </c>
      <c r="C36" s="327"/>
      <c r="D36" s="327"/>
      <c r="E36" s="327"/>
      <c r="F36" s="327"/>
      <c r="G36" s="327"/>
      <c r="H36" s="328"/>
      <c r="I36" s="194" t="s">
        <v>62</v>
      </c>
    </row>
    <row r="37" spans="1:9">
      <c r="A37" s="306" t="s">
        <v>200</v>
      </c>
      <c r="B37" s="299" t="s">
        <v>201</v>
      </c>
      <c r="C37" s="327"/>
      <c r="D37" s="327"/>
      <c r="E37" s="327"/>
      <c r="F37" s="327"/>
      <c r="G37" s="327"/>
      <c r="H37" s="328"/>
      <c r="I37" s="194" t="s">
        <v>62</v>
      </c>
    </row>
    <row r="38" spans="1:9">
      <c r="A38" s="298">
        <v>25.3</v>
      </c>
      <c r="B38" s="299" t="s">
        <v>248</v>
      </c>
      <c r="C38" s="327"/>
      <c r="D38" s="327"/>
      <c r="E38" s="327"/>
      <c r="F38" s="327"/>
      <c r="G38" s="327"/>
      <c r="H38" s="328"/>
      <c r="I38" s="194" t="s">
        <v>62</v>
      </c>
    </row>
    <row r="39" spans="1:9">
      <c r="A39" s="298">
        <v>25.6</v>
      </c>
      <c r="B39" s="299" t="s">
        <v>202</v>
      </c>
      <c r="C39" s="327"/>
      <c r="D39" s="327"/>
      <c r="E39" s="327"/>
      <c r="F39" s="327"/>
      <c r="G39" s="327"/>
      <c r="H39" s="328"/>
      <c r="I39" s="194" t="s">
        <v>62</v>
      </c>
    </row>
    <row r="40" spans="1:9">
      <c r="A40" s="414" t="s">
        <v>203</v>
      </c>
      <c r="B40" s="413" t="s">
        <v>204</v>
      </c>
      <c r="C40" s="332"/>
      <c r="D40" s="332"/>
      <c r="E40" s="332"/>
      <c r="F40" s="332"/>
      <c r="G40" s="332"/>
      <c r="H40" s="333"/>
      <c r="I40" s="194" t="s">
        <v>62</v>
      </c>
    </row>
    <row r="41" spans="1:9">
      <c r="A41" s="818" t="s">
        <v>210</v>
      </c>
      <c r="B41" s="819"/>
      <c r="C41" s="323"/>
      <c r="D41" s="323"/>
      <c r="E41" s="323"/>
      <c r="F41" s="323"/>
      <c r="G41" s="323"/>
      <c r="H41" s="324"/>
      <c r="I41" s="194" t="s">
        <v>62</v>
      </c>
    </row>
    <row r="42" spans="1:9">
      <c r="A42" s="306" t="s">
        <v>211</v>
      </c>
      <c r="B42" s="299" t="s">
        <v>249</v>
      </c>
      <c r="C42" s="327"/>
      <c r="D42" s="327"/>
      <c r="E42" s="327"/>
      <c r="F42" s="327"/>
      <c r="G42" s="327"/>
      <c r="H42" s="328"/>
      <c r="I42" s="194" t="s">
        <v>62</v>
      </c>
    </row>
    <row r="43" spans="1:9">
      <c r="A43" s="302" t="s">
        <v>211</v>
      </c>
      <c r="B43" s="301" t="s">
        <v>216</v>
      </c>
      <c r="C43" s="327"/>
      <c r="D43" s="327"/>
      <c r="E43" s="327"/>
      <c r="F43" s="327"/>
      <c r="G43" s="327"/>
      <c r="H43" s="328"/>
      <c r="I43" s="194" t="s">
        <v>62</v>
      </c>
    </row>
    <row r="44" spans="1:9">
      <c r="A44" s="302" t="s">
        <v>211</v>
      </c>
      <c r="B44" s="301" t="s">
        <v>217</v>
      </c>
      <c r="C44" s="327"/>
      <c r="D44" s="327"/>
      <c r="E44" s="327"/>
      <c r="F44" s="327"/>
      <c r="G44" s="327"/>
      <c r="H44" s="328"/>
      <c r="I44" s="194" t="s">
        <v>62</v>
      </c>
    </row>
    <row r="45" spans="1:9">
      <c r="A45" s="302" t="s">
        <v>211</v>
      </c>
      <c r="B45" s="301" t="s">
        <v>218</v>
      </c>
      <c r="C45" s="327"/>
      <c r="D45" s="327"/>
      <c r="E45" s="327"/>
      <c r="F45" s="327"/>
      <c r="G45" s="327"/>
      <c r="H45" s="328"/>
      <c r="I45" s="194" t="s">
        <v>62</v>
      </c>
    </row>
    <row r="46" spans="1:9">
      <c r="A46" s="302" t="s">
        <v>211</v>
      </c>
      <c r="B46" s="301" t="s">
        <v>219</v>
      </c>
      <c r="C46" s="327"/>
      <c r="D46" s="327"/>
      <c r="E46" s="327"/>
      <c r="F46" s="327"/>
      <c r="G46" s="327"/>
      <c r="H46" s="328"/>
      <c r="I46" s="194" t="s">
        <v>62</v>
      </c>
    </row>
    <row r="47" spans="1:9">
      <c r="A47" s="302" t="s">
        <v>211</v>
      </c>
      <c r="B47" s="301" t="s">
        <v>220</v>
      </c>
      <c r="C47" s="327"/>
      <c r="D47" s="327"/>
      <c r="E47" s="327"/>
      <c r="F47" s="327"/>
      <c r="G47" s="327"/>
      <c r="H47" s="328"/>
      <c r="I47" s="194" t="s">
        <v>62</v>
      </c>
    </row>
    <row r="48" spans="1:9">
      <c r="A48" s="306" t="s">
        <v>211</v>
      </c>
      <c r="B48" s="299" t="s">
        <v>250</v>
      </c>
      <c r="C48" s="327"/>
      <c r="D48" s="327"/>
      <c r="E48" s="327"/>
      <c r="F48" s="327"/>
      <c r="G48" s="327"/>
      <c r="H48" s="328"/>
      <c r="I48" s="194" t="s">
        <v>62</v>
      </c>
    </row>
    <row r="49" spans="1:18">
      <c r="A49" s="306" t="s">
        <v>251</v>
      </c>
      <c r="B49" s="299" t="s">
        <v>252</v>
      </c>
      <c r="C49" s="327"/>
      <c r="D49" s="327"/>
      <c r="E49" s="329"/>
      <c r="F49" s="329"/>
      <c r="G49" s="327"/>
      <c r="H49" s="328"/>
      <c r="I49" s="194" t="s">
        <v>62</v>
      </c>
    </row>
    <row r="50" spans="1:18">
      <c r="A50" s="818" t="s">
        <v>223</v>
      </c>
      <c r="B50" s="819"/>
      <c r="C50" s="323"/>
      <c r="D50" s="323"/>
      <c r="E50" s="323"/>
      <c r="F50" s="323"/>
      <c r="G50" s="323"/>
      <c r="H50" s="324"/>
      <c r="I50" s="194" t="s">
        <v>62</v>
      </c>
    </row>
    <row r="51" spans="1:18">
      <c r="A51" s="307" t="s">
        <v>224</v>
      </c>
      <c r="B51" s="303" t="s">
        <v>253</v>
      </c>
      <c r="C51" s="329"/>
      <c r="D51" s="329"/>
      <c r="E51" s="329"/>
      <c r="F51" s="329"/>
      <c r="G51" s="329"/>
      <c r="H51" s="331"/>
      <c r="I51" s="194" t="s">
        <v>62</v>
      </c>
    </row>
    <row r="52" spans="1:18">
      <c r="A52" s="308" t="s">
        <v>224</v>
      </c>
      <c r="B52" s="309" t="s">
        <v>230</v>
      </c>
      <c r="C52" s="332"/>
      <c r="D52" s="332"/>
      <c r="E52" s="332"/>
      <c r="F52" s="332"/>
      <c r="G52" s="332"/>
      <c r="H52" s="333"/>
      <c r="I52" s="194" t="s">
        <v>62</v>
      </c>
    </row>
    <row r="53" spans="1:18">
      <c r="A53" s="304"/>
      <c r="B53" s="296" t="s">
        <v>231</v>
      </c>
      <c r="C53" s="323"/>
      <c r="D53" s="323"/>
      <c r="E53" s="323"/>
      <c r="F53" s="323"/>
      <c r="G53" s="323"/>
      <c r="H53" s="324"/>
      <c r="I53" s="198" t="s">
        <v>83</v>
      </c>
    </row>
    <row r="55" spans="1:18" s="204" customFormat="1" ht="15.75">
      <c r="A55" s="805" t="s">
        <v>324</v>
      </c>
      <c r="B55" s="645"/>
      <c r="C55" s="645"/>
      <c r="D55" s="645"/>
      <c r="E55" s="645"/>
      <c r="F55" s="645"/>
      <c r="G55" s="645"/>
      <c r="H55" s="645"/>
      <c r="I55" s="199"/>
      <c r="J55" s="199"/>
      <c r="K55" s="199"/>
      <c r="L55" s="199"/>
      <c r="M55" s="199"/>
      <c r="N55" s="199"/>
      <c r="O55" s="199"/>
      <c r="P55" s="199"/>
      <c r="Q55" s="199"/>
      <c r="R55" s="199"/>
    </row>
    <row r="56" spans="1:18" s="204" customFormat="1" ht="15">
      <c r="A56" s="806" t="s">
        <v>232</v>
      </c>
      <c r="B56" s="820"/>
      <c r="C56" s="820"/>
      <c r="D56" s="820"/>
      <c r="E56" s="820"/>
      <c r="F56" s="820"/>
      <c r="G56" s="820"/>
      <c r="H56" s="820"/>
      <c r="I56" s="205"/>
      <c r="J56" s="205"/>
      <c r="K56" s="205"/>
      <c r="L56" s="205"/>
      <c r="M56" s="205"/>
      <c r="N56" s="205"/>
      <c r="O56" s="205"/>
      <c r="P56" s="205"/>
      <c r="Q56" s="205"/>
      <c r="R56" s="205"/>
    </row>
    <row r="57" spans="1:18" s="204" customFormat="1" ht="13.5">
      <c r="A57" s="206"/>
      <c r="B57" s="207"/>
      <c r="C57" s="207"/>
      <c r="D57" s="207"/>
      <c r="E57" s="207"/>
      <c r="F57" s="207"/>
      <c r="G57" s="207"/>
      <c r="H57" s="207"/>
      <c r="I57" s="207"/>
      <c r="J57" s="207"/>
      <c r="K57" s="207"/>
      <c r="L57" s="207"/>
      <c r="M57" s="207"/>
      <c r="N57" s="207"/>
      <c r="O57" s="207"/>
      <c r="P57" s="207"/>
      <c r="Q57" s="207"/>
      <c r="R57" s="207"/>
    </row>
    <row r="58" spans="1:18" s="204" customFormat="1" ht="30.75" customHeight="1">
      <c r="A58" s="807" t="s">
        <v>233</v>
      </c>
      <c r="B58" s="820"/>
      <c r="C58" s="820"/>
      <c r="D58" s="820"/>
      <c r="E58" s="820"/>
      <c r="F58" s="820"/>
      <c r="G58" s="820"/>
      <c r="H58" s="820"/>
      <c r="I58" s="205"/>
      <c r="J58" s="205"/>
      <c r="K58" s="205"/>
      <c r="L58" s="205"/>
      <c r="M58" s="205"/>
      <c r="N58" s="205"/>
      <c r="O58" s="205"/>
      <c r="P58" s="205"/>
      <c r="Q58" s="205"/>
      <c r="R58" s="205"/>
    </row>
    <row r="59" spans="1:18" s="204" customFormat="1">
      <c r="A59" s="208"/>
      <c r="B59" s="209"/>
      <c r="C59" s="209"/>
      <c r="D59" s="209"/>
      <c r="E59" s="209"/>
      <c r="F59" s="209"/>
      <c r="G59" s="209"/>
      <c r="H59" s="209"/>
      <c r="I59" s="209"/>
      <c r="J59" s="209"/>
      <c r="K59" s="209"/>
      <c r="L59" s="209"/>
      <c r="M59" s="209"/>
      <c r="N59" s="209"/>
      <c r="O59" s="209"/>
      <c r="P59" s="209"/>
      <c r="Q59" s="209"/>
      <c r="R59" s="209"/>
    </row>
    <row r="60" spans="1:18" s="204" customFormat="1" ht="26.25" customHeight="1">
      <c r="A60" s="799" t="s">
        <v>234</v>
      </c>
      <c r="B60" s="820"/>
      <c r="C60" s="820"/>
      <c r="D60" s="820"/>
      <c r="E60" s="820"/>
      <c r="F60" s="820"/>
      <c r="G60" s="820"/>
      <c r="H60" s="820"/>
      <c r="I60" s="210"/>
      <c r="J60" s="210"/>
      <c r="K60" s="210"/>
      <c r="L60" s="210"/>
      <c r="M60" s="210"/>
      <c r="N60" s="210"/>
      <c r="O60" s="210"/>
      <c r="P60" s="210"/>
      <c r="Q60" s="210"/>
      <c r="R60" s="210"/>
    </row>
  </sheetData>
  <mergeCells count="26">
    <mergeCell ref="H12:H13"/>
    <mergeCell ref="C10:H10"/>
    <mergeCell ref="A58:H58"/>
    <mergeCell ref="A60:H60"/>
    <mergeCell ref="A12:B13"/>
    <mergeCell ref="A55:H55"/>
    <mergeCell ref="A20:B20"/>
    <mergeCell ref="A14:B14"/>
    <mergeCell ref="A41:B41"/>
    <mergeCell ref="A56:H56"/>
    <mergeCell ref="F12:F13"/>
    <mergeCell ref="A50:B50"/>
    <mergeCell ref="G12:G13"/>
    <mergeCell ref="C12:C13"/>
    <mergeCell ref="E12:E13"/>
    <mergeCell ref="D12:D13"/>
    <mergeCell ref="A1:H1"/>
    <mergeCell ref="A2:H2"/>
    <mergeCell ref="A4:H4"/>
    <mergeCell ref="A11:H11"/>
    <mergeCell ref="C8:H8"/>
    <mergeCell ref="A5:H5"/>
    <mergeCell ref="A6:H6"/>
    <mergeCell ref="A7:H7"/>
    <mergeCell ref="A3:H3"/>
    <mergeCell ref="C9:H9"/>
  </mergeCells>
  <phoneticPr fontId="38"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RowHeight="12.75"/>
  <cols>
    <col min="1" max="1" width="10.6640625" style="195" customWidth="1"/>
    <col min="2" max="2" width="38.5546875" style="195" customWidth="1"/>
    <col min="3" max="10" width="9.88671875" style="197" customWidth="1"/>
    <col min="11" max="16384" width="8.88671875" style="195"/>
  </cols>
  <sheetData>
    <row r="1" spans="1:11" ht="15.75">
      <c r="A1" s="814" t="s">
        <v>163</v>
      </c>
      <c r="B1" s="814"/>
      <c r="C1" s="814"/>
      <c r="D1" s="814"/>
      <c r="E1" s="814"/>
      <c r="F1" s="814"/>
      <c r="G1" s="814"/>
      <c r="H1" s="814"/>
      <c r="I1" s="814"/>
      <c r="J1" s="814"/>
      <c r="K1" s="194" t="s">
        <v>62</v>
      </c>
    </row>
    <row r="2" spans="1:11" ht="15.75">
      <c r="A2" s="812"/>
      <c r="B2" s="812"/>
      <c r="C2" s="812"/>
      <c r="D2" s="812"/>
      <c r="E2" s="812"/>
      <c r="F2" s="812"/>
      <c r="G2" s="812"/>
      <c r="H2" s="812"/>
      <c r="I2" s="812"/>
      <c r="J2" s="812"/>
    </row>
    <row r="3" spans="1:11" ht="15.75">
      <c r="A3" s="815" t="s">
        <v>262</v>
      </c>
      <c r="B3" s="815"/>
      <c r="C3" s="815"/>
      <c r="D3" s="815"/>
      <c r="E3" s="815"/>
      <c r="F3" s="815"/>
      <c r="G3" s="815"/>
      <c r="H3" s="815"/>
      <c r="I3" s="815"/>
      <c r="J3" s="815"/>
      <c r="K3" s="194" t="s">
        <v>62</v>
      </c>
    </row>
    <row r="4" spans="1:11" ht="15.75">
      <c r="A4" s="815" t="s">
        <v>311</v>
      </c>
      <c r="B4" s="815"/>
      <c r="C4" s="815"/>
      <c r="D4" s="815"/>
      <c r="E4" s="815"/>
      <c r="F4" s="815"/>
      <c r="G4" s="815"/>
      <c r="H4" s="815"/>
      <c r="I4" s="815"/>
      <c r="J4" s="815"/>
      <c r="K4" s="194" t="s">
        <v>62</v>
      </c>
    </row>
    <row r="5" spans="1:11" ht="15.75">
      <c r="A5" s="812" t="s">
        <v>310</v>
      </c>
      <c r="B5" s="812"/>
      <c r="C5" s="812"/>
      <c r="D5" s="812"/>
      <c r="E5" s="812"/>
      <c r="F5" s="812"/>
      <c r="G5" s="812"/>
      <c r="H5" s="812"/>
      <c r="I5" s="812"/>
      <c r="J5" s="812"/>
      <c r="K5" s="194" t="s">
        <v>62</v>
      </c>
    </row>
    <row r="6" spans="1:11" ht="15.75">
      <c r="A6" s="812"/>
      <c r="B6" s="812"/>
      <c r="C6" s="812"/>
      <c r="D6" s="812"/>
      <c r="E6" s="812"/>
      <c r="F6" s="812"/>
      <c r="G6" s="812"/>
      <c r="H6" s="812"/>
      <c r="I6" s="812"/>
      <c r="J6" s="812"/>
    </row>
    <row r="7" spans="1:11">
      <c r="A7" s="813"/>
      <c r="B7" s="813"/>
      <c r="C7" s="813"/>
      <c r="D7" s="813"/>
      <c r="E7" s="813"/>
      <c r="F7" s="813"/>
      <c r="G7" s="813"/>
      <c r="H7" s="813"/>
      <c r="I7" s="813"/>
      <c r="J7" s="813"/>
    </row>
    <row r="8" spans="1:11">
      <c r="A8" s="294" t="s">
        <v>164</v>
      </c>
      <c r="B8" s="293"/>
      <c r="C8" s="797"/>
      <c r="D8" s="797"/>
      <c r="E8" s="797"/>
      <c r="F8" s="797"/>
      <c r="G8" s="797"/>
      <c r="H8" s="797"/>
      <c r="I8" s="797"/>
      <c r="J8" s="797"/>
      <c r="K8" s="194" t="s">
        <v>62</v>
      </c>
    </row>
    <row r="9" spans="1:11">
      <c r="A9" s="294" t="s">
        <v>165</v>
      </c>
      <c r="B9" s="295" t="s">
        <v>235</v>
      </c>
      <c r="C9" s="797"/>
      <c r="D9" s="797"/>
      <c r="E9" s="797"/>
      <c r="F9" s="797"/>
      <c r="G9" s="797"/>
      <c r="H9" s="797"/>
      <c r="I9" s="797"/>
      <c r="J9" s="797"/>
      <c r="K9" s="194" t="s">
        <v>62</v>
      </c>
    </row>
    <row r="10" spans="1:11">
      <c r="A10" s="294" t="s">
        <v>166</v>
      </c>
      <c r="B10" s="295" t="s">
        <v>258</v>
      </c>
      <c r="C10" s="797"/>
      <c r="D10" s="797"/>
      <c r="E10" s="797"/>
      <c r="F10" s="797"/>
      <c r="G10" s="797"/>
      <c r="H10" s="797"/>
      <c r="I10" s="797"/>
      <c r="J10" s="797"/>
      <c r="K10" s="194" t="s">
        <v>62</v>
      </c>
    </row>
    <row r="11" spans="1:11">
      <c r="A11" s="816"/>
      <c r="B11" s="816"/>
      <c r="C11" s="816"/>
      <c r="D11" s="816"/>
      <c r="E11" s="816"/>
      <c r="F11" s="816"/>
      <c r="G11" s="816"/>
      <c r="H11" s="816"/>
      <c r="I11" s="816"/>
      <c r="J11" s="816"/>
    </row>
    <row r="12" spans="1:11" ht="12.75" customHeight="1">
      <c r="A12" s="801" t="s">
        <v>168</v>
      </c>
      <c r="B12" s="802"/>
      <c r="C12" s="810" t="s">
        <v>5</v>
      </c>
      <c r="D12" s="795" t="s">
        <v>2</v>
      </c>
      <c r="E12" s="795" t="s">
        <v>169</v>
      </c>
      <c r="F12" s="795" t="s">
        <v>170</v>
      </c>
      <c r="G12" s="795" t="s">
        <v>3</v>
      </c>
      <c r="H12" s="795" t="s">
        <v>4</v>
      </c>
      <c r="I12" s="795" t="s">
        <v>169</v>
      </c>
      <c r="J12" s="808" t="s">
        <v>6</v>
      </c>
      <c r="K12" s="194" t="s">
        <v>62</v>
      </c>
    </row>
    <row r="13" spans="1:11" ht="12.75" customHeight="1">
      <c r="A13" s="803"/>
      <c r="B13" s="804"/>
      <c r="C13" s="811"/>
      <c r="D13" s="796"/>
      <c r="E13" s="796"/>
      <c r="F13" s="796"/>
      <c r="G13" s="796"/>
      <c r="H13" s="796"/>
      <c r="I13" s="796"/>
      <c r="J13" s="809"/>
      <c r="K13" s="194" t="s">
        <v>62</v>
      </c>
    </row>
    <row r="14" spans="1:11">
      <c r="A14" s="304" t="s">
        <v>171</v>
      </c>
      <c r="B14" s="296"/>
      <c r="C14" s="323"/>
      <c r="D14" s="323"/>
      <c r="E14" s="323"/>
      <c r="F14" s="323"/>
      <c r="G14" s="323"/>
      <c r="H14" s="323"/>
      <c r="I14" s="323"/>
      <c r="J14" s="324"/>
      <c r="K14" s="194" t="s">
        <v>62</v>
      </c>
    </row>
    <row r="15" spans="1:11">
      <c r="A15" s="305" t="s">
        <v>172</v>
      </c>
      <c r="B15" s="297" t="s">
        <v>173</v>
      </c>
      <c r="C15" s="325"/>
      <c r="D15" s="325"/>
      <c r="E15" s="325"/>
      <c r="F15" s="325"/>
      <c r="G15" s="325"/>
      <c r="H15" s="325"/>
      <c r="I15" s="325"/>
      <c r="J15" s="326"/>
      <c r="K15" s="194" t="s">
        <v>62</v>
      </c>
    </row>
    <row r="16" spans="1:11">
      <c r="A16" s="306" t="s">
        <v>174</v>
      </c>
      <c r="B16" s="299" t="s">
        <v>237</v>
      </c>
      <c r="C16" s="327"/>
      <c r="D16" s="327"/>
      <c r="E16" s="327"/>
      <c r="F16" s="327"/>
      <c r="G16" s="327"/>
      <c r="H16" s="327"/>
      <c r="I16" s="327"/>
      <c r="J16" s="328"/>
      <c r="K16" s="194" t="s">
        <v>62</v>
      </c>
    </row>
    <row r="17" spans="1:11">
      <c r="A17" s="306" t="s">
        <v>174</v>
      </c>
      <c r="B17" s="299" t="s">
        <v>178</v>
      </c>
      <c r="C17" s="327"/>
      <c r="D17" s="327"/>
      <c r="E17" s="327"/>
      <c r="F17" s="327"/>
      <c r="G17" s="327"/>
      <c r="H17" s="327"/>
      <c r="I17" s="327"/>
      <c r="J17" s="328"/>
      <c r="K17" s="194" t="s">
        <v>62</v>
      </c>
    </row>
    <row r="18" spans="1:11">
      <c r="A18" s="306" t="s">
        <v>180</v>
      </c>
      <c r="B18" s="299" t="s">
        <v>179</v>
      </c>
      <c r="C18" s="327"/>
      <c r="D18" s="327"/>
      <c r="E18" s="327"/>
      <c r="F18" s="327"/>
      <c r="G18" s="327"/>
      <c r="H18" s="327"/>
      <c r="I18" s="327"/>
      <c r="J18" s="328"/>
      <c r="K18" s="194" t="s">
        <v>62</v>
      </c>
    </row>
    <row r="19" spans="1:11">
      <c r="A19" s="306" t="s">
        <v>180</v>
      </c>
      <c r="B19" s="299" t="s">
        <v>238</v>
      </c>
      <c r="C19" s="327"/>
      <c r="D19" s="327"/>
      <c r="E19" s="327"/>
      <c r="F19" s="327"/>
      <c r="G19" s="327"/>
      <c r="H19" s="327"/>
      <c r="I19" s="327"/>
      <c r="J19" s="328"/>
      <c r="K19" s="194" t="s">
        <v>62</v>
      </c>
    </row>
    <row r="20" spans="1:11">
      <c r="A20" s="304" t="s">
        <v>181</v>
      </c>
      <c r="B20" s="296"/>
      <c r="C20" s="323"/>
      <c r="D20" s="323"/>
      <c r="E20" s="323"/>
      <c r="F20" s="323"/>
      <c r="G20" s="323"/>
      <c r="H20" s="323"/>
      <c r="I20" s="323"/>
      <c r="J20" s="324"/>
      <c r="K20" s="194" t="s">
        <v>62</v>
      </c>
    </row>
    <row r="21" spans="1:11">
      <c r="A21" s="306" t="s">
        <v>182</v>
      </c>
      <c r="B21" s="299" t="s">
        <v>183</v>
      </c>
      <c r="C21" s="327"/>
      <c r="D21" s="327"/>
      <c r="E21" s="327"/>
      <c r="F21" s="327"/>
      <c r="G21" s="327"/>
      <c r="H21" s="327"/>
      <c r="I21" s="327"/>
      <c r="J21" s="328"/>
      <c r="K21" s="194" t="s">
        <v>62</v>
      </c>
    </row>
    <row r="22" spans="1:11">
      <c r="A22" s="306" t="s">
        <v>239</v>
      </c>
      <c r="B22" s="299" t="s">
        <v>184</v>
      </c>
      <c r="C22" s="327"/>
      <c r="D22" s="327"/>
      <c r="E22" s="327"/>
      <c r="F22" s="327"/>
      <c r="G22" s="327"/>
      <c r="H22" s="327"/>
      <c r="I22" s="327"/>
      <c r="J22" s="328"/>
      <c r="K22" s="194" t="s">
        <v>62</v>
      </c>
    </row>
    <row r="23" spans="1:11">
      <c r="A23" s="306" t="s">
        <v>240</v>
      </c>
      <c r="B23" s="299" t="s">
        <v>241</v>
      </c>
      <c r="C23" s="327"/>
      <c r="D23" s="327"/>
      <c r="E23" s="327"/>
      <c r="F23" s="327"/>
      <c r="G23" s="327"/>
      <c r="H23" s="327"/>
      <c r="I23" s="327"/>
      <c r="J23" s="328"/>
      <c r="K23" s="194" t="s">
        <v>62</v>
      </c>
    </row>
    <row r="24" spans="1:11">
      <c r="A24" s="298">
        <v>23.2</v>
      </c>
      <c r="B24" s="299" t="s">
        <v>242</v>
      </c>
      <c r="C24" s="327"/>
      <c r="D24" s="327"/>
      <c r="E24" s="327"/>
      <c r="F24" s="327"/>
      <c r="G24" s="327"/>
      <c r="H24" s="327"/>
      <c r="I24" s="327"/>
      <c r="J24" s="328"/>
      <c r="K24" s="194" t="s">
        <v>62</v>
      </c>
    </row>
    <row r="25" spans="1:11">
      <c r="A25" s="306" t="s">
        <v>187</v>
      </c>
      <c r="B25" s="299" t="s">
        <v>188</v>
      </c>
      <c r="C25" s="327"/>
      <c r="D25" s="327"/>
      <c r="E25" s="327"/>
      <c r="F25" s="327"/>
      <c r="G25" s="327"/>
      <c r="H25" s="327"/>
      <c r="I25" s="327"/>
      <c r="J25" s="328"/>
      <c r="K25" s="194" t="s">
        <v>62</v>
      </c>
    </row>
    <row r="26" spans="1:11">
      <c r="A26" s="306" t="s">
        <v>187</v>
      </c>
      <c r="B26" s="299" t="s">
        <v>189</v>
      </c>
      <c r="C26" s="327"/>
      <c r="D26" s="327"/>
      <c r="E26" s="327"/>
      <c r="F26" s="327"/>
      <c r="G26" s="327"/>
      <c r="H26" s="327"/>
      <c r="I26" s="327"/>
      <c r="J26" s="328"/>
      <c r="K26" s="194" t="s">
        <v>62</v>
      </c>
    </row>
    <row r="27" spans="1:11">
      <c r="A27" s="306" t="s">
        <v>187</v>
      </c>
      <c r="B27" s="299" t="s">
        <v>190</v>
      </c>
      <c r="C27" s="327"/>
      <c r="D27" s="327"/>
      <c r="E27" s="327"/>
      <c r="F27" s="327"/>
      <c r="G27" s="327"/>
      <c r="H27" s="327"/>
      <c r="I27" s="327"/>
      <c r="J27" s="328"/>
      <c r="K27" s="194" t="s">
        <v>62</v>
      </c>
    </row>
    <row r="28" spans="1:11">
      <c r="A28" s="306" t="s">
        <v>187</v>
      </c>
      <c r="B28" s="299" t="s">
        <v>243</v>
      </c>
      <c r="C28" s="327"/>
      <c r="D28" s="327"/>
      <c r="E28" s="327"/>
      <c r="F28" s="327"/>
      <c r="G28" s="327"/>
      <c r="H28" s="327"/>
      <c r="I28" s="330"/>
      <c r="J28" s="328"/>
      <c r="K28" s="194" t="s">
        <v>62</v>
      </c>
    </row>
    <row r="29" spans="1:11">
      <c r="A29" s="306" t="s">
        <v>187</v>
      </c>
      <c r="B29" s="299" t="s">
        <v>244</v>
      </c>
      <c r="C29" s="327"/>
      <c r="D29" s="327"/>
      <c r="E29" s="327"/>
      <c r="F29" s="327"/>
      <c r="G29" s="327"/>
      <c r="H29" s="327"/>
      <c r="I29" s="330"/>
      <c r="J29" s="328"/>
      <c r="K29" s="194" t="s">
        <v>62</v>
      </c>
    </row>
    <row r="30" spans="1:11">
      <c r="A30" s="306" t="s">
        <v>245</v>
      </c>
      <c r="B30" s="299" t="s">
        <v>246</v>
      </c>
      <c r="C30" s="327"/>
      <c r="D30" s="327"/>
      <c r="E30" s="327"/>
      <c r="F30" s="327"/>
      <c r="G30" s="327"/>
      <c r="H30" s="327"/>
      <c r="I30" s="327"/>
      <c r="J30" s="328"/>
      <c r="K30" s="194" t="s">
        <v>62</v>
      </c>
    </row>
    <row r="31" spans="1:11">
      <c r="A31" s="298">
        <v>25.3</v>
      </c>
      <c r="B31" s="299" t="s">
        <v>191</v>
      </c>
      <c r="C31" s="327"/>
      <c r="D31" s="327"/>
      <c r="E31" s="327"/>
      <c r="F31" s="327"/>
      <c r="G31" s="327"/>
      <c r="H31" s="327"/>
      <c r="I31" s="327"/>
      <c r="J31" s="328"/>
      <c r="K31" s="194" t="s">
        <v>62</v>
      </c>
    </row>
    <row r="32" spans="1:11">
      <c r="A32" s="298">
        <v>25.3</v>
      </c>
      <c r="B32" s="299" t="s">
        <v>192</v>
      </c>
      <c r="C32" s="327"/>
      <c r="D32" s="327"/>
      <c r="E32" s="327"/>
      <c r="F32" s="327"/>
      <c r="G32" s="327"/>
      <c r="H32" s="327"/>
      <c r="I32" s="327"/>
      <c r="J32" s="328"/>
      <c r="K32" s="194" t="s">
        <v>62</v>
      </c>
    </row>
    <row r="33" spans="1:11">
      <c r="A33" s="298">
        <v>25.3</v>
      </c>
      <c r="B33" s="299" t="s">
        <v>193</v>
      </c>
      <c r="C33" s="327"/>
      <c r="D33" s="327"/>
      <c r="E33" s="327"/>
      <c r="F33" s="327"/>
      <c r="G33" s="327"/>
      <c r="H33" s="327"/>
      <c r="I33" s="327"/>
      <c r="J33" s="328"/>
      <c r="K33" s="194" t="s">
        <v>62</v>
      </c>
    </row>
    <row r="34" spans="1:11">
      <c r="A34" s="298">
        <v>25.3</v>
      </c>
      <c r="B34" s="299" t="s">
        <v>194</v>
      </c>
      <c r="C34" s="327"/>
      <c r="D34" s="327"/>
      <c r="E34" s="327"/>
      <c r="F34" s="327"/>
      <c r="G34" s="327"/>
      <c r="H34" s="327"/>
      <c r="I34" s="327"/>
      <c r="J34" s="328"/>
      <c r="K34" s="194" t="s">
        <v>62</v>
      </c>
    </row>
    <row r="35" spans="1:11">
      <c r="A35" s="298">
        <v>25.3</v>
      </c>
      <c r="B35" s="299" t="s">
        <v>195</v>
      </c>
      <c r="C35" s="327"/>
      <c r="D35" s="327"/>
      <c r="E35" s="327"/>
      <c r="F35" s="327"/>
      <c r="G35" s="327"/>
      <c r="H35" s="327"/>
      <c r="I35" s="327"/>
      <c r="J35" s="328"/>
      <c r="K35" s="194" t="s">
        <v>62</v>
      </c>
    </row>
    <row r="36" spans="1:11">
      <c r="A36" s="306" t="s">
        <v>200</v>
      </c>
      <c r="B36" s="299" t="s">
        <v>201</v>
      </c>
      <c r="C36" s="327"/>
      <c r="D36" s="327"/>
      <c r="E36" s="327"/>
      <c r="F36" s="327"/>
      <c r="G36" s="327"/>
      <c r="H36" s="327"/>
      <c r="I36" s="327"/>
      <c r="J36" s="328"/>
      <c r="K36" s="194" t="s">
        <v>62</v>
      </c>
    </row>
    <row r="37" spans="1:11">
      <c r="A37" s="298">
        <v>25.3</v>
      </c>
      <c r="B37" s="299" t="s">
        <v>248</v>
      </c>
      <c r="C37" s="327"/>
      <c r="D37" s="327"/>
      <c r="E37" s="327"/>
      <c r="F37" s="327"/>
      <c r="G37" s="327"/>
      <c r="H37" s="327"/>
      <c r="I37" s="327"/>
      <c r="J37" s="328"/>
      <c r="K37" s="194" t="s">
        <v>62</v>
      </c>
    </row>
    <row r="38" spans="1:11">
      <c r="A38" s="306" t="s">
        <v>196</v>
      </c>
      <c r="B38" s="299" t="s">
        <v>202</v>
      </c>
      <c r="C38" s="327"/>
      <c r="D38" s="327"/>
      <c r="E38" s="327"/>
      <c r="F38" s="327"/>
      <c r="G38" s="327"/>
      <c r="H38" s="327"/>
      <c r="I38" s="327"/>
      <c r="J38" s="328"/>
      <c r="K38" s="194" t="s">
        <v>62</v>
      </c>
    </row>
    <row r="39" spans="1:11">
      <c r="A39" s="414" t="s">
        <v>203</v>
      </c>
      <c r="B39" s="413" t="s">
        <v>204</v>
      </c>
      <c r="C39" s="332"/>
      <c r="D39" s="332"/>
      <c r="E39" s="332"/>
      <c r="F39" s="332"/>
      <c r="G39" s="332"/>
      <c r="H39" s="332"/>
      <c r="I39" s="332"/>
      <c r="J39" s="333"/>
      <c r="K39" s="194" t="s">
        <v>62</v>
      </c>
    </row>
    <row r="40" spans="1:11">
      <c r="A40" s="304" t="s">
        <v>210</v>
      </c>
      <c r="B40" s="296"/>
      <c r="C40" s="323"/>
      <c r="D40" s="323"/>
      <c r="E40" s="323"/>
      <c r="F40" s="323"/>
      <c r="G40" s="323"/>
      <c r="H40" s="323"/>
      <c r="I40" s="323"/>
      <c r="J40" s="324"/>
      <c r="K40" s="194" t="s">
        <v>62</v>
      </c>
    </row>
    <row r="41" spans="1:11">
      <c r="A41" s="306" t="s">
        <v>211</v>
      </c>
      <c r="B41" s="299" t="s">
        <v>249</v>
      </c>
      <c r="C41" s="327"/>
      <c r="D41" s="327"/>
      <c r="E41" s="327"/>
      <c r="F41" s="327"/>
      <c r="G41" s="327"/>
      <c r="H41" s="327"/>
      <c r="I41" s="327"/>
      <c r="J41" s="328"/>
      <c r="K41" s="194" t="s">
        <v>62</v>
      </c>
    </row>
    <row r="42" spans="1:11">
      <c r="A42" s="302" t="s">
        <v>211</v>
      </c>
      <c r="B42" s="301" t="s">
        <v>216</v>
      </c>
      <c r="C42" s="327"/>
      <c r="D42" s="327"/>
      <c r="E42" s="327"/>
      <c r="F42" s="327"/>
      <c r="G42" s="327"/>
      <c r="H42" s="327"/>
      <c r="I42" s="327"/>
      <c r="J42" s="328"/>
      <c r="K42" s="194" t="s">
        <v>62</v>
      </c>
    </row>
    <row r="43" spans="1:11">
      <c r="A43" s="302" t="s">
        <v>211</v>
      </c>
      <c r="B43" s="301" t="s">
        <v>217</v>
      </c>
      <c r="C43" s="327"/>
      <c r="D43" s="327"/>
      <c r="E43" s="327"/>
      <c r="F43" s="327"/>
      <c r="G43" s="327"/>
      <c r="H43" s="327"/>
      <c r="I43" s="327"/>
      <c r="J43" s="328"/>
      <c r="K43" s="194" t="s">
        <v>62</v>
      </c>
    </row>
    <row r="44" spans="1:11">
      <c r="A44" s="302" t="s">
        <v>211</v>
      </c>
      <c r="B44" s="301" t="s">
        <v>218</v>
      </c>
      <c r="C44" s="327"/>
      <c r="D44" s="327"/>
      <c r="E44" s="327"/>
      <c r="F44" s="327"/>
      <c r="G44" s="327"/>
      <c r="H44" s="327"/>
      <c r="I44" s="327"/>
      <c r="J44" s="328"/>
      <c r="K44" s="194" t="s">
        <v>62</v>
      </c>
    </row>
    <row r="45" spans="1:11">
      <c r="A45" s="302" t="s">
        <v>211</v>
      </c>
      <c r="B45" s="301" t="s">
        <v>219</v>
      </c>
      <c r="C45" s="327"/>
      <c r="D45" s="327"/>
      <c r="E45" s="327"/>
      <c r="F45" s="327"/>
      <c r="G45" s="327"/>
      <c r="H45" s="327"/>
      <c r="I45" s="327"/>
      <c r="J45" s="328"/>
      <c r="K45" s="194" t="s">
        <v>62</v>
      </c>
    </row>
    <row r="46" spans="1:11">
      <c r="A46" s="302" t="s">
        <v>211</v>
      </c>
      <c r="B46" s="301" t="s">
        <v>220</v>
      </c>
      <c r="C46" s="327"/>
      <c r="D46" s="327"/>
      <c r="E46" s="327"/>
      <c r="F46" s="327"/>
      <c r="G46" s="327"/>
      <c r="H46" s="327"/>
      <c r="I46" s="327"/>
      <c r="J46" s="328"/>
      <c r="K46" s="194" t="s">
        <v>62</v>
      </c>
    </row>
    <row r="47" spans="1:11">
      <c r="A47" s="300">
        <v>31</v>
      </c>
      <c r="B47" s="299" t="s">
        <v>221</v>
      </c>
      <c r="C47" s="327"/>
      <c r="D47" s="327"/>
      <c r="E47" s="329"/>
      <c r="F47" s="329"/>
      <c r="G47" s="327"/>
      <c r="H47" s="327"/>
      <c r="I47" s="327"/>
      <c r="J47" s="328"/>
      <c r="K47" s="194" t="s">
        <v>62</v>
      </c>
    </row>
    <row r="48" spans="1:11">
      <c r="A48" s="306" t="s">
        <v>251</v>
      </c>
      <c r="B48" s="299" t="s">
        <v>252</v>
      </c>
      <c r="C48" s="327"/>
      <c r="D48" s="327"/>
      <c r="E48" s="329"/>
      <c r="F48" s="329"/>
      <c r="G48" s="327"/>
      <c r="H48" s="327"/>
      <c r="I48" s="327"/>
      <c r="J48" s="328"/>
      <c r="K48" s="194" t="s">
        <v>62</v>
      </c>
    </row>
    <row r="49" spans="1:18">
      <c r="A49" s="304" t="s">
        <v>223</v>
      </c>
      <c r="B49" s="296"/>
      <c r="C49" s="323"/>
      <c r="D49" s="323"/>
      <c r="E49" s="323"/>
      <c r="F49" s="323"/>
      <c r="G49" s="323"/>
      <c r="H49" s="323"/>
      <c r="I49" s="323"/>
      <c r="J49" s="324"/>
      <c r="K49" s="194" t="s">
        <v>62</v>
      </c>
    </row>
    <row r="50" spans="1:18">
      <c r="A50" s="307" t="s">
        <v>224</v>
      </c>
      <c r="B50" s="303" t="s">
        <v>259</v>
      </c>
      <c r="C50" s="329"/>
      <c r="D50" s="329"/>
      <c r="E50" s="329"/>
      <c r="F50" s="329"/>
      <c r="G50" s="329"/>
      <c r="H50" s="329"/>
      <c r="I50" s="329"/>
      <c r="J50" s="331"/>
      <c r="K50" s="194" t="s">
        <v>62</v>
      </c>
    </row>
    <row r="51" spans="1:18" s="217" customFormat="1">
      <c r="A51" s="308" t="s">
        <v>224</v>
      </c>
      <c r="B51" s="309" t="s">
        <v>230</v>
      </c>
      <c r="C51" s="332"/>
      <c r="D51" s="332"/>
      <c r="E51" s="332"/>
      <c r="F51" s="332"/>
      <c r="G51" s="332"/>
      <c r="H51" s="332"/>
      <c r="I51" s="332"/>
      <c r="J51" s="333"/>
      <c r="K51" s="194" t="s">
        <v>62</v>
      </c>
    </row>
    <row r="52" spans="1:18">
      <c r="A52" s="321"/>
      <c r="B52" s="322" t="s">
        <v>231</v>
      </c>
      <c r="C52" s="334"/>
      <c r="D52" s="334"/>
      <c r="E52" s="334"/>
      <c r="F52" s="334"/>
      <c r="G52" s="334"/>
      <c r="H52" s="334"/>
      <c r="I52" s="334"/>
      <c r="J52" s="335"/>
      <c r="K52" s="198" t="s">
        <v>83</v>
      </c>
    </row>
    <row r="53" spans="1:18">
      <c r="A53" s="293"/>
      <c r="B53" s="293"/>
      <c r="C53" s="336"/>
      <c r="D53" s="336"/>
      <c r="E53" s="336"/>
      <c r="F53" s="336"/>
      <c r="G53" s="336"/>
      <c r="H53" s="336"/>
      <c r="I53" s="336"/>
      <c r="J53" s="336"/>
    </row>
    <row r="55" spans="1:18" ht="18.75">
      <c r="A55" s="805" t="s">
        <v>324</v>
      </c>
      <c r="B55" s="822"/>
      <c r="C55" s="822"/>
      <c r="D55" s="822"/>
      <c r="E55" s="822"/>
      <c r="F55" s="822"/>
      <c r="G55" s="822"/>
      <c r="H55" s="822"/>
      <c r="I55" s="822"/>
      <c r="J55" s="822"/>
      <c r="K55" s="218"/>
      <c r="L55" s="218"/>
      <c r="M55" s="218"/>
      <c r="N55" s="218"/>
      <c r="O55" s="218"/>
      <c r="P55" s="218"/>
      <c r="Q55" s="218"/>
      <c r="R55" s="218"/>
    </row>
    <row r="56" spans="1:18" ht="9.75" customHeight="1">
      <c r="A56" s="806" t="s">
        <v>232</v>
      </c>
      <c r="B56" s="823"/>
      <c r="C56" s="823"/>
      <c r="D56" s="823"/>
      <c r="E56" s="823"/>
      <c r="F56" s="823"/>
      <c r="G56" s="823"/>
      <c r="H56" s="823"/>
      <c r="I56" s="823"/>
      <c r="J56" s="823"/>
      <c r="K56" s="205"/>
      <c r="L56" s="205"/>
      <c r="M56" s="205"/>
      <c r="N56" s="205"/>
      <c r="O56" s="205"/>
      <c r="P56" s="205"/>
      <c r="Q56" s="205"/>
      <c r="R56" s="205"/>
    </row>
    <row r="57" spans="1:18" ht="11.25" customHeight="1">
      <c r="A57" s="200"/>
      <c r="B57" s="199"/>
      <c r="C57" s="199"/>
      <c r="D57" s="199"/>
      <c r="E57" s="199"/>
      <c r="F57" s="199"/>
      <c r="G57" s="199"/>
      <c r="H57" s="199"/>
      <c r="I57" s="199"/>
      <c r="J57" s="199"/>
      <c r="K57" s="218"/>
      <c r="L57" s="218"/>
      <c r="M57" s="218"/>
      <c r="N57" s="218"/>
      <c r="O57" s="218"/>
      <c r="P57" s="218"/>
      <c r="Q57" s="218"/>
      <c r="R57" s="218"/>
    </row>
    <row r="58" spans="1:18" ht="14.25" customHeight="1">
      <c r="A58" s="807" t="s">
        <v>233</v>
      </c>
      <c r="B58" s="666"/>
      <c r="C58" s="666"/>
      <c r="D58" s="666"/>
      <c r="E58" s="666"/>
      <c r="F58" s="666"/>
      <c r="G58" s="666"/>
      <c r="H58" s="666"/>
      <c r="I58" s="666"/>
      <c r="J58" s="666"/>
      <c r="K58" s="50"/>
      <c r="L58" s="50"/>
      <c r="M58" s="50"/>
      <c r="N58" s="50"/>
      <c r="O58" s="50"/>
      <c r="P58" s="50"/>
      <c r="Q58" s="50"/>
      <c r="R58" s="50"/>
    </row>
    <row r="59" spans="1:18" ht="16.5" customHeight="1">
      <c r="A59" s="202"/>
      <c r="B59" s="203"/>
      <c r="C59" s="203"/>
      <c r="D59" s="203"/>
      <c r="E59" s="203"/>
      <c r="F59" s="203"/>
      <c r="G59" s="203"/>
      <c r="H59" s="203"/>
      <c r="I59" s="203"/>
      <c r="J59" s="203"/>
      <c r="K59" s="219"/>
      <c r="L59" s="219"/>
      <c r="M59" s="219"/>
      <c r="N59" s="219"/>
      <c r="O59" s="219"/>
      <c r="P59" s="219"/>
      <c r="Q59" s="219"/>
      <c r="R59" s="219"/>
    </row>
    <row r="60" spans="1:18" ht="16.5" customHeight="1">
      <c r="A60" s="799" t="s">
        <v>234</v>
      </c>
      <c r="B60" s="821"/>
      <c r="C60" s="821"/>
      <c r="D60" s="821"/>
      <c r="E60" s="821"/>
      <c r="F60" s="821"/>
      <c r="G60" s="821"/>
      <c r="H60" s="821"/>
      <c r="I60" s="821"/>
      <c r="J60" s="821"/>
      <c r="K60" s="50"/>
      <c r="L60" s="50"/>
      <c r="M60" s="50"/>
      <c r="N60" s="50"/>
      <c r="O60" s="50"/>
      <c r="P60" s="50"/>
      <c r="Q60" s="50"/>
      <c r="R60" s="50"/>
    </row>
    <row r="61" spans="1:18" ht="26.25" customHeight="1"/>
  </sheetData>
  <mergeCells count="24">
    <mergeCell ref="J12:J13"/>
    <mergeCell ref="H12:H13"/>
    <mergeCell ref="I12:I13"/>
    <mergeCell ref="A11:J11"/>
    <mergeCell ref="A1:J1"/>
    <mergeCell ref="A2:J2"/>
    <mergeCell ref="A3:J3"/>
    <mergeCell ref="A4:J4"/>
    <mergeCell ref="C9:J9"/>
    <mergeCell ref="C10:J10"/>
    <mergeCell ref="A6:J6"/>
    <mergeCell ref="A5:J5"/>
    <mergeCell ref="A7:J7"/>
    <mergeCell ref="C8:J8"/>
    <mergeCell ref="A60:J60"/>
    <mergeCell ref="A12:B13"/>
    <mergeCell ref="A55:J55"/>
    <mergeCell ref="A56:J56"/>
    <mergeCell ref="A58:J58"/>
    <mergeCell ref="D12:D13"/>
    <mergeCell ref="E12:E13"/>
    <mergeCell ref="F12:F13"/>
    <mergeCell ref="G12:G13"/>
    <mergeCell ref="C12:C13"/>
  </mergeCells>
  <phoneticPr fontId="38"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RowHeight="12.75"/>
  <cols>
    <col min="1" max="1" width="10.6640625" style="195" customWidth="1"/>
    <col min="2" max="2" width="38.33203125" style="195" customWidth="1"/>
    <col min="3" max="3" width="9.5546875" style="197" customWidth="1"/>
    <col min="4" max="8" width="9.88671875" style="197" customWidth="1"/>
    <col min="9" max="16384" width="8.88671875" style="195"/>
  </cols>
  <sheetData>
    <row r="1" spans="1:10" ht="15.75">
      <c r="A1" s="814" t="s">
        <v>163</v>
      </c>
      <c r="B1" s="814"/>
      <c r="C1" s="814"/>
      <c r="D1" s="814"/>
      <c r="E1" s="814"/>
      <c r="F1" s="814"/>
      <c r="G1" s="814"/>
      <c r="H1" s="814"/>
      <c r="I1" s="220" t="s">
        <v>62</v>
      </c>
      <c r="J1" s="193"/>
    </row>
    <row r="2" spans="1:10" ht="15.75">
      <c r="A2" s="812"/>
      <c r="B2" s="812"/>
      <c r="C2" s="812"/>
      <c r="D2" s="812"/>
      <c r="E2" s="812"/>
      <c r="F2" s="812"/>
      <c r="G2" s="812"/>
      <c r="H2" s="812"/>
      <c r="I2" s="193"/>
      <c r="J2" s="193"/>
    </row>
    <row r="3" spans="1:10" ht="15.75">
      <c r="A3" s="815" t="s">
        <v>262</v>
      </c>
      <c r="B3" s="815"/>
      <c r="C3" s="815"/>
      <c r="D3" s="815"/>
      <c r="E3" s="815"/>
      <c r="F3" s="815"/>
      <c r="G3" s="815"/>
      <c r="H3" s="815"/>
      <c r="I3" s="220" t="s">
        <v>62</v>
      </c>
      <c r="J3" s="196"/>
    </row>
    <row r="4" spans="1:10" ht="15.75">
      <c r="A4" s="815" t="s">
        <v>311</v>
      </c>
      <c r="B4" s="815"/>
      <c r="C4" s="815"/>
      <c r="D4" s="815"/>
      <c r="E4" s="815"/>
      <c r="F4" s="815"/>
      <c r="G4" s="815"/>
      <c r="H4" s="815"/>
      <c r="I4" s="220" t="s">
        <v>62</v>
      </c>
      <c r="J4" s="196"/>
    </row>
    <row r="5" spans="1:10" ht="15.75">
      <c r="A5" s="812" t="s">
        <v>310</v>
      </c>
      <c r="B5" s="812"/>
      <c r="C5" s="812"/>
      <c r="D5" s="812"/>
      <c r="E5" s="812"/>
      <c r="F5" s="812"/>
      <c r="G5" s="812"/>
      <c r="H5" s="812"/>
      <c r="I5" s="220" t="s">
        <v>62</v>
      </c>
      <c r="J5" s="196"/>
    </row>
    <row r="6" spans="1:10" ht="15.75">
      <c r="A6" s="817"/>
      <c r="B6" s="817"/>
      <c r="C6" s="817"/>
      <c r="D6" s="817"/>
      <c r="E6" s="817"/>
      <c r="F6" s="817"/>
      <c r="G6" s="817"/>
      <c r="H6" s="817"/>
    </row>
    <row r="7" spans="1:10">
      <c r="A7" s="813"/>
      <c r="B7" s="813"/>
      <c r="C7" s="813"/>
      <c r="D7" s="813"/>
      <c r="E7" s="813"/>
      <c r="F7" s="813"/>
      <c r="G7" s="813"/>
      <c r="H7" s="813"/>
    </row>
    <row r="8" spans="1:10">
      <c r="A8" s="294" t="s">
        <v>164</v>
      </c>
      <c r="B8" s="293"/>
      <c r="C8" s="797"/>
      <c r="D8" s="797"/>
      <c r="E8" s="797"/>
      <c r="F8" s="797"/>
      <c r="G8" s="797"/>
      <c r="H8" s="797"/>
      <c r="I8" s="220" t="s">
        <v>62</v>
      </c>
    </row>
    <row r="9" spans="1:10">
      <c r="A9" s="294" t="s">
        <v>165</v>
      </c>
      <c r="B9" s="295" t="s">
        <v>235</v>
      </c>
      <c r="C9" s="797"/>
      <c r="D9" s="797"/>
      <c r="E9" s="797"/>
      <c r="F9" s="797"/>
      <c r="G9" s="797"/>
      <c r="H9" s="797"/>
      <c r="I9" s="220" t="s">
        <v>62</v>
      </c>
    </row>
    <row r="10" spans="1:10">
      <c r="A10" s="294" t="s">
        <v>166</v>
      </c>
      <c r="B10" s="295" t="s">
        <v>260</v>
      </c>
      <c r="C10" s="797"/>
      <c r="D10" s="797"/>
      <c r="E10" s="797"/>
      <c r="F10" s="797"/>
      <c r="G10" s="797"/>
      <c r="H10" s="797"/>
      <c r="I10" s="220" t="s">
        <v>62</v>
      </c>
    </row>
    <row r="11" spans="1:10">
      <c r="A11" s="816"/>
      <c r="B11" s="816"/>
      <c r="C11" s="816"/>
      <c r="D11" s="816"/>
      <c r="E11" s="816"/>
      <c r="F11" s="816"/>
      <c r="G11" s="816"/>
      <c r="H11" s="816"/>
    </row>
    <row r="12" spans="1:10" ht="12.75" customHeight="1">
      <c r="A12" s="801" t="s">
        <v>168</v>
      </c>
      <c r="B12" s="802"/>
      <c r="C12" s="810" t="s">
        <v>9</v>
      </c>
      <c r="D12" s="795" t="s">
        <v>2</v>
      </c>
      <c r="E12" s="795" t="s">
        <v>169</v>
      </c>
      <c r="F12" s="795" t="s">
        <v>170</v>
      </c>
      <c r="G12" s="795" t="s">
        <v>3</v>
      </c>
      <c r="H12" s="808" t="s">
        <v>10</v>
      </c>
      <c r="I12" s="220" t="s">
        <v>62</v>
      </c>
    </row>
    <row r="13" spans="1:10" ht="12.75" customHeight="1">
      <c r="A13" s="803"/>
      <c r="B13" s="804"/>
      <c r="C13" s="811"/>
      <c r="D13" s="796"/>
      <c r="E13" s="796"/>
      <c r="F13" s="796"/>
      <c r="G13" s="796"/>
      <c r="H13" s="809"/>
      <c r="I13" s="220" t="s">
        <v>62</v>
      </c>
    </row>
    <row r="14" spans="1:10">
      <c r="A14" s="304" t="s">
        <v>171</v>
      </c>
      <c r="B14" s="296"/>
      <c r="C14" s="323"/>
      <c r="D14" s="323"/>
      <c r="E14" s="323"/>
      <c r="F14" s="323"/>
      <c r="G14" s="323"/>
      <c r="H14" s="324"/>
      <c r="I14" s="220" t="s">
        <v>62</v>
      </c>
    </row>
    <row r="15" spans="1:10">
      <c r="A15" s="305" t="s">
        <v>172</v>
      </c>
      <c r="B15" s="297" t="s">
        <v>173</v>
      </c>
      <c r="C15" s="325"/>
      <c r="D15" s="325"/>
      <c r="E15" s="325"/>
      <c r="F15" s="325"/>
      <c r="G15" s="325"/>
      <c r="H15" s="326"/>
      <c r="I15" s="220" t="s">
        <v>62</v>
      </c>
    </row>
    <row r="16" spans="1:10">
      <c r="A16" s="306" t="s">
        <v>174</v>
      </c>
      <c r="B16" s="299" t="s">
        <v>237</v>
      </c>
      <c r="C16" s="327"/>
      <c r="D16" s="327"/>
      <c r="E16" s="327"/>
      <c r="F16" s="327"/>
      <c r="G16" s="327"/>
      <c r="H16" s="328"/>
      <c r="I16" s="220" t="s">
        <v>62</v>
      </c>
    </row>
    <row r="17" spans="1:9">
      <c r="A17" s="306" t="s">
        <v>174</v>
      </c>
      <c r="B17" s="299" t="s">
        <v>178</v>
      </c>
      <c r="C17" s="327"/>
      <c r="D17" s="327"/>
      <c r="E17" s="327"/>
      <c r="F17" s="327"/>
      <c r="G17" s="327"/>
      <c r="H17" s="328"/>
      <c r="I17" s="220" t="s">
        <v>62</v>
      </c>
    </row>
    <row r="18" spans="1:9">
      <c r="A18" s="306" t="s">
        <v>180</v>
      </c>
      <c r="B18" s="299" t="s">
        <v>179</v>
      </c>
      <c r="C18" s="327"/>
      <c r="D18" s="327"/>
      <c r="E18" s="327"/>
      <c r="F18" s="327"/>
      <c r="G18" s="327"/>
      <c r="H18" s="328"/>
      <c r="I18" s="220" t="s">
        <v>62</v>
      </c>
    </row>
    <row r="19" spans="1:9">
      <c r="A19" s="306" t="s">
        <v>180</v>
      </c>
      <c r="B19" s="299" t="s">
        <v>238</v>
      </c>
      <c r="C19" s="327"/>
      <c r="D19" s="327"/>
      <c r="E19" s="327"/>
      <c r="F19" s="327"/>
      <c r="G19" s="327"/>
      <c r="H19" s="328"/>
      <c r="I19" s="220" t="s">
        <v>62</v>
      </c>
    </row>
    <row r="20" spans="1:9">
      <c r="A20" s="304" t="s">
        <v>181</v>
      </c>
      <c r="B20" s="296"/>
      <c r="C20" s="323"/>
      <c r="D20" s="323"/>
      <c r="E20" s="323"/>
      <c r="F20" s="323"/>
      <c r="G20" s="323"/>
      <c r="H20" s="324"/>
      <c r="I20" s="220" t="s">
        <v>62</v>
      </c>
    </row>
    <row r="21" spans="1:9">
      <c r="A21" s="306" t="s">
        <v>182</v>
      </c>
      <c r="B21" s="299" t="s">
        <v>183</v>
      </c>
      <c r="C21" s="327"/>
      <c r="D21" s="327"/>
      <c r="E21" s="327"/>
      <c r="F21" s="327"/>
      <c r="G21" s="327"/>
      <c r="H21" s="328"/>
      <c r="I21" s="220" t="s">
        <v>62</v>
      </c>
    </row>
    <row r="22" spans="1:9">
      <c r="A22" s="300">
        <v>22</v>
      </c>
      <c r="B22" s="299" t="s">
        <v>184</v>
      </c>
      <c r="C22" s="327"/>
      <c r="D22" s="327"/>
      <c r="E22" s="327"/>
      <c r="F22" s="327"/>
      <c r="G22" s="327"/>
      <c r="H22" s="328"/>
      <c r="I22" s="220" t="s">
        <v>62</v>
      </c>
    </row>
    <row r="23" spans="1:9">
      <c r="A23" s="306" t="s">
        <v>240</v>
      </c>
      <c r="B23" s="299" t="s">
        <v>241</v>
      </c>
      <c r="C23" s="327"/>
      <c r="D23" s="327"/>
      <c r="E23" s="327"/>
      <c r="F23" s="327"/>
      <c r="G23" s="327"/>
      <c r="H23" s="328"/>
      <c r="I23" s="220" t="s">
        <v>62</v>
      </c>
    </row>
    <row r="24" spans="1:9">
      <c r="A24" s="298">
        <v>23.2</v>
      </c>
      <c r="B24" s="299" t="s">
        <v>242</v>
      </c>
      <c r="C24" s="327"/>
      <c r="D24" s="327"/>
      <c r="E24" s="327"/>
      <c r="F24" s="327"/>
      <c r="G24" s="327"/>
      <c r="H24" s="328"/>
      <c r="I24" s="220" t="s">
        <v>62</v>
      </c>
    </row>
    <row r="25" spans="1:9">
      <c r="A25" s="306" t="s">
        <v>187</v>
      </c>
      <c r="B25" s="299" t="s">
        <v>188</v>
      </c>
      <c r="C25" s="327"/>
      <c r="D25" s="327"/>
      <c r="E25" s="327"/>
      <c r="F25" s="327"/>
      <c r="G25" s="327"/>
      <c r="H25" s="328"/>
      <c r="I25" s="220" t="s">
        <v>62</v>
      </c>
    </row>
    <row r="26" spans="1:9">
      <c r="A26" s="306" t="s">
        <v>187</v>
      </c>
      <c r="B26" s="299" t="s">
        <v>189</v>
      </c>
      <c r="C26" s="327"/>
      <c r="D26" s="327"/>
      <c r="E26" s="327"/>
      <c r="F26" s="327"/>
      <c r="G26" s="327"/>
      <c r="H26" s="328"/>
      <c r="I26" s="220" t="s">
        <v>62</v>
      </c>
    </row>
    <row r="27" spans="1:9">
      <c r="A27" s="306" t="s">
        <v>187</v>
      </c>
      <c r="B27" s="299" t="s">
        <v>190</v>
      </c>
      <c r="C27" s="327"/>
      <c r="D27" s="327"/>
      <c r="E27" s="327"/>
      <c r="F27" s="327"/>
      <c r="G27" s="327"/>
      <c r="H27" s="328"/>
      <c r="I27" s="220" t="s">
        <v>62</v>
      </c>
    </row>
    <row r="28" spans="1:9">
      <c r="A28" s="306" t="s">
        <v>187</v>
      </c>
      <c r="B28" s="299" t="s">
        <v>243</v>
      </c>
      <c r="C28" s="327"/>
      <c r="D28" s="327"/>
      <c r="E28" s="327"/>
      <c r="F28" s="327"/>
      <c r="G28" s="327"/>
      <c r="H28" s="328"/>
      <c r="I28" s="220" t="s">
        <v>62</v>
      </c>
    </row>
    <row r="29" spans="1:9">
      <c r="A29" s="306" t="s">
        <v>187</v>
      </c>
      <c r="B29" s="299" t="s">
        <v>244</v>
      </c>
      <c r="C29" s="327"/>
      <c r="D29" s="327"/>
      <c r="E29" s="327"/>
      <c r="F29" s="327"/>
      <c r="G29" s="327"/>
      <c r="H29" s="328"/>
      <c r="I29" s="220" t="s">
        <v>62</v>
      </c>
    </row>
    <row r="30" spans="1:9">
      <c r="A30" s="306" t="s">
        <v>245</v>
      </c>
      <c r="B30" s="299" t="s">
        <v>246</v>
      </c>
      <c r="C30" s="327"/>
      <c r="D30" s="327"/>
      <c r="E30" s="327"/>
      <c r="F30" s="327"/>
      <c r="G30" s="327"/>
      <c r="H30" s="328"/>
      <c r="I30" s="220" t="s">
        <v>62</v>
      </c>
    </row>
    <row r="31" spans="1:9">
      <c r="A31" s="298">
        <v>25.3</v>
      </c>
      <c r="B31" s="299" t="s">
        <v>191</v>
      </c>
      <c r="C31" s="327"/>
      <c r="D31" s="327"/>
      <c r="E31" s="327"/>
      <c r="F31" s="327"/>
      <c r="G31" s="327"/>
      <c r="H31" s="328"/>
      <c r="I31" s="220" t="s">
        <v>62</v>
      </c>
    </row>
    <row r="32" spans="1:9">
      <c r="A32" s="298">
        <v>25.3</v>
      </c>
      <c r="B32" s="299" t="s">
        <v>192</v>
      </c>
      <c r="C32" s="327"/>
      <c r="D32" s="327"/>
      <c r="E32" s="327"/>
      <c r="F32" s="327"/>
      <c r="G32" s="327"/>
      <c r="H32" s="328"/>
      <c r="I32" s="220" t="s">
        <v>62</v>
      </c>
    </row>
    <row r="33" spans="1:9">
      <c r="A33" s="298">
        <v>25.3</v>
      </c>
      <c r="B33" s="299" t="s">
        <v>193</v>
      </c>
      <c r="C33" s="327"/>
      <c r="D33" s="327"/>
      <c r="E33" s="327"/>
      <c r="F33" s="327"/>
      <c r="G33" s="327"/>
      <c r="H33" s="328"/>
      <c r="I33" s="220" t="s">
        <v>62</v>
      </c>
    </row>
    <row r="34" spans="1:9">
      <c r="A34" s="298">
        <v>25.3</v>
      </c>
      <c r="B34" s="299" t="s">
        <v>194</v>
      </c>
      <c r="C34" s="327"/>
      <c r="D34" s="327"/>
      <c r="E34" s="327"/>
      <c r="F34" s="327"/>
      <c r="G34" s="327"/>
      <c r="H34" s="328"/>
      <c r="I34" s="220" t="s">
        <v>62</v>
      </c>
    </row>
    <row r="35" spans="1:9">
      <c r="A35" s="298">
        <v>25.3</v>
      </c>
      <c r="B35" s="299" t="s">
        <v>195</v>
      </c>
      <c r="C35" s="327"/>
      <c r="D35" s="327"/>
      <c r="E35" s="327"/>
      <c r="F35" s="327"/>
      <c r="G35" s="327"/>
      <c r="H35" s="328"/>
      <c r="I35" s="220" t="s">
        <v>62</v>
      </c>
    </row>
    <row r="36" spans="1:9">
      <c r="A36" s="298">
        <v>25.3</v>
      </c>
      <c r="B36" s="299" t="s">
        <v>248</v>
      </c>
      <c r="C36" s="327"/>
      <c r="D36" s="327"/>
      <c r="E36" s="327"/>
      <c r="F36" s="327"/>
      <c r="G36" s="327"/>
      <c r="H36" s="328"/>
      <c r="I36" s="220" t="s">
        <v>62</v>
      </c>
    </row>
    <row r="37" spans="1:9">
      <c r="A37" s="306" t="s">
        <v>196</v>
      </c>
      <c r="B37" s="299" t="s">
        <v>202</v>
      </c>
      <c r="C37" s="327"/>
      <c r="D37" s="327"/>
      <c r="E37" s="327"/>
      <c r="F37" s="327"/>
      <c r="G37" s="327"/>
      <c r="H37" s="328"/>
      <c r="I37" s="220" t="s">
        <v>62</v>
      </c>
    </row>
    <row r="38" spans="1:9">
      <c r="A38" s="414" t="s">
        <v>203</v>
      </c>
      <c r="B38" s="413" t="s">
        <v>204</v>
      </c>
      <c r="C38" s="332"/>
      <c r="D38" s="332"/>
      <c r="E38" s="332"/>
      <c r="F38" s="332"/>
      <c r="G38" s="332"/>
      <c r="H38" s="333"/>
      <c r="I38" s="220" t="s">
        <v>62</v>
      </c>
    </row>
    <row r="39" spans="1:9">
      <c r="A39" s="304" t="s">
        <v>210</v>
      </c>
      <c r="B39" s="296"/>
      <c r="C39" s="323"/>
      <c r="D39" s="323"/>
      <c r="E39" s="323"/>
      <c r="F39" s="323"/>
      <c r="G39" s="323"/>
      <c r="H39" s="324"/>
      <c r="I39" s="220" t="s">
        <v>62</v>
      </c>
    </row>
    <row r="40" spans="1:9">
      <c r="A40" s="306" t="s">
        <v>211</v>
      </c>
      <c r="B40" s="299" t="s">
        <v>249</v>
      </c>
      <c r="C40" s="327"/>
      <c r="D40" s="327"/>
      <c r="E40" s="327"/>
      <c r="F40" s="327"/>
      <c r="G40" s="327"/>
      <c r="H40" s="328"/>
      <c r="I40" s="220" t="s">
        <v>62</v>
      </c>
    </row>
    <row r="41" spans="1:9">
      <c r="A41" s="302" t="s">
        <v>211</v>
      </c>
      <c r="B41" s="301" t="s">
        <v>216</v>
      </c>
      <c r="C41" s="327"/>
      <c r="D41" s="327"/>
      <c r="E41" s="327"/>
      <c r="F41" s="327"/>
      <c r="G41" s="327"/>
      <c r="H41" s="328"/>
      <c r="I41" s="220" t="s">
        <v>62</v>
      </c>
    </row>
    <row r="42" spans="1:9">
      <c r="A42" s="302" t="s">
        <v>211</v>
      </c>
      <c r="B42" s="301" t="s">
        <v>217</v>
      </c>
      <c r="C42" s="327"/>
      <c r="D42" s="327"/>
      <c r="E42" s="327"/>
      <c r="F42" s="327"/>
      <c r="G42" s="327"/>
      <c r="H42" s="328"/>
      <c r="I42" s="220" t="s">
        <v>62</v>
      </c>
    </row>
    <row r="43" spans="1:9">
      <c r="A43" s="302" t="s">
        <v>211</v>
      </c>
      <c r="B43" s="301" t="s">
        <v>261</v>
      </c>
      <c r="C43" s="327"/>
      <c r="D43" s="327"/>
      <c r="E43" s="327"/>
      <c r="F43" s="327"/>
      <c r="G43" s="327"/>
      <c r="H43" s="328"/>
      <c r="I43" s="220" t="s">
        <v>62</v>
      </c>
    </row>
    <row r="44" spans="1:9">
      <c r="A44" s="302" t="s">
        <v>211</v>
      </c>
      <c r="B44" s="301" t="s">
        <v>218</v>
      </c>
      <c r="C44" s="327"/>
      <c r="D44" s="327"/>
      <c r="E44" s="327"/>
      <c r="F44" s="327"/>
      <c r="G44" s="327"/>
      <c r="H44" s="328"/>
      <c r="I44" s="220" t="s">
        <v>62</v>
      </c>
    </row>
    <row r="45" spans="1:9">
      <c r="A45" s="302" t="s">
        <v>211</v>
      </c>
      <c r="B45" s="301" t="s">
        <v>219</v>
      </c>
      <c r="C45" s="327"/>
      <c r="D45" s="327"/>
      <c r="E45" s="327"/>
      <c r="F45" s="327"/>
      <c r="G45" s="327"/>
      <c r="H45" s="328"/>
      <c r="I45" s="220" t="s">
        <v>62</v>
      </c>
    </row>
    <row r="46" spans="1:9">
      <c r="A46" s="302" t="s">
        <v>211</v>
      </c>
      <c r="B46" s="301" t="s">
        <v>220</v>
      </c>
      <c r="C46" s="327"/>
      <c r="D46" s="327"/>
      <c r="E46" s="327"/>
      <c r="F46" s="327"/>
      <c r="G46" s="327"/>
      <c r="H46" s="328"/>
      <c r="I46" s="220" t="s">
        <v>62</v>
      </c>
    </row>
    <row r="47" spans="1:9">
      <c r="A47" s="306" t="s">
        <v>211</v>
      </c>
      <c r="B47" s="299" t="s">
        <v>221</v>
      </c>
      <c r="C47" s="327"/>
      <c r="D47" s="327"/>
      <c r="E47" s="329"/>
      <c r="F47" s="329"/>
      <c r="G47" s="327"/>
      <c r="H47" s="328"/>
      <c r="I47" s="220" t="s">
        <v>62</v>
      </c>
    </row>
    <row r="48" spans="1:9">
      <c r="A48" s="306" t="s">
        <v>251</v>
      </c>
      <c r="B48" s="299" t="s">
        <v>252</v>
      </c>
      <c r="C48" s="327"/>
      <c r="D48" s="327"/>
      <c r="E48" s="329"/>
      <c r="F48" s="329"/>
      <c r="G48" s="327"/>
      <c r="H48" s="328"/>
      <c r="I48" s="220" t="s">
        <v>62</v>
      </c>
    </row>
    <row r="49" spans="1:18">
      <c r="A49" s="304" t="s">
        <v>223</v>
      </c>
      <c r="B49" s="296"/>
      <c r="C49" s="323"/>
      <c r="D49" s="323"/>
      <c r="E49" s="323"/>
      <c r="F49" s="323"/>
      <c r="G49" s="323"/>
      <c r="H49" s="324"/>
      <c r="I49" s="220" t="s">
        <v>62</v>
      </c>
    </row>
    <row r="50" spans="1:18">
      <c r="A50" s="306" t="s">
        <v>224</v>
      </c>
      <c r="B50" s="299" t="s">
        <v>259</v>
      </c>
      <c r="C50" s="327"/>
      <c r="D50" s="327"/>
      <c r="E50" s="327"/>
      <c r="F50" s="327"/>
      <c r="G50" s="327"/>
      <c r="H50" s="328"/>
      <c r="I50" s="220" t="s">
        <v>62</v>
      </c>
    </row>
    <row r="51" spans="1:18">
      <c r="A51" s="302" t="s">
        <v>224</v>
      </c>
      <c r="B51" s="301" t="s">
        <v>230</v>
      </c>
      <c r="C51" s="327"/>
      <c r="D51" s="327"/>
      <c r="E51" s="327"/>
      <c r="F51" s="327"/>
      <c r="G51" s="327"/>
      <c r="H51" s="328"/>
      <c r="I51" s="220" t="s">
        <v>62</v>
      </c>
    </row>
    <row r="52" spans="1:18">
      <c r="A52" s="304"/>
      <c r="B52" s="296" t="s">
        <v>231</v>
      </c>
      <c r="C52" s="323"/>
      <c r="D52" s="323"/>
      <c r="E52" s="323"/>
      <c r="F52" s="323"/>
      <c r="G52" s="323"/>
      <c r="H52" s="324"/>
      <c r="I52" s="194" t="s">
        <v>83</v>
      </c>
    </row>
    <row r="55" spans="1:18" ht="15.75">
      <c r="A55" s="805" t="s">
        <v>324</v>
      </c>
      <c r="B55" s="824"/>
      <c r="C55" s="824"/>
      <c r="D55" s="824"/>
      <c r="E55" s="824"/>
      <c r="F55" s="824"/>
      <c r="G55" s="824"/>
      <c r="H55" s="824"/>
      <c r="I55" s="199"/>
      <c r="J55" s="199"/>
      <c r="K55" s="199"/>
      <c r="L55" s="199"/>
      <c r="M55" s="199"/>
      <c r="N55" s="199"/>
      <c r="O55" s="199"/>
      <c r="P55" s="199"/>
      <c r="Q55" s="199"/>
      <c r="R55" s="199"/>
    </row>
    <row r="56" spans="1:18" ht="15">
      <c r="A56" s="806" t="s">
        <v>232</v>
      </c>
      <c r="B56" s="824"/>
      <c r="C56" s="824"/>
      <c r="D56" s="824"/>
      <c r="E56" s="824"/>
      <c r="F56" s="824"/>
      <c r="G56" s="824"/>
      <c r="H56" s="824"/>
      <c r="I56" s="213"/>
      <c r="J56" s="213"/>
      <c r="K56" s="213"/>
      <c r="L56" s="213"/>
      <c r="M56" s="213"/>
      <c r="N56" s="213"/>
      <c r="O56" s="213"/>
      <c r="P56" s="213"/>
      <c r="Q56" s="213"/>
      <c r="R56" s="213"/>
    </row>
    <row r="57" spans="1:18" ht="13.5">
      <c r="A57" s="200"/>
      <c r="B57" s="199"/>
      <c r="C57" s="199"/>
      <c r="D57" s="199"/>
      <c r="E57" s="199"/>
      <c r="F57" s="199"/>
      <c r="G57" s="199"/>
      <c r="H57" s="199"/>
      <c r="I57" s="199"/>
      <c r="J57" s="199"/>
      <c r="K57" s="199"/>
      <c r="L57" s="199"/>
      <c r="M57" s="199"/>
      <c r="N57" s="199"/>
      <c r="O57" s="199"/>
      <c r="P57" s="199"/>
      <c r="Q57" s="199"/>
      <c r="R57" s="199"/>
    </row>
    <row r="58" spans="1:18" ht="30.75" customHeight="1">
      <c r="A58" s="807" t="s">
        <v>233</v>
      </c>
      <c r="B58" s="824"/>
      <c r="C58" s="824"/>
      <c r="D58" s="824"/>
      <c r="E58" s="824"/>
      <c r="F58" s="824"/>
      <c r="G58" s="824"/>
      <c r="H58" s="824"/>
      <c r="I58" s="201"/>
      <c r="J58" s="201"/>
      <c r="K58" s="201"/>
      <c r="L58" s="201"/>
      <c r="M58" s="201"/>
      <c r="N58" s="201"/>
      <c r="O58" s="201"/>
      <c r="P58" s="201"/>
      <c r="Q58" s="201"/>
      <c r="R58" s="201"/>
    </row>
    <row r="59" spans="1:18">
      <c r="A59" s="202"/>
      <c r="B59" s="203"/>
      <c r="C59" s="203"/>
      <c r="D59" s="203"/>
      <c r="E59" s="203"/>
      <c r="F59" s="203"/>
      <c r="G59" s="203"/>
      <c r="H59" s="203"/>
      <c r="I59" s="203"/>
      <c r="J59" s="203"/>
      <c r="K59" s="203"/>
      <c r="L59" s="203"/>
      <c r="M59" s="203"/>
      <c r="N59" s="203"/>
      <c r="O59" s="203"/>
      <c r="P59" s="203"/>
      <c r="Q59" s="203"/>
      <c r="R59" s="203"/>
    </row>
    <row r="60" spans="1:18" ht="29.25" customHeight="1">
      <c r="A60" s="799" t="s">
        <v>234</v>
      </c>
      <c r="B60" s="824"/>
      <c r="C60" s="824"/>
      <c r="D60" s="824"/>
      <c r="E60" s="824"/>
      <c r="F60" s="824"/>
      <c r="G60" s="824"/>
      <c r="H60" s="824"/>
      <c r="I60" s="201"/>
      <c r="J60" s="201"/>
      <c r="K60" s="201"/>
      <c r="L60" s="201"/>
      <c r="M60" s="201"/>
      <c r="N60" s="201"/>
      <c r="O60" s="201"/>
      <c r="P60" s="201"/>
      <c r="Q60" s="201"/>
      <c r="R60" s="201"/>
    </row>
  </sheetData>
  <mergeCells count="22">
    <mergeCell ref="C9:H9"/>
    <mergeCell ref="A5:H5"/>
    <mergeCell ref="A58:H58"/>
    <mergeCell ref="A56:H56"/>
    <mergeCell ref="A7:H7"/>
    <mergeCell ref="C8:H8"/>
    <mergeCell ref="A1:H1"/>
    <mergeCell ref="A2:H2"/>
    <mergeCell ref="A3:H3"/>
    <mergeCell ref="A4:H4"/>
    <mergeCell ref="A6:H6"/>
    <mergeCell ref="C10:H10"/>
    <mergeCell ref="A60:H60"/>
    <mergeCell ref="A12:B13"/>
    <mergeCell ref="A55:H55"/>
    <mergeCell ref="A11:H11"/>
    <mergeCell ref="C12:C13"/>
    <mergeCell ref="D12:D13"/>
    <mergeCell ref="E12:E13"/>
    <mergeCell ref="G12:G13"/>
    <mergeCell ref="H12:H13"/>
    <mergeCell ref="F12:F13"/>
  </mergeCells>
  <phoneticPr fontId="38"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224" customWidth="1"/>
    <col min="2" max="2" width="65.6640625" style="223" customWidth="1"/>
    <col min="3" max="3" width="2.88671875" style="224" customWidth="1"/>
    <col min="4" max="4" width="11.44140625" style="224" customWidth="1"/>
    <col min="5" max="5" width="10.21875" style="224" customWidth="1"/>
    <col min="6" max="6" width="10.109375" style="224" customWidth="1"/>
    <col min="7" max="7" width="9.5546875" style="224" customWidth="1"/>
    <col min="8" max="8" width="9.33203125" style="224" customWidth="1"/>
    <col min="9" max="16384" width="7.109375" style="224"/>
  </cols>
  <sheetData>
    <row r="1" spans="1:11">
      <c r="A1" s="829" t="s">
        <v>298</v>
      </c>
      <c r="B1" s="829"/>
      <c r="C1" s="829"/>
      <c r="D1" s="829"/>
      <c r="E1" s="829"/>
      <c r="F1" s="829"/>
      <c r="G1" s="829"/>
      <c r="H1" s="829"/>
      <c r="I1" s="225" t="s">
        <v>62</v>
      </c>
    </row>
    <row r="2" spans="1:11" ht="13.5" customHeight="1">
      <c r="A2" s="831"/>
      <c r="B2" s="831"/>
      <c r="C2" s="831"/>
      <c r="D2" s="831"/>
      <c r="E2" s="831"/>
      <c r="F2" s="831"/>
      <c r="G2" s="831"/>
      <c r="H2" s="831"/>
      <c r="I2" s="225" t="s">
        <v>62</v>
      </c>
    </row>
    <row r="3" spans="1:11">
      <c r="A3" s="832" t="s">
        <v>1</v>
      </c>
      <c r="B3" s="832"/>
      <c r="C3" s="832"/>
      <c r="D3" s="832"/>
      <c r="E3" s="832"/>
      <c r="F3" s="832"/>
      <c r="G3" s="832"/>
      <c r="H3" s="832"/>
      <c r="I3" s="225" t="s">
        <v>62</v>
      </c>
    </row>
    <row r="4" spans="1:11" ht="18.75">
      <c r="A4" s="690"/>
      <c r="B4" s="690"/>
      <c r="C4" s="690"/>
      <c r="D4" s="690"/>
      <c r="E4" s="690"/>
      <c r="F4" s="690"/>
      <c r="G4" s="690"/>
      <c r="H4" s="690"/>
      <c r="I4" s="225" t="s">
        <v>62</v>
      </c>
    </row>
    <row r="5" spans="1:11" ht="16.5">
      <c r="A5" s="692"/>
      <c r="B5" s="692"/>
      <c r="C5" s="692"/>
      <c r="D5" s="692"/>
      <c r="E5" s="692"/>
      <c r="F5" s="692"/>
      <c r="G5" s="692"/>
      <c r="H5" s="692"/>
      <c r="I5" s="225" t="s">
        <v>62</v>
      </c>
    </row>
    <row r="6" spans="1:11" ht="16.5">
      <c r="A6" s="692"/>
      <c r="B6" s="692"/>
      <c r="C6" s="692"/>
      <c r="D6" s="692"/>
      <c r="E6" s="692"/>
      <c r="F6" s="692"/>
      <c r="G6" s="692"/>
      <c r="H6" s="692"/>
      <c r="I6" s="225" t="s">
        <v>62</v>
      </c>
    </row>
    <row r="7" spans="1:11">
      <c r="A7" s="830"/>
      <c r="B7" s="830"/>
      <c r="C7" s="830"/>
      <c r="D7" s="830"/>
      <c r="E7" s="830"/>
      <c r="F7" s="830"/>
      <c r="G7" s="830"/>
      <c r="H7" s="830"/>
      <c r="I7" s="225" t="s">
        <v>62</v>
      </c>
    </row>
    <row r="8" spans="1:11">
      <c r="A8" s="830"/>
      <c r="B8" s="830"/>
      <c r="C8" s="830"/>
      <c r="D8" s="830"/>
      <c r="E8" s="830"/>
      <c r="F8" s="830"/>
      <c r="G8" s="830"/>
      <c r="H8" s="830"/>
      <c r="I8" s="225" t="s">
        <v>62</v>
      </c>
    </row>
    <row r="9" spans="1:11">
      <c r="A9" s="828"/>
      <c r="B9" s="828"/>
      <c r="C9" s="828"/>
      <c r="D9" s="828"/>
      <c r="E9" s="828"/>
      <c r="F9" s="828"/>
      <c r="G9" s="828"/>
      <c r="H9" s="828"/>
      <c r="I9" s="225" t="s">
        <v>62</v>
      </c>
    </row>
    <row r="10" spans="1:11">
      <c r="A10" s="228"/>
      <c r="B10" s="229"/>
      <c r="C10" s="228"/>
      <c r="D10" s="228"/>
      <c r="E10" s="228"/>
      <c r="F10" s="228"/>
      <c r="G10" s="228"/>
      <c r="H10" s="228"/>
      <c r="I10" s="225" t="s">
        <v>62</v>
      </c>
    </row>
    <row r="11" spans="1:11">
      <c r="A11" s="228"/>
      <c r="B11" s="229"/>
      <c r="C11" s="228"/>
      <c r="D11" s="229"/>
      <c r="E11" s="228"/>
      <c r="F11" s="228"/>
      <c r="G11" s="228"/>
      <c r="H11" s="228"/>
      <c r="I11" s="225" t="s">
        <v>62</v>
      </c>
    </row>
    <row r="12" spans="1:11">
      <c r="A12" s="228"/>
      <c r="B12" s="229"/>
      <c r="C12" s="228"/>
      <c r="D12" s="229"/>
      <c r="E12" s="228"/>
      <c r="F12" s="228"/>
      <c r="G12" s="228"/>
      <c r="H12" s="228"/>
      <c r="I12" s="225" t="s">
        <v>62</v>
      </c>
    </row>
    <row r="13" spans="1:11">
      <c r="A13" s="228"/>
      <c r="B13" s="229"/>
      <c r="C13" s="228"/>
      <c r="D13" s="228"/>
      <c r="E13" s="228"/>
      <c r="F13" s="228"/>
      <c r="G13" s="228"/>
      <c r="H13" s="228"/>
      <c r="I13" s="225" t="s">
        <v>62</v>
      </c>
    </row>
    <row r="14" spans="1:11" ht="36" customHeight="1">
      <c r="A14" s="228"/>
      <c r="B14" s="228"/>
      <c r="C14" s="228"/>
      <c r="D14" s="228"/>
      <c r="E14" s="228"/>
      <c r="F14" s="228"/>
      <c r="G14" s="228"/>
      <c r="H14" s="228"/>
      <c r="I14" s="225" t="s">
        <v>62</v>
      </c>
      <c r="J14" s="226"/>
      <c r="K14" s="226"/>
    </row>
    <row r="15" spans="1:11" ht="9.9499999999999993" customHeight="1">
      <c r="A15" s="228"/>
      <c r="B15" s="228"/>
      <c r="C15" s="228"/>
      <c r="D15" s="228"/>
      <c r="E15" s="228"/>
      <c r="F15" s="228"/>
      <c r="G15" s="228"/>
      <c r="H15" s="228"/>
      <c r="I15" s="225" t="s">
        <v>62</v>
      </c>
    </row>
    <row r="16" spans="1:11" ht="36" customHeight="1">
      <c r="A16" s="228"/>
      <c r="B16" s="228"/>
      <c r="C16" s="228"/>
      <c r="D16" s="228"/>
      <c r="E16" s="228"/>
      <c r="F16" s="228"/>
      <c r="G16" s="228"/>
      <c r="H16" s="228"/>
      <c r="I16" s="225" t="s">
        <v>62</v>
      </c>
      <c r="J16" s="226"/>
      <c r="K16" s="226"/>
    </row>
    <row r="17" spans="1:9" ht="9.9499999999999993" customHeight="1">
      <c r="A17" s="228"/>
      <c r="B17" s="228"/>
      <c r="C17" s="228"/>
      <c r="D17" s="228"/>
      <c r="E17" s="228"/>
      <c r="F17" s="228"/>
      <c r="G17" s="228"/>
      <c r="H17" s="228"/>
      <c r="I17" s="225" t="s">
        <v>62</v>
      </c>
    </row>
    <row r="18" spans="1:9" ht="30.75" customHeight="1">
      <c r="A18" s="228"/>
      <c r="B18" s="228"/>
      <c r="C18" s="228"/>
      <c r="D18" s="228"/>
      <c r="E18" s="228"/>
      <c r="F18" s="228"/>
      <c r="G18" s="228"/>
      <c r="H18" s="228"/>
      <c r="I18" s="225" t="s">
        <v>62</v>
      </c>
    </row>
    <row r="19" spans="1:9">
      <c r="A19" s="228"/>
      <c r="B19" s="228"/>
      <c r="C19" s="228"/>
      <c r="D19" s="228"/>
      <c r="E19" s="228"/>
      <c r="F19" s="228"/>
      <c r="G19" s="228"/>
      <c r="H19" s="228"/>
      <c r="I19" s="225" t="s">
        <v>62</v>
      </c>
    </row>
    <row r="20" spans="1:9">
      <c r="A20" s="228"/>
      <c r="B20" s="228"/>
      <c r="C20" s="228"/>
      <c r="D20" s="228"/>
      <c r="E20" s="228"/>
      <c r="F20" s="228"/>
      <c r="G20" s="228"/>
      <c r="H20" s="228"/>
      <c r="I20" s="225" t="s">
        <v>62</v>
      </c>
    </row>
    <row r="21" spans="1:9" ht="9.9499999999999993" customHeight="1">
      <c r="A21" s="228"/>
      <c r="B21" s="228"/>
      <c r="C21" s="228"/>
      <c r="D21" s="228"/>
      <c r="E21" s="228"/>
      <c r="F21" s="228"/>
      <c r="G21" s="228"/>
      <c r="H21" s="228"/>
      <c r="I21" s="225" t="s">
        <v>62</v>
      </c>
    </row>
    <row r="22" spans="1:9">
      <c r="A22" s="228"/>
      <c r="B22" s="228"/>
      <c r="C22" s="228"/>
      <c r="D22" s="228"/>
      <c r="E22" s="228"/>
      <c r="F22" s="228"/>
      <c r="G22" s="228"/>
      <c r="H22" s="228"/>
      <c r="I22" s="225" t="s">
        <v>62</v>
      </c>
    </row>
    <row r="23" spans="1:9">
      <c r="A23" s="228"/>
      <c r="B23" s="228"/>
      <c r="C23" s="228"/>
      <c r="D23" s="228"/>
      <c r="E23" s="228"/>
      <c r="F23" s="228"/>
      <c r="G23" s="228"/>
      <c r="H23" s="228"/>
      <c r="I23" s="225" t="s">
        <v>62</v>
      </c>
    </row>
    <row r="24" spans="1:9" ht="36.75" customHeight="1">
      <c r="A24" s="228"/>
      <c r="B24" s="228"/>
      <c r="C24" s="228"/>
      <c r="D24" s="227"/>
      <c r="E24" s="228"/>
      <c r="F24" s="228"/>
      <c r="G24" s="228"/>
      <c r="H24" s="228"/>
      <c r="I24" s="225" t="s">
        <v>62</v>
      </c>
    </row>
    <row r="25" spans="1:9">
      <c r="A25" s="228"/>
      <c r="B25" s="228"/>
      <c r="C25" s="228"/>
      <c r="D25" s="409"/>
      <c r="E25" s="409"/>
      <c r="F25" s="409"/>
      <c r="G25" s="409"/>
      <c r="H25" s="228"/>
      <c r="I25" s="225" t="s">
        <v>62</v>
      </c>
    </row>
    <row r="26" spans="1:9" ht="10.5" customHeight="1">
      <c r="A26" s="228"/>
      <c r="B26" s="228"/>
      <c r="C26" s="228"/>
      <c r="D26" s="227"/>
      <c r="E26" s="228"/>
      <c r="F26" s="228"/>
      <c r="G26" s="228"/>
      <c r="H26" s="228"/>
      <c r="I26" s="225" t="s">
        <v>62</v>
      </c>
    </row>
    <row r="27" spans="1:9" ht="9.9499999999999993" customHeight="1">
      <c r="A27" s="228"/>
      <c r="B27" s="228"/>
      <c r="C27" s="228"/>
      <c r="D27" s="228"/>
      <c r="E27" s="228"/>
      <c r="F27" s="228"/>
      <c r="G27" s="228"/>
      <c r="H27" s="228"/>
      <c r="I27" s="225" t="s">
        <v>62</v>
      </c>
    </row>
    <row r="28" spans="1:9">
      <c r="A28" s="228"/>
      <c r="B28" s="228"/>
      <c r="C28" s="228"/>
      <c r="D28" s="228"/>
      <c r="E28" s="228"/>
      <c r="F28" s="228"/>
      <c r="G28" s="228"/>
      <c r="H28" s="228"/>
      <c r="I28" s="225" t="s">
        <v>62</v>
      </c>
    </row>
    <row r="29" spans="1:9">
      <c r="A29" s="228"/>
      <c r="B29" s="228"/>
      <c r="C29" s="228"/>
      <c r="D29" s="228"/>
      <c r="E29" s="228"/>
      <c r="F29" s="228"/>
      <c r="G29" s="228"/>
      <c r="H29" s="228"/>
      <c r="I29" s="225" t="s">
        <v>62</v>
      </c>
    </row>
    <row r="30" spans="1:9" ht="15.75" customHeight="1">
      <c r="A30" s="228"/>
      <c r="B30" s="228"/>
      <c r="C30" s="228"/>
      <c r="D30" s="409"/>
      <c r="E30" s="409"/>
      <c r="F30" s="228"/>
      <c r="G30" s="228"/>
      <c r="H30" s="228"/>
      <c r="I30" s="225" t="s">
        <v>62</v>
      </c>
    </row>
    <row r="31" spans="1:9" ht="9.9499999999999993" customHeight="1">
      <c r="A31" s="228"/>
      <c r="B31" s="228"/>
      <c r="C31" s="228"/>
      <c r="D31" s="228"/>
      <c r="E31" s="228"/>
      <c r="F31" s="228"/>
      <c r="G31" s="228"/>
      <c r="H31" s="228"/>
      <c r="I31" s="225" t="s">
        <v>62</v>
      </c>
    </row>
    <row r="32" spans="1:9">
      <c r="A32" s="228"/>
      <c r="B32" s="228"/>
      <c r="C32" s="228"/>
      <c r="D32" s="411"/>
      <c r="E32" s="228"/>
      <c r="F32" s="228"/>
      <c r="G32" s="228"/>
      <c r="H32" s="228"/>
      <c r="I32" s="225" t="s">
        <v>62</v>
      </c>
    </row>
    <row r="33" spans="1:9" ht="36" customHeight="1">
      <c r="A33" s="228"/>
      <c r="B33" s="226"/>
      <c r="C33" s="226"/>
      <c r="D33" s="410"/>
      <c r="E33" s="410"/>
      <c r="F33" s="228"/>
      <c r="G33" s="228"/>
      <c r="H33" s="228"/>
      <c r="I33" s="225" t="s">
        <v>83</v>
      </c>
    </row>
    <row r="34" spans="1:9">
      <c r="B34" s="230"/>
    </row>
    <row r="35" spans="1:9">
      <c r="B35" s="232"/>
    </row>
    <row r="36" spans="1:9">
      <c r="A36" s="805" t="s">
        <v>324</v>
      </c>
      <c r="B36" s="824"/>
      <c r="C36" s="824"/>
      <c r="D36" s="824"/>
      <c r="E36" s="824"/>
      <c r="F36" s="824"/>
      <c r="G36" s="824"/>
      <c r="H36" s="824"/>
    </row>
    <row r="37" spans="1:9">
      <c r="A37" s="208"/>
      <c r="B37" s="233" t="s">
        <v>299</v>
      </c>
      <c r="C37" s="234"/>
      <c r="D37" s="234"/>
      <c r="E37" s="234"/>
      <c r="F37" s="234"/>
      <c r="G37" s="234"/>
      <c r="H37" s="234"/>
    </row>
    <row r="38" spans="1:9">
      <c r="A38" s="235"/>
      <c r="B38" s="236"/>
      <c r="C38" s="236"/>
      <c r="D38" s="236"/>
      <c r="E38" s="236"/>
      <c r="F38" s="236"/>
      <c r="G38" s="236"/>
      <c r="H38" s="236"/>
    </row>
    <row r="39" spans="1:9">
      <c r="A39" s="825"/>
      <c r="B39" s="826"/>
      <c r="C39" s="826"/>
      <c r="D39" s="826"/>
      <c r="E39" s="826"/>
      <c r="F39" s="826"/>
      <c r="G39" s="826"/>
      <c r="H39" s="826"/>
    </row>
    <row r="40" spans="1:9">
      <c r="A40" s="237"/>
      <c r="B40" s="238"/>
      <c r="C40" s="238"/>
      <c r="D40" s="238"/>
      <c r="E40" s="238"/>
      <c r="F40" s="238"/>
      <c r="G40" s="238"/>
      <c r="H40" s="238"/>
    </row>
    <row r="41" spans="1:9">
      <c r="A41" s="827"/>
      <c r="B41" s="826"/>
      <c r="C41" s="826"/>
      <c r="D41" s="826"/>
      <c r="E41" s="826"/>
      <c r="F41" s="826"/>
      <c r="G41" s="826"/>
      <c r="H41" s="826"/>
    </row>
    <row r="42" spans="1:9">
      <c r="A42" s="231"/>
      <c r="B42" s="239"/>
      <c r="C42" s="231"/>
      <c r="D42" s="231"/>
      <c r="E42" s="231"/>
      <c r="F42" s="231"/>
      <c r="G42" s="231"/>
      <c r="H42" s="231"/>
    </row>
  </sheetData>
  <mergeCells count="12">
    <mergeCell ref="A2:H2"/>
    <mergeCell ref="A3:H3"/>
    <mergeCell ref="A39:H39"/>
    <mergeCell ref="A41:H41"/>
    <mergeCell ref="A36:H36"/>
    <mergeCell ref="A9:H9"/>
    <mergeCell ref="A1:H1"/>
    <mergeCell ref="A8:H8"/>
    <mergeCell ref="A7:H7"/>
    <mergeCell ref="A4:H4"/>
    <mergeCell ref="A5:H5"/>
    <mergeCell ref="A6:H6"/>
  </mergeCells>
  <phoneticPr fontId="38"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6">
    <pageSetUpPr fitToPage="1"/>
  </sheetPr>
  <dimension ref="A1:H26"/>
  <sheetViews>
    <sheetView zoomScale="75" zoomScaleNormal="75" zoomScaleSheetLayoutView="75" workbookViewId="0">
      <selection activeCell="M13" sqref="M13"/>
    </sheetView>
  </sheetViews>
  <sheetFormatPr defaultColWidth="7.21875" defaultRowHeight="12.75"/>
  <cols>
    <col min="1" max="1" width="30.77734375" style="19" customWidth="1"/>
    <col min="2" max="2" width="21.88671875" style="19" customWidth="1"/>
    <col min="3" max="3" width="6.109375" style="19" customWidth="1"/>
    <col min="4" max="4" width="9.77734375" style="19" customWidth="1"/>
    <col min="5" max="5" width="7.33203125" style="19" customWidth="1"/>
    <col min="6" max="6" width="9" style="19" customWidth="1"/>
    <col min="7" max="7" width="14.5546875" style="19" customWidth="1"/>
    <col min="8" max="8" width="8.88671875" style="68" customWidth="1"/>
    <col min="9" max="16384" width="7.21875" style="19"/>
  </cols>
  <sheetData>
    <row r="1" spans="1:8" ht="20.25">
      <c r="A1" s="620" t="s">
        <v>90</v>
      </c>
      <c r="B1" s="621"/>
      <c r="C1" s="621"/>
      <c r="D1" s="621"/>
      <c r="E1" s="621"/>
      <c r="F1" s="621"/>
      <c r="G1" s="621"/>
      <c r="H1" s="67" t="s">
        <v>62</v>
      </c>
    </row>
    <row r="2" spans="1:8" ht="20.25">
      <c r="A2" s="627"/>
      <c r="B2" s="627"/>
      <c r="C2" s="627"/>
      <c r="D2" s="627"/>
      <c r="E2" s="627"/>
      <c r="F2" s="627"/>
      <c r="G2" s="627"/>
      <c r="H2" s="67" t="s">
        <v>62</v>
      </c>
    </row>
    <row r="3" spans="1:8">
      <c r="A3" s="628"/>
      <c r="B3" s="628"/>
      <c r="C3" s="628"/>
      <c r="D3" s="628"/>
      <c r="E3" s="628"/>
      <c r="F3" s="628"/>
      <c r="G3" s="628"/>
      <c r="H3" s="67" t="s">
        <v>62</v>
      </c>
    </row>
    <row r="4" spans="1:8" ht="23.25">
      <c r="A4" s="622" t="s">
        <v>283</v>
      </c>
      <c r="B4" s="623"/>
      <c r="C4" s="623"/>
      <c r="D4" s="623"/>
      <c r="E4" s="623"/>
      <c r="F4" s="623"/>
      <c r="G4" s="623"/>
      <c r="H4" s="67" t="s">
        <v>62</v>
      </c>
    </row>
    <row r="5" spans="1:8" ht="23.25">
      <c r="A5" s="624" t="str">
        <f ca="1">'B. Summary of Requirements '!4:4</f>
        <v>United States Trustee Program</v>
      </c>
      <c r="B5" s="625"/>
      <c r="C5" s="625"/>
      <c r="D5" s="625"/>
      <c r="E5" s="625"/>
      <c r="F5" s="625"/>
      <c r="G5" s="625"/>
      <c r="H5" s="67" t="s">
        <v>62</v>
      </c>
    </row>
    <row r="6" spans="1:8" ht="23.25">
      <c r="A6" s="626" t="s">
        <v>310</v>
      </c>
      <c r="B6" s="623"/>
      <c r="C6" s="623"/>
      <c r="D6" s="623"/>
      <c r="E6" s="623"/>
      <c r="F6" s="623"/>
      <c r="G6" s="623"/>
      <c r="H6" s="67" t="s">
        <v>62</v>
      </c>
    </row>
    <row r="7" spans="1:8">
      <c r="A7" s="629"/>
      <c r="B7" s="629"/>
      <c r="C7" s="629"/>
      <c r="D7" s="629"/>
      <c r="E7" s="629"/>
      <c r="F7" s="629"/>
      <c r="G7" s="629"/>
      <c r="H7" s="67" t="s">
        <v>62</v>
      </c>
    </row>
    <row r="8" spans="1:8">
      <c r="A8" s="630"/>
      <c r="B8" s="630"/>
      <c r="C8" s="630"/>
      <c r="D8" s="630"/>
      <c r="E8" s="630"/>
      <c r="F8" s="630"/>
      <c r="G8" s="630"/>
      <c r="H8" s="67" t="s">
        <v>62</v>
      </c>
    </row>
    <row r="9" spans="1:8" ht="15">
      <c r="A9" s="631" t="s">
        <v>282</v>
      </c>
      <c r="B9" s="618" t="s">
        <v>81</v>
      </c>
      <c r="C9" s="615" t="s">
        <v>25</v>
      </c>
      <c r="D9" s="616"/>
      <c r="E9" s="616"/>
      <c r="F9" s="617"/>
      <c r="G9" s="618" t="s">
        <v>85</v>
      </c>
      <c r="H9" s="67" t="s">
        <v>62</v>
      </c>
    </row>
    <row r="10" spans="1:8">
      <c r="A10" s="632"/>
      <c r="B10" s="619"/>
      <c r="C10" s="21" t="s">
        <v>326</v>
      </c>
      <c r="D10" s="21" t="s">
        <v>69</v>
      </c>
      <c r="E10" s="21" t="s">
        <v>106</v>
      </c>
      <c r="F10" s="22" t="s">
        <v>328</v>
      </c>
      <c r="G10" s="619"/>
      <c r="H10" s="67" t="s">
        <v>62</v>
      </c>
    </row>
    <row r="11" spans="1:8" ht="15.75">
      <c r="A11" s="32"/>
      <c r="B11" s="33"/>
      <c r="C11" s="145"/>
      <c r="D11" s="77"/>
      <c r="E11" s="77"/>
      <c r="F11" s="78"/>
      <c r="G11" s="78"/>
      <c r="H11" s="67" t="s">
        <v>62</v>
      </c>
    </row>
    <row r="12" spans="1:8" ht="18.75" customHeight="1">
      <c r="A12" s="32" t="s">
        <v>28</v>
      </c>
      <c r="B12" s="33" t="s">
        <v>25</v>
      </c>
      <c r="C12" s="146">
        <v>8</v>
      </c>
      <c r="D12" s="77"/>
      <c r="E12" s="77">
        <v>4</v>
      </c>
      <c r="F12" s="78">
        <v>5816</v>
      </c>
      <c r="G12" s="78">
        <f>F12</f>
        <v>5816</v>
      </c>
      <c r="H12" s="67" t="s">
        <v>62</v>
      </c>
    </row>
    <row r="13" spans="1:8" ht="18.75" customHeight="1">
      <c r="A13" s="23"/>
      <c r="B13" s="34"/>
      <c r="C13" s="79"/>
      <c r="D13" s="80"/>
      <c r="E13" s="80"/>
      <c r="F13" s="81"/>
      <c r="G13" s="82"/>
      <c r="H13" s="67" t="s">
        <v>62</v>
      </c>
    </row>
    <row r="14" spans="1:8" ht="18.75" customHeight="1">
      <c r="A14" s="29" t="s">
        <v>319</v>
      </c>
      <c r="B14" s="20"/>
      <c r="C14" s="83">
        <f>C12</f>
        <v>8</v>
      </c>
      <c r="D14" s="84">
        <f>D12</f>
        <v>0</v>
      </c>
      <c r="E14" s="84">
        <f>E12</f>
        <v>4</v>
      </c>
      <c r="F14" s="25">
        <f>F12</f>
        <v>5816</v>
      </c>
      <c r="G14" s="26">
        <f>G12</f>
        <v>5816</v>
      </c>
      <c r="H14" s="67" t="s">
        <v>62</v>
      </c>
    </row>
    <row r="15" spans="1:8" ht="18.75" customHeight="1">
      <c r="A15" s="27"/>
      <c r="B15" s="23"/>
      <c r="C15" s="27"/>
      <c r="D15" s="24"/>
      <c r="E15" s="24"/>
      <c r="F15" s="28"/>
      <c r="G15" s="28"/>
      <c r="H15" s="67" t="s">
        <v>62</v>
      </c>
    </row>
    <row r="16" spans="1:8" ht="18.75" customHeight="1">
      <c r="A16" s="636" t="s">
        <v>70</v>
      </c>
      <c r="B16" s="618" t="s">
        <v>81</v>
      </c>
      <c r="C16" s="615" t="s">
        <v>25</v>
      </c>
      <c r="D16" s="616"/>
      <c r="E16" s="616"/>
      <c r="F16" s="617"/>
      <c r="G16" s="618" t="s">
        <v>312</v>
      </c>
      <c r="H16" s="67" t="s">
        <v>62</v>
      </c>
    </row>
    <row r="17" spans="1:8" ht="18.75" customHeight="1">
      <c r="A17" s="637"/>
      <c r="B17" s="619"/>
      <c r="C17" s="21" t="s">
        <v>326</v>
      </c>
      <c r="D17" s="21" t="s">
        <v>69</v>
      </c>
      <c r="E17" s="21" t="s">
        <v>106</v>
      </c>
      <c r="F17" s="22" t="s">
        <v>328</v>
      </c>
      <c r="G17" s="619"/>
      <c r="H17" s="67" t="s">
        <v>62</v>
      </c>
    </row>
    <row r="18" spans="1:8" ht="18.75" customHeight="1">
      <c r="A18" s="43"/>
      <c r="B18" s="44"/>
      <c r="C18" s="145"/>
      <c r="D18" s="77"/>
      <c r="E18" s="77"/>
      <c r="F18" s="78"/>
      <c r="G18" s="78"/>
      <c r="H18" s="67" t="s">
        <v>62</v>
      </c>
    </row>
    <row r="19" spans="1:8" ht="18.75" customHeight="1">
      <c r="A19" s="43" t="s">
        <v>22</v>
      </c>
      <c r="B19" s="33" t="s">
        <v>25</v>
      </c>
      <c r="C19" s="146"/>
      <c r="D19" s="77"/>
      <c r="E19" s="77"/>
      <c r="F19" s="78">
        <v>-216</v>
      </c>
      <c r="G19" s="78">
        <f>F19</f>
        <v>-216</v>
      </c>
      <c r="H19" s="67" t="s">
        <v>62</v>
      </c>
    </row>
    <row r="20" spans="1:8" ht="18.75" customHeight="1">
      <c r="A20" s="45" t="s">
        <v>23</v>
      </c>
      <c r="B20" s="33" t="s">
        <v>25</v>
      </c>
      <c r="C20" s="146"/>
      <c r="D20" s="77"/>
      <c r="E20" s="77"/>
      <c r="F20" s="78">
        <v>-82</v>
      </c>
      <c r="G20" s="78">
        <f>F20</f>
        <v>-82</v>
      </c>
      <c r="H20" s="67" t="s">
        <v>62</v>
      </c>
    </row>
    <row r="21" spans="1:8" ht="18.75" customHeight="1">
      <c r="A21" s="45" t="s">
        <v>24</v>
      </c>
      <c r="B21" s="33" t="s">
        <v>25</v>
      </c>
      <c r="C21" s="146"/>
      <c r="D21" s="77"/>
      <c r="E21" s="77"/>
      <c r="F21" s="78">
        <v>-181</v>
      </c>
      <c r="G21" s="78">
        <f>F21</f>
        <v>-181</v>
      </c>
      <c r="H21" s="67" t="s">
        <v>62</v>
      </c>
    </row>
    <row r="22" spans="1:8" ht="18.75" customHeight="1">
      <c r="A22" s="35"/>
      <c r="B22" s="46"/>
      <c r="C22" s="79"/>
      <c r="D22" s="80"/>
      <c r="E22" s="80"/>
      <c r="F22" s="81"/>
      <c r="G22" s="82"/>
      <c r="H22" s="67" t="s">
        <v>62</v>
      </c>
    </row>
    <row r="23" spans="1:8" ht="18.75" customHeight="1">
      <c r="A23" s="119" t="s">
        <v>312</v>
      </c>
      <c r="B23" s="120"/>
      <c r="C23" s="121">
        <f>SUM(C18:C22)</f>
        <v>0</v>
      </c>
      <c r="D23" s="122">
        <f>SUM(D18:D22)</f>
        <v>0</v>
      </c>
      <c r="E23" s="122">
        <f>SUM(E18:E22)</f>
        <v>0</v>
      </c>
      <c r="F23" s="123">
        <f>SUM(F18:F22)</f>
        <v>-479</v>
      </c>
      <c r="G23" s="124">
        <f>SUM(G18:G22)</f>
        <v>-479</v>
      </c>
      <c r="H23" s="67" t="s">
        <v>83</v>
      </c>
    </row>
    <row r="24" spans="1:8" ht="18.75" customHeight="1">
      <c r="A24" s="633"/>
      <c r="B24" s="634"/>
      <c r="C24" s="634"/>
      <c r="D24" s="634"/>
      <c r="E24" s="634"/>
      <c r="F24" s="634"/>
      <c r="G24" s="635"/>
      <c r="H24" s="67"/>
    </row>
    <row r="25" spans="1:8" ht="18.75" customHeight="1">
      <c r="A25" s="39"/>
      <c r="B25" s="36"/>
      <c r="C25" s="36"/>
      <c r="D25" s="36"/>
      <c r="E25" s="36"/>
      <c r="F25" s="36"/>
      <c r="G25" s="36"/>
      <c r="H25" s="67"/>
    </row>
    <row r="26" spans="1:8">
      <c r="A26" s="49"/>
      <c r="B26" s="49"/>
      <c r="C26" s="49"/>
      <c r="D26" s="49"/>
      <c r="E26" s="49"/>
      <c r="F26" s="49"/>
    </row>
  </sheetData>
  <sheetCalcPr fullCalcOnLoad="1"/>
  <mergeCells count="17">
    <mergeCell ref="A8:G8"/>
    <mergeCell ref="A9:A10"/>
    <mergeCell ref="C16:F16"/>
    <mergeCell ref="B16:B17"/>
    <mergeCell ref="A24:G24"/>
    <mergeCell ref="A16:A17"/>
    <mergeCell ref="G16:G17"/>
    <mergeCell ref="C9:F9"/>
    <mergeCell ref="B9:B10"/>
    <mergeCell ref="G9:G10"/>
    <mergeCell ref="A1:G1"/>
    <mergeCell ref="A4:G4"/>
    <mergeCell ref="A5:G5"/>
    <mergeCell ref="A6:G6"/>
    <mergeCell ref="A2:G2"/>
    <mergeCell ref="A3:G3"/>
    <mergeCell ref="A7:G7"/>
  </mergeCells>
  <phoneticPr fontId="18" type="noConversion"/>
  <printOptions horizontalCentered="1"/>
  <pageMargins left="0.75" right="0.75" top="1" bottom="1" header="0.5" footer="0.5"/>
  <pageSetup orientation="landscape" r:id="rId1"/>
  <headerFooter alignWithMargins="0">
    <oddFooter>&amp;C&amp;"Times New Roman,Regular"Exhibit C - Program Increases/Offsets By Decision Unit</oddFooter>
  </headerFooter>
</worksheet>
</file>

<file path=xl/worksheets/sheet3.xml><?xml version="1.0" encoding="utf-8"?>
<worksheet xmlns="http://schemas.openxmlformats.org/spreadsheetml/2006/main" xmlns:r="http://schemas.openxmlformats.org/officeDocument/2006/relationships">
  <sheetPr codeName="Sheet9">
    <pageSetUpPr fitToPage="1"/>
  </sheetPr>
  <dimension ref="A1:T21"/>
  <sheetViews>
    <sheetView zoomScale="75" zoomScaleNormal="75" zoomScaleSheetLayoutView="75" workbookViewId="0">
      <selection activeCell="C9" sqref="C9:D10"/>
    </sheetView>
  </sheetViews>
  <sheetFormatPr defaultColWidth="7.21875" defaultRowHeight="12.75"/>
  <cols>
    <col min="1" max="1" width="27.44140625" style="358" customWidth="1"/>
    <col min="2" max="2" width="1.21875" style="358" customWidth="1"/>
    <col min="3" max="3" width="7.88671875" style="358" customWidth="1"/>
    <col min="4" max="4" width="9.21875" style="358" customWidth="1"/>
    <col min="5" max="5" width="1.21875" style="358" customWidth="1"/>
    <col min="6" max="6" width="8.33203125" style="358" customWidth="1"/>
    <col min="7" max="7" width="9.6640625" style="358" customWidth="1"/>
    <col min="8" max="8" width="1.21875" style="358" customWidth="1"/>
    <col min="9" max="9" width="7.33203125" style="358" customWidth="1"/>
    <col min="10" max="10" width="9.33203125" style="358" customWidth="1"/>
    <col min="11" max="13" width="6.77734375" style="358" customWidth="1"/>
    <col min="14" max="14" width="7.21875" style="358" customWidth="1"/>
    <col min="15" max="15" width="6.33203125" style="358" customWidth="1"/>
    <col min="16" max="16" width="7.77734375" style="358" customWidth="1"/>
    <col min="17" max="17" width="1.88671875" style="358" customWidth="1"/>
    <col min="18" max="16384" width="7.21875" style="358"/>
  </cols>
  <sheetData>
    <row r="1" spans="1:20" ht="20.25">
      <c r="A1" s="642" t="s">
        <v>207</v>
      </c>
      <c r="B1" s="643"/>
      <c r="C1" s="643"/>
      <c r="D1" s="643"/>
      <c r="E1" s="643"/>
      <c r="F1" s="643"/>
      <c r="G1" s="643"/>
      <c r="H1" s="643"/>
      <c r="I1" s="643"/>
      <c r="J1" s="643"/>
      <c r="K1" s="643"/>
      <c r="L1" s="643"/>
      <c r="M1" s="643"/>
      <c r="N1" s="643"/>
      <c r="O1" s="643"/>
      <c r="P1" s="643"/>
      <c r="Q1" s="356" t="s">
        <v>62</v>
      </c>
      <c r="R1" s="357"/>
      <c r="S1" s="357"/>
    </row>
    <row r="2" spans="1:20" ht="19.149999999999999" customHeight="1">
      <c r="A2" s="359"/>
      <c r="Q2" s="356" t="s">
        <v>62</v>
      </c>
      <c r="T2" s="356"/>
    </row>
    <row r="3" spans="1:20" ht="19.149999999999999" customHeight="1">
      <c r="A3" s="359"/>
      <c r="Q3" s="356"/>
      <c r="T3" s="356"/>
    </row>
    <row r="4" spans="1:20" ht="15.75">
      <c r="A4" s="644" t="s">
        <v>337</v>
      </c>
      <c r="B4" s="645"/>
      <c r="C4" s="645"/>
      <c r="D4" s="645"/>
      <c r="E4" s="645"/>
      <c r="F4" s="645"/>
      <c r="G4" s="645"/>
      <c r="H4" s="645"/>
      <c r="I4" s="645"/>
      <c r="J4" s="645"/>
      <c r="K4" s="645"/>
      <c r="L4" s="645"/>
      <c r="M4" s="645"/>
      <c r="N4" s="645"/>
      <c r="O4" s="645"/>
      <c r="P4" s="645"/>
      <c r="Q4" s="356" t="s">
        <v>62</v>
      </c>
      <c r="R4" s="42"/>
      <c r="S4" s="42"/>
      <c r="T4" s="356"/>
    </row>
    <row r="5" spans="1:20" ht="15.75">
      <c r="A5" s="646" t="str">
        <f ca="1">'B. Summary of Requirements '!A4:X4</f>
        <v>United States Trustee Program</v>
      </c>
      <c r="B5" s="645"/>
      <c r="C5" s="645"/>
      <c r="D5" s="645"/>
      <c r="E5" s="645"/>
      <c r="F5" s="645"/>
      <c r="G5" s="645"/>
      <c r="H5" s="645"/>
      <c r="I5" s="645"/>
      <c r="J5" s="645"/>
      <c r="K5" s="645"/>
      <c r="L5" s="645"/>
      <c r="M5" s="645"/>
      <c r="N5" s="645"/>
      <c r="O5" s="645"/>
      <c r="P5" s="645"/>
      <c r="Q5" s="356" t="s">
        <v>62</v>
      </c>
      <c r="R5" s="40"/>
      <c r="S5" s="40"/>
    </row>
    <row r="6" spans="1:20" ht="15">
      <c r="A6" s="647" t="s">
        <v>310</v>
      </c>
      <c r="B6" s="645"/>
      <c r="C6" s="645"/>
      <c r="D6" s="645"/>
      <c r="E6" s="645"/>
      <c r="F6" s="645"/>
      <c r="G6" s="645"/>
      <c r="H6" s="645"/>
      <c r="I6" s="645"/>
      <c r="J6" s="645"/>
      <c r="K6" s="645"/>
      <c r="L6" s="645"/>
      <c r="M6" s="645"/>
      <c r="N6" s="645"/>
      <c r="O6" s="645"/>
      <c r="P6" s="645"/>
      <c r="Q6" s="356" t="s">
        <v>62</v>
      </c>
      <c r="R6" s="42"/>
      <c r="S6" s="42"/>
      <c r="T6" s="356"/>
    </row>
    <row r="7" spans="1:20">
      <c r="Q7" s="356" t="s">
        <v>62</v>
      </c>
      <c r="T7" s="356"/>
    </row>
    <row r="8" spans="1:20" ht="13.5" thickBot="1">
      <c r="Q8" s="356" t="s">
        <v>62</v>
      </c>
      <c r="T8" s="356"/>
    </row>
    <row r="9" spans="1:20" ht="37.5" customHeight="1">
      <c r="A9" s="360"/>
      <c r="B9" s="361"/>
      <c r="C9" s="653" t="s">
        <v>0</v>
      </c>
      <c r="D9" s="639"/>
      <c r="E9" s="362"/>
      <c r="F9" s="653" t="s">
        <v>359</v>
      </c>
      <c r="G9" s="639"/>
      <c r="H9" s="362"/>
      <c r="I9" s="638" t="s">
        <v>293</v>
      </c>
      <c r="J9" s="639"/>
      <c r="K9" s="654">
        <v>2012</v>
      </c>
      <c r="L9" s="655"/>
      <c r="M9" s="655"/>
      <c r="N9" s="656"/>
      <c r="O9" s="638" t="s">
        <v>99</v>
      </c>
      <c r="P9" s="639"/>
      <c r="Q9" s="356" t="s">
        <v>62</v>
      </c>
      <c r="S9" s="363"/>
      <c r="T9" s="356"/>
    </row>
    <row r="10" spans="1:20" ht="14.25" customHeight="1">
      <c r="A10" s="361"/>
      <c r="B10" s="361"/>
      <c r="C10" s="657"/>
      <c r="D10" s="658"/>
      <c r="E10" s="362"/>
      <c r="F10" s="640"/>
      <c r="G10" s="641"/>
      <c r="H10" s="362"/>
      <c r="I10" s="640"/>
      <c r="J10" s="641"/>
      <c r="K10" s="651" t="s">
        <v>329</v>
      </c>
      <c r="L10" s="652"/>
      <c r="M10" s="650" t="s">
        <v>338</v>
      </c>
      <c r="N10" s="617"/>
      <c r="O10" s="640"/>
      <c r="P10" s="641"/>
      <c r="Q10" s="356" t="s">
        <v>62</v>
      </c>
      <c r="S10" s="363"/>
      <c r="T10" s="356"/>
    </row>
    <row r="11" spans="1:20" ht="12.75" hidden="1" customHeight="1">
      <c r="A11" s="648" t="s">
        <v>339</v>
      </c>
      <c r="B11" s="361"/>
      <c r="C11" s="364"/>
      <c r="D11" s="365"/>
      <c r="E11" s="366"/>
      <c r="F11" s="364"/>
      <c r="G11" s="365"/>
      <c r="H11" s="366"/>
      <c r="I11" s="364"/>
      <c r="J11" s="365"/>
      <c r="K11" s="364"/>
      <c r="L11" s="365"/>
      <c r="M11" s="367"/>
      <c r="N11" s="365"/>
      <c r="O11" s="364"/>
      <c r="P11" s="365"/>
      <c r="Q11" s="356" t="s">
        <v>62</v>
      </c>
      <c r="S11" s="367"/>
      <c r="T11" s="356"/>
    </row>
    <row r="12" spans="1:20" ht="60" customHeight="1">
      <c r="A12" s="649"/>
      <c r="B12" s="361"/>
      <c r="C12" s="368" t="s">
        <v>340</v>
      </c>
      <c r="D12" s="369" t="s">
        <v>341</v>
      </c>
      <c r="E12" s="366"/>
      <c r="F12" s="368" t="s">
        <v>340</v>
      </c>
      <c r="G12" s="369" t="s">
        <v>341</v>
      </c>
      <c r="H12" s="366"/>
      <c r="I12" s="368" t="s">
        <v>340</v>
      </c>
      <c r="J12" s="369" t="s">
        <v>341</v>
      </c>
      <c r="K12" s="368" t="s">
        <v>340</v>
      </c>
      <c r="L12" s="369" t="s">
        <v>341</v>
      </c>
      <c r="M12" s="368" t="s">
        <v>340</v>
      </c>
      <c r="N12" s="369" t="s">
        <v>341</v>
      </c>
      <c r="O12" s="368" t="s">
        <v>340</v>
      </c>
      <c r="P12" s="369" t="s">
        <v>341</v>
      </c>
      <c r="Q12" s="356" t="s">
        <v>62</v>
      </c>
      <c r="S12" s="370"/>
      <c r="T12" s="356"/>
    </row>
    <row r="13" spans="1:20">
      <c r="A13" s="371"/>
      <c r="B13" s="361"/>
      <c r="C13" s="372"/>
      <c r="D13" s="373"/>
      <c r="E13" s="374"/>
      <c r="F13" s="372"/>
      <c r="G13" s="373"/>
      <c r="H13" s="374"/>
      <c r="I13" s="372"/>
      <c r="J13" s="373"/>
      <c r="K13" s="372"/>
      <c r="L13" s="375"/>
      <c r="M13" s="376"/>
      <c r="N13" s="373"/>
      <c r="O13" s="372"/>
      <c r="P13" s="373"/>
      <c r="Q13" s="356" t="s">
        <v>62</v>
      </c>
      <c r="S13" s="377"/>
      <c r="T13" s="356"/>
    </row>
    <row r="14" spans="1:20">
      <c r="A14" s="380"/>
      <c r="B14" s="361"/>
      <c r="C14" s="372"/>
      <c r="D14" s="373"/>
      <c r="E14" s="389"/>
      <c r="F14" s="372"/>
      <c r="G14" s="373"/>
      <c r="H14" s="389"/>
      <c r="I14" s="372"/>
      <c r="J14" s="373"/>
      <c r="K14" s="372"/>
      <c r="L14" s="375"/>
      <c r="M14" s="372"/>
      <c r="N14" s="373"/>
      <c r="O14" s="372"/>
      <c r="P14" s="373"/>
      <c r="Q14" s="356" t="s">
        <v>62</v>
      </c>
      <c r="S14" s="377"/>
      <c r="T14" s="356"/>
    </row>
    <row r="15" spans="1:20" ht="63.75" customHeight="1">
      <c r="A15" s="390" t="s">
        <v>30</v>
      </c>
      <c r="B15" s="361"/>
      <c r="C15" s="372"/>
      <c r="D15" s="373"/>
      <c r="E15" s="391"/>
      <c r="F15" s="372"/>
      <c r="G15" s="373"/>
      <c r="H15" s="391"/>
      <c r="I15" s="372"/>
      <c r="J15" s="373"/>
      <c r="K15" s="372"/>
      <c r="L15" s="375"/>
      <c r="M15" s="372"/>
      <c r="N15" s="373"/>
      <c r="O15" s="392"/>
      <c r="P15" s="393"/>
      <c r="Q15" s="356" t="s">
        <v>62</v>
      </c>
      <c r="S15" s="377"/>
      <c r="T15" s="356"/>
    </row>
    <row r="16" spans="1:20" ht="48" customHeight="1">
      <c r="A16" s="379" t="s">
        <v>29</v>
      </c>
      <c r="B16" s="380"/>
      <c r="C16" s="381">
        <v>1314</v>
      </c>
      <c r="D16" s="382">
        <v>219250</v>
      </c>
      <c r="E16" s="394"/>
      <c r="F16" s="381">
        <v>1314</v>
      </c>
      <c r="G16" s="382">
        <v>219250</v>
      </c>
      <c r="H16" s="395"/>
      <c r="I16" s="381">
        <v>1323</v>
      </c>
      <c r="J16" s="382">
        <v>228778</v>
      </c>
      <c r="K16" s="381">
        <v>4</v>
      </c>
      <c r="L16" s="383">
        <v>5816</v>
      </c>
      <c r="M16" s="381"/>
      <c r="N16" s="382">
        <v>-479</v>
      </c>
      <c r="O16" s="372">
        <f>+I16+K16+M16</f>
        <v>1327</v>
      </c>
      <c r="P16" s="396">
        <f>+J16+L16+N16</f>
        <v>234115</v>
      </c>
      <c r="Q16" s="356" t="s">
        <v>62</v>
      </c>
      <c r="R16" s="384"/>
      <c r="S16" s="384"/>
      <c r="T16" s="356"/>
    </row>
    <row r="17" spans="1:20" ht="21" customHeight="1">
      <c r="A17" s="385" t="s">
        <v>342</v>
      </c>
      <c r="B17" s="378"/>
      <c r="C17" s="386">
        <f>SUM(C16:C16)</f>
        <v>1314</v>
      </c>
      <c r="D17" s="387">
        <f>SUM(D16:D16)</f>
        <v>219250</v>
      </c>
      <c r="E17" s="397"/>
      <c r="F17" s="386">
        <f>SUM(F16:F16)</f>
        <v>1314</v>
      </c>
      <c r="G17" s="387">
        <f>SUM(G16:G16)</f>
        <v>219250</v>
      </c>
      <c r="H17" s="398"/>
      <c r="I17" s="386">
        <f t="shared" ref="I17:P17" si="0">SUM(I16:I16)</f>
        <v>1323</v>
      </c>
      <c r="J17" s="387">
        <f t="shared" si="0"/>
        <v>228778</v>
      </c>
      <c r="K17" s="399">
        <f t="shared" si="0"/>
        <v>4</v>
      </c>
      <c r="L17" s="400">
        <f t="shared" si="0"/>
        <v>5816</v>
      </c>
      <c r="M17" s="386">
        <f t="shared" si="0"/>
        <v>0</v>
      </c>
      <c r="N17" s="387">
        <f t="shared" si="0"/>
        <v>-479</v>
      </c>
      <c r="O17" s="399">
        <f t="shared" si="0"/>
        <v>1327</v>
      </c>
      <c r="P17" s="387">
        <f t="shared" si="0"/>
        <v>234115</v>
      </c>
      <c r="Q17" s="356" t="s">
        <v>62</v>
      </c>
      <c r="R17" s="388"/>
      <c r="S17" s="388"/>
      <c r="T17" s="356"/>
    </row>
    <row r="18" spans="1:20">
      <c r="A18" s="377"/>
      <c r="B18" s="377"/>
      <c r="C18" s="375"/>
      <c r="D18" s="375"/>
      <c r="E18" s="377"/>
      <c r="F18" s="375"/>
      <c r="G18" s="375"/>
      <c r="H18" s="377"/>
      <c r="I18" s="375"/>
      <c r="J18" s="375"/>
      <c r="K18" s="375"/>
      <c r="L18" s="375"/>
      <c r="M18" s="375"/>
      <c r="N18" s="375"/>
      <c r="O18" s="375"/>
      <c r="P18" s="375"/>
      <c r="Q18" s="356" t="s">
        <v>62</v>
      </c>
      <c r="R18" s="377"/>
      <c r="S18" s="377"/>
      <c r="T18" s="356"/>
    </row>
    <row r="19" spans="1:20" ht="13.5" thickBot="1">
      <c r="A19" s="361"/>
      <c r="B19" s="361"/>
      <c r="C19" s="361"/>
      <c r="D19" s="361"/>
      <c r="E19" s="361"/>
      <c r="F19" s="361"/>
      <c r="G19" s="361"/>
      <c r="H19" s="361"/>
      <c r="I19" s="361"/>
      <c r="J19" s="361"/>
      <c r="K19" s="401"/>
      <c r="L19" s="401"/>
      <c r="M19" s="461"/>
      <c r="N19" s="361"/>
      <c r="O19" s="361"/>
      <c r="P19" s="361"/>
      <c r="Q19" s="356" t="s">
        <v>62</v>
      </c>
      <c r="R19" s="377"/>
      <c r="S19" s="377"/>
      <c r="T19" s="356"/>
    </row>
    <row r="20" spans="1:20" s="406" customFormat="1" ht="18.75" customHeight="1" thickBot="1">
      <c r="A20" s="402" t="s">
        <v>343</v>
      </c>
      <c r="B20" s="403"/>
      <c r="C20" s="462">
        <f>C17</f>
        <v>1314</v>
      </c>
      <c r="D20" s="463">
        <f>D17</f>
        <v>219250</v>
      </c>
      <c r="E20" s="464"/>
      <c r="F20" s="462">
        <f>F17</f>
        <v>1314</v>
      </c>
      <c r="G20" s="463">
        <f>G17</f>
        <v>219250</v>
      </c>
      <c r="H20" s="464"/>
      <c r="I20" s="462">
        <f>I18</f>
        <v>0</v>
      </c>
      <c r="J20" s="463">
        <f t="shared" ref="J20:P20" si="1">J17</f>
        <v>228778</v>
      </c>
      <c r="K20" s="462">
        <f t="shared" si="1"/>
        <v>4</v>
      </c>
      <c r="L20" s="463">
        <f t="shared" si="1"/>
        <v>5816</v>
      </c>
      <c r="M20" s="462">
        <f t="shared" si="1"/>
        <v>0</v>
      </c>
      <c r="N20" s="463">
        <f t="shared" si="1"/>
        <v>-479</v>
      </c>
      <c r="O20" s="462">
        <f t="shared" si="1"/>
        <v>1327</v>
      </c>
      <c r="P20" s="463">
        <f t="shared" si="1"/>
        <v>234115</v>
      </c>
      <c r="Q20" s="356" t="s">
        <v>83</v>
      </c>
      <c r="R20" s="404"/>
      <c r="S20" s="405"/>
      <c r="T20" s="356"/>
    </row>
    <row r="21" spans="1:20">
      <c r="A21" s="408"/>
      <c r="B21" s="408"/>
      <c r="C21" s="404"/>
      <c r="D21" s="405"/>
      <c r="E21" s="408"/>
      <c r="F21" s="404"/>
      <c r="G21" s="405"/>
      <c r="H21" s="408"/>
      <c r="I21" s="404"/>
      <c r="J21" s="405"/>
      <c r="K21" s="406"/>
      <c r="L21" s="406"/>
      <c r="M21" s="406"/>
      <c r="N21" s="406"/>
      <c r="O21" s="406"/>
      <c r="P21" s="406"/>
      <c r="Q21" s="406"/>
      <c r="R21" s="407"/>
      <c r="S21" s="407"/>
      <c r="T21" s="356"/>
    </row>
  </sheetData>
  <mergeCells count="12">
    <mergeCell ref="K9:N9"/>
    <mergeCell ref="C9:D10"/>
    <mergeCell ref="O9:P10"/>
    <mergeCell ref="A1:P1"/>
    <mergeCell ref="A4:P4"/>
    <mergeCell ref="A5:P5"/>
    <mergeCell ref="A6:P6"/>
    <mergeCell ref="A11:A12"/>
    <mergeCell ref="M10:N10"/>
    <mergeCell ref="K10:L10"/>
    <mergeCell ref="I9:J10"/>
    <mergeCell ref="F9:G10"/>
  </mergeCells>
  <phoneticPr fontId="0" type="noConversion"/>
  <printOptions horizontalCentered="1"/>
  <pageMargins left="0.36" right="0.31" top="1" bottom="0.79" header="0.5" footer="0.5"/>
  <pageSetup scale="88" orientation="landscape" r:id="rId1"/>
  <headerFooter alignWithMargins="0">
    <oddFooter>&amp;C&amp;"Times New Roman,Regular"Exhibit D - Resources by DOJ Strategic Goals &amp; Strategic Objectives</oddFooter>
  </headerFooter>
</worksheet>
</file>

<file path=xl/worksheets/sheet4.xml><?xml version="1.0" encoding="utf-8"?>
<worksheet xmlns="http://schemas.openxmlformats.org/spreadsheetml/2006/main" xmlns:r="http://schemas.openxmlformats.org/officeDocument/2006/relationships">
  <sheetPr codeName="Sheet10">
    <pageSetUpPr fitToPage="1"/>
  </sheetPr>
  <dimension ref="A1:X49"/>
  <sheetViews>
    <sheetView zoomScale="75" zoomScaleNormal="75" zoomScaleSheetLayoutView="85" workbookViewId="0">
      <selection activeCell="A22" sqref="A22"/>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34.88671875" customWidth="1"/>
    <col min="7" max="7" width="7.6640625" style="31" customWidth="1"/>
    <col min="8" max="8" width="7.77734375" style="31" customWidth="1"/>
    <col min="9" max="9" width="12.109375" style="471" customWidth="1"/>
    <col min="11" max="11" width="6.44140625" style="53" customWidth="1"/>
  </cols>
  <sheetData>
    <row r="1" spans="1:24" ht="20.25">
      <c r="A1" s="659" t="s">
        <v>89</v>
      </c>
      <c r="B1" s="660"/>
      <c r="C1" s="660"/>
      <c r="D1" s="660"/>
      <c r="E1" s="660"/>
      <c r="F1" s="660"/>
      <c r="G1" s="660"/>
      <c r="H1" s="660"/>
      <c r="I1" s="660"/>
      <c r="J1" s="53" t="s">
        <v>62</v>
      </c>
    </row>
    <row r="2" spans="1:24" ht="15.75">
      <c r="A2" s="662" t="s">
        <v>327</v>
      </c>
      <c r="B2" s="662"/>
      <c r="C2" s="662"/>
      <c r="D2" s="662"/>
      <c r="E2" s="662"/>
      <c r="F2" s="662"/>
      <c r="G2" s="662"/>
      <c r="H2" s="662"/>
      <c r="I2" s="663"/>
      <c r="J2" s="53" t="s">
        <v>62</v>
      </c>
    </row>
    <row r="3" spans="1:24" ht="15" customHeight="1">
      <c r="A3" s="644" t="s">
        <v>287</v>
      </c>
      <c r="B3" s="645"/>
      <c r="C3" s="645"/>
      <c r="D3" s="645"/>
      <c r="E3" s="645"/>
      <c r="F3" s="645"/>
      <c r="G3" s="645"/>
      <c r="H3" s="645"/>
      <c r="I3" s="645"/>
      <c r="J3" s="53" t="s">
        <v>62</v>
      </c>
      <c r="L3" s="40"/>
      <c r="M3" s="40"/>
      <c r="N3" s="40"/>
      <c r="O3" s="40"/>
      <c r="P3" s="40"/>
      <c r="Q3" s="40"/>
      <c r="R3" s="40"/>
      <c r="S3" s="40"/>
      <c r="T3" s="40"/>
      <c r="U3" s="40"/>
      <c r="V3" s="40"/>
      <c r="W3" s="40"/>
      <c r="X3" s="40"/>
    </row>
    <row r="4" spans="1:24" ht="15.75">
      <c r="A4" s="646" t="str">
        <f ca="1">+'B. Summary of Requirements '!A4</f>
        <v>United States Trustee Program</v>
      </c>
      <c r="B4" s="645"/>
      <c r="C4" s="645"/>
      <c r="D4" s="645"/>
      <c r="E4" s="645"/>
      <c r="F4" s="645"/>
      <c r="G4" s="645"/>
      <c r="H4" s="645"/>
      <c r="I4" s="645"/>
      <c r="J4" s="53" t="s">
        <v>62</v>
      </c>
      <c r="L4" s="42"/>
      <c r="M4" s="40"/>
      <c r="N4" s="40"/>
      <c r="O4" s="40"/>
      <c r="P4" s="40"/>
      <c r="Q4" s="40"/>
      <c r="R4" s="40"/>
      <c r="S4" s="40"/>
      <c r="T4" s="40"/>
      <c r="U4" s="40"/>
      <c r="V4" s="40"/>
      <c r="W4" s="40"/>
      <c r="X4" s="40"/>
    </row>
    <row r="5" spans="1:24">
      <c r="A5" s="664"/>
      <c r="B5" s="664"/>
      <c r="C5" s="664"/>
      <c r="D5" s="664"/>
      <c r="E5" s="664"/>
      <c r="F5" s="664"/>
      <c r="G5" s="664"/>
      <c r="H5" s="664"/>
      <c r="I5" s="664"/>
      <c r="J5" s="53" t="s">
        <v>62</v>
      </c>
      <c r="L5" s="41"/>
      <c r="M5" s="40"/>
      <c r="N5" s="40"/>
      <c r="O5" s="40"/>
      <c r="P5" s="40"/>
      <c r="Q5" s="40"/>
      <c r="R5" s="40"/>
      <c r="S5" s="40"/>
      <c r="T5" s="40"/>
      <c r="U5" s="40"/>
      <c r="V5" s="40"/>
      <c r="W5" s="40"/>
      <c r="X5" s="40"/>
    </row>
    <row r="6" spans="1:24">
      <c r="A6" s="661" t="s">
        <v>152</v>
      </c>
      <c r="B6" s="645"/>
      <c r="C6" s="645"/>
      <c r="D6" s="645"/>
      <c r="E6" s="645"/>
      <c r="F6" s="645"/>
      <c r="G6" s="645"/>
      <c r="H6" s="645"/>
      <c r="I6" s="645"/>
      <c r="J6" s="53" t="s">
        <v>62</v>
      </c>
      <c r="L6" s="41"/>
      <c r="M6" s="40"/>
      <c r="N6" s="40"/>
      <c r="O6" s="40"/>
      <c r="P6" s="40"/>
      <c r="Q6" s="40"/>
      <c r="R6" s="40"/>
      <c r="S6" s="40"/>
      <c r="T6" s="40"/>
      <c r="U6" s="40"/>
      <c r="V6" s="40"/>
      <c r="W6" s="40"/>
      <c r="X6" s="40"/>
    </row>
    <row r="7" spans="1:24">
      <c r="A7" s="261"/>
      <c r="B7" s="40"/>
      <c r="C7" s="40"/>
      <c r="D7" s="40"/>
      <c r="E7" s="40"/>
      <c r="F7" s="40"/>
      <c r="G7" s="258" t="s">
        <v>301</v>
      </c>
      <c r="H7" s="258" t="s">
        <v>106</v>
      </c>
      <c r="I7" s="468" t="s">
        <v>328</v>
      </c>
      <c r="J7" s="53"/>
      <c r="L7" s="41"/>
      <c r="M7" s="40"/>
      <c r="N7" s="40"/>
      <c r="O7" s="40"/>
      <c r="P7" s="40"/>
      <c r="Q7" s="40"/>
      <c r="R7" s="40"/>
      <c r="S7" s="40"/>
      <c r="T7" s="40"/>
      <c r="U7" s="40"/>
      <c r="V7" s="40"/>
      <c r="W7" s="40"/>
      <c r="X7" s="40"/>
    </row>
    <row r="8" spans="1:24" ht="42.75" customHeight="1">
      <c r="A8" s="671" t="s">
        <v>31</v>
      </c>
      <c r="B8" s="666"/>
      <c r="C8" s="666"/>
      <c r="D8" s="666"/>
      <c r="E8" s="666"/>
      <c r="F8" s="666"/>
      <c r="G8" s="255"/>
      <c r="H8" s="255"/>
      <c r="I8" s="469">
        <v>5238</v>
      </c>
      <c r="J8" s="53" t="s">
        <v>62</v>
      </c>
      <c r="L8" s="41"/>
      <c r="M8" s="40"/>
      <c r="N8" s="40"/>
      <c r="O8" s="40"/>
      <c r="P8" s="40"/>
      <c r="Q8" s="40"/>
      <c r="R8" s="40"/>
      <c r="S8" s="40"/>
      <c r="T8" s="40"/>
      <c r="U8" s="40"/>
      <c r="V8" s="40"/>
      <c r="W8" s="40"/>
      <c r="X8" s="40"/>
    </row>
    <row r="9" spans="1:24">
      <c r="A9" s="661" t="s">
        <v>110</v>
      </c>
      <c r="B9" s="645"/>
      <c r="C9" s="645"/>
      <c r="D9" s="645"/>
      <c r="E9" s="645"/>
      <c r="F9" s="645"/>
      <c r="G9" s="645"/>
      <c r="H9" s="645"/>
      <c r="I9" s="645"/>
      <c r="J9" s="53" t="s">
        <v>62</v>
      </c>
      <c r="L9" s="41"/>
      <c r="M9" s="41"/>
      <c r="N9" s="41"/>
    </row>
    <row r="10" spans="1:24" ht="58.5" customHeight="1">
      <c r="A10" s="671" t="s">
        <v>32</v>
      </c>
      <c r="B10" s="666"/>
      <c r="C10" s="666"/>
      <c r="D10" s="666"/>
      <c r="E10" s="666"/>
      <c r="F10" s="666"/>
      <c r="G10" s="258"/>
      <c r="H10" s="258"/>
      <c r="I10" s="469">
        <v>-127</v>
      </c>
      <c r="J10" s="53" t="s">
        <v>62</v>
      </c>
      <c r="L10" s="41"/>
    </row>
    <row r="11" spans="1:24">
      <c r="A11" s="130"/>
      <c r="B11" s="30"/>
      <c r="C11" s="30"/>
      <c r="D11" s="30"/>
      <c r="E11" s="30"/>
      <c r="F11" s="30"/>
      <c r="G11" s="258"/>
      <c r="H11" s="258"/>
      <c r="I11" s="468"/>
      <c r="J11" s="53" t="s">
        <v>62</v>
      </c>
      <c r="L11" s="41"/>
    </row>
    <row r="12" spans="1:24" ht="56.25" customHeight="1">
      <c r="A12" s="671" t="s">
        <v>33</v>
      </c>
      <c r="B12" s="666"/>
      <c r="C12" s="666"/>
      <c r="D12" s="666"/>
      <c r="E12" s="666"/>
      <c r="F12" s="666"/>
      <c r="G12" s="258"/>
      <c r="H12" s="258"/>
      <c r="I12" s="469">
        <v>-14</v>
      </c>
      <c r="J12" s="53" t="s">
        <v>62</v>
      </c>
      <c r="L12" s="41"/>
    </row>
    <row r="13" spans="1:24">
      <c r="A13" s="130"/>
      <c r="B13" s="30"/>
      <c r="C13" s="30"/>
      <c r="D13" s="30"/>
      <c r="E13" s="30"/>
      <c r="F13" s="30"/>
      <c r="G13" s="258"/>
      <c r="H13" s="258"/>
      <c r="I13" s="468"/>
      <c r="J13" s="53" t="s">
        <v>62</v>
      </c>
      <c r="L13" s="41"/>
    </row>
    <row r="14" spans="1:24" s="126" customFormat="1">
      <c r="A14" s="673" t="s">
        <v>329</v>
      </c>
      <c r="B14" s="674"/>
      <c r="C14" s="674"/>
      <c r="D14" s="674"/>
      <c r="E14" s="674"/>
      <c r="F14" s="674"/>
      <c r="G14" s="674"/>
      <c r="H14" s="674"/>
      <c r="I14" s="674"/>
      <c r="J14" s="53" t="s">
        <v>62</v>
      </c>
      <c r="K14" s="53"/>
      <c r="L14" s="41"/>
    </row>
    <row r="15" spans="1:24" s="126" customFormat="1">
      <c r="A15" s="255"/>
      <c r="B15" s="255"/>
      <c r="C15" s="255"/>
      <c r="D15" s="255"/>
      <c r="E15" s="255"/>
      <c r="F15" s="255"/>
      <c r="G15" s="255"/>
      <c r="H15" s="255"/>
      <c r="I15" s="469"/>
      <c r="J15" s="53" t="s">
        <v>62</v>
      </c>
      <c r="K15" s="53"/>
      <c r="L15" s="41"/>
    </row>
    <row r="16" spans="1:24" s="126" customFormat="1" ht="33" customHeight="1">
      <c r="A16" s="668" t="s">
        <v>36</v>
      </c>
      <c r="B16" s="666"/>
      <c r="C16" s="666"/>
      <c r="D16" s="666"/>
      <c r="E16" s="666"/>
      <c r="F16" s="666"/>
      <c r="G16" s="130"/>
      <c r="H16" s="473">
        <v>9</v>
      </c>
      <c r="I16" s="470">
        <v>1309</v>
      </c>
      <c r="J16" s="53" t="s">
        <v>62</v>
      </c>
      <c r="K16" s="53"/>
      <c r="L16" s="41"/>
    </row>
    <row r="17" spans="1:12" s="126" customFormat="1" ht="15" customHeight="1">
      <c r="A17" s="255"/>
      <c r="B17" s="255"/>
      <c r="C17" s="255"/>
      <c r="D17" s="255"/>
      <c r="E17" s="255"/>
      <c r="F17" s="255"/>
      <c r="G17" s="255"/>
      <c r="H17" s="255"/>
      <c r="I17" s="469"/>
      <c r="J17" s="53" t="s">
        <v>62</v>
      </c>
      <c r="K17" s="53"/>
      <c r="L17" s="41"/>
    </row>
    <row r="18" spans="1:12" s="126" customFormat="1" ht="19.5" customHeight="1">
      <c r="D18" s="669" t="s">
        <v>161</v>
      </c>
      <c r="E18" s="669" t="s">
        <v>77</v>
      </c>
      <c r="F18" s="128"/>
      <c r="G18" s="128"/>
      <c r="H18" s="128"/>
      <c r="I18" s="470"/>
      <c r="J18" s="53" t="s">
        <v>62</v>
      </c>
      <c r="K18" s="53"/>
    </row>
    <row r="19" spans="1:12" s="126" customFormat="1" ht="22.5" customHeight="1">
      <c r="D19" s="670"/>
      <c r="E19" s="670"/>
      <c r="F19" s="128"/>
      <c r="G19" s="128"/>
      <c r="H19" s="128"/>
      <c r="I19" s="470"/>
      <c r="J19" s="53" t="s">
        <v>62</v>
      </c>
      <c r="K19" s="53"/>
    </row>
    <row r="20" spans="1:12" s="126" customFormat="1">
      <c r="A20" s="127" t="s">
        <v>34</v>
      </c>
      <c r="D20" s="465">
        <v>1913700</v>
      </c>
      <c r="E20" s="465"/>
      <c r="F20" s="129"/>
      <c r="G20" s="129"/>
      <c r="H20" s="129"/>
      <c r="I20" s="469"/>
      <c r="J20" s="53" t="s">
        <v>62</v>
      </c>
      <c r="K20" s="53"/>
    </row>
    <row r="21" spans="1:12" s="126" customFormat="1">
      <c r="A21" s="127" t="s">
        <v>279</v>
      </c>
      <c r="D21" s="467">
        <v>956850</v>
      </c>
      <c r="E21" s="467"/>
      <c r="F21" s="129"/>
      <c r="G21" s="129"/>
      <c r="H21" s="129"/>
      <c r="I21" s="469"/>
      <c r="J21" s="53" t="s">
        <v>62</v>
      </c>
      <c r="K21" s="53"/>
    </row>
    <row r="22" spans="1:12" s="126" customFormat="1">
      <c r="A22" s="127" t="s">
        <v>288</v>
      </c>
      <c r="D22" s="465">
        <f>D20-D21</f>
        <v>956850</v>
      </c>
      <c r="E22" s="465">
        <v>1130909</v>
      </c>
      <c r="F22" s="129"/>
      <c r="G22" s="129"/>
      <c r="H22" s="129"/>
      <c r="I22" s="469"/>
      <c r="J22" s="53" t="s">
        <v>62</v>
      </c>
      <c r="K22" s="53"/>
    </row>
    <row r="23" spans="1:12" s="126" customFormat="1">
      <c r="A23" s="127" t="s">
        <v>289</v>
      </c>
      <c r="D23" s="466">
        <v>280383</v>
      </c>
      <c r="E23" s="466">
        <v>329820</v>
      </c>
      <c r="F23" s="129"/>
      <c r="G23" s="129"/>
      <c r="H23" s="127"/>
      <c r="I23" s="471"/>
      <c r="J23" s="53" t="s">
        <v>62</v>
      </c>
      <c r="K23" s="53"/>
    </row>
    <row r="24" spans="1:12" s="126" customFormat="1">
      <c r="A24" s="127" t="s">
        <v>156</v>
      </c>
      <c r="D24" s="466">
        <v>26120</v>
      </c>
      <c r="E24" s="466">
        <v>26600</v>
      </c>
      <c r="F24" s="129"/>
      <c r="G24" s="129"/>
      <c r="H24" s="127"/>
      <c r="I24" s="471"/>
      <c r="J24" s="53" t="s">
        <v>62</v>
      </c>
      <c r="K24" s="53"/>
    </row>
    <row r="25" spans="1:12" s="126" customFormat="1">
      <c r="A25" s="127" t="s">
        <v>290</v>
      </c>
      <c r="D25" s="466">
        <v>13318</v>
      </c>
      <c r="E25" s="466">
        <v>13583</v>
      </c>
      <c r="F25" s="129"/>
      <c r="G25" s="129"/>
      <c r="H25" s="127"/>
      <c r="I25" s="471"/>
      <c r="J25" s="53" t="s">
        <v>62</v>
      </c>
      <c r="K25" s="53"/>
    </row>
    <row r="26" spans="1:12" s="126" customFormat="1">
      <c r="A26" s="127" t="s">
        <v>291</v>
      </c>
      <c r="D26" s="466">
        <v>31833</v>
      </c>
      <c r="E26" s="466">
        <v>32382</v>
      </c>
      <c r="F26" s="129"/>
      <c r="G26" s="129"/>
      <c r="H26" s="127"/>
      <c r="I26" s="471"/>
      <c r="J26" s="53" t="s">
        <v>62</v>
      </c>
      <c r="K26" s="53"/>
    </row>
    <row r="27" spans="1:12" s="126" customFormat="1">
      <c r="A27" s="127" t="s">
        <v>35</v>
      </c>
      <c r="D27" s="466">
        <v>122841</v>
      </c>
      <c r="E27" s="466">
        <v>-122841</v>
      </c>
      <c r="F27" s="129"/>
      <c r="G27" s="129"/>
      <c r="H27" s="127"/>
      <c r="I27" s="471"/>
      <c r="J27" s="53"/>
      <c r="K27" s="53"/>
    </row>
    <row r="28" spans="1:12" s="126" customFormat="1">
      <c r="A28" s="127" t="s">
        <v>292</v>
      </c>
      <c r="D28" s="466">
        <v>4644</v>
      </c>
      <c r="E28" s="466">
        <v>4734</v>
      </c>
      <c r="F28" s="129"/>
      <c r="G28" s="129"/>
      <c r="H28" s="127"/>
      <c r="I28" s="471"/>
      <c r="J28" s="53" t="s">
        <v>62</v>
      </c>
      <c r="K28" s="53"/>
    </row>
    <row r="29" spans="1:12" s="126" customFormat="1">
      <c r="A29" s="127" t="s">
        <v>303</v>
      </c>
      <c r="D29" s="466"/>
      <c r="E29" s="466"/>
      <c r="F29" s="129"/>
      <c r="G29" s="129"/>
      <c r="H29" s="127"/>
      <c r="I29" s="471"/>
      <c r="J29" s="53" t="s">
        <v>62</v>
      </c>
      <c r="K29" s="53"/>
    </row>
    <row r="30" spans="1:12" s="126" customFormat="1">
      <c r="A30" s="127" t="s">
        <v>304</v>
      </c>
      <c r="D30" s="466">
        <v>80394</v>
      </c>
      <c r="E30" s="466">
        <v>35661</v>
      </c>
      <c r="F30" s="129"/>
      <c r="G30" s="129"/>
      <c r="H30" s="127"/>
      <c r="I30" s="471"/>
      <c r="J30" s="53" t="s">
        <v>62</v>
      </c>
      <c r="K30" s="53"/>
    </row>
    <row r="31" spans="1:12" s="126" customFormat="1">
      <c r="A31" s="127" t="s">
        <v>305</v>
      </c>
      <c r="D31" s="466">
        <v>52596</v>
      </c>
      <c r="E31" s="466">
        <v>-34000</v>
      </c>
      <c r="F31" s="129"/>
      <c r="G31" s="129"/>
      <c r="H31" s="127"/>
      <c r="I31" s="471"/>
      <c r="J31" s="53" t="s">
        <v>62</v>
      </c>
      <c r="K31" s="53"/>
    </row>
    <row r="32" spans="1:12" s="126" customFormat="1">
      <c r="A32" s="127" t="s">
        <v>306</v>
      </c>
      <c r="D32" s="466">
        <v>11700</v>
      </c>
      <c r="E32" s="466">
        <v>11935</v>
      </c>
      <c r="F32" s="129"/>
      <c r="G32" s="129"/>
      <c r="H32" s="127"/>
      <c r="I32" s="471"/>
      <c r="J32" s="53" t="s">
        <v>62</v>
      </c>
      <c r="K32" s="53"/>
    </row>
    <row r="33" spans="1:12" s="126" customFormat="1">
      <c r="A33" s="127" t="s">
        <v>137</v>
      </c>
      <c r="D33" s="467">
        <v>147770</v>
      </c>
      <c r="E33" s="467">
        <v>-119681</v>
      </c>
      <c r="F33" s="129"/>
      <c r="G33" s="129"/>
      <c r="H33" s="129"/>
      <c r="I33" s="469"/>
      <c r="J33" s="53" t="s">
        <v>62</v>
      </c>
      <c r="K33" s="53"/>
    </row>
    <row r="34" spans="1:12" s="126" customFormat="1">
      <c r="A34" s="127" t="s">
        <v>307</v>
      </c>
      <c r="D34" s="465">
        <f>SUM(D22:D33)</f>
        <v>1728449</v>
      </c>
      <c r="E34" s="465">
        <f>SUM(E22:E33)</f>
        <v>1309102</v>
      </c>
      <c r="F34" s="129"/>
      <c r="G34" s="129"/>
      <c r="H34" s="129"/>
      <c r="I34" s="469"/>
      <c r="J34" s="53" t="s">
        <v>62</v>
      </c>
      <c r="K34" s="53"/>
    </row>
    <row r="35" spans="1:12" s="126" customFormat="1" ht="15" customHeight="1">
      <c r="A35" s="127"/>
      <c r="B35" s="127"/>
      <c r="C35" s="127"/>
      <c r="D35" s="127"/>
      <c r="E35" s="127"/>
      <c r="F35" s="127"/>
      <c r="G35" s="258" t="s">
        <v>301</v>
      </c>
      <c r="H35" s="258" t="s">
        <v>106</v>
      </c>
      <c r="I35" s="468" t="s">
        <v>328</v>
      </c>
      <c r="J35" s="53" t="s">
        <v>62</v>
      </c>
      <c r="K35" s="53"/>
      <c r="L35" s="41"/>
    </row>
    <row r="36" spans="1:12" s="126" customFormat="1" ht="48" customHeight="1">
      <c r="A36" s="668" t="s">
        <v>357</v>
      </c>
      <c r="B36" s="666"/>
      <c r="C36" s="666"/>
      <c r="D36" s="666"/>
      <c r="E36" s="666"/>
      <c r="F36" s="666"/>
      <c r="G36" s="258"/>
      <c r="H36" s="258"/>
      <c r="I36" s="469">
        <v>542</v>
      </c>
      <c r="J36" s="53"/>
      <c r="K36" s="53"/>
      <c r="L36" s="41"/>
    </row>
    <row r="37" spans="1:12" s="126" customFormat="1" ht="9.75" customHeight="1">
      <c r="A37" s="127"/>
      <c r="B37" s="127"/>
      <c r="C37" s="127"/>
      <c r="D37" s="127"/>
      <c r="E37" s="127"/>
      <c r="F37" s="127"/>
      <c r="G37" s="258"/>
      <c r="H37" s="258"/>
      <c r="I37" s="468"/>
      <c r="J37" s="53"/>
      <c r="K37" s="53"/>
      <c r="L37" s="41"/>
    </row>
    <row r="38" spans="1:12" s="126" customFormat="1" ht="48.75" customHeight="1">
      <c r="A38" s="668" t="s">
        <v>37</v>
      </c>
      <c r="B38" s="666"/>
      <c r="C38" s="666"/>
      <c r="D38" s="666"/>
      <c r="E38" s="666"/>
      <c r="F38" s="666"/>
      <c r="G38" s="130"/>
      <c r="H38" s="130"/>
      <c r="I38" s="470">
        <v>160</v>
      </c>
      <c r="J38" s="53" t="s">
        <v>62</v>
      </c>
      <c r="K38" s="53"/>
      <c r="L38" s="41"/>
    </row>
    <row r="39" spans="1:12" s="126" customFormat="1" ht="15" customHeight="1">
      <c r="A39" s="256"/>
      <c r="B39" s="256"/>
      <c r="C39" s="256"/>
      <c r="D39" s="256"/>
      <c r="E39" s="256"/>
      <c r="F39" s="256"/>
      <c r="G39" s="256"/>
      <c r="H39" s="256"/>
      <c r="I39" s="472"/>
      <c r="J39" s="53" t="s">
        <v>62</v>
      </c>
      <c r="K39" s="53"/>
      <c r="L39" s="41"/>
    </row>
    <row r="40" spans="1:12" s="126" customFormat="1" ht="37.5" customHeight="1">
      <c r="A40" s="667" t="s">
        <v>38</v>
      </c>
      <c r="B40" s="666"/>
      <c r="C40" s="666"/>
      <c r="D40" s="666"/>
      <c r="E40" s="666"/>
      <c r="F40" s="666"/>
      <c r="G40" s="130"/>
      <c r="H40" s="130"/>
      <c r="I40" s="470">
        <v>91</v>
      </c>
      <c r="J40" s="53" t="s">
        <v>62</v>
      </c>
      <c r="K40" s="53"/>
      <c r="L40" s="41"/>
    </row>
    <row r="41" spans="1:12" s="126" customFormat="1" ht="11.25" customHeight="1">
      <c r="A41" s="255"/>
      <c r="B41" s="255"/>
      <c r="C41" s="255"/>
      <c r="D41" s="255"/>
      <c r="E41" s="255"/>
      <c r="F41" s="255"/>
      <c r="G41" s="255"/>
      <c r="H41" s="255"/>
      <c r="I41" s="469"/>
      <c r="J41" s="53" t="s">
        <v>62</v>
      </c>
      <c r="K41" s="53"/>
      <c r="L41" s="41"/>
    </row>
    <row r="42" spans="1:12" s="126" customFormat="1" ht="36" customHeight="1">
      <c r="A42" s="668" t="s">
        <v>39</v>
      </c>
      <c r="B42" s="666"/>
      <c r="C42" s="666"/>
      <c r="D42" s="666"/>
      <c r="E42" s="666"/>
      <c r="F42" s="666"/>
      <c r="G42" s="130"/>
      <c r="H42" s="130"/>
      <c r="I42" s="470">
        <v>648</v>
      </c>
      <c r="J42" s="53" t="s">
        <v>62</v>
      </c>
      <c r="K42" s="53"/>
      <c r="L42" s="41"/>
    </row>
    <row r="43" spans="1:12" s="126" customFormat="1" ht="15" customHeight="1">
      <c r="A43" s="125"/>
      <c r="B43" s="125"/>
      <c r="C43" s="125"/>
      <c r="D43" s="125"/>
      <c r="E43" s="125"/>
      <c r="F43" s="125"/>
      <c r="G43" s="125"/>
      <c r="H43" s="125"/>
      <c r="I43" s="472"/>
      <c r="J43" s="53" t="s">
        <v>62</v>
      </c>
      <c r="K43" s="53"/>
      <c r="L43" s="41"/>
    </row>
    <row r="44" spans="1:12" s="126" customFormat="1" ht="36" customHeight="1">
      <c r="A44" s="672" t="s">
        <v>40</v>
      </c>
      <c r="B44" s="666"/>
      <c r="C44" s="666"/>
      <c r="D44" s="666"/>
      <c r="E44" s="666"/>
      <c r="F44" s="666"/>
      <c r="G44" s="130"/>
      <c r="H44" s="130"/>
      <c r="I44" s="470">
        <v>-605</v>
      </c>
      <c r="J44" s="53" t="s">
        <v>62</v>
      </c>
      <c r="K44" s="53"/>
      <c r="L44" s="41"/>
    </row>
    <row r="45" spans="1:12" s="126" customFormat="1" ht="15" customHeight="1">
      <c r="A45" s="255"/>
      <c r="B45" s="255"/>
      <c r="C45" s="255"/>
      <c r="D45" s="255"/>
      <c r="E45" s="255"/>
      <c r="F45" s="255"/>
      <c r="G45" s="255"/>
      <c r="H45" s="255"/>
      <c r="I45" s="469"/>
      <c r="J45" s="53" t="s">
        <v>62</v>
      </c>
      <c r="K45" s="53"/>
      <c r="L45" s="41"/>
    </row>
    <row r="46" spans="1:12" s="126" customFormat="1" ht="36" customHeight="1">
      <c r="A46" s="665" t="s">
        <v>41</v>
      </c>
      <c r="B46" s="666"/>
      <c r="C46" s="666"/>
      <c r="D46" s="666"/>
      <c r="E46" s="666"/>
      <c r="F46" s="666"/>
      <c r="G46" s="130"/>
      <c r="H46" s="130"/>
      <c r="I46" s="470">
        <v>515</v>
      </c>
      <c r="J46" s="53" t="s">
        <v>62</v>
      </c>
      <c r="K46" s="53"/>
      <c r="L46" s="41"/>
    </row>
    <row r="47" spans="1:12" s="126" customFormat="1" ht="37.5" customHeight="1">
      <c r="A47" s="667" t="s">
        <v>42</v>
      </c>
      <c r="B47" s="666"/>
      <c r="C47" s="666"/>
      <c r="D47" s="666"/>
      <c r="E47" s="666"/>
      <c r="F47" s="666"/>
      <c r="G47" s="130"/>
      <c r="H47" s="130"/>
      <c r="I47" s="470">
        <v>1771</v>
      </c>
      <c r="J47" s="53" t="s">
        <v>62</v>
      </c>
      <c r="K47" s="53"/>
      <c r="L47" s="41"/>
    </row>
    <row r="48" spans="1:12" s="126" customFormat="1" ht="31.5" customHeight="1">
      <c r="A48" s="450"/>
      <c r="B48" s="30"/>
      <c r="C48" s="30"/>
      <c r="D48" s="30"/>
      <c r="E48" s="30"/>
      <c r="F48" s="30"/>
      <c r="G48" s="130"/>
      <c r="H48" s="130"/>
      <c r="I48" s="470"/>
      <c r="J48" s="53"/>
      <c r="K48" s="53"/>
      <c r="L48" s="41"/>
    </row>
    <row r="49" spans="1:12" s="126" customFormat="1" ht="15.75" customHeight="1">
      <c r="A49" s="256"/>
      <c r="B49" s="256"/>
      <c r="C49" s="256"/>
      <c r="D49" s="256"/>
      <c r="E49" s="256"/>
      <c r="F49" s="259" t="s">
        <v>302</v>
      </c>
      <c r="G49" s="260">
        <f>SUM(G15:G47)</f>
        <v>0</v>
      </c>
      <c r="H49" s="260">
        <f>SUM(H15:H47)</f>
        <v>9</v>
      </c>
      <c r="I49" s="470">
        <f>SUM(I8:I47)</f>
        <v>9528</v>
      </c>
      <c r="J49" s="53" t="s">
        <v>83</v>
      </c>
      <c r="K49" s="257"/>
      <c r="L49" s="41"/>
    </row>
  </sheetData>
  <mergeCells count="21">
    <mergeCell ref="A8:F8"/>
    <mergeCell ref="A44:F44"/>
    <mergeCell ref="A40:F40"/>
    <mergeCell ref="A9:I9"/>
    <mergeCell ref="A10:F10"/>
    <mergeCell ref="A12:F12"/>
    <mergeCell ref="A14:I14"/>
    <mergeCell ref="A46:F46"/>
    <mergeCell ref="A47:F47"/>
    <mergeCell ref="A16:F16"/>
    <mergeCell ref="A38:F38"/>
    <mergeCell ref="D18:D19"/>
    <mergeCell ref="E18:E19"/>
    <mergeCell ref="A36:F36"/>
    <mergeCell ref="A42:F42"/>
    <mergeCell ref="A1:I1"/>
    <mergeCell ref="A3:I3"/>
    <mergeCell ref="A4:I4"/>
    <mergeCell ref="A6:I6"/>
    <mergeCell ref="A2:I2"/>
    <mergeCell ref="A5:I5"/>
  </mergeCells>
  <phoneticPr fontId="0" type="noConversion"/>
  <pageMargins left="0.2" right="0.2" top="0.48" bottom="0.63" header="0.37" footer="0.35"/>
  <pageSetup scale="81" fitToHeight="2" orientation="landscape" r:id="rId1"/>
  <headerFooter alignWithMargins="0">
    <oddFooter>&amp;C&amp;"Times New Roman,Regular"&amp;11Exhibit E - Justification for Base Adjustments</oddFooter>
  </headerFooter>
  <rowBreaks count="1" manualBreakCount="1">
    <brk id="34" max="8" man="1"/>
  </rowBreaks>
</worksheet>
</file>

<file path=xl/worksheets/sheet5.xml><?xml version="1.0" encoding="utf-8"?>
<worksheet xmlns="http://schemas.openxmlformats.org/spreadsheetml/2006/main" xmlns:r="http://schemas.openxmlformats.org/officeDocument/2006/relationships">
  <sheetPr codeName="Sheet11">
    <pageSetUpPr fitToPage="1"/>
  </sheetPr>
  <dimension ref="A1:Z23"/>
  <sheetViews>
    <sheetView showGridLines="0" showOutlineSymbols="0" zoomScale="75" zoomScaleNormal="75" zoomScaleSheetLayoutView="75" workbookViewId="0">
      <selection activeCell="D27" sqref="D27"/>
    </sheetView>
  </sheetViews>
  <sheetFormatPr defaultColWidth="9.6640625" defaultRowHeight="15.75"/>
  <cols>
    <col min="1" max="1" width="21" style="6" customWidth="1"/>
    <col min="2" max="2" width="7.5546875" style="6" bestFit="1" customWidth="1"/>
    <col min="3" max="3" width="6.77734375" style="6" customWidth="1"/>
    <col min="4" max="4" width="10.88671875" style="6" bestFit="1" customWidth="1"/>
    <col min="5" max="5" width="5.5546875" style="6" customWidth="1"/>
    <col min="6" max="6" width="5.6640625" style="6" customWidth="1"/>
    <col min="7" max="7" width="7.77734375" style="6" customWidth="1"/>
    <col min="8" max="8" width="11" style="6" customWidth="1"/>
    <col min="9" max="9" width="11.33203125" style="6" customWidth="1"/>
    <col min="10" max="10" width="9.6640625" style="6" customWidth="1"/>
    <col min="11" max="11" width="8.21875" style="6" customWidth="1"/>
    <col min="12" max="12" width="10.88671875" style="6" bestFit="1" customWidth="1"/>
    <col min="13" max="13" width="1" style="64" customWidth="1"/>
    <col min="14" max="16384" width="9.6640625" style="6"/>
  </cols>
  <sheetData>
    <row r="1" spans="1:26" ht="20.25">
      <c r="A1" s="620" t="s">
        <v>284</v>
      </c>
      <c r="B1" s="621"/>
      <c r="C1" s="621"/>
      <c r="D1" s="621"/>
      <c r="E1" s="621"/>
      <c r="F1" s="621"/>
      <c r="G1" s="621"/>
      <c r="H1" s="621"/>
      <c r="I1" s="621"/>
      <c r="J1" s="621"/>
      <c r="K1" s="621"/>
      <c r="L1" s="621"/>
      <c r="M1" s="63" t="s">
        <v>62</v>
      </c>
    </row>
    <row r="2" spans="1:26">
      <c r="A2" s="687"/>
      <c r="B2" s="687"/>
      <c r="C2" s="687"/>
      <c r="D2" s="687"/>
      <c r="E2" s="687"/>
      <c r="F2" s="687"/>
      <c r="G2" s="687"/>
      <c r="H2" s="687"/>
      <c r="I2" s="687"/>
      <c r="J2" s="687"/>
      <c r="K2" s="687"/>
      <c r="L2" s="687"/>
      <c r="M2" s="63" t="s">
        <v>62</v>
      </c>
    </row>
    <row r="3" spans="1:26" ht="18.75">
      <c r="A3" s="690" t="s">
        <v>275</v>
      </c>
      <c r="B3" s="691"/>
      <c r="C3" s="691"/>
      <c r="D3" s="691"/>
      <c r="E3" s="691"/>
      <c r="F3" s="691"/>
      <c r="G3" s="691"/>
      <c r="H3" s="691"/>
      <c r="I3" s="691"/>
      <c r="J3" s="691"/>
      <c r="K3" s="691"/>
      <c r="L3" s="691"/>
      <c r="M3" s="63" t="s">
        <v>62</v>
      </c>
    </row>
    <row r="4" spans="1:26" ht="16.5">
      <c r="A4" s="692" t="str">
        <f ca="1">+'B. Summary of Requirements '!A4</f>
        <v>United States Trustee Program</v>
      </c>
      <c r="B4" s="689"/>
      <c r="C4" s="689"/>
      <c r="D4" s="689"/>
      <c r="E4" s="689"/>
      <c r="F4" s="689"/>
      <c r="G4" s="689"/>
      <c r="H4" s="689"/>
      <c r="I4" s="689"/>
      <c r="J4" s="689"/>
      <c r="K4" s="689"/>
      <c r="L4" s="689"/>
      <c r="M4" s="63" t="s">
        <v>62</v>
      </c>
    </row>
    <row r="5" spans="1:26" ht="16.5">
      <c r="A5" s="692" t="str">
        <f ca="1">+'B. Summary of Requirements '!A5</f>
        <v>Salaries and Expenses</v>
      </c>
      <c r="B5" s="691"/>
      <c r="C5" s="691"/>
      <c r="D5" s="691"/>
      <c r="E5" s="691"/>
      <c r="F5" s="691"/>
      <c r="G5" s="691"/>
      <c r="H5" s="691"/>
      <c r="I5" s="691"/>
      <c r="J5" s="691"/>
      <c r="K5" s="691"/>
      <c r="L5" s="691"/>
      <c r="M5" s="63" t="s">
        <v>62</v>
      </c>
    </row>
    <row r="6" spans="1:26">
      <c r="A6" s="688" t="s">
        <v>310</v>
      </c>
      <c r="B6" s="689"/>
      <c r="C6" s="689"/>
      <c r="D6" s="689"/>
      <c r="E6" s="689"/>
      <c r="F6" s="689"/>
      <c r="G6" s="689"/>
      <c r="H6" s="689"/>
      <c r="I6" s="689"/>
      <c r="J6" s="689"/>
      <c r="K6" s="689"/>
      <c r="L6" s="689"/>
      <c r="M6" s="63" t="s">
        <v>62</v>
      </c>
    </row>
    <row r="7" spans="1:26">
      <c r="A7" s="687"/>
      <c r="B7" s="687"/>
      <c r="C7" s="687"/>
      <c r="D7" s="687"/>
      <c r="E7" s="687"/>
      <c r="F7" s="687"/>
      <c r="G7" s="687"/>
      <c r="H7" s="687"/>
      <c r="I7" s="687"/>
      <c r="J7" s="687"/>
      <c r="K7" s="687"/>
      <c r="L7" s="687"/>
      <c r="M7" s="63" t="s">
        <v>62</v>
      </c>
    </row>
    <row r="8" spans="1:26">
      <c r="A8" s="683"/>
      <c r="B8" s="683"/>
      <c r="C8" s="683"/>
      <c r="D8" s="683"/>
      <c r="E8" s="683"/>
      <c r="F8" s="683"/>
      <c r="G8" s="683"/>
      <c r="H8" s="683"/>
      <c r="I8" s="683"/>
      <c r="J8" s="683"/>
      <c r="K8" s="683"/>
      <c r="L8" s="683"/>
      <c r="M8" s="63" t="s">
        <v>62</v>
      </c>
    </row>
    <row r="9" spans="1:26" ht="15.75" customHeight="1">
      <c r="A9" s="684" t="s">
        <v>102</v>
      </c>
      <c r="B9" s="675" t="s">
        <v>78</v>
      </c>
      <c r="C9" s="676"/>
      <c r="D9" s="677"/>
      <c r="E9" s="675" t="s">
        <v>82</v>
      </c>
      <c r="F9" s="676"/>
      <c r="G9" s="676"/>
      <c r="H9" s="681" t="s">
        <v>57</v>
      </c>
      <c r="I9" s="681" t="s">
        <v>58</v>
      </c>
      <c r="J9" s="675" t="s">
        <v>92</v>
      </c>
      <c r="K9" s="676"/>
      <c r="L9" s="677"/>
      <c r="M9" s="63" t="s">
        <v>62</v>
      </c>
    </row>
    <row r="10" spans="1:26">
      <c r="A10" s="685"/>
      <c r="B10" s="678"/>
      <c r="C10" s="679"/>
      <c r="D10" s="680"/>
      <c r="E10" s="678"/>
      <c r="F10" s="679"/>
      <c r="G10" s="679"/>
      <c r="H10" s="682"/>
      <c r="I10" s="682"/>
      <c r="J10" s="678"/>
      <c r="K10" s="679"/>
      <c r="L10" s="680"/>
      <c r="M10" s="63" t="s">
        <v>62</v>
      </c>
    </row>
    <row r="11" spans="1:26" ht="16.5" thickBot="1">
      <c r="A11" s="686"/>
      <c r="B11" s="263" t="s">
        <v>326</v>
      </c>
      <c r="C11" s="264" t="s">
        <v>106</v>
      </c>
      <c r="D11" s="264" t="s">
        <v>328</v>
      </c>
      <c r="E11" s="263" t="s">
        <v>326</v>
      </c>
      <c r="F11" s="264" t="s">
        <v>106</v>
      </c>
      <c r="G11" s="264" t="s">
        <v>328</v>
      </c>
      <c r="H11" s="436" t="s">
        <v>328</v>
      </c>
      <c r="I11" s="437" t="s">
        <v>328</v>
      </c>
      <c r="J11" s="263" t="s">
        <v>326</v>
      </c>
      <c r="K11" s="264" t="s">
        <v>106</v>
      </c>
      <c r="L11" s="265" t="s">
        <v>328</v>
      </c>
      <c r="M11" s="63" t="s">
        <v>62</v>
      </c>
    </row>
    <row r="12" spans="1:26">
      <c r="A12" s="266" t="s">
        <v>25</v>
      </c>
      <c r="B12" s="189">
        <v>1323</v>
      </c>
      <c r="C12" s="141">
        <v>1314</v>
      </c>
      <c r="D12" s="141">
        <v>219250</v>
      </c>
      <c r="E12" s="189"/>
      <c r="F12" s="141"/>
      <c r="G12" s="141"/>
      <c r="H12" s="69">
        <v>8564</v>
      </c>
      <c r="I12" s="141">
        <v>1065</v>
      </c>
      <c r="J12" s="189">
        <f>B12+E12</f>
        <v>1323</v>
      </c>
      <c r="K12" s="141">
        <f>C12+F12</f>
        <v>1314</v>
      </c>
      <c r="L12" s="70">
        <f>D12+G12+H12+I12</f>
        <v>228879</v>
      </c>
      <c r="M12" s="63" t="s">
        <v>62</v>
      </c>
    </row>
    <row r="13" spans="1:26">
      <c r="A13" s="268"/>
      <c r="B13" s="269"/>
      <c r="C13" s="270"/>
      <c r="D13" s="270"/>
      <c r="E13" s="269"/>
      <c r="F13" s="270"/>
      <c r="G13" s="270"/>
      <c r="H13" s="432"/>
      <c r="I13" s="270"/>
      <c r="J13" s="185"/>
      <c r="K13" s="190"/>
      <c r="L13" s="271"/>
      <c r="M13" s="63" t="s">
        <v>62</v>
      </c>
    </row>
    <row r="14" spans="1:26">
      <c r="A14" s="272" t="s">
        <v>335</v>
      </c>
      <c r="B14" s="273">
        <f t="shared" ref="B14:I14" si="0">B12</f>
        <v>1323</v>
      </c>
      <c r="C14" s="274">
        <f t="shared" si="0"/>
        <v>1314</v>
      </c>
      <c r="D14" s="275">
        <f t="shared" si="0"/>
        <v>219250</v>
      </c>
      <c r="E14" s="273">
        <f t="shared" si="0"/>
        <v>0</v>
      </c>
      <c r="F14" s="274">
        <f t="shared" si="0"/>
        <v>0</v>
      </c>
      <c r="G14" s="275">
        <f t="shared" si="0"/>
        <v>0</v>
      </c>
      <c r="H14" s="433">
        <f t="shared" si="0"/>
        <v>8564</v>
      </c>
      <c r="I14" s="275">
        <f t="shared" si="0"/>
        <v>1065</v>
      </c>
      <c r="J14" s="438">
        <f>SUM(J12:J13)</f>
        <v>1323</v>
      </c>
      <c r="K14" s="439">
        <f>SUM(K12:K13)</f>
        <v>1314</v>
      </c>
      <c r="L14" s="276">
        <f>SUM(L12:L13)</f>
        <v>228879</v>
      </c>
      <c r="M14" s="63" t="s">
        <v>62</v>
      </c>
    </row>
    <row r="15" spans="1:26">
      <c r="A15" s="262" t="s">
        <v>314</v>
      </c>
      <c r="B15" s="187" t="s">
        <v>327</v>
      </c>
      <c r="C15" s="188"/>
      <c r="D15" s="188"/>
      <c r="E15" s="187"/>
      <c r="F15" s="188"/>
      <c r="G15" s="188"/>
      <c r="H15" s="74"/>
      <c r="I15" s="188"/>
      <c r="J15" s="187"/>
      <c r="K15" s="188">
        <f>C15+F15</f>
        <v>0</v>
      </c>
      <c r="L15" s="277"/>
      <c r="M15" s="63" t="s">
        <v>62</v>
      </c>
      <c r="N15" s="8"/>
      <c r="O15" s="8"/>
      <c r="P15" s="8"/>
      <c r="Q15" s="8"/>
      <c r="R15" s="8"/>
      <c r="S15" s="8"/>
      <c r="T15" s="8"/>
      <c r="U15" s="8"/>
      <c r="V15" s="8"/>
      <c r="W15" s="8"/>
      <c r="X15" s="8"/>
      <c r="Y15" s="8"/>
      <c r="Z15" s="8"/>
    </row>
    <row r="16" spans="1:26" ht="33.75" customHeight="1">
      <c r="A16" s="262" t="s">
        <v>313</v>
      </c>
      <c r="B16" s="278"/>
      <c r="C16" s="279">
        <f>SUM(C14:C15)</f>
        <v>1314</v>
      </c>
      <c r="D16" s="279"/>
      <c r="E16" s="278"/>
      <c r="F16" s="279">
        <f>+F14+F15</f>
        <v>0</v>
      </c>
      <c r="G16" s="279"/>
      <c r="H16" s="434"/>
      <c r="I16" s="279"/>
      <c r="J16" s="278"/>
      <c r="K16" s="279">
        <f>SUM(K14:K15)</f>
        <v>1314</v>
      </c>
      <c r="L16" s="280"/>
      <c r="M16" s="63" t="s">
        <v>62</v>
      </c>
    </row>
    <row r="17" spans="1:13">
      <c r="A17" s="281" t="s">
        <v>315</v>
      </c>
      <c r="B17" s="189"/>
      <c r="C17" s="141"/>
      <c r="D17" s="141"/>
      <c r="E17" s="189"/>
      <c r="F17" s="141"/>
      <c r="G17" s="141"/>
      <c r="H17" s="69"/>
      <c r="I17" s="141"/>
      <c r="J17" s="189"/>
      <c r="K17" s="141"/>
      <c r="L17" s="70"/>
      <c r="M17" s="63" t="s">
        <v>62</v>
      </c>
    </row>
    <row r="18" spans="1:13">
      <c r="A18" s="282" t="s">
        <v>112</v>
      </c>
      <c r="B18" s="189"/>
      <c r="C18" s="141"/>
      <c r="D18" s="141"/>
      <c r="E18" s="189"/>
      <c r="F18" s="141"/>
      <c r="G18" s="141"/>
      <c r="H18" s="69"/>
      <c r="I18" s="141"/>
      <c r="J18" s="189"/>
      <c r="K18" s="141">
        <f>C18+F18</f>
        <v>0</v>
      </c>
      <c r="L18" s="70"/>
      <c r="M18" s="63" t="s">
        <v>62</v>
      </c>
    </row>
    <row r="19" spans="1:13">
      <c r="A19" s="283" t="s">
        <v>151</v>
      </c>
      <c r="B19" s="187"/>
      <c r="C19" s="188"/>
      <c r="D19" s="188"/>
      <c r="E19" s="187"/>
      <c r="F19" s="188"/>
      <c r="G19" s="188"/>
      <c r="H19" s="74"/>
      <c r="I19" s="188"/>
      <c r="J19" s="187"/>
      <c r="K19" s="188">
        <f>C19+F19</f>
        <v>0</v>
      </c>
      <c r="L19" s="277"/>
      <c r="M19" s="63" t="s">
        <v>62</v>
      </c>
    </row>
    <row r="20" spans="1:13">
      <c r="A20" s="262" t="s">
        <v>316</v>
      </c>
      <c r="B20" s="187"/>
      <c r="C20" s="188">
        <f>C19+C18+C16</f>
        <v>1314</v>
      </c>
      <c r="D20" s="284"/>
      <c r="E20" s="187"/>
      <c r="F20" s="188">
        <f>F19+F18+F16</f>
        <v>0</v>
      </c>
      <c r="G20" s="284"/>
      <c r="H20" s="435"/>
      <c r="I20" s="284"/>
      <c r="J20" s="187"/>
      <c r="K20" s="188">
        <f>K19+K18+K16</f>
        <v>1314</v>
      </c>
      <c r="L20" s="285"/>
      <c r="M20" s="63" t="s">
        <v>62</v>
      </c>
    </row>
    <row r="21" spans="1:13">
      <c r="B21" s="1"/>
      <c r="C21" s="1"/>
      <c r="D21" s="1"/>
      <c r="E21" s="1"/>
      <c r="F21" s="1"/>
      <c r="G21" s="1"/>
      <c r="H21" s="1"/>
      <c r="I21" s="1"/>
      <c r="J21" s="1"/>
      <c r="K21" s="1"/>
      <c r="L21" s="1"/>
    </row>
    <row r="22" spans="1:13">
      <c r="A22" s="1"/>
      <c r="B22" s="17"/>
      <c r="C22" s="1"/>
      <c r="D22" s="1"/>
      <c r="E22" s="1"/>
      <c r="F22" s="1"/>
      <c r="G22" s="1"/>
      <c r="H22" s="1"/>
      <c r="I22" s="1"/>
      <c r="J22" s="1"/>
      <c r="K22" s="1"/>
      <c r="L22" s="1"/>
      <c r="M22" s="63"/>
    </row>
    <row r="23" spans="1:13">
      <c r="A23" s="1"/>
      <c r="B23" s="17"/>
      <c r="C23" s="1"/>
      <c r="D23" s="1"/>
      <c r="E23" s="1"/>
      <c r="F23" s="1"/>
      <c r="G23" s="1"/>
      <c r="H23" s="1"/>
      <c r="I23" s="1"/>
      <c r="J23" s="1"/>
      <c r="K23" s="1"/>
      <c r="L23" s="1"/>
      <c r="M23" s="63"/>
    </row>
  </sheetData>
  <mergeCells count="14">
    <mergeCell ref="A7:L7"/>
    <mergeCell ref="A6:L6"/>
    <mergeCell ref="A1:L1"/>
    <mergeCell ref="A3:L3"/>
    <mergeCell ref="A4:L4"/>
    <mergeCell ref="A5:L5"/>
    <mergeCell ref="A2:L2"/>
    <mergeCell ref="J9:L10"/>
    <mergeCell ref="I9:I10"/>
    <mergeCell ref="B9:D10"/>
    <mergeCell ref="A8:L8"/>
    <mergeCell ref="E9:G10"/>
    <mergeCell ref="H9:H10"/>
    <mergeCell ref="A9:A11"/>
  </mergeCells>
  <phoneticPr fontId="0" type="noConversion"/>
  <printOptions horizontalCentered="1"/>
  <pageMargins left="0.5" right="0.5" top="0.5" bottom="0.55000000000000004" header="0" footer="0"/>
  <pageSetup scale="91" firstPageNumber="2" orientation="landscape" useFirstPageNumber="1" horizontalDpi="300" verticalDpi="300" r:id="rId1"/>
  <headerFooter alignWithMargins="0">
    <oddFooter>&amp;C&amp;"Times New Roman,Regular"Exhibit F - Crosswalk of 2010 Availability</oddFooter>
  </headerFooter>
  <ignoredErrors>
    <ignoredError sqref="K14" formula="1"/>
  </ignoredErrors>
</worksheet>
</file>

<file path=xl/worksheets/sheet6.xml><?xml version="1.0" encoding="utf-8"?>
<worksheet xmlns="http://schemas.openxmlformats.org/spreadsheetml/2006/main" xmlns:r="http://schemas.openxmlformats.org/officeDocument/2006/relationships">
  <sheetPr>
    <pageSetUpPr fitToPage="1"/>
  </sheetPr>
  <dimension ref="A1:N28"/>
  <sheetViews>
    <sheetView zoomScaleNormal="100" zoomScaleSheetLayoutView="70" workbookViewId="0">
      <selection activeCell="B11" sqref="B11"/>
    </sheetView>
  </sheetViews>
  <sheetFormatPr defaultRowHeight="15.75"/>
  <cols>
    <col min="1" max="1" width="22.77734375" customWidth="1"/>
    <col min="2" max="2" width="7.6640625" customWidth="1"/>
    <col min="5" max="5" width="7.77734375" customWidth="1"/>
    <col min="8" max="8" width="9.44140625" style="6" customWidth="1"/>
    <col min="9" max="9" width="10" style="6" customWidth="1"/>
    <col min="10" max="10" width="7.33203125" customWidth="1"/>
    <col min="12" max="12" width="9.6640625" customWidth="1"/>
  </cols>
  <sheetData>
    <row r="1" spans="1:14" ht="20.25">
      <c r="A1" s="620" t="s">
        <v>353</v>
      </c>
      <c r="B1" s="621"/>
      <c r="C1" s="621"/>
      <c r="D1" s="621"/>
      <c r="E1" s="621"/>
      <c r="F1" s="621"/>
      <c r="G1" s="621"/>
      <c r="H1" s="621"/>
      <c r="I1" s="621"/>
      <c r="J1" s="621"/>
      <c r="K1" s="621"/>
      <c r="L1" s="621"/>
      <c r="M1" s="63" t="s">
        <v>62</v>
      </c>
      <c r="N1" s="6"/>
    </row>
    <row r="2" spans="1:14">
      <c r="A2" s="687"/>
      <c r="B2" s="687"/>
      <c r="C2" s="687"/>
      <c r="D2" s="687"/>
      <c r="E2" s="687"/>
      <c r="F2" s="687"/>
      <c r="G2" s="687"/>
      <c r="H2" s="687"/>
      <c r="I2" s="687"/>
      <c r="J2" s="687"/>
      <c r="K2" s="687"/>
      <c r="L2" s="687"/>
      <c r="M2" s="63" t="s">
        <v>62</v>
      </c>
      <c r="N2" s="6"/>
    </row>
    <row r="3" spans="1:14" ht="18.75">
      <c r="A3" s="690" t="s">
        <v>11</v>
      </c>
      <c r="B3" s="691"/>
      <c r="C3" s="691"/>
      <c r="D3" s="691"/>
      <c r="E3" s="691"/>
      <c r="F3" s="691"/>
      <c r="G3" s="691"/>
      <c r="H3" s="691"/>
      <c r="I3" s="691"/>
      <c r="J3" s="691"/>
      <c r="K3" s="691"/>
      <c r="L3" s="691"/>
      <c r="M3" s="63" t="s">
        <v>62</v>
      </c>
      <c r="N3" s="6"/>
    </row>
    <row r="4" spans="1:14" ht="16.5">
      <c r="A4" s="692" t="str">
        <f ca="1">+'B. Summary of Requirements '!A4</f>
        <v>United States Trustee Program</v>
      </c>
      <c r="B4" s="689"/>
      <c r="C4" s="689"/>
      <c r="D4" s="689"/>
      <c r="E4" s="689"/>
      <c r="F4" s="689"/>
      <c r="G4" s="689"/>
      <c r="H4" s="689"/>
      <c r="I4" s="689"/>
      <c r="J4" s="689"/>
      <c r="K4" s="689"/>
      <c r="L4" s="689"/>
      <c r="M4" s="63" t="s">
        <v>62</v>
      </c>
      <c r="N4" s="6"/>
    </row>
    <row r="5" spans="1:14" ht="16.5">
      <c r="A5" s="692" t="str">
        <f ca="1">+'B. Summary of Requirements '!A5</f>
        <v>Salaries and Expenses</v>
      </c>
      <c r="B5" s="691"/>
      <c r="C5" s="691"/>
      <c r="D5" s="691"/>
      <c r="E5" s="691"/>
      <c r="F5" s="691"/>
      <c r="G5" s="691"/>
      <c r="H5" s="691"/>
      <c r="I5" s="691"/>
      <c r="J5" s="691"/>
      <c r="K5" s="691"/>
      <c r="L5" s="691"/>
      <c r="M5" s="63" t="s">
        <v>62</v>
      </c>
      <c r="N5" s="6"/>
    </row>
    <row r="6" spans="1:14">
      <c r="A6" s="688" t="s">
        <v>310</v>
      </c>
      <c r="B6" s="689"/>
      <c r="C6" s="689"/>
      <c r="D6" s="689"/>
      <c r="E6" s="689"/>
      <c r="F6" s="689"/>
      <c r="G6" s="689"/>
      <c r="H6" s="689"/>
      <c r="I6" s="689"/>
      <c r="J6" s="689"/>
      <c r="K6" s="689"/>
      <c r="L6" s="689"/>
      <c r="M6" s="63" t="s">
        <v>62</v>
      </c>
      <c r="N6" s="6"/>
    </row>
    <row r="7" spans="1:14">
      <c r="A7" s="687"/>
      <c r="B7" s="687"/>
      <c r="C7" s="687"/>
      <c r="D7" s="687"/>
      <c r="E7" s="687"/>
      <c r="F7" s="687"/>
      <c r="G7" s="687"/>
      <c r="H7" s="687"/>
      <c r="I7" s="687"/>
      <c r="J7" s="687"/>
      <c r="K7" s="687"/>
      <c r="L7" s="687"/>
      <c r="M7" s="63" t="s">
        <v>62</v>
      </c>
      <c r="N7" s="6"/>
    </row>
    <row r="8" spans="1:14">
      <c r="A8" s="683"/>
      <c r="B8" s="683"/>
      <c r="C8" s="683"/>
      <c r="D8" s="683"/>
      <c r="E8" s="683"/>
      <c r="F8" s="683"/>
      <c r="G8" s="683"/>
      <c r="H8" s="683"/>
      <c r="I8" s="683"/>
      <c r="J8" s="683"/>
      <c r="K8" s="683"/>
      <c r="L8" s="683"/>
      <c r="M8" s="63" t="s">
        <v>62</v>
      </c>
      <c r="N8" s="6"/>
    </row>
    <row r="9" spans="1:14" ht="15.75" customHeight="1">
      <c r="A9" s="684" t="s">
        <v>102</v>
      </c>
      <c r="B9" s="675" t="s">
        <v>360</v>
      </c>
      <c r="C9" s="676"/>
      <c r="D9" s="677"/>
      <c r="E9" s="675" t="s">
        <v>82</v>
      </c>
      <c r="F9" s="676"/>
      <c r="G9" s="677"/>
      <c r="H9" s="681" t="s">
        <v>57</v>
      </c>
      <c r="I9" s="693" t="s">
        <v>58</v>
      </c>
      <c r="J9" s="675" t="s">
        <v>12</v>
      </c>
      <c r="K9" s="676"/>
      <c r="L9" s="677"/>
      <c r="M9" s="63" t="s">
        <v>62</v>
      </c>
      <c r="N9" s="6"/>
    </row>
    <row r="10" spans="1:14" ht="19.5" customHeight="1">
      <c r="A10" s="685"/>
      <c r="B10" s="678"/>
      <c r="C10" s="679"/>
      <c r="D10" s="680"/>
      <c r="E10" s="678"/>
      <c r="F10" s="679"/>
      <c r="G10" s="680"/>
      <c r="H10" s="682"/>
      <c r="I10" s="694"/>
      <c r="J10" s="678"/>
      <c r="K10" s="679"/>
      <c r="L10" s="680"/>
      <c r="M10" s="63" t="s">
        <v>62</v>
      </c>
      <c r="N10" s="6"/>
    </row>
    <row r="11" spans="1:14" ht="22.5" customHeight="1" thickBot="1">
      <c r="A11" s="686"/>
      <c r="B11" s="263" t="s">
        <v>326</v>
      </c>
      <c r="C11" s="264" t="s">
        <v>106</v>
      </c>
      <c r="D11" s="264" t="s">
        <v>328</v>
      </c>
      <c r="E11" s="263" t="s">
        <v>326</v>
      </c>
      <c r="F11" s="264" t="s">
        <v>106</v>
      </c>
      <c r="G11" s="264" t="s">
        <v>328</v>
      </c>
      <c r="H11" s="436" t="s">
        <v>328</v>
      </c>
      <c r="I11" s="437" t="s">
        <v>328</v>
      </c>
      <c r="J11" s="263" t="s">
        <v>326</v>
      </c>
      <c r="K11" s="264" t="s">
        <v>106</v>
      </c>
      <c r="L11" s="265" t="s">
        <v>328</v>
      </c>
      <c r="M11" s="63" t="s">
        <v>62</v>
      </c>
      <c r="N11" s="6"/>
    </row>
    <row r="12" spans="1:14">
      <c r="A12" s="266"/>
      <c r="B12" s="189"/>
      <c r="C12" s="141"/>
      <c r="D12" s="141"/>
      <c r="E12" s="189"/>
      <c r="F12" s="141"/>
      <c r="G12" s="141"/>
      <c r="H12" s="69"/>
      <c r="I12" s="141"/>
      <c r="J12" s="189"/>
      <c r="K12" s="141"/>
      <c r="L12" s="70"/>
      <c r="M12" s="63" t="s">
        <v>62</v>
      </c>
      <c r="N12" s="6"/>
    </row>
    <row r="13" spans="1:14">
      <c r="A13" s="267" t="s">
        <v>25</v>
      </c>
      <c r="B13" s="189">
        <v>1323</v>
      </c>
      <c r="C13" s="141">
        <v>1314</v>
      </c>
      <c r="D13" s="141">
        <v>219250</v>
      </c>
      <c r="E13" s="189"/>
      <c r="F13" s="141"/>
      <c r="G13" s="141"/>
      <c r="H13" s="69">
        <v>3622</v>
      </c>
      <c r="I13" s="141">
        <v>847</v>
      </c>
      <c r="J13" s="189">
        <f>B13+E13</f>
        <v>1323</v>
      </c>
      <c r="K13" s="141">
        <f>C13+F13</f>
        <v>1314</v>
      </c>
      <c r="L13" s="70">
        <f>D13+G13+H13+I13</f>
        <v>223719</v>
      </c>
      <c r="M13" s="63" t="s">
        <v>62</v>
      </c>
      <c r="N13" s="6"/>
    </row>
    <row r="14" spans="1:14">
      <c r="A14" s="272" t="s">
        <v>335</v>
      </c>
      <c r="B14" s="273">
        <f t="shared" ref="B14:L14" si="0">B13</f>
        <v>1323</v>
      </c>
      <c r="C14" s="274">
        <f t="shared" si="0"/>
        <v>1314</v>
      </c>
      <c r="D14" s="275">
        <f t="shared" si="0"/>
        <v>219250</v>
      </c>
      <c r="E14" s="273">
        <f t="shared" si="0"/>
        <v>0</v>
      </c>
      <c r="F14" s="274">
        <f t="shared" si="0"/>
        <v>0</v>
      </c>
      <c r="G14" s="275">
        <f t="shared" si="0"/>
        <v>0</v>
      </c>
      <c r="H14" s="433">
        <f t="shared" si="0"/>
        <v>3622</v>
      </c>
      <c r="I14" s="275">
        <f t="shared" si="0"/>
        <v>847</v>
      </c>
      <c r="J14" s="273">
        <f t="shared" si="0"/>
        <v>1323</v>
      </c>
      <c r="K14" s="274">
        <f t="shared" si="0"/>
        <v>1314</v>
      </c>
      <c r="L14" s="276">
        <f t="shared" si="0"/>
        <v>223719</v>
      </c>
      <c r="M14" s="63" t="s">
        <v>62</v>
      </c>
      <c r="N14" s="6"/>
    </row>
    <row r="15" spans="1:14">
      <c r="A15" s="262" t="s">
        <v>314</v>
      </c>
      <c r="B15" s="187" t="s">
        <v>327</v>
      </c>
      <c r="C15" s="188"/>
      <c r="D15" s="188"/>
      <c r="E15" s="187"/>
      <c r="F15" s="188"/>
      <c r="G15" s="188"/>
      <c r="H15" s="74"/>
      <c r="I15" s="188"/>
      <c r="J15" s="187"/>
      <c r="K15" s="188">
        <f>C15+F15</f>
        <v>0</v>
      </c>
      <c r="L15" s="277"/>
      <c r="M15" s="63" t="s">
        <v>62</v>
      </c>
      <c r="N15" s="8"/>
    </row>
    <row r="16" spans="1:14">
      <c r="A16" s="262" t="s">
        <v>313</v>
      </c>
      <c r="B16" s="278"/>
      <c r="C16" s="279">
        <f>SUM(C14:C15)</f>
        <v>1314</v>
      </c>
      <c r="D16" s="279"/>
      <c r="E16" s="278"/>
      <c r="F16" s="279">
        <f>+F14+F15</f>
        <v>0</v>
      </c>
      <c r="G16" s="279"/>
      <c r="H16" s="434"/>
      <c r="I16" s="279"/>
      <c r="J16" s="278"/>
      <c r="K16" s="279">
        <f>SUM(K14:K15)</f>
        <v>1314</v>
      </c>
      <c r="L16" s="280"/>
      <c r="M16" s="63" t="s">
        <v>62</v>
      </c>
      <c r="N16" s="6"/>
    </row>
    <row r="17" spans="1:14">
      <c r="A17" s="281" t="s">
        <v>315</v>
      </c>
      <c r="B17" s="189"/>
      <c r="C17" s="141"/>
      <c r="D17" s="141"/>
      <c r="E17" s="189"/>
      <c r="F17" s="141"/>
      <c r="G17" s="141"/>
      <c r="H17" s="69"/>
      <c r="I17" s="141"/>
      <c r="J17" s="189"/>
      <c r="K17" s="141"/>
      <c r="L17" s="70"/>
      <c r="M17" s="63" t="s">
        <v>62</v>
      </c>
      <c r="N17" s="6"/>
    </row>
    <row r="18" spans="1:14">
      <c r="A18" s="282" t="s">
        <v>112</v>
      </c>
      <c r="B18" s="189"/>
      <c r="C18" s="141"/>
      <c r="D18" s="141"/>
      <c r="E18" s="189"/>
      <c r="F18" s="141"/>
      <c r="G18" s="141"/>
      <c r="H18" s="69"/>
      <c r="I18" s="141"/>
      <c r="J18" s="189"/>
      <c r="K18" s="141">
        <f>C18+F18</f>
        <v>0</v>
      </c>
      <c r="L18" s="70"/>
      <c r="M18" s="63" t="s">
        <v>62</v>
      </c>
      <c r="N18" s="6"/>
    </row>
    <row r="19" spans="1:14">
      <c r="A19" s="283" t="s">
        <v>151</v>
      </c>
      <c r="B19" s="187"/>
      <c r="C19" s="188"/>
      <c r="D19" s="188"/>
      <c r="E19" s="187"/>
      <c r="F19" s="188"/>
      <c r="G19" s="188"/>
      <c r="H19" s="74"/>
      <c r="I19" s="188"/>
      <c r="J19" s="187"/>
      <c r="K19" s="188">
        <f>C19+F19</f>
        <v>0</v>
      </c>
      <c r="L19" s="277"/>
      <c r="M19" s="63" t="s">
        <v>62</v>
      </c>
      <c r="N19" s="6"/>
    </row>
    <row r="20" spans="1:14">
      <c r="A20" s="262" t="s">
        <v>316</v>
      </c>
      <c r="B20" s="187"/>
      <c r="C20" s="188">
        <f>C19+C18+C16</f>
        <v>1314</v>
      </c>
      <c r="D20" s="284"/>
      <c r="E20" s="187"/>
      <c r="F20" s="188">
        <f>F19+F18+F16</f>
        <v>0</v>
      </c>
      <c r="G20" s="284"/>
      <c r="H20" s="435"/>
      <c r="I20" s="284"/>
      <c r="J20" s="187"/>
      <c r="K20" s="188">
        <f>K19+K18+K16</f>
        <v>1314</v>
      </c>
      <c r="L20" s="285"/>
      <c r="M20" s="63" t="s">
        <v>62</v>
      </c>
      <c r="N20" s="6"/>
    </row>
    <row r="21" spans="1:14">
      <c r="A21" s="6"/>
      <c r="B21" s="1"/>
      <c r="C21" s="1"/>
      <c r="D21" s="1"/>
      <c r="E21" s="1"/>
      <c r="F21" s="1"/>
      <c r="G21" s="1"/>
      <c r="H21" s="1"/>
      <c r="I21" s="1"/>
      <c r="J21" s="1"/>
      <c r="K21" s="1"/>
      <c r="L21" s="1"/>
      <c r="M21" s="64"/>
      <c r="N21" s="6"/>
    </row>
    <row r="22" spans="1:14">
      <c r="A22" s="1"/>
      <c r="B22" s="17"/>
      <c r="C22" s="1"/>
      <c r="D22" s="1"/>
      <c r="E22" s="1"/>
      <c r="F22" s="1"/>
      <c r="G22" s="1"/>
      <c r="H22" s="1"/>
      <c r="I22" s="1"/>
      <c r="J22" s="1"/>
      <c r="K22" s="1"/>
      <c r="L22" s="1"/>
      <c r="M22" s="63"/>
      <c r="N22" s="6"/>
    </row>
    <row r="23" spans="1:14">
      <c r="A23" s="1" t="s">
        <v>352</v>
      </c>
      <c r="B23" s="17"/>
      <c r="C23" s="1"/>
      <c r="D23" s="1"/>
      <c r="E23" s="1"/>
      <c r="F23" s="1"/>
      <c r="G23" s="1"/>
      <c r="H23" s="1"/>
      <c r="I23" s="1"/>
      <c r="J23" s="1"/>
      <c r="K23" s="1"/>
      <c r="L23" s="1"/>
      <c r="M23" s="63"/>
      <c r="N23" s="6"/>
    </row>
    <row r="24" spans="1:14">
      <c r="A24" s="1"/>
      <c r="B24" s="17"/>
      <c r="C24" s="1"/>
      <c r="D24" s="1"/>
      <c r="E24" s="1"/>
      <c r="F24" s="1"/>
      <c r="G24" s="1"/>
      <c r="H24" s="1"/>
      <c r="I24" s="1"/>
      <c r="J24" s="1"/>
      <c r="K24" s="1"/>
      <c r="L24" s="1"/>
      <c r="M24" s="63"/>
      <c r="N24" s="6"/>
    </row>
    <row r="25" spans="1:14">
      <c r="A25" s="1"/>
      <c r="B25" s="17"/>
      <c r="C25" s="1"/>
      <c r="D25" s="1"/>
      <c r="E25" s="1"/>
      <c r="F25" s="1"/>
      <c r="G25" s="1"/>
      <c r="H25" s="1"/>
      <c r="I25" s="1"/>
      <c r="J25" s="1"/>
      <c r="K25" s="1"/>
      <c r="L25" s="1"/>
      <c r="M25" s="63"/>
      <c r="N25" s="6"/>
    </row>
    <row r="26" spans="1:14">
      <c r="A26" s="1"/>
      <c r="B26" s="30"/>
      <c r="C26" s="30"/>
      <c r="D26" s="30"/>
      <c r="E26" s="30"/>
      <c r="F26" s="30"/>
      <c r="G26" s="30"/>
      <c r="H26" s="30"/>
      <c r="I26" s="30"/>
      <c r="J26" s="1"/>
      <c r="K26" s="1"/>
      <c r="L26" s="1"/>
      <c r="M26" s="63"/>
      <c r="N26" s="6"/>
    </row>
    <row r="27" spans="1:14">
      <c r="A27" s="429"/>
      <c r="B27" s="429"/>
      <c r="C27" s="429"/>
      <c r="D27" s="429"/>
      <c r="E27" s="429"/>
      <c r="F27" s="429"/>
      <c r="G27" s="429"/>
      <c r="H27" s="17"/>
      <c r="I27" s="17"/>
      <c r="J27" s="429"/>
      <c r="K27" s="429"/>
      <c r="L27" s="429"/>
      <c r="M27" s="431"/>
      <c r="N27" s="64"/>
    </row>
    <row r="28" spans="1:14" ht="18">
      <c r="A28" s="133"/>
      <c r="B28" s="17"/>
      <c r="C28" s="17"/>
      <c r="D28" s="17"/>
      <c r="E28" s="17"/>
      <c r="F28" s="17"/>
      <c r="G28" s="17"/>
      <c r="J28" s="17"/>
      <c r="K28" s="17"/>
      <c r="L28" s="17"/>
      <c r="M28" s="17"/>
      <c r="N28" s="64"/>
    </row>
  </sheetData>
  <mergeCells count="14">
    <mergeCell ref="A7:L7"/>
    <mergeCell ref="A8:L8"/>
    <mergeCell ref="A9:A11"/>
    <mergeCell ref="B9:D10"/>
    <mergeCell ref="E9:G10"/>
    <mergeCell ref="J9:L10"/>
    <mergeCell ref="H9:H10"/>
    <mergeCell ref="I9:I10"/>
    <mergeCell ref="A6:L6"/>
    <mergeCell ref="A1:L1"/>
    <mergeCell ref="A2:L2"/>
    <mergeCell ref="A3:L3"/>
    <mergeCell ref="A4:L4"/>
    <mergeCell ref="A5:L5"/>
  </mergeCells>
  <phoneticPr fontId="38" type="noConversion"/>
  <pageMargins left="0.46" right="0.37" top="1" bottom="1" header="0.5" footer="0.5"/>
  <pageSetup scale="91" orientation="landscape" r:id="rId1"/>
  <headerFooter alignWithMargins="0">
    <oddFooter>&amp;C&amp;"Times New Roman,Regular"Exhibit G:  Crosswalk of 2011 Availability</oddFooter>
  </headerFooter>
</worksheet>
</file>

<file path=xl/worksheets/sheet7.xml><?xml version="1.0" encoding="utf-8"?>
<worksheet xmlns="http://schemas.openxmlformats.org/spreadsheetml/2006/main" xmlns:r="http://schemas.openxmlformats.org/officeDocument/2006/relationships">
  <sheetPr codeName="Sheet13">
    <pageSetUpPr fitToPage="1"/>
  </sheetPr>
  <dimension ref="A1:U17"/>
  <sheetViews>
    <sheetView showGridLines="0" showOutlineSymbols="0" zoomScale="75" zoomScaleNormal="75" zoomScaleSheetLayoutView="75" workbookViewId="0">
      <selection activeCell="K46" sqref="K46"/>
    </sheetView>
  </sheetViews>
  <sheetFormatPr defaultColWidth="9.6640625" defaultRowHeight="15.75"/>
  <cols>
    <col min="1" max="1" width="4.44140625" style="17" customWidth="1"/>
    <col min="2" max="2" width="29" style="17" customWidth="1"/>
    <col min="3" max="3" width="6.5546875" style="17" customWidth="1"/>
    <col min="4" max="4" width="5.6640625" style="17" customWidth="1"/>
    <col min="5" max="5" width="10.44140625" style="17" bestFit="1" customWidth="1"/>
    <col min="6" max="7" width="5.6640625" style="17" customWidth="1"/>
    <col min="8" max="8" width="11.77734375" style="17" customWidth="1"/>
    <col min="9" max="10" width="5.6640625" style="17" customWidth="1"/>
    <col min="11" max="11" width="10.44140625" style="17" bestFit="1" customWidth="1"/>
    <col min="12" max="13" width="5.6640625" style="17" customWidth="1"/>
    <col min="14" max="14" width="7.6640625" style="17" customWidth="1"/>
    <col min="15" max="15" width="1.21875" style="57" customWidth="1"/>
    <col min="16" max="16" width="27.5546875" style="17" customWidth="1"/>
    <col min="17" max="20" width="7.6640625" style="17" customWidth="1"/>
    <col min="21" max="21" width="3.6640625" style="17" customWidth="1"/>
    <col min="22" max="24" width="7.6640625" style="17" customWidth="1"/>
    <col min="25" max="25" width="3.6640625" style="17" customWidth="1"/>
    <col min="26" max="28" width="7.6640625" style="17" customWidth="1"/>
    <col min="29" max="29" width="3.6640625" style="17" customWidth="1"/>
    <col min="30" max="32" width="7.6640625" style="17" customWidth="1"/>
    <col min="33" max="16384" width="9.6640625" style="17"/>
  </cols>
  <sheetData>
    <row r="1" spans="1:21" ht="20.25">
      <c r="A1" s="582" t="s">
        <v>88</v>
      </c>
      <c r="B1" s="695"/>
      <c r="C1" s="695"/>
      <c r="D1" s="695"/>
      <c r="E1" s="695"/>
      <c r="F1" s="695"/>
      <c r="G1" s="695"/>
      <c r="H1" s="695"/>
      <c r="I1" s="695"/>
      <c r="J1" s="695"/>
      <c r="K1" s="695"/>
      <c r="L1" s="695"/>
      <c r="M1" s="695"/>
      <c r="N1" s="695"/>
      <c r="O1" s="56" t="s">
        <v>62</v>
      </c>
      <c r="P1" s="1"/>
      <c r="Q1" s="1"/>
      <c r="R1" s="1"/>
      <c r="S1" s="1"/>
      <c r="T1" s="1"/>
      <c r="U1" s="1"/>
    </row>
    <row r="2" spans="1:21" ht="13.9" customHeight="1">
      <c r="A2" s="16"/>
      <c r="B2" s="5"/>
      <c r="C2" s="5"/>
      <c r="D2" s="5"/>
      <c r="E2" s="5"/>
      <c r="F2" s="5"/>
      <c r="G2" s="5"/>
      <c r="H2" s="5"/>
      <c r="I2" s="5"/>
      <c r="J2" s="5"/>
      <c r="K2" s="5"/>
      <c r="L2" s="5"/>
      <c r="M2" s="5"/>
      <c r="N2" s="5"/>
      <c r="O2" s="56" t="s">
        <v>62</v>
      </c>
      <c r="P2" s="1"/>
      <c r="Q2" s="1"/>
      <c r="R2" s="1"/>
      <c r="S2" s="1"/>
      <c r="T2" s="1"/>
      <c r="U2" s="1"/>
    </row>
    <row r="3" spans="1:21" ht="18.75">
      <c r="A3" s="696" t="s">
        <v>149</v>
      </c>
      <c r="B3" s="697"/>
      <c r="C3" s="697"/>
      <c r="D3" s="697"/>
      <c r="E3" s="697"/>
      <c r="F3" s="697"/>
      <c r="G3" s="697"/>
      <c r="H3" s="697"/>
      <c r="I3" s="697"/>
      <c r="J3" s="697"/>
      <c r="K3" s="697"/>
      <c r="L3" s="697"/>
      <c r="M3" s="697"/>
      <c r="N3" s="697"/>
      <c r="O3" s="56" t="s">
        <v>62</v>
      </c>
      <c r="P3" s="1"/>
      <c r="Q3" s="1"/>
      <c r="R3" s="1"/>
      <c r="S3" s="1"/>
      <c r="T3" s="1"/>
      <c r="U3" s="1"/>
    </row>
    <row r="4" spans="1:21" ht="16.5">
      <c r="A4" s="698" t="str">
        <f ca="1">+'B. Summary of Requirements '!A4</f>
        <v>United States Trustee Program</v>
      </c>
      <c r="B4" s="699"/>
      <c r="C4" s="699"/>
      <c r="D4" s="699"/>
      <c r="E4" s="699"/>
      <c r="F4" s="699"/>
      <c r="G4" s="699"/>
      <c r="H4" s="699"/>
      <c r="I4" s="699"/>
      <c r="J4" s="699"/>
      <c r="K4" s="699"/>
      <c r="L4" s="699"/>
      <c r="M4" s="699"/>
      <c r="N4" s="699"/>
      <c r="O4" s="56" t="s">
        <v>62</v>
      </c>
      <c r="P4" s="1"/>
      <c r="Q4" s="1"/>
      <c r="R4" s="1"/>
      <c r="S4" s="1"/>
      <c r="T4" s="1"/>
      <c r="U4" s="1"/>
    </row>
    <row r="5" spans="1:21" ht="16.5">
      <c r="A5" s="698" t="str">
        <f ca="1">+'B. Summary of Requirements '!A5</f>
        <v>Salaries and Expenses</v>
      </c>
      <c r="B5" s="697"/>
      <c r="C5" s="697"/>
      <c r="D5" s="697"/>
      <c r="E5" s="697"/>
      <c r="F5" s="697"/>
      <c r="G5" s="697"/>
      <c r="H5" s="697"/>
      <c r="I5" s="697"/>
      <c r="J5" s="697"/>
      <c r="K5" s="697"/>
      <c r="L5" s="697"/>
      <c r="M5" s="697"/>
      <c r="N5" s="697"/>
      <c r="O5" s="56" t="s">
        <v>62</v>
      </c>
      <c r="P5" s="1"/>
      <c r="Q5" s="1"/>
      <c r="R5" s="1"/>
      <c r="S5" s="1"/>
      <c r="T5" s="1"/>
      <c r="U5" s="1"/>
    </row>
    <row r="6" spans="1:21">
      <c r="A6" s="715" t="s">
        <v>310</v>
      </c>
      <c r="B6" s="699"/>
      <c r="C6" s="699"/>
      <c r="D6" s="699"/>
      <c r="E6" s="699"/>
      <c r="F6" s="699"/>
      <c r="G6" s="699"/>
      <c r="H6" s="699"/>
      <c r="I6" s="699"/>
      <c r="J6" s="699"/>
      <c r="K6" s="699"/>
      <c r="L6" s="699"/>
      <c r="M6" s="699"/>
      <c r="N6" s="699"/>
      <c r="O6" s="56" t="s">
        <v>62</v>
      </c>
      <c r="P6" s="1"/>
      <c r="Q6" s="1"/>
      <c r="R6" s="1"/>
      <c r="S6" s="1"/>
      <c r="T6" s="1"/>
      <c r="U6" s="1"/>
    </row>
    <row r="7" spans="1:21">
      <c r="A7" s="5"/>
      <c r="B7" s="5"/>
      <c r="C7" s="5"/>
      <c r="D7" s="5"/>
      <c r="E7" s="5"/>
      <c r="F7" s="286"/>
      <c r="G7" s="286"/>
      <c r="H7" s="286"/>
      <c r="I7" s="5"/>
      <c r="J7" s="5"/>
      <c r="K7" s="5"/>
      <c r="L7" s="5"/>
      <c r="M7" s="5"/>
      <c r="N7" s="5"/>
      <c r="O7" s="56" t="s">
        <v>62</v>
      </c>
      <c r="P7" s="1"/>
      <c r="Q7" s="1"/>
      <c r="R7" s="1"/>
      <c r="S7" s="1"/>
      <c r="T7" s="1"/>
      <c r="U7" s="1"/>
    </row>
    <row r="8" spans="1:21">
      <c r="A8" s="606" t="s">
        <v>322</v>
      </c>
      <c r="B8" s="708"/>
      <c r="C8" s="705" t="s">
        <v>53</v>
      </c>
      <c r="D8" s="706"/>
      <c r="E8" s="707"/>
      <c r="F8" s="705" t="s">
        <v>54</v>
      </c>
      <c r="G8" s="706"/>
      <c r="H8" s="707"/>
      <c r="I8" s="705" t="s">
        <v>99</v>
      </c>
      <c r="J8" s="706"/>
      <c r="K8" s="707"/>
      <c r="L8" s="705" t="s">
        <v>101</v>
      </c>
      <c r="M8" s="706"/>
      <c r="N8" s="707"/>
      <c r="O8" s="56" t="s">
        <v>62</v>
      </c>
      <c r="P8" s="1"/>
      <c r="Q8" s="1"/>
      <c r="R8" s="1"/>
      <c r="S8" s="1"/>
      <c r="T8" s="1"/>
      <c r="U8" s="1"/>
    </row>
    <row r="9" spans="1:21" ht="16.5" thickBot="1">
      <c r="A9" s="709"/>
      <c r="B9" s="710"/>
      <c r="C9" s="263" t="s">
        <v>326</v>
      </c>
      <c r="D9" s="264" t="s">
        <v>106</v>
      </c>
      <c r="E9" s="265" t="s">
        <v>328</v>
      </c>
      <c r="F9" s="263" t="s">
        <v>326</v>
      </c>
      <c r="G9" s="264" t="s">
        <v>106</v>
      </c>
      <c r="H9" s="264" t="s">
        <v>328</v>
      </c>
      <c r="I9" s="263" t="s">
        <v>326</v>
      </c>
      <c r="J9" s="264" t="s">
        <v>106</v>
      </c>
      <c r="K9" s="264" t="s">
        <v>328</v>
      </c>
      <c r="L9" s="263" t="s">
        <v>326</v>
      </c>
      <c r="M9" s="264" t="s">
        <v>106</v>
      </c>
      <c r="N9" s="265" t="s">
        <v>328</v>
      </c>
      <c r="O9" s="56" t="s">
        <v>62</v>
      </c>
      <c r="P9" s="1"/>
      <c r="Q9" s="1"/>
      <c r="R9" s="1"/>
      <c r="S9" s="1"/>
      <c r="T9" s="1"/>
      <c r="U9" s="1"/>
    </row>
    <row r="10" spans="1:21">
      <c r="A10" s="702" t="s">
        <v>43</v>
      </c>
      <c r="B10" s="703"/>
      <c r="C10" s="189"/>
      <c r="D10" s="141"/>
      <c r="E10" s="70">
        <v>7</v>
      </c>
      <c r="F10" s="189"/>
      <c r="G10" s="141"/>
      <c r="H10" s="141">
        <v>10</v>
      </c>
      <c r="I10" s="189"/>
      <c r="J10" s="141"/>
      <c r="K10" s="141">
        <v>10</v>
      </c>
      <c r="L10" s="189">
        <f t="shared" ref="L10:N13" si="0">I10-C10</f>
        <v>0</v>
      </c>
      <c r="M10" s="141">
        <f t="shared" si="0"/>
        <v>0</v>
      </c>
      <c r="N10" s="70">
        <f t="shared" si="0"/>
        <v>3</v>
      </c>
      <c r="O10" s="56" t="s">
        <v>62</v>
      </c>
      <c r="P10" s="1"/>
      <c r="Q10" s="1"/>
      <c r="R10" s="1"/>
      <c r="S10" s="1"/>
      <c r="T10" s="1"/>
      <c r="U10" s="1"/>
    </row>
    <row r="11" spans="1:21">
      <c r="A11" s="711" t="s">
        <v>44</v>
      </c>
      <c r="B11" s="712"/>
      <c r="C11" s="189"/>
      <c r="D11" s="141"/>
      <c r="E11" s="70">
        <v>23</v>
      </c>
      <c r="F11" s="189"/>
      <c r="G11" s="141"/>
      <c r="H11" s="141">
        <v>0</v>
      </c>
      <c r="I11" s="189"/>
      <c r="J11" s="141"/>
      <c r="K11" s="141">
        <v>0</v>
      </c>
      <c r="L11" s="189">
        <f t="shared" si="0"/>
        <v>0</v>
      </c>
      <c r="M11" s="141">
        <f t="shared" si="0"/>
        <v>0</v>
      </c>
      <c r="N11" s="70">
        <f t="shared" si="0"/>
        <v>-23</v>
      </c>
      <c r="O11" s="56" t="s">
        <v>62</v>
      </c>
      <c r="P11" s="1"/>
      <c r="Q11" s="1"/>
      <c r="R11" s="1"/>
      <c r="S11" s="1"/>
      <c r="T11" s="1"/>
      <c r="U11" s="1"/>
    </row>
    <row r="12" spans="1:21">
      <c r="A12" s="711" t="s">
        <v>45</v>
      </c>
      <c r="B12" s="712"/>
      <c r="C12" s="189"/>
      <c r="D12" s="141"/>
      <c r="E12" s="70">
        <v>62</v>
      </c>
      <c r="F12" s="189"/>
      <c r="G12" s="141"/>
      <c r="H12" s="141">
        <v>0</v>
      </c>
      <c r="I12" s="189"/>
      <c r="J12" s="141"/>
      <c r="K12" s="141">
        <v>0</v>
      </c>
      <c r="L12" s="189">
        <f t="shared" si="0"/>
        <v>0</v>
      </c>
      <c r="M12" s="141">
        <f t="shared" si="0"/>
        <v>0</v>
      </c>
      <c r="N12" s="70">
        <f t="shared" si="0"/>
        <v>-62</v>
      </c>
      <c r="O12" s="56" t="s">
        <v>62</v>
      </c>
      <c r="P12" s="1"/>
      <c r="Q12" s="1"/>
      <c r="R12" s="1"/>
      <c r="S12" s="1"/>
      <c r="T12" s="1"/>
      <c r="U12" s="1"/>
    </row>
    <row r="13" spans="1:21">
      <c r="A13" s="713" t="s">
        <v>46</v>
      </c>
      <c r="B13" s="714"/>
      <c r="C13" s="269"/>
      <c r="D13" s="270"/>
      <c r="E13" s="271">
        <v>14</v>
      </c>
      <c r="F13" s="269"/>
      <c r="G13" s="270"/>
      <c r="H13" s="270">
        <v>0</v>
      </c>
      <c r="I13" s="269"/>
      <c r="J13" s="270"/>
      <c r="K13" s="270">
        <v>0</v>
      </c>
      <c r="L13" s="447">
        <f t="shared" si="0"/>
        <v>0</v>
      </c>
      <c r="M13" s="448">
        <f t="shared" si="0"/>
        <v>0</v>
      </c>
      <c r="N13" s="449">
        <f t="shared" si="0"/>
        <v>-14</v>
      </c>
      <c r="O13" s="56" t="s">
        <v>62</v>
      </c>
      <c r="P13" s="7"/>
      <c r="Q13" s="7"/>
      <c r="R13" s="1"/>
      <c r="S13" s="1"/>
      <c r="T13" s="1"/>
      <c r="U13" s="1"/>
    </row>
    <row r="14" spans="1:21">
      <c r="A14" s="704"/>
      <c r="B14" s="604"/>
      <c r="C14" s="352"/>
      <c r="D14" s="353"/>
      <c r="E14" s="354"/>
      <c r="F14" s="352"/>
      <c r="G14" s="355"/>
      <c r="H14" s="355"/>
      <c r="I14" s="352"/>
      <c r="J14" s="355"/>
      <c r="K14" s="355"/>
      <c r="L14" s="352"/>
      <c r="M14" s="355"/>
      <c r="N14" s="354"/>
      <c r="O14" s="56" t="s">
        <v>62</v>
      </c>
      <c r="P14" s="1"/>
      <c r="Q14" s="1"/>
      <c r="R14" s="1"/>
      <c r="S14" s="1"/>
      <c r="T14" s="1"/>
      <c r="U14" s="1"/>
    </row>
    <row r="15" spans="1:21">
      <c r="A15" s="700" t="s">
        <v>323</v>
      </c>
      <c r="B15" s="701"/>
      <c r="C15" s="273">
        <f>SUM(C10:C14)</f>
        <v>0</v>
      </c>
      <c r="D15" s="274">
        <f t="shared" ref="D15:M15" si="1">SUM(D10:D14)</f>
        <v>0</v>
      </c>
      <c r="E15" s="276">
        <f t="shared" si="1"/>
        <v>106</v>
      </c>
      <c r="F15" s="273">
        <f t="shared" si="1"/>
        <v>0</v>
      </c>
      <c r="G15" s="274">
        <f t="shared" si="1"/>
        <v>0</v>
      </c>
      <c r="H15" s="275">
        <f>SUM(H10:H14)</f>
        <v>10</v>
      </c>
      <c r="I15" s="273">
        <f t="shared" si="1"/>
        <v>0</v>
      </c>
      <c r="J15" s="274">
        <f t="shared" si="1"/>
        <v>0</v>
      </c>
      <c r="K15" s="275">
        <f t="shared" si="1"/>
        <v>10</v>
      </c>
      <c r="L15" s="273">
        <f>SUM(L10:L14)</f>
        <v>0</v>
      </c>
      <c r="M15" s="274">
        <f t="shared" si="1"/>
        <v>0</v>
      </c>
      <c r="N15" s="276">
        <f>SUM(N10:N14)</f>
        <v>-96</v>
      </c>
      <c r="O15" s="56" t="s">
        <v>83</v>
      </c>
      <c r="P15" s="1"/>
      <c r="Q15" s="1"/>
      <c r="R15" s="1"/>
      <c r="S15" s="1"/>
      <c r="T15" s="1"/>
      <c r="U15" s="1"/>
    </row>
    <row r="16" spans="1:21">
      <c r="A16" s="287"/>
      <c r="B16" s="287"/>
      <c r="C16" s="288"/>
      <c r="D16" s="288"/>
      <c r="E16" s="289"/>
      <c r="F16" s="288"/>
      <c r="G16" s="288"/>
      <c r="H16" s="289"/>
      <c r="I16" s="288"/>
      <c r="J16" s="288"/>
      <c r="K16" s="289"/>
      <c r="L16" s="288"/>
      <c r="M16" s="288"/>
      <c r="N16" s="289"/>
      <c r="O16" s="56"/>
      <c r="P16" s="1"/>
      <c r="Q16" s="1"/>
      <c r="R16" s="1"/>
      <c r="S16" s="1"/>
      <c r="T16" s="1"/>
      <c r="U16" s="1"/>
    </row>
    <row r="17" spans="1:21">
      <c r="A17" s="287"/>
      <c r="B17" s="287"/>
      <c r="C17" s="288"/>
      <c r="D17" s="288"/>
      <c r="E17" s="289"/>
      <c r="F17" s="288"/>
      <c r="G17" s="288"/>
      <c r="H17" s="289"/>
      <c r="I17" s="288"/>
      <c r="J17" s="288"/>
      <c r="K17" s="289"/>
      <c r="L17" s="288"/>
      <c r="M17" s="288"/>
      <c r="N17" s="289"/>
      <c r="O17" s="56"/>
      <c r="P17" s="1"/>
      <c r="Q17" s="1"/>
      <c r="R17" s="1"/>
      <c r="S17" s="1"/>
      <c r="T17" s="1"/>
      <c r="U17" s="1"/>
    </row>
  </sheetData>
  <mergeCells count="16">
    <mergeCell ref="A11:B11"/>
    <mergeCell ref="A13:B13"/>
    <mergeCell ref="A6:N6"/>
    <mergeCell ref="I8:K8"/>
    <mergeCell ref="L8:N8"/>
    <mergeCell ref="F8:H8"/>
    <mergeCell ref="A1:N1"/>
    <mergeCell ref="A3:N3"/>
    <mergeCell ref="A4:N4"/>
    <mergeCell ref="A5:N5"/>
    <mergeCell ref="A15:B15"/>
    <mergeCell ref="A10:B10"/>
    <mergeCell ref="A14:B14"/>
    <mergeCell ref="C8:E8"/>
    <mergeCell ref="A8:B9"/>
    <mergeCell ref="A12:B12"/>
  </mergeCells>
  <phoneticPr fontId="0" type="noConversion"/>
  <printOptions horizontalCentered="1"/>
  <pageMargins left="0.44" right="0.24" top="0.5" bottom="0.55000000000000004" header="0" footer="0"/>
  <pageSetup scale="91" orientation="landscape" horizontalDpi="300" verticalDpi="300" r:id="rId1"/>
  <headerFooter alignWithMargins="0">
    <oddFooter>&amp;C&amp;"Times New Roman,Regular"Exhibit H - Summary of Reimbursable Resources</oddFooter>
  </headerFooter>
  <ignoredErrors>
    <ignoredError sqref="H15" formula="1"/>
  </ignoredErrors>
</worksheet>
</file>

<file path=xl/worksheets/sheet8.xml><?xml version="1.0" encoding="utf-8"?>
<worksheet xmlns="http://schemas.openxmlformats.org/spreadsheetml/2006/main" xmlns:r="http://schemas.openxmlformats.org/officeDocument/2006/relationships">
  <sheetPr codeName="Sheet14">
    <pageSetUpPr fitToPage="1"/>
  </sheetPr>
  <dimension ref="A1:F34"/>
  <sheetViews>
    <sheetView zoomScale="75" zoomScaleNormal="75" zoomScaleSheetLayoutView="75" workbookViewId="0">
      <selection activeCell="C10" sqref="C10:C11"/>
    </sheetView>
  </sheetViews>
  <sheetFormatPr defaultRowHeight="15"/>
  <cols>
    <col min="1" max="1" width="33.6640625" style="9" customWidth="1"/>
    <col min="2" max="2" width="19.88671875" style="9" customWidth="1"/>
    <col min="3" max="3" width="20.44140625" style="9" customWidth="1"/>
    <col min="4" max="4" width="15.5546875" style="9" customWidth="1"/>
    <col min="5" max="5" width="15.77734375" style="9" customWidth="1"/>
    <col min="6" max="6" width="1.109375" style="62" customWidth="1"/>
    <col min="7" max="16384" width="8.88671875" style="9"/>
  </cols>
  <sheetData>
    <row r="1" spans="1:6" ht="20.25">
      <c r="A1" s="582" t="s">
        <v>87</v>
      </c>
      <c r="B1" s="730"/>
      <c r="C1" s="730"/>
      <c r="D1" s="730"/>
      <c r="E1" s="730"/>
      <c r="F1" s="62" t="s">
        <v>62</v>
      </c>
    </row>
    <row r="2" spans="1:6" ht="12" customHeight="1">
      <c r="A2" s="627"/>
      <c r="B2" s="627"/>
      <c r="C2" s="627"/>
      <c r="D2" s="627"/>
      <c r="E2" s="627"/>
      <c r="F2" s="62" t="s">
        <v>62</v>
      </c>
    </row>
    <row r="3" spans="1:6" ht="12.6" customHeight="1">
      <c r="A3" s="627"/>
      <c r="B3" s="627"/>
      <c r="C3" s="627"/>
      <c r="D3" s="627"/>
      <c r="E3" s="627"/>
      <c r="F3" s="62" t="s">
        <v>62</v>
      </c>
    </row>
    <row r="4" spans="1:6" ht="18.75">
      <c r="A4" s="696" t="s">
        <v>108</v>
      </c>
      <c r="B4" s="699"/>
      <c r="C4" s="699"/>
      <c r="D4" s="699"/>
      <c r="E4" s="699"/>
      <c r="F4" s="62" t="s">
        <v>62</v>
      </c>
    </row>
    <row r="5" spans="1:6" ht="16.5">
      <c r="A5" s="698" t="str">
        <f ca="1">+'B. Summary of Requirements '!A4</f>
        <v>United States Trustee Program</v>
      </c>
      <c r="B5" s="699"/>
      <c r="C5" s="699"/>
      <c r="D5" s="699"/>
      <c r="E5" s="699"/>
      <c r="F5" s="62" t="s">
        <v>62</v>
      </c>
    </row>
    <row r="6" spans="1:6" ht="16.5">
      <c r="A6" s="731" t="str">
        <f ca="1">+'B. Summary of Requirements '!A5</f>
        <v>Salaries and Expenses</v>
      </c>
      <c r="B6" s="699"/>
      <c r="C6" s="699"/>
      <c r="D6" s="699"/>
      <c r="E6" s="699"/>
      <c r="F6" s="62" t="s">
        <v>62</v>
      </c>
    </row>
    <row r="7" spans="1:6" ht="9.75" customHeight="1">
      <c r="A7" s="732"/>
      <c r="B7" s="732"/>
      <c r="C7" s="732"/>
      <c r="D7" s="732"/>
      <c r="E7" s="732"/>
      <c r="F7" s="62" t="s">
        <v>62</v>
      </c>
    </row>
    <row r="8" spans="1:6">
      <c r="A8" s="733"/>
      <c r="B8" s="733"/>
      <c r="C8" s="733"/>
      <c r="D8" s="733"/>
      <c r="E8" s="733"/>
      <c r="F8" s="62" t="s">
        <v>62</v>
      </c>
    </row>
    <row r="9" spans="1:6" ht="51" customHeight="1">
      <c r="A9" s="716" t="s">
        <v>109</v>
      </c>
      <c r="B9" s="451" t="s">
        <v>100</v>
      </c>
      <c r="C9" s="451" t="s">
        <v>359</v>
      </c>
      <c r="D9" s="725" t="s">
        <v>99</v>
      </c>
      <c r="E9" s="726"/>
      <c r="F9" s="62" t="s">
        <v>62</v>
      </c>
    </row>
    <row r="10" spans="1:6" ht="15" customHeight="1">
      <c r="A10" s="717"/>
      <c r="B10" s="723" t="s">
        <v>84</v>
      </c>
      <c r="C10" s="723" t="s">
        <v>84</v>
      </c>
      <c r="D10" s="721" t="s">
        <v>344</v>
      </c>
      <c r="E10" s="719" t="s">
        <v>84</v>
      </c>
      <c r="F10" s="62" t="s">
        <v>62</v>
      </c>
    </row>
    <row r="11" spans="1:6" ht="18.75" customHeight="1">
      <c r="A11" s="718"/>
      <c r="B11" s="724"/>
      <c r="C11" s="724"/>
      <c r="D11" s="722"/>
      <c r="E11" s="720"/>
      <c r="F11" s="62" t="s">
        <v>62</v>
      </c>
    </row>
    <row r="12" spans="1:6">
      <c r="A12" s="147" t="s">
        <v>330</v>
      </c>
      <c r="B12" s="85">
        <v>10</v>
      </c>
      <c r="C12" s="85">
        <v>10</v>
      </c>
      <c r="D12" s="85"/>
      <c r="E12" s="85">
        <f>C12+D12</f>
        <v>10</v>
      </c>
      <c r="F12" s="62" t="s">
        <v>62</v>
      </c>
    </row>
    <row r="13" spans="1:6">
      <c r="A13" s="147" t="s">
        <v>47</v>
      </c>
      <c r="B13" s="85">
        <v>118</v>
      </c>
      <c r="C13" s="85">
        <v>118</v>
      </c>
      <c r="D13" s="85">
        <v>-95</v>
      </c>
      <c r="E13" s="85">
        <f t="shared" ref="E13:E24" si="0">C13+D13</f>
        <v>23</v>
      </c>
      <c r="F13" s="62" t="s">
        <v>62</v>
      </c>
    </row>
    <row r="14" spans="1:6">
      <c r="A14" s="147" t="s">
        <v>48</v>
      </c>
      <c r="B14" s="85">
        <v>246</v>
      </c>
      <c r="C14" s="85">
        <v>246</v>
      </c>
      <c r="D14" s="85">
        <v>4</v>
      </c>
      <c r="E14" s="85">
        <f t="shared" si="0"/>
        <v>250</v>
      </c>
      <c r="F14" s="62" t="s">
        <v>62</v>
      </c>
    </row>
    <row r="15" spans="1:6">
      <c r="A15" s="147" t="s">
        <v>331</v>
      </c>
      <c r="B15" s="85">
        <v>95</v>
      </c>
      <c r="C15" s="85">
        <v>95</v>
      </c>
      <c r="D15" s="85">
        <v>1</v>
      </c>
      <c r="E15" s="85">
        <f t="shared" si="0"/>
        <v>96</v>
      </c>
      <c r="F15" s="62" t="s">
        <v>62</v>
      </c>
    </row>
    <row r="16" spans="1:6">
      <c r="A16" s="147" t="s">
        <v>332</v>
      </c>
      <c r="B16" s="85">
        <v>20</v>
      </c>
      <c r="C16" s="85">
        <v>20</v>
      </c>
      <c r="D16" s="85"/>
      <c r="E16" s="85">
        <f t="shared" si="0"/>
        <v>20</v>
      </c>
      <c r="F16" s="62" t="s">
        <v>62</v>
      </c>
    </row>
    <row r="17" spans="1:6">
      <c r="A17" s="147" t="s">
        <v>345</v>
      </c>
      <c r="B17" s="85">
        <v>318</v>
      </c>
      <c r="C17" s="85">
        <v>318</v>
      </c>
      <c r="D17" s="85">
        <v>95</v>
      </c>
      <c r="E17" s="85">
        <f t="shared" si="0"/>
        <v>413</v>
      </c>
      <c r="F17" s="62" t="s">
        <v>62</v>
      </c>
    </row>
    <row r="18" spans="1:6">
      <c r="A18" s="148" t="s">
        <v>157</v>
      </c>
      <c r="B18" s="85">
        <v>292</v>
      </c>
      <c r="C18" s="85">
        <v>292</v>
      </c>
      <c r="D18" s="85">
        <v>3</v>
      </c>
      <c r="E18" s="85">
        <f t="shared" si="0"/>
        <v>295</v>
      </c>
      <c r="F18" s="62" t="s">
        <v>62</v>
      </c>
    </row>
    <row r="19" spans="1:6">
      <c r="A19" s="147" t="s">
        <v>49</v>
      </c>
      <c r="B19" s="85">
        <v>175</v>
      </c>
      <c r="C19" s="85">
        <v>175</v>
      </c>
      <c r="D19" s="85"/>
      <c r="E19" s="85">
        <f t="shared" si="0"/>
        <v>175</v>
      </c>
      <c r="F19" s="62" t="s">
        <v>62</v>
      </c>
    </row>
    <row r="20" spans="1:6">
      <c r="A20" s="147" t="s">
        <v>50</v>
      </c>
      <c r="B20" s="85">
        <v>4</v>
      </c>
      <c r="C20" s="85">
        <v>4</v>
      </c>
      <c r="D20" s="85"/>
      <c r="E20" s="85">
        <f t="shared" si="0"/>
        <v>4</v>
      </c>
      <c r="F20" s="62" t="s">
        <v>62</v>
      </c>
    </row>
    <row r="21" spans="1:6">
      <c r="A21" s="147" t="s">
        <v>277</v>
      </c>
      <c r="B21" s="85">
        <v>37</v>
      </c>
      <c r="C21" s="85">
        <v>37</v>
      </c>
      <c r="D21" s="85"/>
      <c r="E21" s="85">
        <f t="shared" si="0"/>
        <v>37</v>
      </c>
      <c r="F21" s="62" t="s">
        <v>62</v>
      </c>
    </row>
    <row r="22" spans="1:6">
      <c r="A22" s="147" t="s">
        <v>158</v>
      </c>
      <c r="B22" s="85">
        <v>2</v>
      </c>
      <c r="C22" s="85">
        <v>2</v>
      </c>
      <c r="D22" s="85"/>
      <c r="E22" s="85">
        <f t="shared" si="0"/>
        <v>2</v>
      </c>
      <c r="F22" s="62" t="s">
        <v>62</v>
      </c>
    </row>
    <row r="23" spans="1:6">
      <c r="A23" s="474" t="s">
        <v>51</v>
      </c>
      <c r="B23" s="475">
        <v>2</v>
      </c>
      <c r="C23" s="475">
        <v>2</v>
      </c>
      <c r="D23" s="475"/>
      <c r="E23" s="85">
        <f t="shared" si="0"/>
        <v>2</v>
      </c>
      <c r="F23" s="62" t="s">
        <v>62</v>
      </c>
    </row>
    <row r="24" spans="1:6">
      <c r="A24" s="476" t="s">
        <v>52</v>
      </c>
      <c r="B24" s="477">
        <v>4</v>
      </c>
      <c r="C24" s="477">
        <v>4</v>
      </c>
      <c r="D24" s="477"/>
      <c r="E24" s="85">
        <f t="shared" si="0"/>
        <v>4</v>
      </c>
      <c r="F24" s="62" t="s">
        <v>62</v>
      </c>
    </row>
    <row r="25" spans="1:6" ht="15.75" thickBot="1">
      <c r="A25" s="478" t="s">
        <v>103</v>
      </c>
      <c r="B25" s="479">
        <f>SUM(B12:B24)</f>
        <v>1323</v>
      </c>
      <c r="C25" s="479">
        <f>SUM(C12:C24)</f>
        <v>1323</v>
      </c>
      <c r="D25" s="479">
        <f>SUM(D12:D24)</f>
        <v>8</v>
      </c>
      <c r="E25" s="479">
        <f>SUM(E12:E24)</f>
        <v>1331</v>
      </c>
      <c r="F25" s="62" t="s">
        <v>62</v>
      </c>
    </row>
    <row r="26" spans="1:6">
      <c r="A26" s="251" t="s">
        <v>317</v>
      </c>
      <c r="B26" s="240">
        <v>137</v>
      </c>
      <c r="C26" s="243">
        <v>137</v>
      </c>
      <c r="D26" s="243">
        <v>1</v>
      </c>
      <c r="E26" s="247">
        <f>C26+D26</f>
        <v>138</v>
      </c>
      <c r="F26" s="62" t="s">
        <v>62</v>
      </c>
    </row>
    <row r="27" spans="1:6">
      <c r="A27" s="252" t="s">
        <v>333</v>
      </c>
      <c r="B27" s="241">
        <v>1186</v>
      </c>
      <c r="C27" s="244">
        <v>1186</v>
      </c>
      <c r="D27" s="244">
        <v>7</v>
      </c>
      <c r="E27" s="248">
        <f>C27+D27</f>
        <v>1193</v>
      </c>
      <c r="F27" s="62" t="s">
        <v>62</v>
      </c>
    </row>
    <row r="28" spans="1:6">
      <c r="A28" s="253" t="s">
        <v>334</v>
      </c>
      <c r="B28" s="242"/>
      <c r="C28" s="245"/>
      <c r="D28" s="245"/>
      <c r="E28" s="249"/>
      <c r="F28" s="62" t="s">
        <v>62</v>
      </c>
    </row>
    <row r="29" spans="1:6" s="10" customFormat="1">
      <c r="A29" s="254" t="s">
        <v>103</v>
      </c>
      <c r="B29" s="250">
        <f>SUM(B26:B28)</f>
        <v>1323</v>
      </c>
      <c r="C29" s="246">
        <f>SUM(C26:C28)</f>
        <v>1323</v>
      </c>
      <c r="D29" s="246">
        <f>SUM(D26:D28)</f>
        <v>8</v>
      </c>
      <c r="E29" s="250">
        <f>SUM(E26:E28)</f>
        <v>1331</v>
      </c>
      <c r="F29" s="62" t="s">
        <v>62</v>
      </c>
    </row>
    <row r="30" spans="1:6" s="10" customFormat="1">
      <c r="A30" s="729"/>
      <c r="B30" s="729"/>
      <c r="C30" s="729"/>
      <c r="D30" s="729"/>
      <c r="E30" s="729"/>
      <c r="F30" s="62"/>
    </row>
    <row r="32" spans="1:6">
      <c r="A32" s="727" t="s">
        <v>346</v>
      </c>
      <c r="B32" s="728"/>
      <c r="C32" s="728"/>
      <c r="D32" s="728"/>
      <c r="E32" s="728"/>
    </row>
    <row r="33" spans="1:5">
      <c r="A33" s="728"/>
      <c r="B33" s="728"/>
      <c r="C33" s="728"/>
      <c r="D33" s="728"/>
      <c r="E33" s="728"/>
    </row>
    <row r="34" spans="1:5" ht="24" customHeight="1">
      <c r="A34" s="728"/>
      <c r="B34" s="728"/>
      <c r="C34" s="728"/>
      <c r="D34" s="728"/>
      <c r="E34" s="728"/>
    </row>
  </sheetData>
  <mergeCells count="16">
    <mergeCell ref="A32:E34"/>
    <mergeCell ref="A30:E30"/>
    <mergeCell ref="A1:E1"/>
    <mergeCell ref="A4:E4"/>
    <mergeCell ref="A5:E5"/>
    <mergeCell ref="A6:E6"/>
    <mergeCell ref="A2:E2"/>
    <mergeCell ref="A3:E3"/>
    <mergeCell ref="A7:E7"/>
    <mergeCell ref="A8:E8"/>
    <mergeCell ref="A9:A11"/>
    <mergeCell ref="E10:E11"/>
    <mergeCell ref="D10:D11"/>
    <mergeCell ref="B10:B11"/>
    <mergeCell ref="C10:C11"/>
    <mergeCell ref="D9:E9"/>
  </mergeCells>
  <phoneticPr fontId="0" type="noConversion"/>
  <printOptions horizontalCentered="1"/>
  <pageMargins left="0.75" right="0.75" top="0.59" bottom="0.75" header="0.39" footer="0.34"/>
  <pageSetup scale="90" orientation="landscape" r:id="rId1"/>
  <headerFooter alignWithMargins="0">
    <oddFooter>&amp;C&amp;"Times New Roman,Regular"Exhibit I - Detail of Permanent Positions by Category</oddFooter>
  </headerFooter>
</worksheet>
</file>

<file path=xl/worksheets/sheet9.xml><?xml version="1.0" encoding="utf-8"?>
<worksheet xmlns="http://schemas.openxmlformats.org/spreadsheetml/2006/main" xmlns:r="http://schemas.openxmlformats.org/officeDocument/2006/relationships">
  <sheetPr codeName="Sheet15">
    <pageSetUpPr fitToPage="1"/>
  </sheetPr>
  <dimension ref="A1:V38"/>
  <sheetViews>
    <sheetView zoomScale="75" zoomScaleNormal="75" zoomScaleSheetLayoutView="55" workbookViewId="0">
      <selection activeCell="E25" sqref="E25"/>
    </sheetView>
  </sheetViews>
  <sheetFormatPr defaultRowHeight="15"/>
  <cols>
    <col min="1" max="1" width="57.44140625" customWidth="1"/>
    <col min="2" max="2" width="6.21875" customWidth="1"/>
    <col min="3" max="3" width="14" style="490" customWidth="1"/>
    <col min="4" max="4" width="6.21875" customWidth="1"/>
    <col min="5" max="5" width="13.44140625" style="490" customWidth="1"/>
    <col min="6" max="6" width="10.44140625" customWidth="1"/>
    <col min="7" max="7" width="16" style="490" customWidth="1"/>
    <col min="8" max="8" width="0.6640625" style="61" customWidth="1"/>
  </cols>
  <sheetData>
    <row r="1" spans="1:8" ht="20.25">
      <c r="A1" s="151" t="s">
        <v>86</v>
      </c>
      <c r="B1" s="290"/>
      <c r="C1" s="480"/>
      <c r="D1" s="290"/>
      <c r="E1" s="480"/>
      <c r="F1" s="290"/>
      <c r="G1" s="495"/>
      <c r="H1" s="58" t="s">
        <v>62</v>
      </c>
    </row>
    <row r="2" spans="1:8" ht="13.15" customHeight="1">
      <c r="A2" s="745"/>
      <c r="B2" s="745"/>
      <c r="C2" s="745"/>
      <c r="D2" s="745"/>
      <c r="E2" s="745"/>
      <c r="F2" s="745"/>
      <c r="G2" s="746"/>
      <c r="H2" s="58" t="s">
        <v>62</v>
      </c>
    </row>
    <row r="3" spans="1:8" ht="18.75">
      <c r="A3" s="696" t="s">
        <v>64</v>
      </c>
      <c r="B3" s="696"/>
      <c r="C3" s="696"/>
      <c r="D3" s="696"/>
      <c r="E3" s="696"/>
      <c r="F3" s="696"/>
      <c r="G3" s="696"/>
      <c r="H3" s="58" t="s">
        <v>62</v>
      </c>
    </row>
    <row r="4" spans="1:8" ht="16.5">
      <c r="A4" s="698" t="str">
        <f ca="1">+'B. Summary of Requirements '!A4</f>
        <v>United States Trustee Program</v>
      </c>
      <c r="B4" s="698"/>
      <c r="C4" s="698"/>
      <c r="D4" s="698"/>
      <c r="E4" s="698"/>
      <c r="F4" s="698"/>
      <c r="G4" s="698"/>
      <c r="H4" s="58" t="s">
        <v>62</v>
      </c>
    </row>
    <row r="5" spans="1:8" ht="16.5">
      <c r="A5" s="698" t="str">
        <f ca="1">+'B. Summary of Requirements '!A5</f>
        <v>Salaries and Expenses</v>
      </c>
      <c r="B5" s="698"/>
      <c r="C5" s="698"/>
      <c r="D5" s="698"/>
      <c r="E5" s="698"/>
      <c r="F5" s="698"/>
      <c r="G5" s="698"/>
      <c r="H5" s="58" t="s">
        <v>62</v>
      </c>
    </row>
    <row r="6" spans="1:8">
      <c r="A6" s="715" t="s">
        <v>310</v>
      </c>
      <c r="B6" s="715"/>
      <c r="C6" s="715"/>
      <c r="D6" s="715"/>
      <c r="E6" s="715"/>
      <c r="F6" s="715"/>
      <c r="G6" s="715"/>
      <c r="H6" s="58" t="s">
        <v>62</v>
      </c>
    </row>
    <row r="7" spans="1:8">
      <c r="A7" s="742"/>
      <c r="B7" s="742"/>
      <c r="C7" s="742"/>
      <c r="D7" s="742"/>
      <c r="E7" s="742"/>
      <c r="F7" s="742"/>
      <c r="G7" s="742"/>
      <c r="H7" s="58" t="s">
        <v>62</v>
      </c>
    </row>
    <row r="8" spans="1:8" ht="15.75" customHeight="1">
      <c r="A8" s="736" t="s">
        <v>309</v>
      </c>
      <c r="B8" s="739" t="s">
        <v>347</v>
      </c>
      <c r="C8" s="740"/>
      <c r="D8" s="740"/>
      <c r="E8" s="741"/>
      <c r="F8" s="739" t="s">
        <v>153</v>
      </c>
      <c r="G8" s="749"/>
      <c r="H8" s="58" t="s">
        <v>62</v>
      </c>
    </row>
    <row r="9" spans="1:8" ht="36" customHeight="1">
      <c r="A9" s="737"/>
      <c r="B9" s="743" t="s">
        <v>28</v>
      </c>
      <c r="C9" s="744"/>
      <c r="D9" s="747" t="s">
        <v>65</v>
      </c>
      <c r="E9" s="748"/>
      <c r="F9" s="750"/>
      <c r="G9" s="751"/>
      <c r="H9" s="58" t="s">
        <v>62</v>
      </c>
    </row>
    <row r="10" spans="1:8" ht="36" customHeight="1" thickBot="1">
      <c r="A10" s="738"/>
      <c r="B10" s="149" t="s">
        <v>326</v>
      </c>
      <c r="C10" s="481" t="s">
        <v>308</v>
      </c>
      <c r="D10" s="150" t="s">
        <v>326</v>
      </c>
      <c r="E10" s="481" t="s">
        <v>308</v>
      </c>
      <c r="F10" s="149" t="s">
        <v>326</v>
      </c>
      <c r="G10" s="496" t="s">
        <v>308</v>
      </c>
      <c r="H10" s="58" t="s">
        <v>62</v>
      </c>
    </row>
    <row r="11" spans="1:8" ht="20.25">
      <c r="A11" s="440" t="s">
        <v>132</v>
      </c>
      <c r="B11" s="87">
        <v>4</v>
      </c>
      <c r="C11" s="482">
        <v>415</v>
      </c>
      <c r="D11" s="88"/>
      <c r="E11" s="491"/>
      <c r="F11" s="89">
        <f>B11+D11</f>
        <v>4</v>
      </c>
      <c r="G11" s="497">
        <f>C11+E11</f>
        <v>415</v>
      </c>
      <c r="H11" s="58" t="s">
        <v>62</v>
      </c>
    </row>
    <row r="12" spans="1:8" ht="20.25">
      <c r="A12" s="441" t="s">
        <v>133</v>
      </c>
      <c r="B12" s="90">
        <v>4</v>
      </c>
      <c r="C12" s="483">
        <v>212</v>
      </c>
      <c r="D12" s="88"/>
      <c r="E12" s="491"/>
      <c r="F12" s="89">
        <f>B12+D12</f>
        <v>4</v>
      </c>
      <c r="G12" s="497">
        <f>C12+E12</f>
        <v>212</v>
      </c>
      <c r="H12" s="58" t="s">
        <v>62</v>
      </c>
    </row>
    <row r="13" spans="1:8" ht="20.25">
      <c r="A13" s="442"/>
      <c r="B13" s="91"/>
      <c r="C13" s="484"/>
      <c r="D13" s="92"/>
      <c r="E13" s="492"/>
      <c r="F13" s="91"/>
      <c r="G13" s="498"/>
      <c r="H13" s="58" t="s">
        <v>62</v>
      </c>
    </row>
    <row r="14" spans="1:8" ht="20.25">
      <c r="A14" s="440" t="s">
        <v>66</v>
      </c>
      <c r="B14" s="87">
        <f t="shared" ref="B14:G14" si="0">SUM(B11:B12)</f>
        <v>8</v>
      </c>
      <c r="C14" s="482">
        <f t="shared" si="0"/>
        <v>627</v>
      </c>
      <c r="D14" s="87">
        <f t="shared" si="0"/>
        <v>0</v>
      </c>
      <c r="E14" s="482">
        <f t="shared" si="0"/>
        <v>0</v>
      </c>
      <c r="F14" s="87">
        <f t="shared" si="0"/>
        <v>8</v>
      </c>
      <c r="G14" s="497">
        <f t="shared" si="0"/>
        <v>627</v>
      </c>
      <c r="H14" s="58" t="s">
        <v>62</v>
      </c>
    </row>
    <row r="15" spans="1:8" ht="20.25">
      <c r="A15" s="443" t="s">
        <v>67</v>
      </c>
      <c r="B15" s="504">
        <f>+B14/-2</f>
        <v>-4</v>
      </c>
      <c r="C15" s="505">
        <f>+C14/-2</f>
        <v>-313.5</v>
      </c>
      <c r="D15" s="93">
        <f>+D14/-2</f>
        <v>0</v>
      </c>
      <c r="E15" s="505">
        <f>+E14/-2</f>
        <v>0</v>
      </c>
      <c r="F15" s="93">
        <f>B15+D15</f>
        <v>-4</v>
      </c>
      <c r="G15" s="497">
        <f>C15+E15</f>
        <v>-313.5</v>
      </c>
      <c r="H15" s="58" t="s">
        <v>62</v>
      </c>
    </row>
    <row r="16" spans="1:8" ht="20.25">
      <c r="A16" s="444"/>
      <c r="B16" s="94"/>
      <c r="C16" s="485"/>
      <c r="D16" s="94"/>
      <c r="E16" s="485"/>
      <c r="F16" s="94"/>
      <c r="G16" s="499"/>
      <c r="H16" s="58" t="s">
        <v>62</v>
      </c>
    </row>
    <row r="17" spans="1:8" ht="20.25">
      <c r="A17" s="445"/>
      <c r="B17" s="94"/>
      <c r="C17" s="485"/>
      <c r="D17" s="94"/>
      <c r="E17" s="485"/>
      <c r="F17" s="94"/>
      <c r="G17" s="500"/>
      <c r="H17" s="58" t="s">
        <v>62</v>
      </c>
    </row>
    <row r="18" spans="1:8" ht="20.25">
      <c r="A18" s="446" t="s">
        <v>68</v>
      </c>
      <c r="B18" s="95">
        <f t="shared" ref="B18:G18" si="1">SUM(B14:B15)</f>
        <v>4</v>
      </c>
      <c r="C18" s="486">
        <f t="shared" si="1"/>
        <v>313.5</v>
      </c>
      <c r="D18" s="95">
        <f t="shared" si="1"/>
        <v>0</v>
      </c>
      <c r="E18" s="486">
        <f t="shared" si="1"/>
        <v>0</v>
      </c>
      <c r="F18" s="95">
        <f t="shared" si="1"/>
        <v>4</v>
      </c>
      <c r="G18" s="501">
        <f t="shared" si="1"/>
        <v>313.5</v>
      </c>
      <c r="H18" s="58" t="s">
        <v>62</v>
      </c>
    </row>
    <row r="19" spans="1:8" ht="20.25">
      <c r="A19" s="442"/>
      <c r="B19" s="90"/>
      <c r="C19" s="487"/>
      <c r="D19" s="96"/>
      <c r="E19" s="493"/>
      <c r="F19" s="90"/>
      <c r="G19" s="502"/>
      <c r="H19" s="58" t="s">
        <v>62</v>
      </c>
    </row>
    <row r="20" spans="1:8" ht="20.25">
      <c r="A20" s="440" t="s">
        <v>134</v>
      </c>
      <c r="B20" s="87"/>
      <c r="C20" s="485">
        <v>94</v>
      </c>
      <c r="D20" s="88"/>
      <c r="E20" s="491"/>
      <c r="F20" s="89"/>
      <c r="G20" s="497">
        <f t="shared" ref="G20:G32" si="2">C20+E20</f>
        <v>94</v>
      </c>
      <c r="H20" s="58" t="s">
        <v>62</v>
      </c>
    </row>
    <row r="21" spans="1:8" ht="20.25">
      <c r="A21" s="440" t="s">
        <v>139</v>
      </c>
      <c r="B21" s="87"/>
      <c r="C21" s="488">
        <v>9</v>
      </c>
      <c r="D21" s="88"/>
      <c r="E21" s="491">
        <v>-131</v>
      </c>
      <c r="F21" s="89"/>
      <c r="G21" s="497">
        <f t="shared" si="2"/>
        <v>-122</v>
      </c>
      <c r="H21" s="58" t="s">
        <v>62</v>
      </c>
    </row>
    <row r="22" spans="1:8" ht="20.25">
      <c r="A22" s="440" t="s">
        <v>135</v>
      </c>
      <c r="B22" s="87"/>
      <c r="C22" s="482">
        <v>2</v>
      </c>
      <c r="D22" s="88"/>
      <c r="E22" s="491"/>
      <c r="F22" s="89"/>
      <c r="G22" s="497">
        <f t="shared" si="2"/>
        <v>2</v>
      </c>
      <c r="H22" s="58" t="s">
        <v>62</v>
      </c>
    </row>
    <row r="23" spans="1:8" ht="20.25">
      <c r="A23" s="440" t="s">
        <v>14</v>
      </c>
      <c r="B23" s="87"/>
      <c r="C23" s="482">
        <v>0</v>
      </c>
      <c r="D23" s="88"/>
      <c r="E23" s="491">
        <v>-181</v>
      </c>
      <c r="F23" s="89"/>
      <c r="G23" s="497">
        <f t="shared" si="2"/>
        <v>-181</v>
      </c>
      <c r="H23" s="58"/>
    </row>
    <row r="24" spans="1:8" ht="20.25">
      <c r="A24" s="516" t="s">
        <v>140</v>
      </c>
      <c r="B24" s="87"/>
      <c r="C24" s="482">
        <v>12</v>
      </c>
      <c r="D24" s="88"/>
      <c r="E24" s="491"/>
      <c r="F24" s="89"/>
      <c r="G24" s="497">
        <f t="shared" si="2"/>
        <v>12</v>
      </c>
      <c r="H24" s="58" t="s">
        <v>62</v>
      </c>
    </row>
    <row r="25" spans="1:8" ht="20.25">
      <c r="A25" s="440" t="s">
        <v>136</v>
      </c>
      <c r="B25" s="87"/>
      <c r="C25" s="482">
        <v>1</v>
      </c>
      <c r="D25" s="88"/>
      <c r="E25" s="491">
        <v>-3</v>
      </c>
      <c r="F25" s="89"/>
      <c r="G25" s="497">
        <f t="shared" si="2"/>
        <v>-2</v>
      </c>
      <c r="H25" s="58" t="s">
        <v>62</v>
      </c>
    </row>
    <row r="26" spans="1:8" ht="20.25">
      <c r="A26" s="440" t="s">
        <v>141</v>
      </c>
      <c r="B26" s="87"/>
      <c r="C26" s="482">
        <v>5201</v>
      </c>
      <c r="D26" s="88"/>
      <c r="E26" s="491"/>
      <c r="F26" s="89"/>
      <c r="G26" s="497">
        <f t="shared" si="2"/>
        <v>5201</v>
      </c>
      <c r="H26" s="58" t="s">
        <v>62</v>
      </c>
    </row>
    <row r="27" spans="1:8" ht="20.25">
      <c r="A27" s="440" t="s">
        <v>138</v>
      </c>
      <c r="B27" s="87"/>
      <c r="C27" s="482">
        <v>49</v>
      </c>
      <c r="D27" s="88"/>
      <c r="E27" s="491"/>
      <c r="F27" s="89"/>
      <c r="G27" s="497">
        <f t="shared" si="2"/>
        <v>49</v>
      </c>
      <c r="H27" s="58" t="s">
        <v>62</v>
      </c>
    </row>
    <row r="28" spans="1:8" ht="20.25">
      <c r="A28" s="440" t="s">
        <v>142</v>
      </c>
      <c r="B28" s="87"/>
      <c r="C28" s="482"/>
      <c r="D28" s="88"/>
      <c r="E28" s="491"/>
      <c r="F28" s="89"/>
      <c r="G28" s="497">
        <f t="shared" si="2"/>
        <v>0</v>
      </c>
      <c r="H28" s="58" t="s">
        <v>62</v>
      </c>
    </row>
    <row r="29" spans="1:8" ht="20.25">
      <c r="A29" s="440" t="s">
        <v>144</v>
      </c>
      <c r="B29" s="87"/>
      <c r="C29" s="482"/>
      <c r="D29" s="88"/>
      <c r="E29" s="491"/>
      <c r="F29" s="89"/>
      <c r="G29" s="497">
        <f t="shared" si="2"/>
        <v>0</v>
      </c>
      <c r="H29" s="58" t="s">
        <v>62</v>
      </c>
    </row>
    <row r="30" spans="1:8" ht="20.25">
      <c r="A30" s="440" t="s">
        <v>143</v>
      </c>
      <c r="B30" s="87"/>
      <c r="C30" s="482">
        <v>4</v>
      </c>
      <c r="D30" s="88"/>
      <c r="E30" s="491">
        <v>-48</v>
      </c>
      <c r="F30" s="89"/>
      <c r="G30" s="497">
        <f t="shared" si="2"/>
        <v>-44</v>
      </c>
      <c r="H30" s="58" t="s">
        <v>62</v>
      </c>
    </row>
    <row r="31" spans="1:8" ht="20.25">
      <c r="A31" s="506" t="s">
        <v>137</v>
      </c>
      <c r="B31" s="90"/>
      <c r="C31" s="485">
        <v>47</v>
      </c>
      <c r="D31" s="94"/>
      <c r="E31" s="494">
        <v>-116</v>
      </c>
      <c r="F31" s="507"/>
      <c r="G31" s="500">
        <f t="shared" si="2"/>
        <v>-69</v>
      </c>
      <c r="H31" s="58"/>
    </row>
    <row r="32" spans="1:8" ht="20.25">
      <c r="A32" s="517" t="s">
        <v>348</v>
      </c>
      <c r="B32" s="515"/>
      <c r="C32" s="534">
        <v>83</v>
      </c>
      <c r="D32" s="535"/>
      <c r="E32" s="536"/>
      <c r="F32" s="537"/>
      <c r="G32" s="538">
        <f t="shared" si="2"/>
        <v>83</v>
      </c>
      <c r="H32" s="58" t="s">
        <v>62</v>
      </c>
    </row>
    <row r="33" spans="1:22" ht="21" thickBot="1">
      <c r="A33" s="508" t="s">
        <v>321</v>
      </c>
      <c r="B33" s="509">
        <f>SUM(B18:B32)</f>
        <v>4</v>
      </c>
      <c r="C33" s="510">
        <f>SUM(C18:C32)</f>
        <v>5815.5</v>
      </c>
      <c r="D33" s="511">
        <f>SUM(D18:D31)</f>
        <v>0</v>
      </c>
      <c r="E33" s="512">
        <f>SUM(E18:E31)</f>
        <v>-479</v>
      </c>
      <c r="F33" s="513">
        <f>SUM(F18:F31)</f>
        <v>4</v>
      </c>
      <c r="G33" s="514">
        <f>SUM(G18:G32)</f>
        <v>5336.5</v>
      </c>
      <c r="H33" s="58" t="s">
        <v>83</v>
      </c>
    </row>
    <row r="34" spans="1:22">
      <c r="A34" s="734"/>
      <c r="B34" s="735"/>
      <c r="C34" s="735"/>
      <c r="D34" s="735"/>
      <c r="E34" s="735"/>
      <c r="F34" s="735"/>
      <c r="G34" s="735"/>
      <c r="H34" s="59"/>
      <c r="I34" s="14"/>
      <c r="J34" s="14"/>
      <c r="K34" s="14"/>
      <c r="L34" s="14"/>
      <c r="M34" s="14"/>
      <c r="N34" s="14"/>
      <c r="O34" s="14"/>
      <c r="P34" s="14"/>
      <c r="Q34" s="14"/>
      <c r="R34" s="14"/>
      <c r="S34" s="14"/>
      <c r="T34" s="14"/>
      <c r="U34" s="14"/>
      <c r="V34" s="14"/>
    </row>
    <row r="35" spans="1:22">
      <c r="A35" s="15"/>
      <c r="B35" s="15"/>
      <c r="C35" s="489"/>
      <c r="D35" s="15"/>
      <c r="E35" s="489"/>
      <c r="F35" s="15"/>
      <c r="G35" s="489"/>
      <c r="H35" s="60"/>
      <c r="I35" s="14"/>
      <c r="J35" s="14"/>
      <c r="K35" s="14"/>
      <c r="L35" s="14"/>
      <c r="M35" s="14"/>
      <c r="N35" s="14"/>
      <c r="O35" s="14"/>
      <c r="P35" s="14"/>
      <c r="Q35" s="14"/>
      <c r="R35" s="14"/>
      <c r="S35" s="14"/>
      <c r="T35" s="14"/>
      <c r="U35" s="14"/>
      <c r="V35" s="14"/>
    </row>
    <row r="38" spans="1:22">
      <c r="G38" s="503"/>
    </row>
  </sheetData>
  <mergeCells count="12">
    <mergeCell ref="D9:E9"/>
    <mergeCell ref="F8:G9"/>
    <mergeCell ref="A34:G34"/>
    <mergeCell ref="A8:A10"/>
    <mergeCell ref="B8:E8"/>
    <mergeCell ref="A7:G7"/>
    <mergeCell ref="B9:C9"/>
    <mergeCell ref="A2:G2"/>
    <mergeCell ref="A4:G4"/>
    <mergeCell ref="A3:G3"/>
    <mergeCell ref="A5:G5"/>
    <mergeCell ref="A6:G6"/>
  </mergeCells>
  <phoneticPr fontId="0" type="noConversion"/>
  <printOptions horizontalCentered="1"/>
  <pageMargins left="0.25" right="0.25" top="0.5" bottom="1" header="0.5" footer="0.5"/>
  <pageSetup scale="76" orientation="landscape" r:id="rId1"/>
  <headerFooter alignWithMargins="0">
    <oddFooter xml:space="preserve">&amp;C&amp;"Times New Roman,Regular"&amp;14Exhibit J - Financial Analysis of Program Changes&amp;12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17</vt:i4>
      </vt:variant>
      <vt:variant>
        <vt:lpstr>Named Ranges</vt:lpstr>
      </vt:variant>
      <vt:variant>
        <vt:i4>23</vt:i4>
      </vt:variant>
    </vt:vector>
  </HeadingPairs>
  <TitlesOfParts>
    <vt:vector size="40" baseType="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(M) Studies</vt:lpstr>
      <vt:lpstr>(N-2) Domestic Agent</vt:lpstr>
      <vt:lpstr>(N-3) Domestic Attorney</vt:lpstr>
      <vt:lpstr>(N-4) Domestic Prof Sup</vt:lpstr>
      <vt:lpstr>(N-5) Domestic Clerical</vt:lpstr>
      <vt:lpstr>(P) IT</vt:lpstr>
      <vt:lpstr>'B. Summary of Requirements '!DL</vt:lpstr>
      <vt:lpstr>'(G) 2011 Crosswalk'!Print_Area</vt:lpstr>
      <vt:lpstr>'(M) Studies'!Print_Area</vt:lpstr>
      <vt:lpstr>'(N-2) Domestic Agent'!Print_Area</vt:lpstr>
      <vt:lpstr>'(N-3) Domestic Attorney'!Print_Area</vt:lpstr>
      <vt:lpstr>'(N-4) Domestic Prof Sup'!Print_Area</vt:lpstr>
      <vt:lpstr>'(N-5) Domestic Clerical'!Print_Area</vt:lpstr>
      <vt:lpstr>'(P) IT'!Print_Area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dhemmes</cp:lastModifiedBy>
  <cp:lastPrinted>2011-02-08T18:31:31Z</cp:lastPrinted>
  <dcterms:created xsi:type="dcterms:W3CDTF">2003-08-28T20:51:00Z</dcterms:created>
  <dcterms:modified xsi:type="dcterms:W3CDTF">2011-02-08T18:32:30Z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