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30" yWindow="-120" windowWidth="19260" windowHeight="9465" tabRatio="889"/>
  </bookViews>
  <sheets>
    <sheet name="A. Organization Chart" sheetId="25" r:id="rId1"/>
    <sheet name="B. Summary of Requirements " sheetId="45" r:id="rId2"/>
    <sheet name="C. Increases Offsets" sheetId="21" r:id="rId3"/>
    <sheet name="D. Strategic Goals &amp; Objectives" sheetId="56" r:id="rId4"/>
    <sheet name="E. ATB Justification" sheetId="29" r:id="rId5"/>
    <sheet name="F. 2011 Crosswalk" sheetId="2" r:id="rId6"/>
    <sheet name="G. 2012 Crosswalk" sheetId="57" r:id="rId7"/>
    <sheet name="H. Reimbursable Resources" sheetId="58" r:id="rId8"/>
    <sheet name="I. Permanent Positions" sheetId="10" r:id="rId9"/>
    <sheet name="J. Financial Analysis" sheetId="36" r:id="rId10"/>
    <sheet name="K. Summary by Grade" sheetId="6" r:id="rId11"/>
    <sheet name="L. Summary by Object Class" sheetId="14" r:id="rId12"/>
  </sheets>
  <externalReferences>
    <externalReference r:id="rId13"/>
    <externalReference r:id="rId14"/>
    <externalReference r:id="rId15"/>
  </externalReferences>
  <definedNames>
    <definedName name="_10POS_BY_CAT" localSheetId="9">'[1]Summ Atty Agt'!#REF!</definedName>
    <definedName name="_11POS_BY_CAT" localSheetId="3">#REF!</definedName>
    <definedName name="_11POS_BY_CAT" localSheetId="6">#REF!</definedName>
    <definedName name="_11POS_BY_CAT" localSheetId="7">#REF!</definedName>
    <definedName name="_11POS_BY_CAT">#REF!</definedName>
    <definedName name="_1ATTORNEY_SUPP" localSheetId="1">#REF!</definedName>
    <definedName name="_1ATTORNEY_SUPP" localSheetId="6">#REF!</definedName>
    <definedName name="_1ATTORNEY_SUPP">#REF!</definedName>
    <definedName name="_2ATTORNEY_SUPP" localSheetId="3">#REF!</definedName>
    <definedName name="_2ATTORNEY_SUPP" localSheetId="6">#REF!</definedName>
    <definedName name="_2ATTORNEY_SUPP" localSheetId="7">#REF!</definedName>
    <definedName name="_2ATTORNEY_SUPP">#REF!</definedName>
    <definedName name="_2GA_ROLLUP" localSheetId="6">#REF!</definedName>
    <definedName name="_2GA_ROLLUP">#REF!</definedName>
    <definedName name="_3GA_ROLLUP" localSheetId="1">'B. Summary of Requirements '!#REF!</definedName>
    <definedName name="_3POS_BY_CAT" localSheetId="6">#REF!</definedName>
    <definedName name="_3POS_BY_CAT">#REF!</definedName>
    <definedName name="_4GA_ROLLUP" localSheetId="3">#REF!</definedName>
    <definedName name="_5GA_ROLLUP" localSheetId="7">[2]SumReq!#REF!</definedName>
    <definedName name="_6GA_ROLLUP" localSheetId="9">'[1]Sum of Req'!#REF!</definedName>
    <definedName name="_7GA_ROLLUP" localSheetId="3">#REF!</definedName>
    <definedName name="_7GA_ROLLUP" localSheetId="6">#REF!</definedName>
    <definedName name="_7GA_ROLLUP" localSheetId="7">#REF!</definedName>
    <definedName name="_7GA_ROLLUP">#REF!</definedName>
    <definedName name="_8POS_BY_CAT" localSheetId="1">#REF!</definedName>
    <definedName name="_9POS_BY_CAT" localSheetId="3">#REF!</definedName>
    <definedName name="DL" localSheetId="1">'B. Summary of Requirements '!$A$3:$X$58</definedName>
    <definedName name="DL" localSheetId="6">#REF!</definedName>
    <definedName name="DL">#REF!</definedName>
    <definedName name="EXECSUPP" localSheetId="1">'B. Summary of Requirements '!#REF!</definedName>
    <definedName name="EXECSUPP" localSheetId="3">#REF!</definedName>
    <definedName name="EXECSUPP" localSheetId="6">#REF!</definedName>
    <definedName name="EXECSUPP" localSheetId="7">#REF!</definedName>
    <definedName name="EXECSUPP" localSheetId="9">'[1]Sum of Req'!#REF!</definedName>
    <definedName name="EXECSUPP">#REF!</definedName>
    <definedName name="FY0711.1" localSheetId="3">#REF!</definedName>
    <definedName name="FY0711.1" localSheetId="6">#REF!</definedName>
    <definedName name="FY0711.1" localSheetId="7">#REF!</definedName>
    <definedName name="FY0711.1">#REF!</definedName>
    <definedName name="FY0711.5" localSheetId="3">#REF!</definedName>
    <definedName name="FY0711.5" localSheetId="6">#REF!</definedName>
    <definedName name="FY0711.5" localSheetId="7">#REF!</definedName>
    <definedName name="FY0711.5">#REF!</definedName>
    <definedName name="FY0712.1" localSheetId="6">#REF!</definedName>
    <definedName name="FY0712.1">#REF!</definedName>
    <definedName name="FY0721.0" localSheetId="6">#REF!</definedName>
    <definedName name="FY0721.0">#REF!</definedName>
    <definedName name="FY0722.0" localSheetId="6">#REF!</definedName>
    <definedName name="FY0722.0">#REF!</definedName>
    <definedName name="FY0723.1" localSheetId="6">#REF!</definedName>
    <definedName name="FY0723.1">#REF!</definedName>
    <definedName name="FY0723.2" localSheetId="6">#REF!</definedName>
    <definedName name="FY0723.2">#REF!</definedName>
    <definedName name="FY0723.3" localSheetId="6">#REF!</definedName>
    <definedName name="FY0723.3">#REF!</definedName>
    <definedName name="FY0724.0" localSheetId="6">#REF!</definedName>
    <definedName name="FY0724.0">#REF!</definedName>
    <definedName name="FY0725.2" localSheetId="6">#REF!</definedName>
    <definedName name="FY0725.2">#REF!</definedName>
    <definedName name="FY0725.3" localSheetId="6">#REF!</definedName>
    <definedName name="FY0725.3">#REF!</definedName>
    <definedName name="FY0725.6" localSheetId="6">#REF!</definedName>
    <definedName name="FY0725.6">#REF!</definedName>
    <definedName name="FY0726.0" localSheetId="6">#REF!</definedName>
    <definedName name="FY0726.0">#REF!</definedName>
    <definedName name="FY0731.0" localSheetId="6">#REF!</definedName>
    <definedName name="FY0731.0">#REF!</definedName>
    <definedName name="FY0732.0" localSheetId="6">#REF!</definedName>
    <definedName name="FY0732.0">#REF!</definedName>
    <definedName name="FY07Ling" localSheetId="6">#REF!</definedName>
    <definedName name="FY07Ling">#REF!</definedName>
    <definedName name="FY07Mult" localSheetId="6">#REF!</definedName>
    <definedName name="FY07Mult">#REF!</definedName>
    <definedName name="FY07PEPI" localSheetId="6">#REF!</definedName>
    <definedName name="FY07PEPI">#REF!</definedName>
    <definedName name="FY07Tot" localSheetId="6">#REF!</definedName>
    <definedName name="FY07Tot">#REF!</definedName>
    <definedName name="FY07Train" localSheetId="6">#REF!</definedName>
    <definedName name="FY07Train">#REF!</definedName>
    <definedName name="FY0811.1" localSheetId="6">#REF!</definedName>
    <definedName name="FY0811.1">#REF!</definedName>
    <definedName name="FY0811.5" localSheetId="6">#REF!</definedName>
    <definedName name="FY0811.5">#REF!</definedName>
    <definedName name="FY0812.1" localSheetId="6">#REF!</definedName>
    <definedName name="FY0812.1">#REF!</definedName>
    <definedName name="FY0821.0" localSheetId="6">#REF!</definedName>
    <definedName name="FY0821.0">#REF!</definedName>
    <definedName name="FY0822.0" localSheetId="6">#REF!</definedName>
    <definedName name="FY0822.0">#REF!</definedName>
    <definedName name="FY0823.1" localSheetId="6">#REF!</definedName>
    <definedName name="FY0823.1">#REF!</definedName>
    <definedName name="FY0823.2" localSheetId="6">#REF!</definedName>
    <definedName name="FY0823.2">#REF!</definedName>
    <definedName name="FY0823.3" localSheetId="6">#REF!</definedName>
    <definedName name="FY0823.3">#REF!</definedName>
    <definedName name="FY0824.0" localSheetId="6">#REF!</definedName>
    <definedName name="FY0824.0">#REF!</definedName>
    <definedName name="FY0825.2" localSheetId="6">#REF!</definedName>
    <definedName name="FY0825.2">#REF!</definedName>
    <definedName name="FY0825.3" localSheetId="6">#REF!</definedName>
    <definedName name="FY0825.3">#REF!</definedName>
    <definedName name="FY0825.6" localSheetId="6">#REF!</definedName>
    <definedName name="FY0825.6">#REF!</definedName>
    <definedName name="FY0826.0" localSheetId="6">#REF!</definedName>
    <definedName name="FY0826.0">#REF!</definedName>
    <definedName name="FY0831.0" localSheetId="6">#REF!</definedName>
    <definedName name="FY0831.0">#REF!</definedName>
    <definedName name="FY0832.0" localSheetId="6">#REF!</definedName>
    <definedName name="FY0832.0">#REF!</definedName>
    <definedName name="FY08Ling" localSheetId="6">#REF!</definedName>
    <definedName name="FY08Ling">#REF!</definedName>
    <definedName name="FY08Mult" localSheetId="6">#REF!</definedName>
    <definedName name="FY08Mult">#REF!</definedName>
    <definedName name="FY08PEPI" localSheetId="6">#REF!</definedName>
    <definedName name="FY08PEPI">#REF!</definedName>
    <definedName name="FY08Tot" localSheetId="6">#REF!</definedName>
    <definedName name="FY08Tot">#REF!</definedName>
    <definedName name="FY08Train" localSheetId="6">#REF!</definedName>
    <definedName name="FY08Train">#REF!</definedName>
    <definedName name="FY0911.1" localSheetId="6">#REF!</definedName>
    <definedName name="FY0911.1">#REF!</definedName>
    <definedName name="FY0911.5" localSheetId="6">#REF!</definedName>
    <definedName name="FY0911.5">#REF!</definedName>
    <definedName name="FY0912.1" localSheetId="6">#REF!</definedName>
    <definedName name="FY0912.1">#REF!</definedName>
    <definedName name="FY0921.0" localSheetId="6">#REF!</definedName>
    <definedName name="FY0921.0">#REF!</definedName>
    <definedName name="FY0922.0" localSheetId="6">#REF!</definedName>
    <definedName name="FY0922.0">#REF!</definedName>
    <definedName name="FY0923.1" localSheetId="6">#REF!</definedName>
    <definedName name="FY0923.1">#REF!</definedName>
    <definedName name="FY0923.2" localSheetId="6">#REF!</definedName>
    <definedName name="FY0923.2">#REF!</definedName>
    <definedName name="FY0923.3" localSheetId="6">#REF!</definedName>
    <definedName name="FY0923.3">#REF!</definedName>
    <definedName name="FY0924.0" localSheetId="6">#REF!</definedName>
    <definedName name="FY0924.0">#REF!</definedName>
    <definedName name="FY0925.2" localSheetId="6">#REF!</definedName>
    <definedName name="FY0925.2">#REF!</definedName>
    <definedName name="FY0925.3" localSheetId="6">#REF!</definedName>
    <definedName name="FY0925.3">#REF!</definedName>
    <definedName name="FY0925.6" localSheetId="6">#REF!</definedName>
    <definedName name="FY0925.6">#REF!</definedName>
    <definedName name="FY0926.0" localSheetId="6">#REF!</definedName>
    <definedName name="FY0926.0">#REF!</definedName>
    <definedName name="FY0931.0" localSheetId="6">#REF!</definedName>
    <definedName name="FY0931.0">#REF!</definedName>
    <definedName name="FY0932.0" localSheetId="6">#REF!</definedName>
    <definedName name="FY0932.0">#REF!</definedName>
    <definedName name="FY09Ling" localSheetId="6">#REF!</definedName>
    <definedName name="FY09Ling">#REF!</definedName>
    <definedName name="FY09Mult" localSheetId="6">#REF!</definedName>
    <definedName name="FY09Mult">#REF!</definedName>
    <definedName name="FY09PEPI" localSheetId="6">#REF!</definedName>
    <definedName name="FY09PEPI">#REF!</definedName>
    <definedName name="FY09Tot" localSheetId="6">#REF!</definedName>
    <definedName name="FY09Tot">#REF!</definedName>
    <definedName name="FY09Train" localSheetId="6">#REF!</definedName>
    <definedName name="FY09Train">#REF!</definedName>
    <definedName name="hlhl0" localSheetId="4">'E. ATB Justification'!#REF!</definedName>
    <definedName name="INTEL" localSheetId="1">'B. Summary of Requirements '!#REF!</definedName>
    <definedName name="INTEL" localSheetId="3">#REF!</definedName>
    <definedName name="INTEL" localSheetId="6">#REF!</definedName>
    <definedName name="INTEL" localSheetId="7">#REF!</definedName>
    <definedName name="INTEL" localSheetId="9">'[1]Sum of Req'!#REF!</definedName>
    <definedName name="INTEL">#REF!</definedName>
    <definedName name="JMD" localSheetId="1">'B. Summary of Requirements '!#REF!</definedName>
    <definedName name="JMD" localSheetId="3">#REF!</definedName>
    <definedName name="JMD" localSheetId="6">#REF!</definedName>
    <definedName name="JMD" localSheetId="7">#REF!</definedName>
    <definedName name="JMD" localSheetId="9">'[1]Sum of Req'!#REF!</definedName>
    <definedName name="JMD">#REF!</definedName>
    <definedName name="OLE_LINK7" localSheetId="4">'E. ATB Justification'!#REF!</definedName>
    <definedName name="PART" localSheetId="3">#REF!</definedName>
    <definedName name="PART" localSheetId="6">#REF!</definedName>
    <definedName name="PART" localSheetId="7">#REF!</definedName>
    <definedName name="PART">#REF!</definedName>
    <definedName name="_xlnm.Print_Area" localSheetId="0">'A. Organization Chart'!$A$1:$N$32</definedName>
    <definedName name="_xlnm.Print_Area" localSheetId="1">'B. Summary of Requirements '!$A$1:$X$60</definedName>
    <definedName name="_xlnm.Print_Area" localSheetId="2">'C. Increases Offsets'!$A$1:$G$12</definedName>
    <definedName name="_xlnm.Print_Area" localSheetId="3">'D. Strategic Goals &amp; Objectives'!$A$1:$P$18</definedName>
    <definedName name="_xlnm.Print_Area" localSheetId="4">'E. ATB Justification'!$A$1:$I$38</definedName>
    <definedName name="_xlnm.Print_Area" localSheetId="5">'F. 2011 Crosswalk'!$A$1:$Q$17</definedName>
    <definedName name="_xlnm.Print_Area" localSheetId="6">'G. 2012 Crosswalk'!$A$1:$Q$23</definedName>
    <definedName name="_xlnm.Print_Area" localSheetId="7">'H. Reimbursable Resources'!$A$1:$N$20</definedName>
    <definedName name="_xlnm.Print_Area" localSheetId="8">'I. Permanent Positions'!$A$1:$E$26</definedName>
    <definedName name="_xlnm.Print_Area" localSheetId="9">'J. Financial Analysis'!$A$1:$E$12</definedName>
    <definedName name="_xlnm.Print_Area" localSheetId="10">'K. Summary by Grade'!$A$1:$I$31</definedName>
    <definedName name="_xlnm.Print_Area" localSheetId="11">'L. Summary by Object Class'!$A$1:$I$40</definedName>
    <definedName name="_xlnm.Print_Area">#REF!</definedName>
    <definedName name="REIMPRO" localSheetId="3">#REF!</definedName>
    <definedName name="REIMPRO" localSheetId="6">#REF!</definedName>
    <definedName name="REIMPRO" localSheetId="7">'H. Reimbursable Resources'!$A$1:$N$19</definedName>
    <definedName name="REIMPRO">#REF!</definedName>
    <definedName name="REIMSOR" localSheetId="3">#REF!</definedName>
    <definedName name="REIMSOR" localSheetId="6">#REF!</definedName>
    <definedName name="REIMSOR" localSheetId="7">'H. Reimbursable Resources'!$P$22:$AF$34</definedName>
    <definedName name="REIMSOR">#REF!</definedName>
    <definedName name="Z_12C66D54_5067_4346_818B_6EAB1C8A9183_.wvu.PrintArea" localSheetId="3" hidden="1">'D. Strategic Goals &amp; Objectives'!$A$1:$P$18</definedName>
    <definedName name="Z_12C66D54_5067_4346_818B_6EAB1C8A9183_.wvu.PrintArea" localSheetId="7" hidden="1">'H. Reimbursable Resources'!$A$1:$N$20</definedName>
    <definedName name="Z_12C66D54_5067_4346_818B_6EAB1C8A9183_.wvu.Rows" localSheetId="3" hidden="1">'D. Strategic Goals &amp; Objectives'!$10:$10</definedName>
    <definedName name="Z_3118AF25_8423_420A_806A_487665220C68_.wvu.PrintArea" localSheetId="3" hidden="1">'D. Strategic Goals &amp; Objectives'!$A$1:$P$18</definedName>
    <definedName name="Z_3118AF25_8423_420A_806A_487665220C68_.wvu.PrintArea" localSheetId="7" hidden="1">'H. Reimbursable Resources'!$A$1:$N$20</definedName>
    <definedName name="Z_3118AF25_8423_420A_806A_487665220C68_.wvu.Rows" localSheetId="3" hidden="1">'D. Strategic Goals &amp; Objectives'!$10:$10</definedName>
    <definedName name="Z_4148B88B_8ED7_4FDE_9459_DEB244AD0552_.wvu.PrintArea" localSheetId="3" hidden="1">'D. Strategic Goals &amp; Objectives'!$A$1:$P$18</definedName>
    <definedName name="Z_4148B88B_8ED7_4FDE_9459_DEB244AD0552_.wvu.PrintArea" localSheetId="7" hidden="1">'H. Reimbursable Resources'!$A$1:$N$20</definedName>
    <definedName name="Z_4148B88B_8ED7_4FDE_9459_DEB244AD0552_.wvu.Rows" localSheetId="3" hidden="1">'D. Strategic Goals &amp; Objectives'!$10:$10</definedName>
    <definedName name="Z_56C0A34E_45B4_448B_85E5_70B3A8E63333_.wvu.PrintArea" localSheetId="3" hidden="1">'D. Strategic Goals &amp; Objectives'!$A$1:$P$18</definedName>
    <definedName name="Z_56C0A34E_45B4_448B_85E5_70B3A8E63333_.wvu.PrintArea" localSheetId="7" hidden="1">'H. Reimbursable Resources'!$A$1:$N$20</definedName>
    <definedName name="Z_56C0A34E_45B4_448B_85E5_70B3A8E63333_.wvu.Rows" localSheetId="3" hidden="1">'D. Strategic Goals &amp; Objectives'!$10:$10</definedName>
  </definedNames>
  <calcPr calcId="125725"/>
</workbook>
</file>

<file path=xl/calcChain.xml><?xml version="1.0" encoding="utf-8"?>
<calcChain xmlns="http://schemas.openxmlformats.org/spreadsheetml/2006/main">
  <c r="G37" i="29"/>
  <c r="H37"/>
  <c r="H13" i="2" l="1"/>
  <c r="G13"/>
  <c r="F13"/>
  <c r="G27" i="14"/>
  <c r="G28" l="1"/>
  <c r="D15" i="56"/>
  <c r="D16"/>
  <c r="O17"/>
  <c r="X17" i="45"/>
  <c r="G10" i="14" l="1"/>
  <c r="G11"/>
  <c r="L33"/>
  <c r="I33"/>
  <c r="B26" i="6"/>
  <c r="D19" i="10"/>
  <c r="B26"/>
  <c r="B23"/>
  <c r="N13" i="58"/>
  <c r="M13"/>
  <c r="L13"/>
  <c r="N12"/>
  <c r="M12"/>
  <c r="L12"/>
  <c r="K17"/>
  <c r="J17"/>
  <c r="I17"/>
  <c r="H17"/>
  <c r="G17"/>
  <c r="F17"/>
  <c r="E17"/>
  <c r="D17"/>
  <c r="C17"/>
  <c r="N15"/>
  <c r="M15"/>
  <c r="L15"/>
  <c r="N14"/>
  <c r="M14"/>
  <c r="L14"/>
  <c r="N11"/>
  <c r="M11"/>
  <c r="M17" s="1"/>
  <c r="L11"/>
  <c r="N10"/>
  <c r="M10"/>
  <c r="L10"/>
  <c r="L17" s="1"/>
  <c r="A5"/>
  <c r="N17" l="1"/>
  <c r="L13" i="57"/>
  <c r="K13"/>
  <c r="J13"/>
  <c r="I13"/>
  <c r="I14" s="1"/>
  <c r="I15" s="1"/>
  <c r="H13"/>
  <c r="G13"/>
  <c r="F13"/>
  <c r="F14" s="1"/>
  <c r="F15" s="1"/>
  <c r="E13"/>
  <c r="D13"/>
  <c r="C13"/>
  <c r="C14" s="1"/>
  <c r="C15" s="1"/>
  <c r="B13"/>
  <c r="O12"/>
  <c r="O13" s="1"/>
  <c r="N12"/>
  <c r="N13" s="1"/>
  <c r="N14" s="1"/>
  <c r="N15" s="1"/>
  <c r="M12"/>
  <c r="M13" s="1"/>
  <c r="A5"/>
  <c r="A4"/>
  <c r="P18" i="56" l="1"/>
  <c r="P17"/>
  <c r="N18"/>
  <c r="M18"/>
  <c r="N17"/>
  <c r="J15"/>
  <c r="J16"/>
  <c r="J18"/>
  <c r="I17"/>
  <c r="I18" s="1"/>
  <c r="G17"/>
  <c r="D17"/>
  <c r="D18" s="1"/>
  <c r="F17"/>
  <c r="F18" s="1"/>
  <c r="C18"/>
  <c r="C17"/>
  <c r="P15"/>
  <c r="O15"/>
  <c r="M17"/>
  <c r="L17"/>
  <c r="L18" s="1"/>
  <c r="K17"/>
  <c r="K18" s="1"/>
  <c r="G18"/>
  <c r="P16"/>
  <c r="O16"/>
  <c r="I59" i="45" l="1"/>
  <c r="H59"/>
  <c r="H60" s="1"/>
  <c r="G59"/>
  <c r="X30"/>
  <c r="I37" i="29"/>
  <c r="I38" s="1"/>
  <c r="I28" i="14"/>
  <c r="I27"/>
  <c r="G18"/>
  <c r="I18" s="1"/>
  <c r="G22"/>
  <c r="L22" s="1"/>
  <c r="K18"/>
  <c r="I30"/>
  <c r="L30"/>
  <c r="H13" i="6"/>
  <c r="H14"/>
  <c r="H15"/>
  <c r="H16"/>
  <c r="H17"/>
  <c r="H18"/>
  <c r="H19"/>
  <c r="H20"/>
  <c r="H21"/>
  <c r="H22"/>
  <c r="H23"/>
  <c r="H24"/>
  <c r="H25"/>
  <c r="H12"/>
  <c r="E11" i="36"/>
  <c r="D11"/>
  <c r="E25" i="10"/>
  <c r="E24"/>
  <c r="E26" s="1"/>
  <c r="C23"/>
  <c r="D12"/>
  <c r="E12"/>
  <c r="D18"/>
  <c r="E18"/>
  <c r="E14"/>
  <c r="E15"/>
  <c r="E13"/>
  <c r="D26"/>
  <c r="E22"/>
  <c r="E21"/>
  <c r="D20"/>
  <c r="E20" s="1"/>
  <c r="D17"/>
  <c r="E17" s="1"/>
  <c r="D16"/>
  <c r="E16"/>
  <c r="D13" i="2"/>
  <c r="B13"/>
  <c r="C13"/>
  <c r="G11" i="21"/>
  <c r="X27" i="45"/>
  <c r="F59"/>
  <c r="W17"/>
  <c r="E58" s="1"/>
  <c r="V17"/>
  <c r="D58" s="1"/>
  <c r="M58" s="1"/>
  <c r="H15" i="14"/>
  <c r="H14"/>
  <c r="H13"/>
  <c r="H11"/>
  <c r="H10"/>
  <c r="I15"/>
  <c r="I14"/>
  <c r="I13"/>
  <c r="I11"/>
  <c r="I10"/>
  <c r="M12" i="2"/>
  <c r="N12"/>
  <c r="O12"/>
  <c r="I34" i="14"/>
  <c r="I32"/>
  <c r="I31"/>
  <c r="I29"/>
  <c r="I26"/>
  <c r="I25"/>
  <c r="I24"/>
  <c r="I23"/>
  <c r="I21"/>
  <c r="I20"/>
  <c r="I19"/>
  <c r="W34" i="45"/>
  <c r="W35" s="1"/>
  <c r="V34"/>
  <c r="V35" s="1"/>
  <c r="X34"/>
  <c r="X35" s="1"/>
  <c r="H26" i="6"/>
  <c r="L13" i="2"/>
  <c r="A47" i="45"/>
  <c r="F12" i="14"/>
  <c r="F16"/>
  <c r="E16"/>
  <c r="E35" s="1"/>
  <c r="E39" s="1"/>
  <c r="D12"/>
  <c r="D16"/>
  <c r="C16"/>
  <c r="C35" s="1"/>
  <c r="C39" s="1"/>
  <c r="B12"/>
  <c r="B16" s="1"/>
  <c r="W27" i="45"/>
  <c r="W28" s="1"/>
  <c r="W29" s="1"/>
  <c r="W30" s="1"/>
  <c r="V27"/>
  <c r="V28" s="1"/>
  <c r="V29" s="1"/>
  <c r="V30" s="1"/>
  <c r="X28"/>
  <c r="J59"/>
  <c r="K59"/>
  <c r="K60" s="1"/>
  <c r="P59"/>
  <c r="Q59"/>
  <c r="Q60" s="1"/>
  <c r="R59"/>
  <c r="S59"/>
  <c r="T59"/>
  <c r="T60" s="1"/>
  <c r="L29" i="14"/>
  <c r="L23"/>
  <c r="F26" i="6"/>
  <c r="F12" i="21"/>
  <c r="D26" i="6"/>
  <c r="B12" i="36"/>
  <c r="C26" i="10"/>
  <c r="E12" i="21"/>
  <c r="C12"/>
  <c r="A5" i="14"/>
  <c r="A4"/>
  <c r="D12" i="21"/>
  <c r="A6" i="6"/>
  <c r="A5"/>
  <c r="A5" i="36"/>
  <c r="A4"/>
  <c r="A6" i="10"/>
  <c r="A5"/>
  <c r="A4" i="29"/>
  <c r="A5" i="2"/>
  <c r="A4"/>
  <c r="A5" i="21"/>
  <c r="J16" i="14"/>
  <c r="K16"/>
  <c r="K19"/>
  <c r="L19"/>
  <c r="L20"/>
  <c r="L21"/>
  <c r="J22"/>
  <c r="L24"/>
  <c r="L25"/>
  <c r="L26"/>
  <c r="L27"/>
  <c r="L31"/>
  <c r="L32"/>
  <c r="L34"/>
  <c r="C14" i="2"/>
  <c r="C15" s="1"/>
  <c r="E13"/>
  <c r="F14"/>
  <c r="F15" s="1"/>
  <c r="I13"/>
  <c r="I14"/>
  <c r="I15" s="1"/>
  <c r="J13"/>
  <c r="K13"/>
  <c r="N13"/>
  <c r="N14" s="1"/>
  <c r="N15" s="1"/>
  <c r="I12" i="14"/>
  <c r="G12" i="21"/>
  <c r="K35" i="14"/>
  <c r="G16"/>
  <c r="G35" s="1"/>
  <c r="J35"/>
  <c r="X29" i="45"/>
  <c r="L58" s="1"/>
  <c r="O58" s="1"/>
  <c r="O13" i="2"/>
  <c r="M13"/>
  <c r="C12" i="36"/>
  <c r="D12"/>
  <c r="E12"/>
  <c r="H12" i="14"/>
  <c r="H16" s="1"/>
  <c r="L28"/>
  <c r="L18"/>
  <c r="I22"/>
  <c r="I16"/>
  <c r="W36" i="45" l="1"/>
  <c r="W37" s="1"/>
  <c r="V36"/>
  <c r="V37" s="1"/>
  <c r="L16" i="14"/>
  <c r="L35"/>
  <c r="G39"/>
  <c r="D23" i="10"/>
  <c r="E23"/>
  <c r="N58" i="45"/>
  <c r="E59"/>
  <c r="E60" s="1"/>
  <c r="L59"/>
  <c r="X36"/>
  <c r="X37" s="1"/>
  <c r="U58"/>
  <c r="U59" s="1"/>
  <c r="V58"/>
  <c r="V59" s="1"/>
  <c r="M59"/>
  <c r="N59"/>
  <c r="N60" s="1"/>
  <c r="W58"/>
  <c r="W59" s="1"/>
  <c r="W60" s="1"/>
  <c r="I35" i="14"/>
  <c r="D59" i="45"/>
  <c r="X58" l="1"/>
  <c r="X59" s="1"/>
  <c r="O59"/>
  <c r="O18" i="56"/>
</calcChain>
</file>

<file path=xl/sharedStrings.xml><?xml version="1.0" encoding="utf-8"?>
<sst xmlns="http://schemas.openxmlformats.org/spreadsheetml/2006/main" count="659" uniqueCount="205">
  <si>
    <t>end of line</t>
  </si>
  <si>
    <t xml:space="preserve">          Total DIRECT requirements</t>
  </si>
  <si>
    <t>Financial Analysis of Program Changes</t>
  </si>
  <si>
    <t>Agt./Atty.</t>
  </si>
  <si>
    <t>Program Offsets</t>
  </si>
  <si>
    <t>Adjustments to Base</t>
  </si>
  <si>
    <t>Domestic Rent and Facilities</t>
  </si>
  <si>
    <t>11.1  Direct FTE &amp; personnel compensation</t>
  </si>
  <si>
    <t xml:space="preserve">       Total </t>
  </si>
  <si>
    <t>Average SES Salary</t>
  </si>
  <si>
    <t>Perm. Pos.</t>
  </si>
  <si>
    <t>Location of Description by Decision Unit</t>
  </si>
  <si>
    <t>Reprogrammings / Transfers</t>
  </si>
  <si>
    <t>end of sheet</t>
  </si>
  <si>
    <t>Total Pr. Changes</t>
  </si>
  <si>
    <t>Total Authorized</t>
  </si>
  <si>
    <t xml:space="preserve">   J: Financial Analysis of Program Changes</t>
  </si>
  <si>
    <t>I: Detail of Permanent Positions by Category</t>
  </si>
  <si>
    <t>23.2 Moving/Lease Expirations/Contract Parking</t>
  </si>
  <si>
    <t>[list all - if applicable]</t>
  </si>
  <si>
    <t>Transfers:</t>
  </si>
  <si>
    <t>Total Adjustments to Base and Technical Adjustments</t>
  </si>
  <si>
    <t xml:space="preserve">Total Adjustments to Base </t>
  </si>
  <si>
    <t>Decision Unit</t>
  </si>
  <si>
    <t xml:space="preserve">     Total</t>
  </si>
  <si>
    <t>atb</t>
  </si>
  <si>
    <t>enhance</t>
  </si>
  <si>
    <t>FTE</t>
  </si>
  <si>
    <t>Total</t>
  </si>
  <si>
    <t>Detail of Permanent Positions by Category</t>
  </si>
  <si>
    <t>Category</t>
  </si>
  <si>
    <t>Transfers</t>
  </si>
  <si>
    <t>Grades and Salary Ranges</t>
  </si>
  <si>
    <t>11.5  Total, Other personnel compensation</t>
  </si>
  <si>
    <t xml:space="preserve">     Other Compensation</t>
  </si>
  <si>
    <t xml:space="preserve">     Overtime</t>
  </si>
  <si>
    <t>11.8  Special personal services payments</t>
  </si>
  <si>
    <t>12.0  Personnel benefits</t>
  </si>
  <si>
    <t>21.0  Travel and transportation of persons</t>
  </si>
  <si>
    <t>22.0  Transportation of things</t>
  </si>
  <si>
    <t>23.3  Comm., util., &amp; other misc. charges</t>
  </si>
  <si>
    <t>24.0  Printing and reproduction</t>
  </si>
  <si>
    <t>25.1  Advisory and assistance services</t>
  </si>
  <si>
    <t>26.0  Supplies and materials</t>
  </si>
  <si>
    <t>31.0  Equipment</t>
  </si>
  <si>
    <t xml:space="preserve">          Total obligations</t>
  </si>
  <si>
    <t>Unobligated balance, start of year</t>
  </si>
  <si>
    <t>Unobligated balance, end of year</t>
  </si>
  <si>
    <t>Recoveries of prior year obligations</t>
  </si>
  <si>
    <t>11.3  Other than full-time permanent</t>
  </si>
  <si>
    <t>Other services</t>
  </si>
  <si>
    <t>Average GS Salary</t>
  </si>
  <si>
    <t>Average GS Grade</t>
  </si>
  <si>
    <t>Object Classes</t>
  </si>
  <si>
    <t>Other Object Classes:</t>
  </si>
  <si>
    <t>Summary of Requirements by Object Class</t>
  </si>
  <si>
    <t>Program Changes</t>
  </si>
  <si>
    <t>Total Program Changes</t>
  </si>
  <si>
    <t>Attorneys (905)</t>
  </si>
  <si>
    <t>Paralegals / Other Law (900-998)</t>
  </si>
  <si>
    <t>Business &amp; Industry (1100-1199)</t>
  </si>
  <si>
    <t>Security Specialists (080)</t>
  </si>
  <si>
    <t>GS-2, $24,865 - 31,292</t>
  </si>
  <si>
    <t>GS-4, $30,456 - 39,590</t>
  </si>
  <si>
    <t>GS-5, $34,075 - 44,293</t>
  </si>
  <si>
    <t>GS-6, $37,983 - 49,375</t>
  </si>
  <si>
    <t>GS-7, $42,209 - 54,875</t>
  </si>
  <si>
    <t>GS-8, $46,745 - 60,765</t>
  </si>
  <si>
    <t>GS-9, $51,630 - 67,114</t>
  </si>
  <si>
    <t>GS-10, $56,857 - 73,917</t>
  </si>
  <si>
    <t>GS-11, $62,467 - 81,204</t>
  </si>
  <si>
    <t>GS-12, $74,872 - 97,333</t>
  </si>
  <si>
    <t>GS-13, $89,033 - 115,742</t>
  </si>
  <si>
    <t>GS-14, $105,211 - 136,771</t>
  </si>
  <si>
    <t>GS-15, $123,758 - 155,500</t>
  </si>
  <si>
    <t>SES, $119,554 - 179,700</t>
  </si>
  <si>
    <t>2012 template</t>
  </si>
  <si>
    <t>Information Technology Mgmt  (2210)</t>
  </si>
  <si>
    <t>FY 2011 CJ Submission</t>
  </si>
  <si>
    <t>23.1  GSA rent</t>
  </si>
  <si>
    <t>25.4  Operation and maintenance of facilities</t>
  </si>
  <si>
    <t>L: Summary of Requirements by Object Class</t>
  </si>
  <si>
    <t>K: Summary of Requirements by Grade</t>
  </si>
  <si>
    <t>25.7 Operation and maintenance of equipment</t>
  </si>
  <si>
    <t>Justification for Base Adjustments</t>
  </si>
  <si>
    <t>Pay and Benefits</t>
  </si>
  <si>
    <t>POS</t>
  </si>
  <si>
    <t>Total Increase:</t>
  </si>
  <si>
    <t>Total ATB:</t>
  </si>
  <si>
    <t xml:space="preserve">Amount  </t>
  </si>
  <si>
    <t>(Dollars in Thousands)</t>
  </si>
  <si>
    <t>Salaries and Expenses</t>
  </si>
  <si>
    <t>Total Offsets</t>
  </si>
  <si>
    <t>Total Comp. FTE</t>
  </si>
  <si>
    <t>Total FTE</t>
  </si>
  <si>
    <t>Total Compensable FTE</t>
  </si>
  <si>
    <t>Headquarters (Washington, D.C.)</t>
  </si>
  <si>
    <t>Summary of Requirements</t>
  </si>
  <si>
    <t xml:space="preserve">     Subtotal Increases</t>
  </si>
  <si>
    <t>Estimates by budget activity</t>
  </si>
  <si>
    <t>Pos.</t>
  </si>
  <si>
    <t xml:space="preserve"> </t>
  </si>
  <si>
    <t>Amount</t>
  </si>
  <si>
    <t>Increases</t>
  </si>
  <si>
    <t>Personnel Management (200-299)</t>
  </si>
  <si>
    <t>Clerical and Office Services (300-399)</t>
  </si>
  <si>
    <t>Accounting and Budget (500-599)</t>
  </si>
  <si>
    <t>U.S. Field</t>
  </si>
  <si>
    <t>TOTAL</t>
  </si>
  <si>
    <t>Summary of Requirements by Grade</t>
  </si>
  <si>
    <t>Crosswalk of 2011 Availability</t>
  </si>
  <si>
    <t>2011 Availability</t>
  </si>
  <si>
    <t>Carryover</t>
  </si>
  <si>
    <t>Recoveries</t>
  </si>
  <si>
    <t>A: Organizational Chart</t>
  </si>
  <si>
    <t>B: Summary of Requirements</t>
  </si>
  <si>
    <t>C: Program Increases/Offsets By Decision Unit</t>
  </si>
  <si>
    <t>E.  Justification for Base Adjustments</t>
  </si>
  <si>
    <t>FY 2013 Request</t>
  </si>
  <si>
    <t>2013 Current Services</t>
  </si>
  <si>
    <t>2013 Total Request</t>
  </si>
  <si>
    <t>2013 Adjustments to Base and Technical Adjustments</t>
  </si>
  <si>
    <t>2013 Increases</t>
  </si>
  <si>
    <t>2013 Offsets</t>
  </si>
  <si>
    <t>2013 Request</t>
  </si>
  <si>
    <t>Subtotal Offsets</t>
  </si>
  <si>
    <t>F: Crosswalk of 2011 Availability</t>
  </si>
  <si>
    <t xml:space="preserve">  Total, 2013 Program Changes Requested</t>
  </si>
  <si>
    <t xml:space="preserve">     Total, Appropriated Positions</t>
  </si>
  <si>
    <t>Note: Unless proposing a restructure the organizational chart is not necessary.</t>
  </si>
  <si>
    <t>FY 2013 Program Increases/Offsets By Decision Unit</t>
  </si>
  <si>
    <t>25.2 Other services from non-Federal sources</t>
  </si>
  <si>
    <t>25.3 Other goods and services from Federal sources</t>
  </si>
  <si>
    <t xml:space="preserve">2011 Enacted w/Rescissions </t>
  </si>
  <si>
    <t>Antitrust Division</t>
  </si>
  <si>
    <t>JCON and JCON S/TS</t>
  </si>
  <si>
    <t>Office of Information Policy (OIP)</t>
  </si>
  <si>
    <t>Professional Responsibility Advisory Office (PRAO)</t>
  </si>
  <si>
    <t>Increases:</t>
  </si>
  <si>
    <t>Offsets</t>
  </si>
  <si>
    <t>IT Savings</t>
  </si>
  <si>
    <t>Total
 Authorized</t>
  </si>
  <si>
    <t>Mathematics and Statistics (1500-1599)</t>
  </si>
  <si>
    <t>Social Science, Economics and Kindred (100-199)</t>
  </si>
  <si>
    <t>Offset
IT Savings</t>
  </si>
  <si>
    <t>25.6 Medical care</t>
  </si>
  <si>
    <t>13.0  Benefits for former personnel</t>
  </si>
  <si>
    <r>
      <rPr>
        <u/>
        <sz val="11"/>
        <rFont val="Times New Roman"/>
        <family val="1"/>
      </rPr>
      <t>JCON and JCON S/TS:</t>
    </r>
    <r>
      <rPr>
        <sz val="11"/>
        <rFont val="Times New Roman"/>
        <family val="1"/>
      </rPr>
      <t xml:space="preserve">  A transfer of $385,000 is included in support of the Department's Justice Consolidated Office Network (JCON) and JCON S/TS programs which will be moved to the Working Capital Fund and provided as a billable service in FY2013.</t>
    </r>
  </si>
  <si>
    <r>
      <t>Office of Information Policy:</t>
    </r>
    <r>
      <rPr>
        <sz val="11"/>
        <rFont val="Times New Roman"/>
        <family val="1"/>
      </rPr>
      <t xml:space="preserve">  The component transfers for the Office of Information Policy (OIP) into the General Administration appropriation will centralize appropriated funding and eliminate the current reimbursable financing process.  The centralization of the funding is administratively advantageous because it eliminates the paper-intensive reimbursement process.</t>
    </r>
  </si>
  <si>
    <r>
      <rPr>
        <u/>
        <sz val="11"/>
        <rFont val="Times New Roman"/>
        <family val="1"/>
      </rPr>
      <t>Professional Responsibility Advisory Office:</t>
    </r>
    <r>
      <rPr>
        <sz val="11"/>
        <rFont val="Times New Roman"/>
        <family val="1"/>
      </rPr>
      <t xml:space="preserve"> The component transfers for the Professional Responsibility Advisory Office (PRAO) into the General Administration appropriation will centralize appropriated funding and eliminate the current reimbursable financing process.  The centralization of the funding is administratively advantageous because it eliminates the paper-intensive reimbursement process. </t>
    </r>
  </si>
  <si>
    <t>Total 2012 Enacted (with Rescissions)</t>
  </si>
  <si>
    <t>2012 Rescissions</t>
  </si>
  <si>
    <t>Other Adjustments</t>
  </si>
  <si>
    <t>2012 - 2013 Total Change</t>
  </si>
  <si>
    <t xml:space="preserve">2012 Enacted </t>
  </si>
  <si>
    <t>D: Resources by DOJ Strategic Goal and Strategic Objective</t>
  </si>
  <si>
    <t>Resources by Department of Justice Strategic Goal/Objective</t>
  </si>
  <si>
    <t>2011 Appropriation Enacted</t>
  </si>
  <si>
    <t>2012 Enacted</t>
  </si>
  <si>
    <t>Strategic Goal and Strategic Objective</t>
  </si>
  <si>
    <t>Direct, Reimb. Other FTE</t>
  </si>
  <si>
    <t>Direct Amount $000s</t>
  </si>
  <si>
    <t>Goal 2: Prevent Crime, Protect the Rights of the 
             American People, and Enforce Federal Law</t>
  </si>
  <si>
    <t xml:space="preserve">   2.6 Protect the federal fisc and defend the interests of the United States</t>
  </si>
  <si>
    <t>Subtotal, Goal 2</t>
  </si>
  <si>
    <t>GRAND TOTAL</t>
  </si>
  <si>
    <t>Antitrust Division - Criminal</t>
  </si>
  <si>
    <t>Antitrust Division - Civil</t>
  </si>
  <si>
    <r>
      <t>Retirement:</t>
    </r>
    <r>
      <rPr>
        <sz val="11"/>
        <rFont val="Times New Roman"/>
        <family val="1"/>
      </rPr>
      <t xml:space="preserve">  Agency retirement contributions increase as employees under CSRS retire and are replaced by FERS employees.  Based on OPM government-wide estimates, we project that the DOJ workforce will convert from CSRS to FERS at a rate of</t>
    </r>
    <r>
      <rPr>
        <sz val="11"/>
        <color indexed="10"/>
        <rFont val="Times New Roman"/>
        <family val="1"/>
      </rPr>
      <t xml:space="preserve"> </t>
    </r>
    <r>
      <rPr>
        <sz val="11"/>
        <rFont val="Times New Roman"/>
        <family val="1"/>
      </rPr>
      <t>1.3 percent per year.  The requested increase of  $189,000 is necessary to meet our increased retirement obligations as a result of this conversion.</t>
    </r>
  </si>
  <si>
    <r>
      <t>Employees Compensation Fund:</t>
    </r>
    <r>
      <rPr>
        <sz val="11"/>
        <rFont val="Times New Roman"/>
        <family val="1"/>
      </rPr>
      <t xml:space="preserve">  The $125,000 decrease reflects payments to the Department of Labor for injury benefits paid in the past year under the Federal Employee Compensation Act.  This estimate is based on the first quarter of prior year billing and current year estimates.</t>
    </r>
  </si>
  <si>
    <r>
      <t>Health Insurance:</t>
    </r>
    <r>
      <rPr>
        <sz val="11"/>
        <rFont val="Times New Roman"/>
        <family val="1"/>
      </rPr>
      <t xml:space="preserve">  Effective January 2013, this component's contribution to Federal employees' health insurance premiums increased by 7.1 percent.  Applied against the 2011 estimate of $4,633,802, the additional amount required is $329,000.</t>
    </r>
  </si>
  <si>
    <r>
      <t>General Services Administration (GSA) Rent:</t>
    </r>
    <r>
      <rPr>
        <sz val="11"/>
        <color indexed="8"/>
        <rFont val="Times New Roman"/>
        <family val="1"/>
      </rPr>
      <t xml:space="preserve">  GSA will continue to charge rental rates that approximate those charged to commercial tenants for equivalent space and related services.  The requested increase of $708,000 is required to meet our commitment to GSA.  The costs associated with GSA rent were derived through the use of an automated system, which uses the latest inventory data, including rate increases to be effective in FY 2013 for each building currently occupied by Department of Justice components, as well as the costs of new space to be occupied.  GSA provided data on the rate increases.</t>
    </r>
  </si>
  <si>
    <r>
      <t>DHS Security Charges:</t>
    </r>
    <r>
      <rPr>
        <sz val="11"/>
        <color indexed="8"/>
        <rFont val="Times New Roman"/>
        <family val="1"/>
      </rPr>
      <t xml:space="preserve">  The Department of Homeland Security (DHS) will continue to charge Basic Security and Building Specific Security.  The requested increase of $85,000 is required to meet our commitment to DHS, and cost estimates were developed by DHS.</t>
    </r>
  </si>
  <si>
    <r>
      <rPr>
        <b/>
        <sz val="12"/>
        <rFont val="Times New Roman"/>
        <family val="1"/>
      </rPr>
      <t xml:space="preserve">Carryover Amount:  </t>
    </r>
    <r>
      <rPr>
        <sz val="12"/>
        <rFont val="Times New Roman"/>
        <family val="1"/>
      </rPr>
      <t xml:space="preserve">FY 2010 funds were carried over from the 15X0319 account.  The Division brought forward </t>
    </r>
    <r>
      <rPr>
        <b/>
        <sz val="12"/>
        <rFont val="Times New Roman"/>
        <family val="1"/>
      </rPr>
      <t>$17,238</t>
    </r>
    <r>
      <rPr>
        <sz val="12"/>
        <rFont val="Times New Roman"/>
        <family val="1"/>
      </rPr>
      <t xml:space="preserve"> from prior years' salaries and expenses funding, of which </t>
    </r>
    <r>
      <rPr>
        <b/>
        <sz val="12"/>
        <rFont val="Times New Roman"/>
        <family val="1"/>
      </rPr>
      <t>$909</t>
    </r>
    <r>
      <rPr>
        <sz val="12"/>
        <rFont val="Times New Roman"/>
        <family val="1"/>
      </rPr>
      <t xml:space="preserve"> was made available.
The remaining carryover amount of </t>
    </r>
    <r>
      <rPr>
        <b/>
        <sz val="12"/>
        <rFont val="Times New Roman"/>
        <family val="1"/>
      </rPr>
      <t>$16,329</t>
    </r>
    <r>
      <rPr>
        <sz val="12"/>
        <rFont val="Times New Roman"/>
        <family val="1"/>
      </rPr>
      <t xml:space="preserve"> is not available for obligation in FY 2011 and is comprised of:  
</t>
    </r>
    <r>
      <rPr>
        <b/>
        <sz val="12"/>
        <rFont val="Times New Roman"/>
        <family val="1"/>
      </rPr>
      <t>$15,720</t>
    </r>
    <r>
      <rPr>
        <sz val="12"/>
        <rFont val="Times New Roman"/>
        <family val="1"/>
      </rPr>
      <t xml:space="preserve"> in FY 2007 HSR Fee collections in excess of the FY 2007 authorized level of $129,000
and </t>
    </r>
    <r>
      <rPr>
        <b/>
        <sz val="12"/>
        <rFont val="Times New Roman"/>
        <family val="1"/>
      </rPr>
      <t xml:space="preserve">$609 </t>
    </r>
    <r>
      <rPr>
        <sz val="12"/>
        <rFont val="Times New Roman"/>
        <family val="1"/>
      </rPr>
      <t>in recoveries not made available in FY 2009; held for prior year real property taxes. 
Recoveries:  The amount shown includes $1,752 in realized prior year recoveries which will be used for salaries and expenses of the Antitrust Division.</t>
    </r>
  </si>
  <si>
    <t>G: Crosswalk of 2012 Availability</t>
  </si>
  <si>
    <t>Crosswalk of 2012 Availability</t>
  </si>
  <si>
    <t>2012 Availability</t>
  </si>
  <si>
    <r>
      <rPr>
        <b/>
        <sz val="12"/>
        <rFont val="Times New Roman"/>
        <family val="1"/>
      </rPr>
      <t xml:space="preserve">Carryover Amount:  </t>
    </r>
    <r>
      <rPr>
        <sz val="12"/>
        <rFont val="Times New Roman"/>
        <family val="1"/>
      </rPr>
      <t xml:space="preserve">FY 2011 funds were carried over from the 15X0319 account.  The Division brought forward </t>
    </r>
    <r>
      <rPr>
        <b/>
        <sz val="12"/>
        <rFont val="Times New Roman"/>
        <family val="1"/>
      </rPr>
      <t>$17,873</t>
    </r>
    <r>
      <rPr>
        <sz val="12"/>
        <rFont val="Times New Roman"/>
        <family val="1"/>
      </rPr>
      <t xml:space="preserve"> from prior years' salaries and expenses funding, of which </t>
    </r>
    <r>
      <rPr>
        <b/>
        <sz val="12"/>
        <rFont val="Times New Roman"/>
        <family val="1"/>
      </rPr>
      <t>$1,544</t>
    </r>
    <r>
      <rPr>
        <sz val="12"/>
        <rFont val="Times New Roman"/>
        <family val="1"/>
      </rPr>
      <t xml:space="preserve"> was made available.
The remaining carryover amount of </t>
    </r>
    <r>
      <rPr>
        <b/>
        <sz val="12"/>
        <rFont val="Times New Roman"/>
        <family val="1"/>
      </rPr>
      <t>$16,329</t>
    </r>
    <r>
      <rPr>
        <sz val="12"/>
        <rFont val="Times New Roman"/>
        <family val="1"/>
      </rPr>
      <t xml:space="preserve"> is not available for obligation in FY 2012 and is comprised of:  
</t>
    </r>
    <r>
      <rPr>
        <b/>
        <sz val="12"/>
        <rFont val="Times New Roman"/>
        <family val="1"/>
      </rPr>
      <t>$15,720</t>
    </r>
    <r>
      <rPr>
        <sz val="12"/>
        <rFont val="Times New Roman"/>
        <family val="1"/>
      </rPr>
      <t xml:space="preserve"> in FY 2007 HSR Fee collections in excess of the FY 2007 authorized level of $129,000
and </t>
    </r>
    <r>
      <rPr>
        <b/>
        <sz val="12"/>
        <rFont val="Times New Roman"/>
        <family val="1"/>
      </rPr>
      <t xml:space="preserve">$609 </t>
    </r>
    <r>
      <rPr>
        <sz val="12"/>
        <rFont val="Times New Roman"/>
        <family val="1"/>
      </rPr>
      <t xml:space="preserve">in recoveries not made available in FY 2009; held for prior year real property taxes. 
</t>
    </r>
  </si>
  <si>
    <t>H: Summary of Reimbursable Resources</t>
  </si>
  <si>
    <t>Summary of Reimbursable Resources</t>
  </si>
  <si>
    <t>Collections by Source</t>
  </si>
  <si>
    <t>2011 Enacted</t>
  </si>
  <si>
    <t>2012 Planned</t>
  </si>
  <si>
    <t>Increase/Decrease</t>
  </si>
  <si>
    <t>Budgetary Resources:</t>
  </si>
  <si>
    <t>Environment and Natural Resource Division</t>
  </si>
  <si>
    <t>Executive Office of the President - White House</t>
  </si>
  <si>
    <t>Justice Management Division</t>
  </si>
  <si>
    <t>Department of Commerce</t>
  </si>
  <si>
    <t>Department of the Interior</t>
  </si>
  <si>
    <t>Office of Attorney Recruitment Management</t>
  </si>
  <si>
    <t xml:space="preserve">2011 Enacted </t>
  </si>
  <si>
    <t>Library (1400-1499)</t>
  </si>
  <si>
    <t>2011 Actuals</t>
  </si>
  <si>
    <t>32.0  Lease Hold Improvements</t>
  </si>
  <si>
    <r>
      <t>2013 Pay Raise</t>
    </r>
    <r>
      <rPr>
        <sz val="11"/>
        <rFont val="Times New Roman"/>
        <family val="1"/>
      </rPr>
      <t>:  This request provides for a proposed .5 percent pay raise to be effective in January of 2013.  This increase only includes the general pay raise.  The amount requested, $381,000, represents the pay amounts for 3/4 of the fiscal year plus appropriate benefits ($290,000 for pay and $91,000 for benefits).</t>
    </r>
  </si>
  <si>
    <r>
      <t>FERS Regular/Law Enforcement Retirement Contribution:</t>
    </r>
    <r>
      <rPr>
        <sz val="11"/>
        <rFont val="Times New Roman"/>
        <family val="1"/>
      </rPr>
      <t xml:space="preserve">  On June 11, 2010, the Board of Actuaries of the Civil Service Retirement System recommended a new set of economic assumptions for the Civil Service Retirement System (CSRS) and the Federal Employees Retirement System (FERS).  In accordance with this change, effective October 1, 2011 (FY2012), the normal cost of regular retirement under FERS will increase from the current level of 12.5% of pay to 12.7%.  The FERS contribution for Law Enforcement retirement will increase from 27.0% to 27.6%.  This will result in new agency contribution rates of 11.9% for regular personnel (up from the current 11.7%) and 26.3% for law enforcement personnel (up from the current 25.7%).  The amount requested, $150,000, represents the funds needed to cover this increase.</t>
    </r>
  </si>
  <si>
    <t xml:space="preserve">2011 Appropriation Enacted </t>
  </si>
  <si>
    <t>FY 2011 Enacted Without Balance Rescissions</t>
  </si>
  <si>
    <t>Balance Rescissions</t>
  </si>
  <si>
    <t>FY 2012 Enacted Without Balance Rescissions</t>
  </si>
  <si>
    <t>FY 2012 Availability</t>
  </si>
  <si>
    <t>NOTE:  All FTE numbers in this table reflect authorized FTE, which is the total number of FTE available to a component.  Because the FY 2013 President's Budget Appendix builds the FTE request using actual FTE rather than authorized, it may not match the FY 2012 FTE enacted and FY 2013 request reflected in this table.</t>
  </si>
  <si>
    <r>
      <t>Changes in Compensable Days:</t>
    </r>
    <r>
      <rPr>
        <sz val="11"/>
        <rFont val="Times New Roman"/>
        <family val="1"/>
      </rPr>
      <t xml:space="preserve">  The increased cost for one more compensable day in FY 2013 compared to FY 2012 is calculated by dividing the FY 2012 estimated personnel compensation $86,049,600 and applicable benefits $16,390,400 by 261 compensable days.</t>
    </r>
  </si>
  <si>
    <r>
      <rPr>
        <u/>
        <sz val="11"/>
        <color indexed="8"/>
        <rFont val="Times New Roman"/>
        <family val="1"/>
      </rPr>
      <t>Base Adjustment:</t>
    </r>
    <r>
      <rPr>
        <sz val="11"/>
        <color indexed="8"/>
        <rFont val="Times New Roman"/>
        <family val="1"/>
      </rPr>
      <t xml:space="preserve">   The FY 2011 congressional appropriations conference process left the Antitrust Division at the reduced Senate mark level, while all other DOJ litigating components were restored to FY 2011 enacted levels.  This adjustment restores the Division's base level funding.</t>
    </r>
  </si>
</sst>
</file>

<file path=xl/styles.xml><?xml version="1.0" encoding="utf-8"?>
<styleSheet xmlns="http://schemas.openxmlformats.org/spreadsheetml/2006/main">
  <numFmts count="8">
    <numFmt numFmtId="5" formatCode="&quot;$&quot;#,##0_);\(&quot;$&quot;#,##0\)"/>
    <numFmt numFmtId="44" formatCode="_(&quot;$&quot;* #,##0.00_);_(&quot;$&quot;* \(#,##0.00\);_(&quot;$&quot;* &quot;-&quot;??_);_(@_)"/>
    <numFmt numFmtId="43" formatCode="_(* #,##0.00_);_(* \(#,##0.00\);_(* &quot;-&quot;??_);_(@_)"/>
    <numFmt numFmtId="164" formatCode="&quot;$&quot;#,##0"/>
    <numFmt numFmtId="165" formatCode="_(* #,##0_);_(* \(#,##0\);_(* &quot;....&quot;_);_(@_)"/>
    <numFmt numFmtId="166" formatCode="_(* #,##0_);_(* \(#,##0\);_(* &quot;-&quot;??_);_(@_)"/>
    <numFmt numFmtId="167" formatCode="0_);\(0\)"/>
    <numFmt numFmtId="168" formatCode="_(&quot;$&quot;* #,##0_);_(&quot;$&quot;* \(#,##0\);_(&quot;$&quot;* &quot;-&quot;??_);_(@_)"/>
  </numFmts>
  <fonts count="74">
    <font>
      <sz val="12"/>
      <name val="Arial"/>
    </font>
    <font>
      <sz val="12"/>
      <name val="TimesNewRomanPS"/>
    </font>
    <font>
      <sz val="12"/>
      <name val="Times New Roman"/>
      <family val="1"/>
    </font>
    <font>
      <sz val="12"/>
      <name val="Times New Roman"/>
      <family val="1"/>
    </font>
    <font>
      <sz val="10"/>
      <color indexed="8"/>
      <name val="TMS"/>
    </font>
    <font>
      <sz val="12"/>
      <name val="Times New Roman"/>
      <family val="1"/>
    </font>
    <font>
      <sz val="10"/>
      <color indexed="8"/>
      <name val="Times New Roman"/>
      <family val="1"/>
    </font>
    <font>
      <i/>
      <sz val="10"/>
      <color indexed="8"/>
      <name val="Times New Roman"/>
      <family val="1"/>
    </font>
    <font>
      <sz val="10"/>
      <name val="Times New Roman"/>
      <family val="1"/>
    </font>
    <font>
      <b/>
      <sz val="14"/>
      <name val="Times New Roman"/>
      <family val="1"/>
    </font>
    <font>
      <sz val="13"/>
      <name val="Times New Roman"/>
      <family val="1"/>
    </font>
    <font>
      <sz val="8"/>
      <color indexed="8"/>
      <name val="Times New Roman"/>
      <family val="1"/>
    </font>
    <font>
      <b/>
      <sz val="12"/>
      <name val="Arial"/>
      <family val="2"/>
    </font>
    <font>
      <sz val="12"/>
      <name val="Arial"/>
      <family val="2"/>
    </font>
    <font>
      <sz val="10"/>
      <name val="Arial"/>
      <family val="2"/>
    </font>
    <font>
      <b/>
      <sz val="12"/>
      <name val="Times New Roman"/>
      <family val="1"/>
    </font>
    <font>
      <b/>
      <sz val="16"/>
      <name val="Times New Roman"/>
      <family val="1"/>
    </font>
    <font>
      <sz val="10"/>
      <name val="Arial"/>
      <family val="2"/>
    </font>
    <font>
      <b/>
      <sz val="10"/>
      <name val="Times New Roman"/>
      <family val="1"/>
    </font>
    <font>
      <sz val="14"/>
      <name val="Times New Roman"/>
      <family val="1"/>
    </font>
    <font>
      <sz val="12"/>
      <color indexed="8"/>
      <name val="Times New Roman"/>
      <family val="1"/>
    </font>
    <font>
      <b/>
      <sz val="12"/>
      <color indexed="8"/>
      <name val="Times New Roman"/>
      <family val="1"/>
    </font>
    <font>
      <sz val="14"/>
      <name val="Arial"/>
      <family val="2"/>
    </font>
    <font>
      <b/>
      <sz val="10"/>
      <color indexed="8"/>
      <name val="Times New Roman"/>
      <family val="1"/>
    </font>
    <font>
      <b/>
      <sz val="11"/>
      <color indexed="8"/>
      <name val="Times New Roman"/>
      <family val="1"/>
    </font>
    <font>
      <b/>
      <sz val="11"/>
      <name val="Times New Roman"/>
      <family val="1"/>
    </font>
    <font>
      <sz val="8"/>
      <name val="Arial"/>
      <family val="2"/>
    </font>
    <font>
      <sz val="9"/>
      <name val="Times New Roman"/>
      <family val="1"/>
    </font>
    <font>
      <b/>
      <sz val="18"/>
      <name val="Times New Roman"/>
      <family val="1"/>
    </font>
    <font>
      <sz val="18"/>
      <name val="Times New Roman"/>
      <family val="1"/>
    </font>
    <font>
      <b/>
      <sz val="14"/>
      <color indexed="8"/>
      <name val="Times New Roman"/>
      <family val="1"/>
    </font>
    <font>
      <b/>
      <sz val="16"/>
      <color indexed="8"/>
      <name val="Times New Roman"/>
      <family val="1"/>
    </font>
    <font>
      <sz val="14"/>
      <color indexed="8"/>
      <name val="Times New Roman"/>
      <family val="1"/>
    </font>
    <font>
      <b/>
      <i/>
      <sz val="10"/>
      <name val="Arial"/>
      <family val="2"/>
    </font>
    <font>
      <sz val="8"/>
      <name val="Arial"/>
      <family val="2"/>
    </font>
    <font>
      <sz val="12"/>
      <color indexed="9"/>
      <name val="Arial"/>
      <family val="2"/>
    </font>
    <font>
      <sz val="12"/>
      <color indexed="9"/>
      <name val="Times New Roman"/>
      <family val="1"/>
    </font>
    <font>
      <sz val="10"/>
      <color indexed="9"/>
      <name val="Times New Roman"/>
      <family val="1"/>
    </font>
    <font>
      <sz val="10"/>
      <color indexed="9"/>
      <name val="TMS"/>
    </font>
    <font>
      <sz val="8"/>
      <color indexed="9"/>
      <name val="Arial"/>
      <family val="2"/>
    </font>
    <font>
      <sz val="8"/>
      <color indexed="9"/>
      <name val="Arial"/>
      <family val="2"/>
    </font>
    <font>
      <sz val="8"/>
      <name val="Times New Roman"/>
      <family val="1"/>
    </font>
    <font>
      <sz val="8"/>
      <color indexed="9"/>
      <name val="Times New Roman"/>
      <family val="1"/>
    </font>
    <font>
      <sz val="8"/>
      <color indexed="8"/>
      <name val="Arial"/>
      <family val="2"/>
    </font>
    <font>
      <sz val="8"/>
      <color indexed="9"/>
      <name val="Times New Roman"/>
      <family val="1"/>
    </font>
    <font>
      <sz val="8"/>
      <name val="Times New Roman"/>
      <family val="1"/>
    </font>
    <font>
      <sz val="12"/>
      <name val="Arial"/>
      <family val="2"/>
    </font>
    <font>
      <sz val="18"/>
      <name val="Arial"/>
      <family val="2"/>
    </font>
    <font>
      <sz val="16"/>
      <name val="Arial"/>
      <family val="2"/>
    </font>
    <font>
      <b/>
      <sz val="12"/>
      <color indexed="9"/>
      <name val="Arial"/>
      <family val="2"/>
    </font>
    <font>
      <u/>
      <sz val="12"/>
      <name val="Times New Roman"/>
      <family val="1"/>
    </font>
    <font>
      <b/>
      <u/>
      <sz val="12"/>
      <name val="Times New Roman"/>
      <family val="1"/>
    </font>
    <font>
      <sz val="10"/>
      <name val="Arial"/>
      <family val="2"/>
    </font>
    <font>
      <sz val="16"/>
      <color indexed="8"/>
      <name val="Times New Roman"/>
      <family val="1"/>
    </font>
    <font>
      <sz val="10"/>
      <name val="Arial"/>
      <family val="2"/>
    </font>
    <font>
      <u/>
      <sz val="11"/>
      <name val="Times New Roman"/>
      <family val="1"/>
    </font>
    <font>
      <sz val="11"/>
      <name val="Arial"/>
      <family val="2"/>
    </font>
    <font>
      <b/>
      <u/>
      <sz val="11"/>
      <name val="Times New Roman"/>
      <family val="1"/>
    </font>
    <font>
      <sz val="11"/>
      <name val="Times New Roman"/>
      <family val="1"/>
    </font>
    <font>
      <sz val="11"/>
      <color indexed="10"/>
      <name val="Times New Roman"/>
      <family val="1"/>
    </font>
    <font>
      <u/>
      <sz val="11"/>
      <color indexed="8"/>
      <name val="Times New Roman"/>
      <family val="1"/>
    </font>
    <font>
      <sz val="11"/>
      <color indexed="8"/>
      <name val="Times New Roman"/>
      <family val="1"/>
    </font>
    <font>
      <u/>
      <sz val="11"/>
      <name val="Arial"/>
      <family val="2"/>
    </font>
    <font>
      <sz val="16"/>
      <name val="Times New Roman"/>
      <family val="1"/>
    </font>
    <font>
      <sz val="10"/>
      <color indexed="9"/>
      <name val="Arial"/>
      <family val="2"/>
    </font>
    <font>
      <b/>
      <sz val="9"/>
      <name val="Times New Roman"/>
      <family val="1"/>
    </font>
    <font>
      <u/>
      <sz val="10"/>
      <name val="Times New Roman"/>
      <family val="1"/>
    </font>
    <font>
      <b/>
      <sz val="10"/>
      <name val="Arial"/>
      <family val="2"/>
    </font>
    <font>
      <i/>
      <sz val="10"/>
      <name val="Times New Roman"/>
      <family val="1"/>
    </font>
    <font>
      <u/>
      <sz val="12"/>
      <name val="TimesNewRomanPS"/>
    </font>
    <font>
      <sz val="12"/>
      <color indexed="8"/>
      <name val="TMS"/>
    </font>
    <font>
      <b/>
      <u/>
      <sz val="14"/>
      <name val="Arial"/>
      <family val="2"/>
    </font>
    <font>
      <b/>
      <u/>
      <sz val="12"/>
      <name val="Arial"/>
      <family val="2"/>
    </font>
    <font>
      <u/>
      <sz val="12"/>
      <color indexed="8"/>
      <name val="TMS"/>
    </font>
  </fonts>
  <fills count="3">
    <fill>
      <patternFill patternType="none"/>
    </fill>
    <fill>
      <patternFill patternType="gray125"/>
    </fill>
    <fill>
      <patternFill patternType="solid">
        <fgColor indexed="9"/>
        <bgColor indexed="64"/>
      </patternFill>
    </fill>
  </fills>
  <borders count="138">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8"/>
      </bottom>
      <diagonal/>
    </border>
    <border>
      <left style="thin">
        <color indexed="64"/>
      </left>
      <right/>
      <top style="thin">
        <color indexed="64"/>
      </top>
      <bottom style="thin">
        <color indexed="64"/>
      </bottom>
      <diagonal/>
    </border>
    <border>
      <left style="thin">
        <color indexed="64"/>
      </left>
      <right/>
      <top style="hair">
        <color indexed="64"/>
      </top>
      <bottom style="medium">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style="medium">
        <color indexed="8"/>
      </bottom>
      <diagonal/>
    </border>
    <border>
      <left style="thin">
        <color indexed="8"/>
      </left>
      <right/>
      <top style="thin">
        <color indexed="8"/>
      </top>
      <bottom style="medium">
        <color indexed="8"/>
      </bottom>
      <diagonal/>
    </border>
    <border>
      <left style="thin">
        <color indexed="64"/>
      </left>
      <right style="thin">
        <color indexed="64"/>
      </right>
      <top style="hair">
        <color indexed="64"/>
      </top>
      <bottom style="hair">
        <color indexed="64"/>
      </bottom>
      <diagonal/>
    </border>
    <border>
      <left/>
      <right/>
      <top style="hair">
        <color indexed="64"/>
      </top>
      <bottom style="medium">
        <color indexed="64"/>
      </bottom>
      <diagonal/>
    </border>
    <border>
      <left style="thin">
        <color indexed="64"/>
      </left>
      <right style="thin">
        <color indexed="64"/>
      </right>
      <top/>
      <bottom style="thin">
        <color indexed="23"/>
      </bottom>
      <diagonal/>
    </border>
    <border>
      <left style="thin">
        <color indexed="8"/>
      </left>
      <right/>
      <top style="thin">
        <color indexed="8"/>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bottom style="medium">
        <color indexed="64"/>
      </bottom>
      <diagonal/>
    </border>
    <border>
      <left/>
      <right/>
      <top style="thin">
        <color indexed="8"/>
      </top>
      <bottom style="medium">
        <color indexed="64"/>
      </bottom>
      <diagonal/>
    </border>
    <border>
      <left/>
      <right/>
      <top/>
      <bottom style="hair">
        <color indexed="8"/>
      </bottom>
      <diagonal/>
    </border>
    <border>
      <left/>
      <right style="medium">
        <color indexed="8"/>
      </right>
      <top style="thin">
        <color indexed="8"/>
      </top>
      <bottom style="medium">
        <color indexed="64"/>
      </bottom>
      <diagonal/>
    </border>
    <border>
      <left/>
      <right style="medium">
        <color indexed="8"/>
      </right>
      <top/>
      <bottom style="hair">
        <color indexed="8"/>
      </bottom>
      <diagonal/>
    </border>
    <border>
      <left/>
      <right style="medium">
        <color indexed="8"/>
      </right>
      <top style="thin">
        <color indexed="8"/>
      </top>
      <bottom style="medium">
        <color indexed="8"/>
      </bottom>
      <diagonal/>
    </border>
    <border>
      <left style="thin">
        <color indexed="8"/>
      </left>
      <right/>
      <top/>
      <bottom/>
      <diagonal/>
    </border>
    <border>
      <left/>
      <right/>
      <top style="hair">
        <color indexed="64"/>
      </top>
      <bottom style="hair">
        <color indexed="64"/>
      </bottom>
      <diagonal/>
    </border>
    <border>
      <left style="thin">
        <color indexed="64"/>
      </left>
      <right style="thin">
        <color indexed="64"/>
      </right>
      <top/>
      <bottom/>
      <diagonal/>
    </border>
    <border>
      <left/>
      <right/>
      <top style="medium">
        <color indexed="64"/>
      </top>
      <bottom style="thin">
        <color indexed="64"/>
      </bottom>
      <diagonal/>
    </border>
    <border>
      <left style="thin">
        <color indexed="64"/>
      </left>
      <right/>
      <top style="hair">
        <color indexed="23"/>
      </top>
      <bottom style="hair">
        <color indexed="23"/>
      </bottom>
      <diagonal/>
    </border>
    <border>
      <left style="thin">
        <color indexed="23"/>
      </left>
      <right style="thin">
        <color indexed="23"/>
      </right>
      <top style="hair">
        <color indexed="23"/>
      </top>
      <bottom style="hair">
        <color indexed="23"/>
      </bottom>
      <diagonal/>
    </border>
    <border>
      <left style="thin">
        <color indexed="8"/>
      </left>
      <right/>
      <top style="thin">
        <color indexed="8"/>
      </top>
      <bottom style="thin">
        <color indexed="64"/>
      </bottom>
      <diagonal/>
    </border>
    <border>
      <left style="thin">
        <color indexed="64"/>
      </left>
      <right/>
      <top style="thin">
        <color indexed="8"/>
      </top>
      <bottom/>
      <diagonal/>
    </border>
    <border>
      <left style="thin">
        <color indexed="64"/>
      </left>
      <right/>
      <top/>
      <bottom style="thin">
        <color indexed="8"/>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hair">
        <color indexed="23"/>
      </top>
      <bottom/>
      <diagonal/>
    </border>
    <border>
      <left style="thin">
        <color indexed="23"/>
      </left>
      <right style="thin">
        <color indexed="23"/>
      </right>
      <top style="hair">
        <color indexed="23"/>
      </top>
      <bottom/>
      <diagonal/>
    </border>
    <border>
      <left style="thin">
        <color indexed="64"/>
      </left>
      <right/>
      <top style="hair">
        <color indexed="64"/>
      </top>
      <bottom style="hair">
        <color indexed="23"/>
      </bottom>
      <diagonal/>
    </border>
    <border>
      <left style="thin">
        <color indexed="23"/>
      </left>
      <right style="thin">
        <color indexed="23"/>
      </right>
      <top style="hair">
        <color indexed="64"/>
      </top>
      <bottom style="hair">
        <color indexed="23"/>
      </bottom>
      <diagonal/>
    </border>
    <border>
      <left style="thin">
        <color indexed="8"/>
      </left>
      <right style="thin">
        <color indexed="8"/>
      </right>
      <top style="thin">
        <color indexed="8"/>
      </top>
      <bottom style="medium">
        <color indexed="8"/>
      </bottom>
      <diagonal/>
    </border>
    <border>
      <left style="medium">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hair">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23"/>
      </bottom>
      <diagonal/>
    </border>
    <border>
      <left/>
      <right/>
      <top/>
      <bottom style="thin">
        <color indexed="23"/>
      </bottom>
      <diagonal/>
    </border>
    <border>
      <left/>
      <right/>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top style="thin">
        <color indexed="64"/>
      </top>
      <bottom/>
      <diagonal/>
    </border>
    <border>
      <left style="thin">
        <color indexed="8"/>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medium">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medium">
        <color indexed="64"/>
      </bottom>
      <diagonal/>
    </border>
    <border>
      <left/>
      <right/>
      <top style="thin">
        <color indexed="8"/>
      </top>
      <bottom/>
      <diagonal/>
    </border>
    <border>
      <left/>
      <right style="thin">
        <color indexed="8"/>
      </right>
      <top style="thin">
        <color indexed="8"/>
      </top>
      <bottom/>
      <diagonal/>
    </border>
    <border>
      <left/>
      <right style="thin">
        <color indexed="8"/>
      </right>
      <top/>
      <bottom/>
      <diagonal/>
    </border>
    <border>
      <left style="thin">
        <color indexed="8"/>
      </left>
      <right/>
      <top style="thin">
        <color indexed="8"/>
      </top>
      <bottom/>
      <diagonal/>
    </border>
    <border>
      <left/>
      <right style="medium">
        <color indexed="8"/>
      </right>
      <top style="thin">
        <color indexed="8"/>
      </top>
      <bottom/>
      <diagonal/>
    </border>
    <border>
      <left style="thin">
        <color indexed="8"/>
      </left>
      <right/>
      <top/>
      <bottom style="thin">
        <color indexed="8"/>
      </bottom>
      <diagonal/>
    </border>
    <border>
      <left/>
      <right style="medium">
        <color indexed="8"/>
      </right>
      <top/>
      <bottom style="thin">
        <color indexed="8"/>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23"/>
      </bottom>
      <diagonal/>
    </border>
    <border>
      <left style="thin">
        <color indexed="64"/>
      </left>
      <right style="medium">
        <color indexed="64"/>
      </right>
      <top/>
      <bottom style="thin">
        <color indexed="8"/>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medium">
        <color indexed="64"/>
      </left>
      <right style="thin">
        <color indexed="64"/>
      </right>
      <top/>
      <bottom style="thin">
        <color indexed="23"/>
      </bottom>
      <diagonal/>
    </border>
    <border>
      <left style="medium">
        <color indexed="64"/>
      </left>
      <right style="thin">
        <color indexed="64"/>
      </right>
      <top/>
      <bottom style="thin">
        <color indexed="8"/>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s>
  <cellStyleXfs count="15">
    <xf numFmtId="0" fontId="0" fillId="0" borderId="0"/>
    <xf numFmtId="43" fontId="14" fillId="0" borderId="0" applyFont="0" applyFill="0" applyBorder="0" applyAlignment="0" applyProtection="0"/>
    <xf numFmtId="43" fontId="54" fillId="0" borderId="0" applyFont="0" applyFill="0" applyBorder="0" applyAlignment="0" applyProtection="0"/>
    <xf numFmtId="44" fontId="14" fillId="0" borderId="0" applyFont="0" applyFill="0" applyBorder="0" applyAlignment="0" applyProtection="0"/>
    <xf numFmtId="0" fontId="13" fillId="0" borderId="0"/>
    <xf numFmtId="0" fontId="52" fillId="0" borderId="0"/>
    <xf numFmtId="0" fontId="13" fillId="0" borderId="0"/>
    <xf numFmtId="0" fontId="13" fillId="0" borderId="0"/>
    <xf numFmtId="0" fontId="13" fillId="0" borderId="0"/>
    <xf numFmtId="0" fontId="14" fillId="0" borderId="0"/>
    <xf numFmtId="0" fontId="17" fillId="0" borderId="0"/>
    <xf numFmtId="0" fontId="17" fillId="0" borderId="0"/>
    <xf numFmtId="9" fontId="54" fillId="0" borderId="0" applyFont="0" applyFill="0" applyBorder="0" applyAlignment="0" applyProtection="0"/>
    <xf numFmtId="9" fontId="14" fillId="0" borderId="0" applyFont="0" applyFill="0" applyBorder="0" applyAlignment="0" applyProtection="0"/>
    <xf numFmtId="0" fontId="14" fillId="0" borderId="0"/>
  </cellStyleXfs>
  <cellXfs count="706">
    <xf numFmtId="0" fontId="0" fillId="0" borderId="0" xfId="0"/>
    <xf numFmtId="165" fontId="1" fillId="0" borderId="0" xfId="0" applyNumberFormat="1" applyFont="1" applyAlignment="1"/>
    <xf numFmtId="165" fontId="5" fillId="0" borderId="0" xfId="0" applyNumberFormat="1" applyFont="1"/>
    <xf numFmtId="3" fontId="5" fillId="0" borderId="0" xfId="0" applyNumberFormat="1" applyFont="1" applyAlignment="1"/>
    <xf numFmtId="3" fontId="5" fillId="0" borderId="0" xfId="0" applyNumberFormat="1" applyFont="1" applyAlignment="1">
      <alignment horizontal="fill"/>
    </xf>
    <xf numFmtId="165" fontId="5" fillId="0" borderId="0" xfId="0" applyNumberFormat="1" applyFont="1" applyAlignment="1"/>
    <xf numFmtId="165" fontId="3" fillId="0" borderId="0" xfId="0" applyNumberFormat="1" applyFont="1" applyAlignment="1"/>
    <xf numFmtId="165" fontId="0" fillId="0" borderId="0" xfId="0" applyNumberFormat="1"/>
    <xf numFmtId="165" fontId="0" fillId="0" borderId="0" xfId="0" applyNumberFormat="1" applyBorder="1"/>
    <xf numFmtId="165" fontId="6" fillId="2" borderId="0" xfId="0" applyNumberFormat="1" applyFont="1" applyFill="1" applyAlignment="1"/>
    <xf numFmtId="165" fontId="5" fillId="0" borderId="0" xfId="0" applyNumberFormat="1" applyFont="1" applyAlignment="1">
      <alignment horizontal="right"/>
    </xf>
    <xf numFmtId="0" fontId="0" fillId="0" borderId="0" xfId="0" applyBorder="1"/>
    <xf numFmtId="3" fontId="4" fillId="2" borderId="0" xfId="0" applyNumberFormat="1" applyFont="1" applyFill="1" applyBorder="1" applyAlignment="1"/>
    <xf numFmtId="165" fontId="2" fillId="0" borderId="0" xfId="0" applyNumberFormat="1" applyFont="1" applyAlignment="1"/>
    <xf numFmtId="165" fontId="5" fillId="0" borderId="0" xfId="0" applyNumberFormat="1" applyFont="1" applyBorder="1"/>
    <xf numFmtId="0" fontId="17" fillId="0" borderId="0" xfId="10"/>
    <xf numFmtId="0" fontId="18" fillId="0" borderId="1" xfId="10" applyFont="1" applyBorder="1" applyAlignment="1">
      <alignment horizontal="center"/>
    </xf>
    <xf numFmtId="0" fontId="18" fillId="0" borderId="2" xfId="10" applyFont="1" applyBorder="1" applyAlignment="1">
      <alignment horizontal="center"/>
    </xf>
    <xf numFmtId="5" fontId="18" fillId="0" borderId="0" xfId="10" applyNumberFormat="1" applyFont="1" applyBorder="1"/>
    <xf numFmtId="0" fontId="0" fillId="0" borderId="0" xfId="0" applyBorder="1" applyAlignment="1">
      <alignment vertical="top" wrapText="1"/>
    </xf>
    <xf numFmtId="0" fontId="27" fillId="0" borderId="0" xfId="0" applyFont="1"/>
    <xf numFmtId="165" fontId="1" fillId="0" borderId="0" xfId="0" applyNumberFormat="1" applyFont="1" applyFill="1" applyAlignment="1"/>
    <xf numFmtId="0" fontId="17" fillId="0" borderId="0" xfId="10" applyBorder="1"/>
    <xf numFmtId="165" fontId="5" fillId="0" borderId="0" xfId="0" applyNumberFormat="1" applyFont="1" applyFill="1" applyAlignment="1"/>
    <xf numFmtId="5" fontId="23" fillId="2" borderId="4" xfId="0" applyNumberFormat="1" applyFont="1" applyFill="1" applyBorder="1" applyAlignment="1"/>
    <xf numFmtId="0" fontId="0" fillId="0" borderId="0" xfId="0" applyBorder="1" applyAlignment="1">
      <alignment horizontal="center"/>
    </xf>
    <xf numFmtId="0" fontId="27" fillId="0" borderId="0" xfId="0" applyFont="1" applyBorder="1" applyAlignment="1">
      <alignment horizontal="center"/>
    </xf>
    <xf numFmtId="0" fontId="0" fillId="0" borderId="0" xfId="0" applyAlignment="1">
      <alignment horizontal="center"/>
    </xf>
    <xf numFmtId="0" fontId="8" fillId="0" borderId="5" xfId="10" applyFont="1" applyBorder="1"/>
    <xf numFmtId="3" fontId="15" fillId="0" borderId="0" xfId="0" applyNumberFormat="1" applyFont="1" applyAlignment="1">
      <alignment horizontal="centerContinuous"/>
    </xf>
    <xf numFmtId="165" fontId="15" fillId="0" borderId="0" xfId="0" applyNumberFormat="1" applyFont="1" applyAlignment="1">
      <alignment horizontal="centerContinuous"/>
    </xf>
    <xf numFmtId="0" fontId="33" fillId="0" borderId="0" xfId="10" applyFont="1" applyFill="1" applyAlignment="1"/>
    <xf numFmtId="164" fontId="21" fillId="2" borderId="4" xfId="0" applyNumberFormat="1" applyFont="1" applyFill="1" applyBorder="1" applyAlignment="1"/>
    <xf numFmtId="165" fontId="36" fillId="0" borderId="0" xfId="0" applyNumberFormat="1" applyFont="1" applyAlignment="1"/>
    <xf numFmtId="167" fontId="23" fillId="2" borderId="6" xfId="0" applyNumberFormat="1" applyFont="1" applyFill="1" applyBorder="1" applyAlignment="1"/>
    <xf numFmtId="0" fontId="40" fillId="0" borderId="0" xfId="0" applyFont="1"/>
    <xf numFmtId="165" fontId="39" fillId="0" borderId="0" xfId="0" applyNumberFormat="1" applyFont="1"/>
    <xf numFmtId="165" fontId="26" fillId="0" borderId="0" xfId="0" applyNumberFormat="1" applyFont="1"/>
    <xf numFmtId="165" fontId="26" fillId="0" borderId="0" xfId="0" applyNumberFormat="1" applyFont="1" applyAlignment="1"/>
    <xf numFmtId="3" fontId="39" fillId="2" borderId="0" xfId="0" applyNumberFormat="1" applyFont="1" applyFill="1" applyAlignment="1"/>
    <xf numFmtId="3" fontId="43" fillId="2" borderId="0" xfId="0" applyNumberFormat="1" applyFont="1" applyFill="1" applyAlignment="1"/>
    <xf numFmtId="3" fontId="43" fillId="2" borderId="0" xfId="0" applyNumberFormat="1" applyFont="1" applyFill="1" applyBorder="1" applyAlignment="1"/>
    <xf numFmtId="0" fontId="26" fillId="0" borderId="0" xfId="0" applyFont="1"/>
    <xf numFmtId="165" fontId="40" fillId="0" borderId="0" xfId="0" applyNumberFormat="1" applyFont="1"/>
    <xf numFmtId="165" fontId="40" fillId="0" borderId="0" xfId="0" applyNumberFormat="1" applyFont="1" applyBorder="1"/>
    <xf numFmtId="165" fontId="44" fillId="0" borderId="0" xfId="0" applyNumberFormat="1" applyFont="1" applyAlignment="1"/>
    <xf numFmtId="165" fontId="45" fillId="0" borderId="0" xfId="0" applyNumberFormat="1" applyFont="1" applyAlignment="1"/>
    <xf numFmtId="3" fontId="42" fillId="0" borderId="0" xfId="0" applyNumberFormat="1" applyFont="1" applyAlignment="1"/>
    <xf numFmtId="3" fontId="41" fillId="0" borderId="0" xfId="0" applyNumberFormat="1" applyFont="1" applyAlignment="1"/>
    <xf numFmtId="0" fontId="40" fillId="0" borderId="0" xfId="10" applyFont="1"/>
    <xf numFmtId="0" fontId="34" fillId="0" borderId="0" xfId="10" applyFont="1"/>
    <xf numFmtId="37" fontId="5" fillId="0" borderId="7" xfId="0" applyNumberFormat="1" applyFont="1" applyBorder="1" applyAlignment="1"/>
    <xf numFmtId="37" fontId="5" fillId="0" borderId="3" xfId="0" applyNumberFormat="1" applyFont="1" applyBorder="1" applyAlignment="1"/>
    <xf numFmtId="37" fontId="5" fillId="0" borderId="10" xfId="0" applyNumberFormat="1" applyFont="1" applyBorder="1" applyAlignment="1"/>
    <xf numFmtId="37" fontId="5" fillId="0" borderId="4" xfId="0" applyNumberFormat="1" applyFont="1" applyBorder="1"/>
    <xf numFmtId="37" fontId="5" fillId="0" borderId="3" xfId="0" applyNumberFormat="1" applyFont="1" applyBorder="1"/>
    <xf numFmtId="37" fontId="18" fillId="0" borderId="0" xfId="10" applyNumberFormat="1" applyFont="1" applyBorder="1"/>
    <xf numFmtId="37" fontId="20" fillId="2" borderId="11" xfId="0" applyNumberFormat="1" applyFont="1" applyFill="1" applyBorder="1" applyAlignment="1"/>
    <xf numFmtId="37" fontId="20" fillId="2" borderId="6" xfId="0" applyNumberFormat="1" applyFont="1" applyFill="1" applyBorder="1" applyAlignment="1"/>
    <xf numFmtId="37" fontId="20" fillId="2" borderId="4" xfId="0" applyNumberFormat="1" applyFont="1" applyFill="1" applyBorder="1" applyAlignment="1"/>
    <xf numFmtId="37" fontId="21" fillId="2" borderId="12" xfId="0" applyNumberFormat="1" applyFont="1" applyFill="1" applyBorder="1" applyAlignment="1"/>
    <xf numFmtId="4" fontId="20" fillId="2" borderId="6" xfId="0" applyNumberFormat="1" applyFont="1" applyFill="1" applyBorder="1" applyAlignment="1"/>
    <xf numFmtId="4" fontId="20" fillId="2" borderId="6" xfId="0" applyNumberFormat="1" applyFont="1" applyFill="1" applyBorder="1" applyAlignment="1">
      <alignment horizontal="right"/>
    </xf>
    <xf numFmtId="4" fontId="20" fillId="2" borderId="13" xfId="0" applyNumberFormat="1" applyFont="1" applyFill="1" applyBorder="1" applyAlignment="1">
      <alignment horizontal="right"/>
    </xf>
    <xf numFmtId="4" fontId="20" fillId="2" borderId="13" xfId="0" applyNumberFormat="1" applyFont="1" applyFill="1" applyBorder="1" applyAlignment="1"/>
    <xf numFmtId="4" fontId="5" fillId="0" borderId="6" xfId="0" applyNumberFormat="1" applyFont="1" applyBorder="1" applyAlignment="1"/>
    <xf numFmtId="37" fontId="6" fillId="2" borderId="6" xfId="0" applyNumberFormat="1" applyFont="1" applyFill="1" applyBorder="1" applyAlignment="1"/>
    <xf numFmtId="37" fontId="6" fillId="2" borderId="4" xfId="0" applyNumberFormat="1" applyFont="1" applyFill="1" applyBorder="1" applyAlignment="1"/>
    <xf numFmtId="37" fontId="6" fillId="0" borderId="6" xfId="0" applyNumberFormat="1" applyFont="1" applyFill="1" applyBorder="1" applyAlignment="1"/>
    <xf numFmtId="37" fontId="6" fillId="0" borderId="4" xfId="0" applyNumberFormat="1" applyFont="1" applyFill="1" applyBorder="1" applyAlignment="1"/>
    <xf numFmtId="37" fontId="6" fillId="0" borderId="3" xfId="0" applyNumberFormat="1" applyFont="1" applyFill="1" applyBorder="1" applyAlignment="1"/>
    <xf numFmtId="37" fontId="7" fillId="2" borderId="6" xfId="0" applyNumberFormat="1" applyFont="1" applyFill="1" applyBorder="1" applyAlignment="1"/>
    <xf numFmtId="37" fontId="7" fillId="2" borderId="4" xfId="0" applyNumberFormat="1" applyFont="1" applyFill="1" applyBorder="1" applyAlignment="1"/>
    <xf numFmtId="37" fontId="6" fillId="2" borderId="14" xfId="0" applyNumberFormat="1" applyFont="1" applyFill="1" applyBorder="1" applyAlignment="1"/>
    <xf numFmtId="37" fontId="6" fillId="2" borderId="0" xfId="0" applyNumberFormat="1" applyFont="1" applyFill="1" applyBorder="1" applyAlignment="1"/>
    <xf numFmtId="37" fontId="6" fillId="2" borderId="12" xfId="0" applyNumberFormat="1" applyFont="1" applyFill="1" applyBorder="1" applyAlignment="1"/>
    <xf numFmtId="37" fontId="6" fillId="2" borderId="16" xfId="0" applyNumberFormat="1" applyFont="1" applyFill="1" applyBorder="1" applyAlignment="1"/>
    <xf numFmtId="0" fontId="18" fillId="0" borderId="17" xfId="10" applyFont="1" applyBorder="1"/>
    <xf numFmtId="0" fontId="17" fillId="0" borderId="16" xfId="10" applyBorder="1"/>
    <xf numFmtId="37" fontId="18" fillId="0" borderId="12" xfId="10" applyNumberFormat="1" applyFont="1" applyBorder="1"/>
    <xf numFmtId="37" fontId="18" fillId="0" borderId="16" xfId="10" applyNumberFormat="1" applyFont="1" applyBorder="1"/>
    <xf numFmtId="5" fontId="18" fillId="0" borderId="16" xfId="10" applyNumberFormat="1" applyFont="1" applyBorder="1"/>
    <xf numFmtId="5" fontId="18" fillId="0" borderId="17" xfId="10" applyNumberFormat="1" applyFont="1" applyBorder="1"/>
    <xf numFmtId="0" fontId="16" fillId="0" borderId="0" xfId="0" applyFont="1"/>
    <xf numFmtId="0" fontId="0" fillId="0" borderId="0" xfId="0" applyAlignment="1">
      <alignment vertical="top"/>
    </xf>
    <xf numFmtId="0" fontId="27" fillId="0" borderId="0" xfId="0" applyFont="1" applyAlignment="1">
      <alignment vertical="top"/>
    </xf>
    <xf numFmtId="167" fontId="21" fillId="2" borderId="18" xfId="0" applyNumberFormat="1" applyFont="1" applyFill="1" applyBorder="1" applyAlignment="1"/>
    <xf numFmtId="37" fontId="21" fillId="2" borderId="19" xfId="0" applyNumberFormat="1" applyFont="1" applyFill="1" applyBorder="1" applyAlignment="1"/>
    <xf numFmtId="37" fontId="15" fillId="0" borderId="20" xfId="0" applyNumberFormat="1" applyFont="1" applyBorder="1" applyAlignment="1">
      <alignment horizontal="right"/>
    </xf>
    <xf numFmtId="37" fontId="21" fillId="2" borderId="16" xfId="0" applyNumberFormat="1" applyFont="1" applyFill="1" applyBorder="1" applyAlignment="1"/>
    <xf numFmtId="0" fontId="49" fillId="2" borderId="0" xfId="0" applyFont="1" applyFill="1" applyProtection="1">
      <protection hidden="1"/>
    </xf>
    <xf numFmtId="3" fontId="21" fillId="2" borderId="21" xfId="0" applyNumberFormat="1" applyFont="1" applyFill="1" applyBorder="1" applyAlignment="1"/>
    <xf numFmtId="1" fontId="15" fillId="0" borderId="22" xfId="0" applyNumberFormat="1" applyFont="1" applyBorder="1" applyAlignment="1">
      <alignment horizontal="right"/>
    </xf>
    <xf numFmtId="0" fontId="12" fillId="0" borderId="0" xfId="0" applyFont="1"/>
    <xf numFmtId="37" fontId="5" fillId="0" borderId="6" xfId="0" applyNumberFormat="1" applyFont="1" applyBorder="1" applyAlignment="1">
      <alignment horizontal="center"/>
    </xf>
    <xf numFmtId="37" fontId="5" fillId="0" borderId="4" xfId="0" applyNumberFormat="1" applyFont="1" applyBorder="1" applyAlignment="1">
      <alignment horizontal="center"/>
    </xf>
    <xf numFmtId="37" fontId="5" fillId="0" borderId="4" xfId="0" applyNumberFormat="1" applyFont="1" applyBorder="1" applyAlignment="1"/>
    <xf numFmtId="164" fontId="15" fillId="0" borderId="1" xfId="0" applyNumberFormat="1" applyFont="1" applyBorder="1" applyAlignment="1"/>
    <xf numFmtId="164" fontId="15" fillId="0" borderId="2" xfId="0" applyNumberFormat="1" applyFont="1" applyBorder="1" applyAlignment="1"/>
    <xf numFmtId="37" fontId="5" fillId="0" borderId="5" xfId="0" applyNumberFormat="1" applyFont="1" applyBorder="1"/>
    <xf numFmtId="0" fontId="21" fillId="2" borderId="23" xfId="0" applyNumberFormat="1" applyFont="1" applyFill="1" applyBorder="1" applyAlignment="1">
      <alignment horizontal="right"/>
    </xf>
    <xf numFmtId="0" fontId="21" fillId="2" borderId="24" xfId="0" applyNumberFormat="1" applyFont="1" applyFill="1" applyBorder="1" applyAlignment="1">
      <alignment horizontal="right"/>
    </xf>
    <xf numFmtId="0" fontId="16" fillId="0" borderId="0" xfId="0" applyNumberFormat="1" applyFont="1" applyAlignment="1"/>
    <xf numFmtId="0" fontId="21" fillId="2" borderId="25" xfId="0" applyNumberFormat="1" applyFont="1" applyFill="1" applyBorder="1" applyAlignment="1">
      <alignment horizontal="right"/>
    </xf>
    <xf numFmtId="0" fontId="21" fillId="2" borderId="26" xfId="0" applyNumberFormat="1" applyFont="1" applyFill="1" applyBorder="1" applyAlignment="1">
      <alignment horizontal="right"/>
    </xf>
    <xf numFmtId="0" fontId="6" fillId="2" borderId="27" xfId="0" applyNumberFormat="1" applyFont="1" applyFill="1" applyBorder="1" applyAlignment="1">
      <alignment horizontal="left" indent="1"/>
    </xf>
    <xf numFmtId="0" fontId="6" fillId="2" borderId="5" xfId="0" applyNumberFormat="1" applyFont="1" applyFill="1" applyBorder="1" applyAlignment="1">
      <alignment horizontal="left" indent="1"/>
    </xf>
    <xf numFmtId="0" fontId="7" fillId="2" borderId="5" xfId="0" applyNumberFormat="1" applyFont="1" applyFill="1" applyBorder="1" applyAlignment="1">
      <alignment horizontal="left" indent="2"/>
    </xf>
    <xf numFmtId="0" fontId="6" fillId="2" borderId="28" xfId="0" applyNumberFormat="1" applyFont="1" applyFill="1" applyBorder="1" applyAlignment="1">
      <alignment horizontal="left" indent="1"/>
    </xf>
    <xf numFmtId="0" fontId="6" fillId="2" borderId="29" xfId="0" applyNumberFormat="1" applyFont="1" applyFill="1" applyBorder="1" applyAlignment="1">
      <alignment horizontal="left" indent="2"/>
    </xf>
    <xf numFmtId="0" fontId="6" fillId="2" borderId="5" xfId="0" applyNumberFormat="1" applyFont="1" applyFill="1" applyBorder="1" applyAlignment="1">
      <alignment horizontal="left" indent="2"/>
    </xf>
    <xf numFmtId="0" fontId="23" fillId="2" borderId="5" xfId="0" applyNumberFormat="1" applyFont="1" applyFill="1" applyBorder="1" applyAlignment="1">
      <alignment horizontal="left" indent="3"/>
    </xf>
    <xf numFmtId="0" fontId="6" fillId="0" borderId="5" xfId="0" applyNumberFormat="1" applyFont="1" applyFill="1" applyBorder="1" applyAlignment="1">
      <alignment horizontal="left" indent="2"/>
    </xf>
    <xf numFmtId="0" fontId="23" fillId="2" borderId="25" xfId="0" applyNumberFormat="1" applyFont="1" applyFill="1" applyBorder="1" applyAlignment="1">
      <alignment horizontal="right"/>
    </xf>
    <xf numFmtId="0" fontId="23" fillId="2" borderId="26" xfId="0" applyNumberFormat="1" applyFont="1" applyFill="1" applyBorder="1" applyAlignment="1">
      <alignment horizontal="right"/>
    </xf>
    <xf numFmtId="0" fontId="5" fillId="0" borderId="6" xfId="0" applyNumberFormat="1" applyFont="1" applyBorder="1" applyAlignment="1"/>
    <xf numFmtId="0" fontId="5" fillId="0" borderId="31" xfId="0" applyNumberFormat="1" applyFont="1" applyBorder="1" applyAlignment="1"/>
    <xf numFmtId="0" fontId="15" fillId="0" borderId="1" xfId="0" applyNumberFormat="1" applyFont="1" applyBorder="1" applyAlignment="1"/>
    <xf numFmtId="0" fontId="5" fillId="0" borderId="25" xfId="0" applyNumberFormat="1" applyFont="1" applyBorder="1" applyAlignment="1">
      <alignment horizontal="right"/>
    </xf>
    <xf numFmtId="0" fontId="5" fillId="0" borderId="26" xfId="0" applyNumberFormat="1" applyFont="1" applyBorder="1" applyAlignment="1">
      <alignment horizontal="center"/>
    </xf>
    <xf numFmtId="0" fontId="5" fillId="0" borderId="26" xfId="0" applyNumberFormat="1" applyFont="1" applyBorder="1" applyAlignment="1">
      <alignment horizontal="right"/>
    </xf>
    <xf numFmtId="0" fontId="5" fillId="0" borderId="30" xfId="0" applyNumberFormat="1" applyFont="1" applyBorder="1" applyAlignment="1">
      <alignment horizontal="right"/>
    </xf>
    <xf numFmtId="37" fontId="15" fillId="0" borderId="28" xfId="0" applyNumberFormat="1" applyFont="1" applyBorder="1" applyAlignment="1">
      <alignment horizontal="center"/>
    </xf>
    <xf numFmtId="37" fontId="15" fillId="0" borderId="1" xfId="0" applyNumberFormat="1" applyFont="1" applyBorder="1" applyAlignment="1">
      <alignment horizontal="center"/>
    </xf>
    <xf numFmtId="37" fontId="5" fillId="0" borderId="31" xfId="0" applyNumberFormat="1" applyFont="1" applyBorder="1" applyAlignment="1">
      <alignment horizontal="center"/>
    </xf>
    <xf numFmtId="37" fontId="5" fillId="0" borderId="1" xfId="0" applyNumberFormat="1" applyFont="1" applyBorder="1" applyAlignment="1">
      <alignment horizontal="center"/>
    </xf>
    <xf numFmtId="37" fontId="5" fillId="0" borderId="31" xfId="0" applyNumberFormat="1" applyFont="1" applyBorder="1" applyAlignment="1"/>
    <xf numFmtId="37" fontId="5" fillId="0" borderId="1" xfId="0" applyNumberFormat="1" applyFont="1" applyBorder="1" applyAlignment="1"/>
    <xf numFmtId="5" fontId="6" fillId="2" borderId="4" xfId="0" applyNumberFormat="1" applyFont="1" applyFill="1" applyBorder="1" applyAlignment="1"/>
    <xf numFmtId="165" fontId="1" fillId="0" borderId="0" xfId="0" applyNumberFormat="1" applyFont="1" applyBorder="1"/>
    <xf numFmtId="0" fontId="40" fillId="0" borderId="0" xfId="0" applyFont="1" applyAlignment="1"/>
    <xf numFmtId="0" fontId="5" fillId="0" borderId="12" xfId="0" applyNumberFormat="1" applyFont="1" applyBorder="1" applyAlignment="1"/>
    <xf numFmtId="0" fontId="15" fillId="0" borderId="25" xfId="0" applyNumberFormat="1" applyFont="1" applyBorder="1" applyAlignment="1">
      <alignment horizontal="right"/>
    </xf>
    <xf numFmtId="0" fontId="15" fillId="0" borderId="26" xfId="0" applyNumberFormat="1" applyFont="1" applyBorder="1" applyAlignment="1">
      <alignment horizontal="right"/>
    </xf>
    <xf numFmtId="0" fontId="15" fillId="0" borderId="30" xfId="0" applyNumberFormat="1" applyFont="1" applyBorder="1" applyAlignment="1">
      <alignment horizontal="right"/>
    </xf>
    <xf numFmtId="0" fontId="15" fillId="0" borderId="12" xfId="0" applyNumberFormat="1" applyFont="1" applyBorder="1" applyAlignment="1">
      <alignment horizontal="left" indent="3"/>
    </xf>
    <xf numFmtId="37" fontId="15" fillId="0" borderId="31" xfId="0" applyNumberFormat="1" applyFont="1" applyBorder="1" applyAlignment="1"/>
    <xf numFmtId="37" fontId="15" fillId="0" borderId="1" xfId="0" applyNumberFormat="1" applyFont="1" applyBorder="1" applyAlignment="1"/>
    <xf numFmtId="5" fontId="15" fillId="0" borderId="1" xfId="0" applyNumberFormat="1" applyFont="1" applyBorder="1" applyAlignment="1"/>
    <xf numFmtId="5" fontId="15" fillId="0" borderId="2" xfId="0" applyNumberFormat="1" applyFont="1" applyBorder="1" applyAlignment="1"/>
    <xf numFmtId="37" fontId="5" fillId="0" borderId="2" xfId="0" applyNumberFormat="1" applyFont="1" applyBorder="1" applyAlignment="1"/>
    <xf numFmtId="37" fontId="5" fillId="0" borderId="12" xfId="0" applyNumberFormat="1" applyFont="1" applyBorder="1" applyAlignment="1"/>
    <xf numFmtId="37" fontId="5" fillId="0" borderId="16" xfId="0" applyNumberFormat="1" applyFont="1" applyBorder="1" applyAlignment="1"/>
    <xf numFmtId="37" fontId="5" fillId="0" borderId="32" xfId="0" applyNumberFormat="1" applyFont="1" applyBorder="1" applyAlignment="1"/>
    <xf numFmtId="5" fontId="5" fillId="0" borderId="1" xfId="0" applyNumberFormat="1" applyFont="1" applyBorder="1" applyAlignment="1"/>
    <xf numFmtId="5" fontId="5" fillId="0" borderId="2" xfId="0" applyNumberFormat="1" applyFont="1" applyBorder="1" applyAlignment="1"/>
    <xf numFmtId="3" fontId="6" fillId="2" borderId="0" xfId="0" applyNumberFormat="1" applyFont="1" applyFill="1" applyAlignment="1"/>
    <xf numFmtId="165" fontId="42" fillId="0" borderId="0" xfId="0" applyNumberFormat="1" applyFont="1" applyAlignment="1"/>
    <xf numFmtId="165" fontId="41" fillId="0" borderId="0" xfId="0" applyNumberFormat="1" applyFont="1" applyAlignment="1"/>
    <xf numFmtId="0" fontId="23" fillId="0" borderId="33" xfId="0" applyNumberFormat="1" applyFont="1" applyFill="1" applyBorder="1" applyAlignment="1">
      <alignment horizontal="left" indent="2"/>
    </xf>
    <xf numFmtId="37" fontId="23" fillId="0" borderId="33" xfId="0" applyNumberFormat="1" applyFont="1" applyFill="1" applyBorder="1" applyAlignment="1"/>
    <xf numFmtId="37" fontId="23" fillId="0" borderId="34" xfId="0" applyNumberFormat="1" applyFont="1" applyFill="1" applyBorder="1" applyAlignment="1"/>
    <xf numFmtId="37" fontId="23" fillId="0" borderId="35" xfId="0" applyNumberFormat="1" applyFont="1" applyFill="1" applyBorder="1" applyAlignment="1"/>
    <xf numFmtId="0" fontId="23" fillId="0" borderId="36" xfId="0" applyNumberFormat="1" applyFont="1" applyFill="1" applyBorder="1" applyAlignment="1">
      <alignment horizontal="left" indent="2"/>
    </xf>
    <xf numFmtId="37" fontId="23" fillId="0" borderId="27" xfId="0" applyNumberFormat="1" applyFont="1" applyFill="1" applyBorder="1" applyAlignment="1"/>
    <xf numFmtId="37" fontId="23" fillId="0" borderId="37" xfId="0" applyNumberFormat="1" applyFont="1" applyFill="1" applyBorder="1" applyAlignment="1"/>
    <xf numFmtId="37" fontId="23" fillId="0" borderId="38" xfId="0" applyNumberFormat="1" applyFont="1" applyFill="1" applyBorder="1" applyAlignment="1"/>
    <xf numFmtId="37" fontId="6" fillId="2" borderId="5" xfId="0" applyNumberFormat="1" applyFont="1" applyFill="1" applyBorder="1" applyAlignment="1"/>
    <xf numFmtId="3" fontId="13" fillId="0" borderId="0" xfId="0" applyNumberFormat="1" applyFont="1" applyAlignment="1"/>
    <xf numFmtId="165" fontId="13" fillId="0" borderId="0" xfId="0" applyNumberFormat="1" applyFont="1" applyAlignment="1"/>
    <xf numFmtId="3" fontId="26" fillId="0" borderId="0" xfId="0" applyNumberFormat="1" applyFont="1" applyAlignment="1"/>
    <xf numFmtId="165" fontId="13" fillId="0" borderId="0" xfId="0" applyNumberFormat="1" applyFont="1"/>
    <xf numFmtId="3" fontId="6" fillId="2" borderId="0" xfId="0" applyNumberFormat="1" applyFont="1" applyFill="1" applyAlignment="1">
      <alignment horizontal="center"/>
    </xf>
    <xf numFmtId="3" fontId="6" fillId="2" borderId="0" xfId="0" applyNumberFormat="1" applyFont="1" applyFill="1" applyBorder="1" applyAlignment="1">
      <alignment horizontal="center"/>
    </xf>
    <xf numFmtId="5" fontId="15" fillId="0" borderId="9" xfId="0" applyNumberFormat="1" applyFont="1" applyBorder="1" applyAlignment="1"/>
    <xf numFmtId="37" fontId="5" fillId="0" borderId="17" xfId="0" applyNumberFormat="1" applyFont="1" applyBorder="1" applyAlignment="1"/>
    <xf numFmtId="5" fontId="5" fillId="0" borderId="9" xfId="0" applyNumberFormat="1" applyFont="1" applyBorder="1" applyAlignment="1"/>
    <xf numFmtId="0" fontId="15" fillId="0" borderId="39" xfId="0" applyNumberFormat="1" applyFont="1" applyBorder="1" applyAlignment="1">
      <alignment horizontal="center"/>
    </xf>
    <xf numFmtId="0" fontId="15" fillId="0" borderId="26" xfId="0" applyNumberFormat="1" applyFont="1" applyBorder="1" applyAlignment="1">
      <alignment horizontal="center"/>
    </xf>
    <xf numFmtId="0" fontId="21" fillId="2" borderId="40" xfId="0" applyNumberFormat="1" applyFont="1" applyFill="1" applyBorder="1" applyAlignment="1">
      <alignment horizontal="center"/>
    </xf>
    <xf numFmtId="3" fontId="4" fillId="2" borderId="0" xfId="0" applyNumberFormat="1" applyFont="1" applyFill="1" applyBorder="1" applyAlignment="1">
      <alignment horizontal="center"/>
    </xf>
    <xf numFmtId="37" fontId="20" fillId="2" borderId="41" xfId="0" applyNumberFormat="1" applyFont="1" applyFill="1" applyBorder="1" applyAlignment="1">
      <alignment horizontal="center"/>
    </xf>
    <xf numFmtId="5" fontId="21" fillId="2" borderId="18" xfId="0" applyNumberFormat="1" applyFont="1" applyFill="1" applyBorder="1" applyAlignment="1">
      <alignment horizontal="center"/>
    </xf>
    <xf numFmtId="0" fontId="21" fillId="2" borderId="42" xfId="0" applyNumberFormat="1" applyFont="1" applyFill="1" applyBorder="1" applyAlignment="1">
      <alignment horizontal="center"/>
    </xf>
    <xf numFmtId="37" fontId="20" fillId="2" borderId="43" xfId="0" applyNumberFormat="1" applyFont="1" applyFill="1" applyBorder="1" applyAlignment="1">
      <alignment horizontal="center"/>
    </xf>
    <xf numFmtId="5" fontId="21" fillId="2" borderId="44" xfId="0" applyNumberFormat="1" applyFont="1" applyFill="1" applyBorder="1" applyAlignment="1">
      <alignment horizontal="center"/>
    </xf>
    <xf numFmtId="0" fontId="35" fillId="0" borderId="0" xfId="0" applyFont="1" applyAlignment="1">
      <alignment horizontal="center"/>
    </xf>
    <xf numFmtId="0" fontId="53" fillId="2" borderId="45" xfId="0" applyNumberFormat="1" applyFont="1" applyFill="1" applyBorder="1" applyAlignment="1">
      <alignment horizontal="left"/>
    </xf>
    <xf numFmtId="3" fontId="2" fillId="0" borderId="0" xfId="0" applyNumberFormat="1" applyFont="1" applyAlignment="1"/>
    <xf numFmtId="0" fontId="18" fillId="0" borderId="0" xfId="10" applyFont="1" applyBorder="1"/>
    <xf numFmtId="0" fontId="14" fillId="0" borderId="0" xfId="10" applyFont="1" applyAlignment="1">
      <alignment horizontal="left" vertical="top" wrapText="1"/>
    </xf>
    <xf numFmtId="0" fontId="0" fillId="0" borderId="46" xfId="0" applyNumberFormat="1" applyBorder="1" applyAlignment="1">
      <alignment horizontal="left" indent="4"/>
    </xf>
    <xf numFmtId="37" fontId="5" fillId="0" borderId="47" xfId="0" applyNumberFormat="1" applyFont="1" applyBorder="1" applyAlignment="1"/>
    <xf numFmtId="0" fontId="2" fillId="0" borderId="5" xfId="0" applyNumberFormat="1" applyFont="1" applyBorder="1" applyAlignment="1">
      <alignment horizontal="left" indent="4"/>
    </xf>
    <xf numFmtId="37" fontId="15" fillId="0" borderId="9" xfId="0" applyNumberFormat="1" applyFont="1" applyBorder="1" applyAlignment="1">
      <alignment horizontal="right"/>
    </xf>
    <xf numFmtId="0" fontId="26" fillId="0" borderId="0" xfId="0" applyFont="1" applyAlignment="1">
      <alignment wrapText="1"/>
    </xf>
    <xf numFmtId="0" fontId="6" fillId="2" borderId="49" xfId="0" applyNumberFormat="1" applyFont="1" applyFill="1" applyBorder="1" applyAlignment="1">
      <alignment horizontal="left"/>
    </xf>
    <xf numFmtId="37" fontId="6" fillId="2" borderId="50" xfId="0" applyNumberFormat="1" applyFont="1" applyFill="1" applyBorder="1" applyAlignment="1"/>
    <xf numFmtId="0" fontId="8" fillId="0" borderId="49" xfId="0" applyNumberFormat="1" applyFont="1" applyBorder="1" applyAlignment="1"/>
    <xf numFmtId="165" fontId="2" fillId="0" borderId="0" xfId="0" applyNumberFormat="1" applyFont="1"/>
    <xf numFmtId="165" fontId="41" fillId="0" borderId="0" xfId="0" applyNumberFormat="1" applyFont="1"/>
    <xf numFmtId="0" fontId="2" fillId="0" borderId="0" xfId="0" applyFont="1"/>
    <xf numFmtId="0" fontId="55" fillId="0" borderId="0" xfId="0" applyFont="1" applyBorder="1" applyAlignment="1">
      <alignment horizontal="center"/>
    </xf>
    <xf numFmtId="0" fontId="56" fillId="0" borderId="0" xfId="0" applyFont="1" applyBorder="1" applyAlignment="1">
      <alignment horizontal="center"/>
    </xf>
    <xf numFmtId="0" fontId="57" fillId="0" borderId="0" xfId="0" applyFont="1" applyBorder="1" applyAlignment="1">
      <alignment horizontal="center"/>
    </xf>
    <xf numFmtId="0" fontId="58" fillId="0" borderId="0" xfId="0" applyFont="1" applyBorder="1" applyAlignment="1">
      <alignment horizontal="center" vertical="top"/>
    </xf>
    <xf numFmtId="0" fontId="58" fillId="0" borderId="0" xfId="0" applyFont="1" applyBorder="1" applyAlignment="1">
      <alignment horizontal="center"/>
    </xf>
    <xf numFmtId="0" fontId="58" fillId="0" borderId="0" xfId="0" applyFont="1" applyBorder="1" applyAlignment="1">
      <alignment vertical="top" wrapText="1"/>
    </xf>
    <xf numFmtId="3" fontId="58" fillId="0" borderId="0" xfId="0" applyNumberFormat="1" applyFont="1" applyBorder="1" applyAlignment="1">
      <alignment vertical="top" wrapText="1"/>
    </xf>
    <xf numFmtId="0" fontId="56" fillId="0" borderId="0" xfId="0" applyFont="1" applyAlignment="1">
      <alignment vertical="top"/>
    </xf>
    <xf numFmtId="0" fontId="55" fillId="0" borderId="0" xfId="0" applyFont="1" applyBorder="1" applyAlignment="1">
      <alignment horizontal="center" vertical="top" wrapText="1"/>
    </xf>
    <xf numFmtId="0" fontId="55" fillId="0" borderId="0" xfId="0" applyFont="1" applyBorder="1" applyAlignment="1">
      <alignment vertical="top" wrapText="1"/>
    </xf>
    <xf numFmtId="0" fontId="25" fillId="0" borderId="0" xfId="0" applyFont="1" applyBorder="1" applyAlignment="1">
      <alignment vertical="top" wrapText="1"/>
    </xf>
    <xf numFmtId="0" fontId="58" fillId="0" borderId="0" xfId="0" applyFont="1" applyBorder="1" applyAlignment="1">
      <alignment horizontal="right" vertical="top" wrapText="1"/>
    </xf>
    <xf numFmtId="164" fontId="58" fillId="0" borderId="0" xfId="0" applyNumberFormat="1" applyFont="1" applyBorder="1" applyAlignment="1">
      <alignment horizontal="right" vertical="top" wrapText="1"/>
    </xf>
    <xf numFmtId="0" fontId="56" fillId="0" borderId="0" xfId="0" applyFont="1" applyBorder="1" applyAlignment="1">
      <alignment vertical="top" wrapText="1"/>
    </xf>
    <xf numFmtId="164" fontId="58" fillId="0" borderId="0" xfId="0" applyNumberFormat="1" applyFont="1" applyBorder="1" applyAlignment="1">
      <alignment vertical="top" wrapText="1"/>
    </xf>
    <xf numFmtId="0" fontId="5" fillId="0" borderId="5" xfId="0" applyNumberFormat="1" applyFont="1" applyFill="1" applyBorder="1" applyAlignment="1">
      <alignment horizontal="left" indent="4"/>
    </xf>
    <xf numFmtId="0" fontId="23" fillId="2" borderId="51" xfId="0" applyNumberFormat="1" applyFont="1" applyFill="1" applyBorder="1" applyAlignment="1">
      <alignment horizontal="center" vertical="center" wrapText="1"/>
    </xf>
    <xf numFmtId="0" fontId="23" fillId="2" borderId="52" xfId="0" applyNumberFormat="1" applyFont="1" applyFill="1" applyBorder="1" applyAlignment="1">
      <alignment horizontal="center" wrapText="1"/>
    </xf>
    <xf numFmtId="0" fontId="5" fillId="0" borderId="14" xfId="0" applyNumberFormat="1" applyFont="1" applyBorder="1" applyAlignment="1">
      <alignment wrapText="1"/>
    </xf>
    <xf numFmtId="0" fontId="5" fillId="0" borderId="53" xfId="0" applyNumberFormat="1" applyFont="1" applyBorder="1" applyAlignment="1">
      <alignment wrapText="1"/>
    </xf>
    <xf numFmtId="0" fontId="2" fillId="0" borderId="27" xfId="0" applyNumberFormat="1" applyFont="1" applyBorder="1" applyAlignment="1">
      <alignment horizontal="left"/>
    </xf>
    <xf numFmtId="37" fontId="5" fillId="0" borderId="54" xfId="0" applyNumberFormat="1" applyFont="1" applyBorder="1" applyAlignment="1"/>
    <xf numFmtId="37" fontId="5" fillId="0" borderId="48" xfId="0" applyNumberFormat="1" applyFont="1" applyBorder="1" applyAlignment="1"/>
    <xf numFmtId="37" fontId="5" fillId="0" borderId="55" xfId="0" applyNumberFormat="1" applyFont="1" applyBorder="1" applyAlignment="1"/>
    <xf numFmtId="37" fontId="5" fillId="0" borderId="56" xfId="0" applyNumberFormat="1" applyFont="1" applyBorder="1" applyAlignment="1"/>
    <xf numFmtId="37" fontId="24" fillId="2" borderId="58" xfId="0" applyNumberFormat="1" applyFont="1" applyFill="1" applyBorder="1" applyAlignment="1"/>
    <xf numFmtId="37" fontId="25" fillId="0" borderId="2" xfId="0" applyNumberFormat="1" applyFont="1" applyBorder="1"/>
    <xf numFmtId="37" fontId="8" fillId="0" borderId="55" xfId="0" applyNumberFormat="1" applyFont="1" applyBorder="1"/>
    <xf numFmtId="37" fontId="8" fillId="0" borderId="58" xfId="0" applyNumberFormat="1" applyFont="1" applyBorder="1"/>
    <xf numFmtId="0" fontId="6" fillId="2" borderId="59" xfId="0" applyNumberFormat="1" applyFont="1" applyFill="1" applyBorder="1" applyAlignment="1">
      <alignment horizontal="left"/>
    </xf>
    <xf numFmtId="37" fontId="6" fillId="2" borderId="60" xfId="0" applyNumberFormat="1" applyFont="1" applyFill="1" applyBorder="1" applyAlignment="1"/>
    <xf numFmtId="0" fontId="6" fillId="2" borderId="61" xfId="0" applyNumberFormat="1" applyFont="1" applyFill="1" applyBorder="1" applyAlignment="1">
      <alignment horizontal="left"/>
    </xf>
    <xf numFmtId="37" fontId="6" fillId="2" borderId="62" xfId="0" applyNumberFormat="1" applyFont="1" applyFill="1" applyBorder="1" applyAlignment="1"/>
    <xf numFmtId="0" fontId="31" fillId="2" borderId="63" xfId="0" applyNumberFormat="1" applyFont="1" applyFill="1" applyBorder="1" applyAlignment="1">
      <alignment horizontal="left"/>
    </xf>
    <xf numFmtId="0" fontId="20" fillId="0" borderId="64" xfId="0" applyNumberFormat="1" applyFont="1" applyFill="1" applyBorder="1" applyAlignment="1">
      <alignment horizontal="left"/>
    </xf>
    <xf numFmtId="0" fontId="20" fillId="2" borderId="64" xfId="0" applyNumberFormat="1" applyFont="1" applyFill="1" applyBorder="1" applyAlignment="1">
      <alignment horizontal="left"/>
    </xf>
    <xf numFmtId="0" fontId="21" fillId="2" borderId="65" xfId="0" applyNumberFormat="1" applyFont="1" applyFill="1" applyBorder="1" applyAlignment="1">
      <alignment horizontal="left"/>
    </xf>
    <xf numFmtId="0" fontId="21" fillId="2" borderId="64" xfId="0" applyNumberFormat="1" applyFont="1" applyFill="1" applyBorder="1" applyAlignment="1">
      <alignment horizontal="left"/>
    </xf>
    <xf numFmtId="0" fontId="21" fillId="2" borderId="66" xfId="0" applyNumberFormat="1" applyFont="1" applyFill="1" applyBorder="1" applyAlignment="1">
      <alignment horizontal="left"/>
    </xf>
    <xf numFmtId="0" fontId="21" fillId="2" borderId="67" xfId="0" applyNumberFormat="1" applyFont="1" applyFill="1" applyBorder="1" applyAlignment="1">
      <alignment horizontal="right"/>
    </xf>
    <xf numFmtId="5" fontId="20" fillId="2" borderId="68" xfId="0" applyNumberFormat="1" applyFont="1" applyFill="1" applyBorder="1" applyAlignment="1"/>
    <xf numFmtId="5" fontId="20" fillId="2" borderId="69" xfId="0" applyNumberFormat="1" applyFont="1" applyFill="1" applyBorder="1" applyAlignment="1"/>
    <xf numFmtId="5" fontId="21" fillId="2" borderId="70" xfId="0" applyNumberFormat="1" applyFont="1" applyFill="1" applyBorder="1" applyAlignment="1"/>
    <xf numFmtId="5" fontId="20" fillId="2" borderId="71" xfId="0" applyNumberFormat="1" applyFont="1" applyFill="1" applyBorder="1" applyAlignment="1"/>
    <xf numFmtId="5" fontId="20" fillId="2" borderId="72" xfId="0" applyNumberFormat="1" applyFont="1" applyFill="1" applyBorder="1" applyAlignment="1"/>
    <xf numFmtId="0" fontId="47" fillId="0" borderId="0" xfId="10" applyFont="1"/>
    <xf numFmtId="3" fontId="55" fillId="0" borderId="0" xfId="0" applyNumberFormat="1" applyFont="1" applyBorder="1" applyAlignment="1">
      <alignment horizontal="center" vertical="top" wrapText="1"/>
    </xf>
    <xf numFmtId="3" fontId="58" fillId="0" borderId="0" xfId="0" applyNumberFormat="1" applyFont="1" applyBorder="1" applyAlignment="1">
      <alignment horizontal="center" vertical="top"/>
    </xf>
    <xf numFmtId="3" fontId="55" fillId="0" borderId="0" xfId="0" applyNumberFormat="1" applyFont="1" applyBorder="1" applyAlignment="1">
      <alignment vertical="top" wrapText="1"/>
    </xf>
    <xf numFmtId="3" fontId="57" fillId="0" borderId="0" xfId="0" applyNumberFormat="1" applyFont="1" applyBorder="1" applyAlignment="1">
      <alignment horizontal="center"/>
    </xf>
    <xf numFmtId="165" fontId="5" fillId="0" borderId="0" xfId="0" applyNumberFormat="1" applyFont="1" applyAlignment="1">
      <alignment horizontal="left" vertical="top" wrapText="1"/>
    </xf>
    <xf numFmtId="0" fontId="0" fillId="0" borderId="46" xfId="0" applyNumberFormat="1" applyBorder="1" applyAlignment="1">
      <alignment horizontal="left" indent="4"/>
    </xf>
    <xf numFmtId="0" fontId="58" fillId="0" borderId="0" xfId="0" applyFont="1" applyBorder="1" applyAlignment="1">
      <alignment vertical="top" wrapText="1"/>
    </xf>
    <xf numFmtId="0" fontId="0" fillId="0" borderId="0" xfId="0"/>
    <xf numFmtId="0" fontId="0" fillId="0" borderId="0" xfId="0" applyBorder="1" applyAlignment="1">
      <alignment vertical="top" wrapText="1"/>
    </xf>
    <xf numFmtId="0" fontId="13" fillId="0" borderId="0" xfId="0" applyFont="1" applyFill="1" applyAlignment="1"/>
    <xf numFmtId="37" fontId="15" fillId="0" borderId="8" xfId="0" applyNumberFormat="1" applyFont="1" applyBorder="1" applyAlignment="1">
      <alignment horizontal="right"/>
    </xf>
    <xf numFmtId="37" fontId="5" fillId="0" borderId="104" xfId="0" applyNumberFormat="1" applyFont="1" applyBorder="1" applyAlignment="1"/>
    <xf numFmtId="164" fontId="15" fillId="0" borderId="107" xfId="0" applyNumberFormat="1" applyFont="1" applyBorder="1" applyAlignment="1"/>
    <xf numFmtId="37" fontId="15" fillId="0" borderId="108" xfId="0" applyNumberFormat="1" applyFont="1" applyBorder="1" applyAlignment="1"/>
    <xf numFmtId="37" fontId="5" fillId="0" borderId="109" xfId="0" applyNumberFormat="1" applyFont="1" applyBorder="1" applyAlignment="1"/>
    <xf numFmtId="37" fontId="15" fillId="0" borderId="110" xfId="0" applyNumberFormat="1" applyFont="1" applyBorder="1" applyAlignment="1">
      <alignment horizontal="right"/>
    </xf>
    <xf numFmtId="37" fontId="5" fillId="0" borderId="111" xfId="0" applyNumberFormat="1" applyFont="1" applyBorder="1" applyAlignment="1"/>
    <xf numFmtId="37" fontId="5" fillId="0" borderId="112" xfId="0" applyNumberFormat="1" applyFont="1" applyBorder="1" applyAlignment="1"/>
    <xf numFmtId="37" fontId="15" fillId="0" borderId="113" xfId="0" applyNumberFormat="1" applyFont="1" applyBorder="1" applyAlignment="1">
      <alignment horizontal="right"/>
    </xf>
    <xf numFmtId="37" fontId="5" fillId="0" borderId="105" xfId="0" applyNumberFormat="1" applyFont="1" applyBorder="1" applyAlignment="1"/>
    <xf numFmtId="0" fontId="5" fillId="0" borderId="67" xfId="0" applyNumberFormat="1" applyFont="1" applyBorder="1" applyAlignment="1">
      <alignment horizontal="right"/>
    </xf>
    <xf numFmtId="3" fontId="5" fillId="0" borderId="114" xfId="0" applyNumberFormat="1" applyFont="1" applyBorder="1" applyAlignment="1"/>
    <xf numFmtId="164" fontId="15" fillId="0" borderId="100" xfId="0" applyNumberFormat="1" applyFont="1" applyBorder="1" applyAlignment="1"/>
    <xf numFmtId="37" fontId="5" fillId="0" borderId="100" xfId="0" applyNumberFormat="1" applyFont="1" applyBorder="1" applyAlignment="1"/>
    <xf numFmtId="1" fontId="15" fillId="0" borderId="118" xfId="0" applyNumberFormat="1" applyFont="1" applyBorder="1" applyAlignment="1">
      <alignment horizontal="right"/>
    </xf>
    <xf numFmtId="37" fontId="15" fillId="0" borderId="119" xfId="0" applyNumberFormat="1" applyFont="1" applyBorder="1" applyAlignment="1">
      <alignment horizontal="right"/>
    </xf>
    <xf numFmtId="37" fontId="5" fillId="0" borderId="64" xfId="0" applyNumberFormat="1" applyFont="1" applyBorder="1" applyAlignment="1"/>
    <xf numFmtId="37" fontId="15" fillId="0" borderId="120" xfId="0" applyNumberFormat="1" applyFont="1" applyBorder="1" applyAlignment="1">
      <alignment horizontal="right"/>
    </xf>
    <xf numFmtId="37" fontId="5" fillId="0" borderId="102" xfId="0" applyNumberFormat="1" applyFont="1" applyBorder="1" applyAlignment="1"/>
    <xf numFmtId="37" fontId="5" fillId="0" borderId="121" xfId="0" applyNumberFormat="1" applyFont="1" applyBorder="1" applyAlignment="1"/>
    <xf numFmtId="37" fontId="15" fillId="0" borderId="122" xfId="0" applyNumberFormat="1" applyFont="1" applyBorder="1" applyAlignment="1">
      <alignment horizontal="right"/>
    </xf>
    <xf numFmtId="37" fontId="5" fillId="0" borderId="123" xfId="0" applyNumberFormat="1" applyFont="1" applyBorder="1" applyAlignment="1"/>
    <xf numFmtId="3" fontId="5" fillId="0" borderId="2" xfId="0" applyNumberFormat="1" applyFont="1" applyBorder="1" applyAlignment="1"/>
    <xf numFmtId="0" fontId="5" fillId="0" borderId="128" xfId="0" applyNumberFormat="1" applyFont="1" applyBorder="1" applyAlignment="1">
      <alignment horizontal="right"/>
    </xf>
    <xf numFmtId="37" fontId="5" fillId="0" borderId="131" xfId="0" applyNumberFormat="1" applyFont="1" applyBorder="1" applyAlignment="1">
      <alignment horizontal="center"/>
    </xf>
    <xf numFmtId="37" fontId="15" fillId="0" borderId="132" xfId="0" applyNumberFormat="1" applyFont="1" applyBorder="1" applyAlignment="1">
      <alignment horizontal="center"/>
    </xf>
    <xf numFmtId="37" fontId="5" fillId="0" borderId="117" xfId="0" applyNumberFormat="1" applyFont="1" applyBorder="1" applyAlignment="1"/>
    <xf numFmtId="0" fontId="5" fillId="0" borderId="128" xfId="0" applyNumberFormat="1" applyFont="1" applyBorder="1" applyAlignment="1">
      <alignment horizontal="center"/>
    </xf>
    <xf numFmtId="0" fontId="64" fillId="0" borderId="0" xfId="14" applyFont="1"/>
    <xf numFmtId="0" fontId="13" fillId="0" borderId="0" xfId="4" applyAlignment="1"/>
    <xf numFmtId="0" fontId="14" fillId="0" borderId="0" xfId="14"/>
    <xf numFmtId="0" fontId="15" fillId="0" borderId="0" xfId="14" applyFont="1"/>
    <xf numFmtId="0" fontId="13" fillId="0" borderId="0" xfId="4" applyAlignment="1">
      <alignment horizontal="center"/>
    </xf>
    <xf numFmtId="0" fontId="13" fillId="0" borderId="0" xfId="4" applyBorder="1" applyAlignment="1">
      <alignment horizontal="center"/>
    </xf>
    <xf numFmtId="0" fontId="18" fillId="0" borderId="0" xfId="14" applyFont="1"/>
    <xf numFmtId="0" fontId="8" fillId="0" borderId="0" xfId="14" applyFont="1"/>
    <xf numFmtId="0" fontId="8" fillId="0" borderId="0" xfId="14" applyFont="1" applyFill="1" applyAlignment="1">
      <alignment vertical="center"/>
    </xf>
    <xf numFmtId="0" fontId="18" fillId="0" borderId="0" xfId="14" applyFont="1" applyFill="1" applyBorder="1" applyAlignment="1">
      <alignment horizontal="centerContinuous"/>
    </xf>
    <xf numFmtId="0" fontId="8" fillId="0" borderId="14" xfId="14" applyFont="1" applyFill="1" applyBorder="1" applyAlignment="1">
      <alignment horizontal="center"/>
    </xf>
    <xf numFmtId="0" fontId="8" fillId="0" borderId="15" xfId="14" applyFont="1" applyFill="1" applyBorder="1" applyAlignment="1">
      <alignment horizontal="center"/>
    </xf>
    <xf numFmtId="0" fontId="8" fillId="0" borderId="0" xfId="14" applyFont="1" applyFill="1"/>
    <xf numFmtId="0" fontId="8" fillId="0" borderId="0" xfId="14" applyFont="1" applyFill="1" applyBorder="1" applyAlignment="1">
      <alignment horizontal="center"/>
    </xf>
    <xf numFmtId="0" fontId="8" fillId="0" borderId="31" xfId="14" applyFont="1" applyFill="1" applyBorder="1" applyAlignment="1">
      <alignment horizontal="center" wrapText="1"/>
    </xf>
    <xf numFmtId="0" fontId="8" fillId="0" borderId="2" xfId="14" applyFont="1" applyFill="1" applyBorder="1" applyAlignment="1">
      <alignment horizontal="center" wrapText="1"/>
    </xf>
    <xf numFmtId="0" fontId="66" fillId="0" borderId="0" xfId="14" applyFont="1" applyFill="1" applyBorder="1" applyAlignment="1">
      <alignment horizontal="center"/>
    </xf>
    <xf numFmtId="0" fontId="8" fillId="0" borderId="73" xfId="14" applyFont="1" applyBorder="1"/>
    <xf numFmtId="37" fontId="8" fillId="0" borderId="14" xfId="14" applyNumberFormat="1" applyFont="1" applyBorder="1"/>
    <xf numFmtId="37" fontId="8" fillId="0" borderId="15" xfId="14" applyNumberFormat="1" applyFont="1" applyBorder="1"/>
    <xf numFmtId="3" fontId="8" fillId="0" borderId="0" xfId="14" applyNumberFormat="1" applyFont="1"/>
    <xf numFmtId="37" fontId="8" fillId="0" borderId="0" xfId="14" applyNumberFormat="1" applyFont="1" applyBorder="1"/>
    <xf numFmtId="37" fontId="8" fillId="0" borderId="77" xfId="14" applyNumberFormat="1" applyFont="1" applyBorder="1"/>
    <xf numFmtId="0" fontId="8" fillId="0" borderId="0" xfId="14" applyFont="1" applyBorder="1"/>
    <xf numFmtId="0" fontId="18" fillId="0" borderId="47" xfId="14" applyFont="1" applyBorder="1" applyAlignment="1">
      <alignment vertical="top" wrapText="1"/>
    </xf>
    <xf numFmtId="0" fontId="8" fillId="0" borderId="47" xfId="4" applyFont="1" applyBorder="1" applyAlignment="1">
      <alignment vertical="top" wrapText="1"/>
    </xf>
    <xf numFmtId="0" fontId="18" fillId="0" borderId="9" xfId="14" applyFont="1" applyBorder="1" applyAlignment="1">
      <alignment vertical="top"/>
    </xf>
    <xf numFmtId="0" fontId="18" fillId="0" borderId="47" xfId="14" applyFont="1" applyBorder="1"/>
    <xf numFmtId="37" fontId="18" fillId="0" borderId="12" xfId="1" applyNumberFormat="1" applyFont="1" applyBorder="1"/>
    <xf numFmtId="37" fontId="18" fillId="0" borderId="32" xfId="1" applyNumberFormat="1" applyFont="1" applyBorder="1"/>
    <xf numFmtId="166" fontId="18" fillId="0" borderId="0" xfId="1" applyNumberFormat="1" applyFont="1" applyBorder="1"/>
    <xf numFmtId="37" fontId="8" fillId="0" borderId="0" xfId="14" applyNumberFormat="1" applyFont="1"/>
    <xf numFmtId="37" fontId="8" fillId="0" borderId="14" xfId="14" applyNumberFormat="1" applyFont="1" applyBorder="1" applyAlignment="1"/>
    <xf numFmtId="37" fontId="8" fillId="0" borderId="15" xfId="14" applyNumberFormat="1" applyFont="1" applyBorder="1" applyAlignment="1"/>
    <xf numFmtId="37" fontId="18" fillId="0" borderId="77" xfId="1" applyNumberFormat="1" applyFont="1" applyBorder="1"/>
    <xf numFmtId="37" fontId="18" fillId="0" borderId="73" xfId="1" applyNumberFormat="1" applyFont="1" applyBorder="1"/>
    <xf numFmtId="37" fontId="18" fillId="0" borderId="16" xfId="1" applyNumberFormat="1" applyFont="1" applyBorder="1"/>
    <xf numFmtId="0" fontId="18" fillId="0" borderId="129" xfId="14" applyFont="1" applyBorder="1" applyAlignment="1">
      <alignment horizontal="left"/>
    </xf>
    <xf numFmtId="0" fontId="18" fillId="0" borderId="133" xfId="14" applyFont="1" applyBorder="1" applyAlignment="1">
      <alignment horizontal="left"/>
    </xf>
    <xf numFmtId="37" fontId="18" fillId="0" borderId="126" xfId="14" applyNumberFormat="1" applyFont="1" applyBorder="1" applyAlignment="1">
      <alignment horizontal="left"/>
    </xf>
    <xf numFmtId="5" fontId="18" fillId="0" borderId="134" xfId="3" applyNumberFormat="1" applyFont="1" applyBorder="1" applyAlignment="1">
      <alignment horizontal="left"/>
    </xf>
    <xf numFmtId="166" fontId="18" fillId="0" borderId="0" xfId="14" applyNumberFormat="1" applyFont="1" applyBorder="1" applyAlignment="1">
      <alignment horizontal="left"/>
    </xf>
    <xf numFmtId="168" fontId="18" fillId="0" borderId="0" xfId="3" applyNumberFormat="1" applyFont="1" applyBorder="1" applyAlignment="1">
      <alignment horizontal="left"/>
    </xf>
    <xf numFmtId="0" fontId="67" fillId="0" borderId="0" xfId="14" applyFont="1" applyAlignment="1">
      <alignment horizontal="left"/>
    </xf>
    <xf numFmtId="0" fontId="18" fillId="0" borderId="0" xfId="14" applyFont="1" applyBorder="1" applyAlignment="1">
      <alignment horizontal="left"/>
    </xf>
    <xf numFmtId="0" fontId="67" fillId="0" borderId="0" xfId="14" applyFont="1" applyBorder="1" applyAlignment="1">
      <alignment horizontal="left"/>
    </xf>
    <xf numFmtId="0" fontId="14" fillId="0" borderId="0" xfId="14" applyFont="1" applyAlignment="1">
      <alignment horizontal="left" vertical="top" wrapText="1"/>
    </xf>
    <xf numFmtId="0" fontId="14" fillId="0" borderId="0" xfId="14" applyFont="1" applyAlignment="1">
      <alignment vertical="top" wrapText="1"/>
    </xf>
    <xf numFmtId="0" fontId="13" fillId="0" borderId="0" xfId="4" applyFont="1" applyFill="1" applyBorder="1" applyAlignment="1"/>
    <xf numFmtId="0" fontId="14" fillId="0" borderId="0" xfId="14" applyFont="1" applyFill="1"/>
    <xf numFmtId="0" fontId="13" fillId="0" borderId="0" xfId="4" applyFont="1" applyFill="1" applyBorder="1" applyAlignment="1">
      <alignment vertical="top" wrapText="1"/>
    </xf>
    <xf numFmtId="0" fontId="13" fillId="0" borderId="0" xfId="4" applyFont="1" applyFill="1" applyBorder="1" applyAlignment="1">
      <alignment wrapText="1"/>
    </xf>
    <xf numFmtId="0" fontId="8" fillId="0" borderId="47" xfId="4" applyFont="1" applyBorder="1" applyAlignment="1">
      <alignment horizontal="right" vertical="top" wrapText="1"/>
    </xf>
    <xf numFmtId="5" fontId="18" fillId="0" borderId="126" xfId="14" applyNumberFormat="1" applyFont="1" applyBorder="1" applyAlignment="1">
      <alignment horizontal="left"/>
    </xf>
    <xf numFmtId="0" fontId="58" fillId="0" borderId="0" xfId="0" applyFont="1" applyFill="1" applyBorder="1" applyAlignment="1">
      <alignment vertical="top" wrapText="1"/>
    </xf>
    <xf numFmtId="3" fontId="58" fillId="0" borderId="0" xfId="0" applyNumberFormat="1" applyFont="1" applyFill="1" applyBorder="1" applyAlignment="1">
      <alignment vertical="top" wrapText="1"/>
    </xf>
    <xf numFmtId="0" fontId="40" fillId="0" borderId="0" xfId="0" applyFont="1" applyFill="1"/>
    <xf numFmtId="0" fontId="27" fillId="0" borderId="0" xfId="0" applyFont="1" applyFill="1" applyBorder="1" applyAlignment="1">
      <alignment horizontal="center"/>
    </xf>
    <xf numFmtId="0" fontId="0" fillId="0" borderId="0" xfId="0" applyFill="1" applyAlignment="1">
      <alignment vertical="top"/>
    </xf>
    <xf numFmtId="165" fontId="39" fillId="0" borderId="0" xfId="4" applyNumberFormat="1" applyFont="1" applyAlignment="1"/>
    <xf numFmtId="165" fontId="1" fillId="0" borderId="0" xfId="4" applyNumberFormat="1" applyFont="1" applyAlignment="1"/>
    <xf numFmtId="165" fontId="2" fillId="0" borderId="0" xfId="4" applyNumberFormat="1" applyFont="1" applyAlignment="1"/>
    <xf numFmtId="3" fontId="16" fillId="0" borderId="0" xfId="4" applyNumberFormat="1" applyFont="1" applyAlignment="1"/>
    <xf numFmtId="165" fontId="2" fillId="0" borderId="0" xfId="4" applyNumberFormat="1" applyFont="1" applyAlignment="1">
      <alignment horizontal="centerContinuous"/>
    </xf>
    <xf numFmtId="0" fontId="15" fillId="0" borderId="25" xfId="4" applyNumberFormat="1" applyFont="1" applyBorder="1" applyAlignment="1">
      <alignment horizontal="right"/>
    </xf>
    <xf numFmtId="0" fontId="15" fillId="0" borderId="26" xfId="4" applyNumberFormat="1" applyFont="1" applyBorder="1" applyAlignment="1">
      <alignment horizontal="right"/>
    </xf>
    <xf numFmtId="0" fontId="15" fillId="0" borderId="30" xfId="4" applyNumberFormat="1" applyFont="1" applyBorder="1" applyAlignment="1">
      <alignment horizontal="right"/>
    </xf>
    <xf numFmtId="37" fontId="2" fillId="0" borderId="6" xfId="4" applyNumberFormat="1" applyFont="1" applyBorder="1" applyAlignment="1"/>
    <xf numFmtId="37" fontId="2" fillId="0" borderId="4" xfId="4" applyNumberFormat="1" applyFont="1" applyBorder="1" applyAlignment="1"/>
    <xf numFmtId="37" fontId="2" fillId="0" borderId="3" xfId="4" applyNumberFormat="1" applyFont="1" applyBorder="1" applyAlignment="1"/>
    <xf numFmtId="37" fontId="2" fillId="0" borderId="31" xfId="4" applyNumberFormat="1" applyFont="1" applyFill="1" applyBorder="1" applyAlignment="1"/>
    <xf numFmtId="37" fontId="2" fillId="0" borderId="1" xfId="4" applyNumberFormat="1" applyFont="1" applyFill="1" applyBorder="1" applyAlignment="1"/>
    <xf numFmtId="37" fontId="2" fillId="0" borderId="2" xfId="4" applyNumberFormat="1" applyFont="1" applyFill="1" applyBorder="1" applyAlignment="1"/>
    <xf numFmtId="165" fontId="69" fillId="0" borderId="0" xfId="4" applyNumberFormat="1" applyFont="1" applyAlignment="1"/>
    <xf numFmtId="0" fontId="50" fillId="0" borderId="14" xfId="4" applyNumberFormat="1" applyFont="1" applyBorder="1" applyAlignment="1"/>
    <xf numFmtId="0" fontId="50" fillId="0" borderId="0" xfId="4" applyNumberFormat="1" applyFont="1" applyBorder="1" applyAlignment="1"/>
    <xf numFmtId="0" fontId="50" fillId="0" borderId="15" xfId="4" applyNumberFormat="1" applyFont="1" applyBorder="1" applyAlignment="1"/>
    <xf numFmtId="0" fontId="50" fillId="0" borderId="0" xfId="4" applyNumberFormat="1" applyFont="1" applyAlignment="1"/>
    <xf numFmtId="37" fontId="15" fillId="0" borderId="31" xfId="4" applyNumberFormat="1" applyFont="1" applyBorder="1" applyAlignment="1"/>
    <xf numFmtId="37" fontId="15" fillId="0" borderId="1" xfId="4" applyNumberFormat="1" applyFont="1" applyBorder="1" applyAlignment="1"/>
    <xf numFmtId="5" fontId="15" fillId="0" borderId="2" xfId="4" applyNumberFormat="1" applyFont="1" applyBorder="1" applyAlignment="1"/>
    <xf numFmtId="5" fontId="15" fillId="0" borderId="1" xfId="4" applyNumberFormat="1" applyFont="1" applyBorder="1" applyAlignment="1"/>
    <xf numFmtId="0" fontId="15" fillId="0" borderId="0" xfId="4" applyNumberFormat="1" applyFont="1" applyBorder="1" applyAlignment="1">
      <alignment horizontal="left" indent="5"/>
    </xf>
    <xf numFmtId="37" fontId="15" fillId="0" borderId="0" xfId="4" applyNumberFormat="1" applyFont="1" applyBorder="1" applyAlignment="1"/>
    <xf numFmtId="5" fontId="15" fillId="0" borderId="0" xfId="4" applyNumberFormat="1" applyFont="1" applyBorder="1" applyAlignment="1"/>
    <xf numFmtId="165" fontId="70" fillId="2" borderId="0" xfId="4" applyNumberFormat="1" applyFont="1" applyFill="1" applyAlignment="1"/>
    <xf numFmtId="165" fontId="1" fillId="0" borderId="0" xfId="4" applyNumberFormat="1" applyFont="1" applyBorder="1" applyAlignment="1"/>
    <xf numFmtId="165" fontId="26" fillId="0" borderId="0" xfId="4" applyNumberFormat="1" applyFont="1" applyAlignment="1"/>
    <xf numFmtId="165" fontId="1" fillId="0" borderId="0" xfId="4" applyNumberFormat="1" applyFont="1" applyFill="1" applyAlignment="1"/>
    <xf numFmtId="167" fontId="1" fillId="0" borderId="0" xfId="4" applyNumberFormat="1" applyFont="1" applyFill="1" applyAlignment="1"/>
    <xf numFmtId="165" fontId="26" fillId="0" borderId="0" xfId="4" applyNumberFormat="1" applyFont="1" applyFill="1" applyAlignment="1"/>
    <xf numFmtId="165" fontId="70" fillId="0" borderId="0" xfId="4" applyNumberFormat="1" applyFont="1" applyFill="1" applyAlignment="1"/>
    <xf numFmtId="165" fontId="2" fillId="0" borderId="0" xfId="4" applyNumberFormat="1" applyFont="1" applyFill="1" applyAlignment="1"/>
    <xf numFmtId="165" fontId="71" fillId="0" borderId="0" xfId="4" applyNumberFormat="1" applyFont="1" applyFill="1" applyAlignment="1">
      <alignment horizontal="centerContinuous"/>
    </xf>
    <xf numFmtId="165" fontId="72" fillId="0" borderId="0" xfId="4" applyNumberFormat="1" applyFont="1" applyFill="1" applyAlignment="1">
      <alignment horizontal="centerContinuous"/>
    </xf>
    <xf numFmtId="165" fontId="73" fillId="0" borderId="0" xfId="4" applyNumberFormat="1" applyFont="1" applyFill="1" applyAlignment="1">
      <alignment horizontal="centerContinuous"/>
    </xf>
    <xf numFmtId="165" fontId="70" fillId="0" borderId="0" xfId="4" applyNumberFormat="1" applyFont="1" applyFill="1" applyAlignment="1">
      <alignment horizontal="centerContinuous"/>
    </xf>
    <xf numFmtId="165" fontId="13" fillId="0" borderId="0" xfId="4" applyNumberFormat="1" applyFont="1" applyFill="1" applyAlignment="1"/>
    <xf numFmtId="0" fontId="22" fillId="0" borderId="0" xfId="4" applyFont="1" applyFill="1" applyBorder="1" applyAlignment="1">
      <alignment vertical="top" wrapText="1"/>
    </xf>
    <xf numFmtId="0" fontId="2" fillId="0" borderId="5" xfId="4" applyNumberFormat="1" applyFont="1" applyBorder="1" applyAlignment="1">
      <alignment horizontal="left"/>
    </xf>
    <xf numFmtId="0" fontId="2" fillId="0" borderId="135" xfId="4" applyNumberFormat="1" applyFont="1" applyBorder="1" applyAlignment="1">
      <alignment horizontal="left"/>
    </xf>
    <xf numFmtId="0" fontId="26" fillId="0" borderId="0" xfId="0" applyFont="1" applyFill="1"/>
    <xf numFmtId="3" fontId="16" fillId="0" borderId="0" xfId="0" applyNumberFormat="1" applyFont="1" applyAlignment="1"/>
    <xf numFmtId="0" fontId="48" fillId="0" borderId="0" xfId="0" applyFont="1" applyAlignment="1"/>
    <xf numFmtId="0" fontId="23" fillId="0" borderId="25" xfId="0" applyNumberFormat="1" applyFont="1" applyFill="1" applyBorder="1" applyAlignment="1">
      <alignment horizontal="right"/>
    </xf>
    <xf numFmtId="0" fontId="23" fillId="0" borderId="26" xfId="0" applyNumberFormat="1" applyFont="1" applyFill="1" applyBorder="1" applyAlignment="1">
      <alignment horizontal="right"/>
    </xf>
    <xf numFmtId="5" fontId="6" fillId="0" borderId="4" xfId="0" applyNumberFormat="1" applyFont="1" applyFill="1" applyBorder="1" applyAlignment="1"/>
    <xf numFmtId="37" fontId="6" fillId="0" borderId="5" xfId="0" applyNumberFormat="1" applyFont="1" applyFill="1" applyBorder="1" applyAlignment="1"/>
    <xf numFmtId="37" fontId="7" fillId="0" borderId="6" xfId="0" applyNumberFormat="1" applyFont="1" applyFill="1" applyBorder="1" applyAlignment="1"/>
    <xf numFmtId="37" fontId="7" fillId="0" borderId="4" xfId="0" applyNumberFormat="1" applyFont="1" applyFill="1" applyBorder="1" applyAlignment="1"/>
    <xf numFmtId="37" fontId="6" fillId="0" borderId="14" xfId="0" applyNumberFormat="1" applyFont="1" applyFill="1" applyBorder="1" applyAlignment="1"/>
    <xf numFmtId="37" fontId="6" fillId="0" borderId="0" xfId="0" applyNumberFormat="1" applyFont="1" applyFill="1" applyBorder="1" applyAlignment="1"/>
    <xf numFmtId="37" fontId="6" fillId="0" borderId="12" xfId="0" applyNumberFormat="1" applyFont="1" applyFill="1" applyBorder="1" applyAlignment="1"/>
    <xf numFmtId="37" fontId="6" fillId="0" borderId="32" xfId="0" applyNumberFormat="1" applyFont="1" applyFill="1" applyBorder="1" applyAlignment="1"/>
    <xf numFmtId="167" fontId="23" fillId="0" borderId="6" xfId="0" applyNumberFormat="1" applyFont="1" applyFill="1" applyBorder="1" applyAlignment="1"/>
    <xf numFmtId="5" fontId="23" fillId="0" borderId="4" xfId="0" applyNumberFormat="1" applyFont="1" applyFill="1" applyBorder="1" applyAlignment="1"/>
    <xf numFmtId="165" fontId="2" fillId="0" borderId="0" xfId="0" applyNumberFormat="1" applyFont="1" applyFill="1"/>
    <xf numFmtId="165" fontId="5" fillId="0" borderId="0" xfId="0" applyNumberFormat="1" applyFont="1" applyFill="1"/>
    <xf numFmtId="0" fontId="23" fillId="0" borderId="30" xfId="0" applyNumberFormat="1" applyFont="1" applyFill="1" applyBorder="1" applyAlignment="1">
      <alignment horizontal="right"/>
    </xf>
    <xf numFmtId="5" fontId="6" fillId="0" borderId="3" xfId="0" applyNumberFormat="1" applyFont="1" applyFill="1" applyBorder="1" applyAlignment="1"/>
    <xf numFmtId="37" fontId="7" fillId="0" borderId="3" xfId="0" applyNumberFormat="1" applyFont="1" applyFill="1" applyBorder="1" applyAlignment="1"/>
    <xf numFmtId="37" fontId="6" fillId="0" borderId="15" xfId="0" applyNumberFormat="1" applyFont="1" applyFill="1" applyBorder="1" applyAlignment="1"/>
    <xf numFmtId="37" fontId="6" fillId="0" borderId="16" xfId="0" applyNumberFormat="1" applyFont="1" applyFill="1" applyBorder="1" applyAlignment="1"/>
    <xf numFmtId="5" fontId="23" fillId="0" borderId="3" xfId="0" applyNumberFormat="1" applyFont="1" applyFill="1" applyBorder="1" applyAlignment="1"/>
    <xf numFmtId="165" fontId="7" fillId="0" borderId="0" xfId="0" applyNumberFormat="1" applyFont="1" applyFill="1" applyBorder="1" applyAlignment="1"/>
    <xf numFmtId="165" fontId="6" fillId="0" borderId="0" xfId="0" applyNumberFormat="1" applyFont="1" applyFill="1" applyAlignment="1"/>
    <xf numFmtId="165" fontId="37" fillId="0" borderId="0" xfId="0" applyNumberFormat="1" applyFont="1" applyFill="1" applyAlignment="1"/>
    <xf numFmtId="165" fontId="6" fillId="0" borderId="0" xfId="0" applyNumberFormat="1" applyFont="1" applyFill="1" applyBorder="1" applyAlignment="1"/>
    <xf numFmtId="165" fontId="11" fillId="0" borderId="0" xfId="0" applyNumberFormat="1" applyFont="1" applyFill="1" applyAlignment="1"/>
    <xf numFmtId="165" fontId="8" fillId="0" borderId="0" xfId="0" applyNumberFormat="1" applyFont="1" applyFill="1" applyAlignment="1"/>
    <xf numFmtId="0" fontId="2" fillId="0" borderId="46" xfId="0" applyNumberFormat="1" applyFont="1" applyBorder="1" applyAlignment="1">
      <alignment horizontal="left" indent="4"/>
    </xf>
    <xf numFmtId="0" fontId="8" fillId="0" borderId="20" xfId="10" applyFont="1" applyBorder="1"/>
    <xf numFmtId="37" fontId="2" fillId="0" borderId="28" xfId="4" applyNumberFormat="1" applyFont="1" applyBorder="1" applyAlignment="1"/>
    <xf numFmtId="37" fontId="2" fillId="0" borderId="137" xfId="4" applyNumberFormat="1" applyFont="1" applyBorder="1" applyAlignment="1"/>
    <xf numFmtId="37" fontId="2" fillId="0" borderId="136" xfId="4" applyNumberFormat="1" applyFont="1" applyBorder="1" applyAlignment="1"/>
    <xf numFmtId="0" fontId="24" fillId="2" borderId="104" xfId="0" applyNumberFormat="1" applyFont="1" applyFill="1" applyBorder="1" applyAlignment="1">
      <alignment horizontal="left" indent="5"/>
    </xf>
    <xf numFmtId="0" fontId="6" fillId="2" borderId="56" xfId="0" applyNumberFormat="1" applyFont="1" applyFill="1" applyBorder="1" applyAlignment="1">
      <alignment horizontal="left"/>
    </xf>
    <xf numFmtId="0" fontId="6" fillId="2" borderId="104" xfId="0" applyNumberFormat="1" applyFont="1" applyFill="1" applyBorder="1" applyAlignment="1">
      <alignment horizontal="left"/>
    </xf>
    <xf numFmtId="0" fontId="24" fillId="2" borderId="9" xfId="0" applyNumberFormat="1" applyFont="1" applyFill="1" applyBorder="1" applyAlignment="1">
      <alignment horizontal="left" indent="5"/>
    </xf>
    <xf numFmtId="37" fontId="24" fillId="2" borderId="104" xfId="0" applyNumberFormat="1" applyFont="1" applyFill="1" applyBorder="1" applyAlignment="1"/>
    <xf numFmtId="37" fontId="8" fillId="0" borderId="56" xfId="0" applyNumberFormat="1" applyFont="1" applyBorder="1"/>
    <xf numFmtId="37" fontId="8" fillId="0" borderId="104" xfId="0" applyNumberFormat="1" applyFont="1" applyBorder="1"/>
    <xf numFmtId="37" fontId="25" fillId="0" borderId="9" xfId="0" applyNumberFormat="1" applyFont="1" applyBorder="1"/>
    <xf numFmtId="0" fontId="39" fillId="0" borderId="0" xfId="10" applyFont="1"/>
    <xf numFmtId="0" fontId="51" fillId="0" borderId="0" xfId="0" applyFont="1" applyFill="1" applyBorder="1" applyAlignment="1">
      <alignment horizontal="center" vertical="top"/>
    </xf>
    <xf numFmtId="0" fontId="37" fillId="0" borderId="0" xfId="0" applyFont="1" applyBorder="1" applyAlignment="1"/>
    <xf numFmtId="0" fontId="46" fillId="0" borderId="0" xfId="0" applyFont="1" applyBorder="1" applyAlignment="1"/>
    <xf numFmtId="0" fontId="2" fillId="0" borderId="0" xfId="0" applyFont="1" applyFill="1" applyBorder="1" applyAlignment="1">
      <alignment horizontal="left" vertical="top" wrapText="1"/>
    </xf>
    <xf numFmtId="3" fontId="2" fillId="0" borderId="116" xfId="0" applyNumberFormat="1" applyFont="1" applyBorder="1" applyAlignment="1">
      <alignment wrapText="1"/>
    </xf>
    <xf numFmtId="3" fontId="5" fillId="0" borderId="116" xfId="0" applyNumberFormat="1" applyFont="1" applyBorder="1" applyAlignment="1">
      <alignment wrapText="1"/>
    </xf>
    <xf numFmtId="3" fontId="5" fillId="0" borderId="0" xfId="0" applyNumberFormat="1" applyFont="1" applyAlignment="1">
      <alignment wrapText="1"/>
    </xf>
    <xf numFmtId="0" fontId="16" fillId="0" borderId="0" xfId="0" applyNumberFormat="1" applyFont="1" applyAlignment="1"/>
    <xf numFmtId="0" fontId="48" fillId="0" borderId="0" xfId="0" applyNumberFormat="1" applyFont="1" applyAlignment="1"/>
    <xf numFmtId="0" fontId="15" fillId="0" borderId="74" xfId="0" applyNumberFormat="1" applyFont="1" applyBorder="1" applyAlignment="1"/>
    <xf numFmtId="0" fontId="0" fillId="0" borderId="75" xfId="0" applyNumberFormat="1" applyBorder="1" applyAlignment="1"/>
    <xf numFmtId="3" fontId="5" fillId="0" borderId="0" xfId="0" applyNumberFormat="1" applyFont="1" applyAlignment="1">
      <alignment horizontal="center"/>
    </xf>
    <xf numFmtId="3" fontId="8" fillId="0" borderId="0" xfId="0" applyNumberFormat="1" applyFont="1" applyAlignment="1">
      <alignment horizontal="center"/>
    </xf>
    <xf numFmtId="3" fontId="29" fillId="0" borderId="0" xfId="0" applyNumberFormat="1" applyFont="1" applyAlignment="1">
      <alignment horizontal="center"/>
    </xf>
    <xf numFmtId="165" fontId="15" fillId="0" borderId="47" xfId="0" applyNumberFormat="1" applyFont="1" applyBorder="1" applyAlignment="1">
      <alignment horizontal="center"/>
    </xf>
    <xf numFmtId="0" fontId="0" fillId="0" borderId="39" xfId="0" applyBorder="1" applyAlignment="1"/>
    <xf numFmtId="0" fontId="28" fillId="0" borderId="0" xfId="0" applyNumberFormat="1" applyFont="1" applyAlignment="1">
      <alignment horizontal="center"/>
    </xf>
    <xf numFmtId="0" fontId="0" fillId="0" borderId="0" xfId="0" applyNumberFormat="1" applyAlignment="1">
      <alignment horizontal="center"/>
    </xf>
    <xf numFmtId="0" fontId="29" fillId="0" borderId="0" xfId="0" applyNumberFormat="1" applyFont="1" applyAlignment="1">
      <alignment horizontal="center"/>
    </xf>
    <xf numFmtId="0" fontId="0" fillId="0" borderId="0" xfId="0" applyNumberFormat="1" applyBorder="1" applyAlignment="1">
      <alignment horizontal="center"/>
    </xf>
    <xf numFmtId="165" fontId="15" fillId="0" borderId="124" xfId="0" applyNumberFormat="1" applyFont="1" applyBorder="1" applyAlignment="1">
      <alignment horizontal="center"/>
    </xf>
    <xf numFmtId="165" fontId="15" fillId="0" borderId="57" xfId="0" applyNumberFormat="1" applyFont="1" applyBorder="1" applyAlignment="1">
      <alignment horizontal="center"/>
    </xf>
    <xf numFmtId="165" fontId="15" fillId="0" borderId="125" xfId="0" applyNumberFormat="1" applyFont="1" applyBorder="1" applyAlignment="1">
      <alignment horizontal="center"/>
    </xf>
    <xf numFmtId="3" fontId="8" fillId="0" borderId="0" xfId="0" applyNumberFormat="1" applyFont="1" applyBorder="1" applyAlignment="1">
      <alignment horizontal="center"/>
    </xf>
    <xf numFmtId="3" fontId="8" fillId="0" borderId="26" xfId="0" applyNumberFormat="1" applyFont="1" applyBorder="1" applyAlignment="1">
      <alignment horizontal="center"/>
    </xf>
    <xf numFmtId="165" fontId="15" fillId="0" borderId="102" xfId="0" applyNumberFormat="1" applyFont="1" applyBorder="1" applyAlignment="1">
      <alignment horizontal="center" wrapText="1"/>
    </xf>
    <xf numFmtId="0" fontId="0" fillId="0" borderId="103" xfId="0" applyBorder="1" applyAlignment="1">
      <alignment horizontal="center" wrapText="1"/>
    </xf>
    <xf numFmtId="0" fontId="2" fillId="0" borderId="5" xfId="0" applyNumberFormat="1" applyFont="1" applyBorder="1" applyAlignment="1">
      <alignment horizontal="left" indent="2"/>
    </xf>
    <xf numFmtId="0" fontId="0" fillId="0" borderId="46" xfId="0" applyNumberFormat="1" applyBorder="1" applyAlignment="1">
      <alignment horizontal="left" indent="2"/>
    </xf>
    <xf numFmtId="165" fontId="15" fillId="0" borderId="111" xfId="0" applyNumberFormat="1" applyFont="1" applyBorder="1" applyAlignment="1">
      <alignment horizontal="right"/>
    </xf>
    <xf numFmtId="0" fontId="0" fillId="0" borderId="106" xfId="0" applyBorder="1" applyAlignment="1"/>
    <xf numFmtId="0" fontId="15" fillId="0" borderId="53" xfId="0" applyNumberFormat="1" applyFont="1" applyBorder="1" applyAlignment="1">
      <alignment horizontal="left" indent="2"/>
    </xf>
    <xf numFmtId="0" fontId="0" fillId="0" borderId="76" xfId="0" applyNumberFormat="1" applyBorder="1" applyAlignment="1">
      <alignment horizontal="left" indent="2"/>
    </xf>
    <xf numFmtId="0" fontId="5" fillId="0" borderId="5" xfId="0" applyNumberFormat="1" applyFont="1" applyBorder="1" applyAlignment="1"/>
    <xf numFmtId="0" fontId="0" fillId="0" borderId="46" xfId="0" applyNumberFormat="1" applyBorder="1" applyAlignment="1"/>
    <xf numFmtId="0" fontId="2" fillId="0" borderId="6" xfId="0" applyNumberFormat="1" applyFont="1" applyBorder="1" applyAlignment="1">
      <alignment horizontal="left" indent="4"/>
    </xf>
    <xf numFmtId="0" fontId="0" fillId="0" borderId="4" xfId="0" applyNumberFormat="1" applyBorder="1" applyAlignment="1">
      <alignment horizontal="left" indent="4"/>
    </xf>
    <xf numFmtId="0" fontId="5" fillId="0" borderId="5" xfId="0" applyNumberFormat="1" applyFont="1" applyBorder="1" applyAlignment="1">
      <alignment horizontal="left" indent="2"/>
    </xf>
    <xf numFmtId="0" fontId="15" fillId="0" borderId="5" xfId="0" applyNumberFormat="1" applyFont="1" applyBorder="1" applyAlignment="1">
      <alignment horizontal="left"/>
    </xf>
    <xf numFmtId="0" fontId="15" fillId="0" borderId="46" xfId="0" applyNumberFormat="1" applyFont="1" applyBorder="1" applyAlignment="1">
      <alignment horizontal="left"/>
    </xf>
    <xf numFmtId="0" fontId="5" fillId="0" borderId="5" xfId="0" applyNumberFormat="1" applyFont="1" applyBorder="1" applyAlignment="1">
      <alignment horizontal="left" indent="4"/>
    </xf>
    <xf numFmtId="0" fontId="0" fillId="0" borderId="46" xfId="0" applyNumberFormat="1" applyBorder="1" applyAlignment="1">
      <alignment horizontal="left" indent="4"/>
    </xf>
    <xf numFmtId="0" fontId="5" fillId="0" borderId="5" xfId="0" applyNumberFormat="1" applyFont="1" applyFill="1" applyBorder="1" applyAlignment="1">
      <alignment horizontal="left" indent="4"/>
    </xf>
    <xf numFmtId="0" fontId="2" fillId="0" borderId="74" xfId="0" applyNumberFormat="1" applyFont="1" applyBorder="1" applyAlignment="1"/>
    <xf numFmtId="0" fontId="13" fillId="0" borderId="75" xfId="0" applyNumberFormat="1" applyFont="1" applyBorder="1" applyAlignment="1"/>
    <xf numFmtId="0" fontId="5" fillId="0" borderId="6" xfId="0" applyNumberFormat="1" applyFont="1" applyBorder="1" applyAlignment="1">
      <alignment horizontal="left" indent="4"/>
    </xf>
    <xf numFmtId="0" fontId="2" fillId="0" borderId="115" xfId="0" applyNumberFormat="1" applyFont="1" applyBorder="1" applyAlignment="1">
      <alignment horizontal="center" vertical="center" wrapText="1"/>
    </xf>
    <xf numFmtId="0" fontId="46" fillId="0" borderId="116" xfId="0" applyNumberFormat="1" applyFont="1" applyBorder="1" applyAlignment="1">
      <alignment horizontal="center" vertical="center" wrapText="1"/>
    </xf>
    <xf numFmtId="0" fontId="46" fillId="0" borderId="99" xfId="0" applyNumberFormat="1" applyFont="1" applyBorder="1" applyAlignment="1">
      <alignment horizontal="center" vertical="center" wrapText="1"/>
    </xf>
    <xf numFmtId="0" fontId="46" fillId="0" borderId="117" xfId="0" applyNumberFormat="1" applyFont="1" applyBorder="1" applyAlignment="1">
      <alignment horizontal="center" vertical="center" wrapText="1"/>
    </xf>
    <xf numFmtId="0" fontId="46" fillId="0" borderId="1" xfId="0" applyNumberFormat="1" applyFont="1" applyBorder="1" applyAlignment="1">
      <alignment horizontal="center" vertical="center" wrapText="1"/>
    </xf>
    <xf numFmtId="0" fontId="46" fillId="0" borderId="100" xfId="0" applyNumberFormat="1" applyFont="1" applyBorder="1" applyAlignment="1">
      <alignment horizontal="center" vertical="center" wrapText="1"/>
    </xf>
    <xf numFmtId="0" fontId="2" fillId="0" borderId="116" xfId="0" applyNumberFormat="1" applyFont="1" applyBorder="1" applyAlignment="1">
      <alignment horizontal="center" vertical="center" wrapText="1"/>
    </xf>
    <xf numFmtId="0" fontId="46" fillId="0" borderId="98" xfId="0" applyNumberFormat="1" applyFont="1" applyBorder="1" applyAlignment="1">
      <alignment horizontal="center" vertical="center" wrapText="1"/>
    </xf>
    <xf numFmtId="0" fontId="46" fillId="0" borderId="2" xfId="0" applyNumberFormat="1" applyFont="1" applyBorder="1" applyAlignment="1">
      <alignment horizontal="center" vertical="center" wrapText="1"/>
    </xf>
    <xf numFmtId="0" fontId="2" fillId="0" borderId="97" xfId="0" applyNumberFormat="1" applyFont="1" applyBorder="1" applyAlignment="1">
      <alignment horizontal="center" vertical="center" wrapText="1"/>
    </xf>
    <xf numFmtId="0" fontId="46" fillId="0" borderId="31" xfId="0" applyNumberFormat="1" applyFont="1" applyBorder="1" applyAlignment="1">
      <alignment horizontal="center" vertical="center" wrapText="1"/>
    </xf>
    <xf numFmtId="0" fontId="46" fillId="0" borderId="116" xfId="0" applyNumberFormat="1" applyFont="1" applyBorder="1" applyAlignment="1">
      <alignment vertical="center" wrapText="1"/>
    </xf>
    <xf numFmtId="0" fontId="46" fillId="0" borderId="98" xfId="0" applyNumberFormat="1" applyFont="1" applyBorder="1" applyAlignment="1">
      <alignment vertical="center" wrapText="1"/>
    </xf>
    <xf numFmtId="0" fontId="46" fillId="0" borderId="117" xfId="0" applyNumberFormat="1" applyFont="1" applyBorder="1" applyAlignment="1">
      <alignment vertical="center" wrapText="1"/>
    </xf>
    <xf numFmtId="0" fontId="46" fillId="0" borderId="1" xfId="0" applyNumberFormat="1" applyFont="1" applyBorder="1" applyAlignment="1">
      <alignment vertical="center" wrapText="1"/>
    </xf>
    <xf numFmtId="0" fontId="46" fillId="0" borderId="2" xfId="0" applyNumberFormat="1" applyFont="1" applyBorder="1" applyAlignment="1">
      <alignment vertical="center" wrapText="1"/>
    </xf>
    <xf numFmtId="0" fontId="2" fillId="0" borderId="24" xfId="0" applyNumberFormat="1" applyFont="1" applyFill="1" applyBorder="1" applyAlignment="1"/>
    <xf numFmtId="0" fontId="0" fillId="0" borderId="57" xfId="0" applyNumberFormat="1" applyFill="1" applyBorder="1" applyAlignment="1"/>
    <xf numFmtId="0" fontId="0" fillId="0" borderId="116" xfId="0" applyBorder="1"/>
    <xf numFmtId="0" fontId="0" fillId="0" borderId="31" xfId="0" applyBorder="1"/>
    <xf numFmtId="0" fontId="0" fillId="0" borderId="1" xfId="0" applyBorder="1"/>
    <xf numFmtId="0" fontId="2" fillId="0" borderId="5" xfId="0" applyNumberFormat="1" applyFont="1" applyBorder="1" applyAlignment="1">
      <alignment horizontal="left" indent="4"/>
    </xf>
    <xf numFmtId="0" fontId="5" fillId="0" borderId="16" xfId="0" applyNumberFormat="1" applyFont="1" applyBorder="1" applyAlignment="1">
      <alignment horizontal="left"/>
    </xf>
    <xf numFmtId="0" fontId="5" fillId="0" borderId="32" xfId="0" applyNumberFormat="1" applyFont="1" applyBorder="1" applyAlignment="1">
      <alignment horizontal="left"/>
    </xf>
    <xf numFmtId="165" fontId="2" fillId="0" borderId="0" xfId="0" applyNumberFormat="1" applyFont="1" applyAlignment="1">
      <alignment horizontal="left" wrapText="1"/>
    </xf>
    <xf numFmtId="165" fontId="5" fillId="0" borderId="0" xfId="0" applyNumberFormat="1" applyFont="1" applyAlignment="1">
      <alignment horizontal="left" wrapText="1"/>
    </xf>
    <xf numFmtId="3" fontId="2" fillId="0" borderId="0" xfId="0" applyNumberFormat="1" applyFont="1" applyAlignment="1">
      <alignment horizontal="left" vertical="top" wrapText="1"/>
    </xf>
    <xf numFmtId="165" fontId="2" fillId="0" borderId="0" xfId="0" applyNumberFormat="1" applyFont="1" applyAlignment="1">
      <alignment horizontal="left" vertical="top" wrapText="1"/>
    </xf>
    <xf numFmtId="165" fontId="5" fillId="0" borderId="0" xfId="0" applyNumberFormat="1" applyFont="1" applyAlignment="1">
      <alignment horizontal="left" vertical="top" wrapText="1"/>
    </xf>
    <xf numFmtId="0" fontId="2" fillId="0" borderId="4" xfId="0" applyNumberFormat="1" applyFont="1" applyBorder="1" applyAlignment="1"/>
    <xf numFmtId="0" fontId="5" fillId="0" borderId="4" xfId="0" applyNumberFormat="1" applyFont="1" applyBorder="1" applyAlignment="1"/>
    <xf numFmtId="0" fontId="0" fillId="0" borderId="0" xfId="0"/>
    <xf numFmtId="0" fontId="15" fillId="0" borderId="12" xfId="0" applyNumberFormat="1" applyFont="1" applyBorder="1" applyAlignment="1"/>
    <xf numFmtId="0" fontId="0" fillId="0" borderId="16" xfId="0" applyNumberFormat="1" applyBorder="1" applyAlignment="1"/>
    <xf numFmtId="0" fontId="15" fillId="0" borderId="115" xfId="0" applyNumberFormat="1" applyFont="1" applyBorder="1" applyAlignment="1"/>
    <xf numFmtId="0" fontId="46" fillId="0" borderId="116" xfId="0" applyNumberFormat="1" applyFont="1" applyBorder="1" applyAlignment="1"/>
    <xf numFmtId="0" fontId="46" fillId="0" borderId="99" xfId="0" applyNumberFormat="1" applyFont="1" applyBorder="1" applyAlignment="1"/>
    <xf numFmtId="0" fontId="46" fillId="0" borderId="127" xfId="0" applyNumberFormat="1" applyFont="1" applyBorder="1" applyAlignment="1"/>
    <xf numFmtId="0" fontId="46" fillId="0" borderId="0" xfId="0" applyNumberFormat="1" applyFont="1" applyBorder="1" applyAlignment="1"/>
    <xf numFmtId="0" fontId="46" fillId="0" borderId="130" xfId="0" applyNumberFormat="1" applyFont="1" applyBorder="1" applyAlignment="1"/>
    <xf numFmtId="0" fontId="46" fillId="0" borderId="128" xfId="0" applyNumberFormat="1" applyFont="1" applyBorder="1" applyAlignment="1"/>
    <xf numFmtId="0" fontId="46" fillId="0" borderId="26" xfId="0" applyNumberFormat="1" applyFont="1" applyBorder="1" applyAlignment="1"/>
    <xf numFmtId="0" fontId="46" fillId="0" borderId="67" xfId="0" applyNumberFormat="1" applyFont="1" applyBorder="1" applyAlignment="1"/>
    <xf numFmtId="0" fontId="14" fillId="0" borderId="0" xfId="10" applyFont="1" applyAlignment="1">
      <alignment horizontal="left" vertical="top" wrapText="1"/>
    </xf>
    <xf numFmtId="0" fontId="17" fillId="0" borderId="0" xfId="10" applyAlignment="1">
      <alignment horizontal="left" vertical="top" wrapText="1"/>
    </xf>
    <xf numFmtId="0" fontId="28" fillId="0" borderId="0" xfId="10" applyFont="1" applyAlignment="1">
      <alignment horizontal="center"/>
    </xf>
    <xf numFmtId="0" fontId="47" fillId="0" borderId="0" xfId="0" applyFont="1" applyAlignment="1">
      <alignment horizontal="center"/>
    </xf>
    <xf numFmtId="3" fontId="29" fillId="0" borderId="0" xfId="10" applyNumberFormat="1" applyFont="1" applyAlignment="1">
      <alignment horizontal="center"/>
    </xf>
    <xf numFmtId="0" fontId="47" fillId="0" borderId="0" xfId="0" applyFont="1" applyBorder="1" applyAlignment="1">
      <alignment horizontal="center"/>
    </xf>
    <xf numFmtId="0" fontId="29" fillId="0" borderId="0" xfId="10" applyFont="1" applyAlignment="1">
      <alignment horizontal="center"/>
    </xf>
    <xf numFmtId="3" fontId="16" fillId="0" borderId="0" xfId="0" applyNumberFormat="1" applyFont="1" applyAlignment="1">
      <alignment horizontal="center"/>
    </xf>
    <xf numFmtId="0" fontId="17" fillId="0" borderId="0" xfId="10" applyAlignment="1">
      <alignment horizontal="center"/>
    </xf>
    <xf numFmtId="0" fontId="14" fillId="0" borderId="0" xfId="10" applyFont="1" applyAlignment="1">
      <alignment horizontal="center"/>
    </xf>
    <xf numFmtId="0" fontId="17" fillId="0" borderId="1" xfId="10" applyBorder="1" applyAlignment="1">
      <alignment horizontal="center"/>
    </xf>
    <xf numFmtId="0" fontId="18" fillId="0" borderId="73" xfId="10" applyFont="1" applyBorder="1" applyAlignment="1">
      <alignment horizontal="center" wrapText="1"/>
    </xf>
    <xf numFmtId="0" fontId="0" fillId="0" borderId="9" xfId="0" applyBorder="1" applyAlignment="1">
      <alignment horizontal="center" wrapText="1"/>
    </xf>
    <xf numFmtId="0" fontId="18" fillId="0" borderId="12" xfId="10" applyFont="1" applyBorder="1" applyAlignment="1">
      <alignment horizontal="center"/>
    </xf>
    <xf numFmtId="0" fontId="0" fillId="0" borderId="16" xfId="0" applyBorder="1" applyAlignment="1">
      <alignment horizontal="center"/>
    </xf>
    <xf numFmtId="0" fontId="0" fillId="0" borderId="32" xfId="0" applyBorder="1" applyAlignment="1">
      <alignment horizontal="center"/>
    </xf>
    <xf numFmtId="0" fontId="18" fillId="0" borderId="73" xfId="10" applyFont="1" applyBorder="1" applyAlignment="1"/>
    <xf numFmtId="0" fontId="0" fillId="0" borderId="9" xfId="0" applyBorder="1" applyAlignment="1"/>
    <xf numFmtId="0" fontId="16" fillId="0" borderId="0" xfId="14" applyFont="1" applyAlignment="1"/>
    <xf numFmtId="0" fontId="63" fillId="0" borderId="0" xfId="4" applyFont="1" applyBorder="1" applyAlignment="1"/>
    <xf numFmtId="0" fontId="15" fillId="0" borderId="0" xfId="14" applyFont="1" applyAlignment="1">
      <alignment horizontal="center"/>
    </xf>
    <xf numFmtId="0" fontId="13" fillId="0" borderId="0" xfId="4" applyBorder="1" applyAlignment="1">
      <alignment horizontal="center"/>
    </xf>
    <xf numFmtId="3" fontId="15" fillId="0" borderId="0" xfId="14" applyNumberFormat="1" applyFont="1" applyAlignment="1">
      <alignment horizontal="center"/>
    </xf>
    <xf numFmtId="0" fontId="8" fillId="0" borderId="0" xfId="14" applyFont="1" applyAlignment="1">
      <alignment horizontal="center"/>
    </xf>
    <xf numFmtId="0" fontId="65" fillId="0" borderId="97" xfId="14" applyFont="1" applyFill="1" applyBorder="1" applyAlignment="1">
      <alignment horizontal="center" vertical="center" wrapText="1"/>
    </xf>
    <xf numFmtId="0" fontId="13" fillId="0" borderId="98" xfId="4" applyBorder="1" applyAlignment="1">
      <alignment horizontal="center" vertical="center" wrapText="1"/>
    </xf>
    <xf numFmtId="0" fontId="13" fillId="0" borderId="31" xfId="4" applyBorder="1" applyAlignment="1">
      <alignment vertical="center" wrapText="1"/>
    </xf>
    <xf numFmtId="0" fontId="13" fillId="0" borderId="2" xfId="4" applyBorder="1" applyAlignment="1">
      <alignment vertical="center" wrapText="1"/>
    </xf>
    <xf numFmtId="0" fontId="13" fillId="0" borderId="31" xfId="4" applyBorder="1" applyAlignment="1">
      <alignment horizontal="center" vertical="center" wrapText="1"/>
    </xf>
    <xf numFmtId="0" fontId="13" fillId="0" borderId="2" xfId="4" applyBorder="1" applyAlignment="1">
      <alignment horizontal="center" vertical="center" wrapText="1"/>
    </xf>
    <xf numFmtId="1" fontId="18" fillId="0" borderId="97" xfId="14" applyNumberFormat="1" applyFont="1" applyFill="1" applyBorder="1" applyAlignment="1">
      <alignment horizontal="center" vertical="center" wrapText="1"/>
    </xf>
    <xf numFmtId="1" fontId="18" fillId="0" borderId="54" xfId="14" applyNumberFormat="1" applyFont="1" applyFill="1" applyBorder="1" applyAlignment="1">
      <alignment horizontal="center" vertical="center" wrapText="1"/>
    </xf>
    <xf numFmtId="0" fontId="13" fillId="0" borderId="48" xfId="4" applyBorder="1" applyAlignment="1">
      <alignment horizontal="center" vertical="center" wrapText="1"/>
    </xf>
    <xf numFmtId="0" fontId="13" fillId="0" borderId="55" xfId="4" applyBorder="1" applyAlignment="1">
      <alignment horizontal="center" vertical="center" wrapText="1"/>
    </xf>
    <xf numFmtId="0" fontId="18" fillId="0" borderId="31" xfId="14" applyFont="1" applyFill="1" applyBorder="1" applyAlignment="1">
      <alignment horizontal="center"/>
    </xf>
    <xf numFmtId="0" fontId="18" fillId="0" borderId="2" xfId="14" applyFont="1" applyFill="1" applyBorder="1" applyAlignment="1">
      <alignment horizontal="center"/>
    </xf>
    <xf numFmtId="0" fontId="68" fillId="0" borderId="0" xfId="4" applyFont="1" applyFill="1" applyBorder="1" applyAlignment="1">
      <alignment vertical="top" wrapText="1"/>
    </xf>
    <xf numFmtId="0" fontId="13" fillId="0" borderId="0" xfId="4" applyFill="1" applyBorder="1" applyAlignment="1">
      <alignment vertical="top" wrapText="1"/>
    </xf>
    <xf numFmtId="0" fontId="13" fillId="0" borderId="0" xfId="4" applyFill="1" applyBorder="1" applyAlignment="1">
      <alignment wrapText="1"/>
    </xf>
    <xf numFmtId="0" fontId="18" fillId="0" borderId="12" xfId="14" applyFont="1" applyFill="1" applyBorder="1" applyAlignment="1">
      <alignment horizontal="center"/>
    </xf>
    <xf numFmtId="0" fontId="13" fillId="0" borderId="32" xfId="4" applyBorder="1" applyAlignment="1">
      <alignment horizontal="center"/>
    </xf>
    <xf numFmtId="0" fontId="18" fillId="0" borderId="78" xfId="14" applyFont="1" applyFill="1" applyBorder="1" applyAlignment="1"/>
    <xf numFmtId="0" fontId="8" fillId="0" borderId="1" xfId="14" applyFont="1" applyFill="1" applyBorder="1" applyAlignment="1"/>
    <xf numFmtId="0" fontId="14" fillId="0" borderId="0" xfId="4" applyFont="1" applyFill="1" applyBorder="1" applyAlignment="1"/>
    <xf numFmtId="0" fontId="13" fillId="0" borderId="0" xfId="4" applyFill="1" applyBorder="1" applyAlignment="1"/>
    <xf numFmtId="0" fontId="14" fillId="0" borderId="0" xfId="4" applyFont="1" applyFill="1" applyBorder="1" applyAlignment="1">
      <alignment vertical="top" wrapText="1"/>
    </xf>
    <xf numFmtId="0" fontId="61" fillId="0" borderId="0" xfId="0" applyFont="1" applyFill="1" applyBorder="1" applyAlignment="1">
      <alignment vertical="top" wrapText="1"/>
    </xf>
    <xf numFmtId="0" fontId="56" fillId="0" borderId="0" xfId="0" applyFont="1" applyFill="1" applyBorder="1" applyAlignment="1">
      <alignment vertical="top" wrapText="1"/>
    </xf>
    <xf numFmtId="0" fontId="55" fillId="0" borderId="0" xfId="0" applyFont="1" applyBorder="1" applyAlignment="1">
      <alignment horizontal="center"/>
    </xf>
    <xf numFmtId="0" fontId="56" fillId="0" borderId="0" xfId="0" applyFont="1" applyBorder="1" applyAlignment="1">
      <alignment horizontal="center"/>
    </xf>
    <xf numFmtId="0" fontId="55" fillId="0" borderId="0" xfId="0" applyFont="1" applyBorder="1" applyAlignment="1">
      <alignment horizontal="center" vertical="top"/>
    </xf>
    <xf numFmtId="0" fontId="56" fillId="0" borderId="0" xfId="0" applyFont="1" applyBorder="1" applyAlignment="1">
      <alignment horizontal="center" vertical="top"/>
    </xf>
    <xf numFmtId="0" fontId="58" fillId="0" borderId="0" xfId="0" applyFont="1" applyBorder="1" applyAlignment="1">
      <alignment vertical="top" wrapText="1"/>
    </xf>
    <xf numFmtId="0" fontId="56" fillId="0" borderId="0" xfId="0" applyFont="1" applyBorder="1" applyAlignment="1">
      <alignment vertical="top" wrapText="1"/>
    </xf>
    <xf numFmtId="0" fontId="55" fillId="0" borderId="0" xfId="0" applyNumberFormat="1" applyFont="1" applyBorder="1" applyAlignment="1">
      <alignment vertical="top" wrapText="1"/>
    </xf>
    <xf numFmtId="0" fontId="60" fillId="0" borderId="0" xfId="0" applyFont="1" applyBorder="1" applyAlignment="1">
      <alignment vertical="top" wrapText="1"/>
    </xf>
    <xf numFmtId="0" fontId="14" fillId="0" borderId="0" xfId="0" applyFont="1" applyAlignment="1">
      <alignment horizontal="left" wrapText="1"/>
    </xf>
    <xf numFmtId="0" fontId="55" fillId="0" borderId="0" xfId="0" applyFont="1" applyBorder="1" applyAlignment="1">
      <alignment vertical="top" wrapText="1"/>
    </xf>
    <xf numFmtId="0" fontId="55" fillId="0" borderId="0" xfId="0" applyFont="1" applyFill="1" applyBorder="1" applyAlignment="1">
      <alignment vertical="top" wrapText="1"/>
    </xf>
    <xf numFmtId="0" fontId="16" fillId="0" borderId="0" xfId="11" applyFont="1" applyAlignment="1">
      <alignment horizontal="left"/>
    </xf>
    <xf numFmtId="0" fontId="0" fillId="0" borderId="0" xfId="0" applyBorder="1" applyAlignment="1">
      <alignment horizontal="left"/>
    </xf>
    <xf numFmtId="0" fontId="15" fillId="0" borderId="0" xfId="11" applyFont="1" applyAlignment="1">
      <alignment horizontal="center"/>
    </xf>
    <xf numFmtId="0" fontId="0" fillId="0" borderId="0" xfId="0" applyBorder="1" applyAlignment="1">
      <alignment horizontal="center"/>
    </xf>
    <xf numFmtId="3" fontId="15" fillId="0" borderId="0" xfId="11" applyNumberFormat="1" applyFont="1" applyAlignment="1">
      <alignment horizontal="center"/>
    </xf>
    <xf numFmtId="0" fontId="5" fillId="0" borderId="0" xfId="11" applyFont="1" applyAlignment="1">
      <alignment horizontal="center"/>
    </xf>
    <xf numFmtId="0" fontId="5" fillId="0" borderId="0" xfId="11" applyFont="1" applyBorder="1" applyAlignment="1">
      <alignment horizontal="center"/>
    </xf>
    <xf numFmtId="0" fontId="27" fillId="0" borderId="0" xfId="11" applyFont="1" applyBorder="1" applyAlignment="1">
      <alignment horizontal="center"/>
    </xf>
    <xf numFmtId="0" fontId="62" fillId="0" borderId="0" xfId="0" applyFont="1" applyBorder="1" applyAlignment="1">
      <alignment vertical="top" wrapText="1"/>
    </xf>
    <xf numFmtId="165" fontId="5" fillId="0" borderId="0" xfId="0" applyNumberFormat="1" applyFont="1" applyAlignment="1">
      <alignment horizontal="center"/>
    </xf>
    <xf numFmtId="165" fontId="5" fillId="0" borderId="1" xfId="0" applyNumberFormat="1" applyFont="1" applyBorder="1" applyAlignment="1">
      <alignment horizontal="center"/>
    </xf>
    <xf numFmtId="165" fontId="8" fillId="0" borderId="0" xfId="0" applyNumberFormat="1" applyFont="1" applyAlignment="1">
      <alignment horizontal="center"/>
    </xf>
    <xf numFmtId="0" fontId="5" fillId="0" borderId="0" xfId="0" applyFont="1" applyBorder="1" applyAlignment="1">
      <alignment horizontal="center"/>
    </xf>
    <xf numFmtId="3" fontId="16" fillId="0" borderId="0" xfId="0" applyNumberFormat="1" applyFont="1" applyAlignment="1"/>
    <xf numFmtId="0" fontId="48" fillId="0" borderId="0" xfId="0" applyFont="1" applyAlignment="1"/>
    <xf numFmtId="165" fontId="9" fillId="0" borderId="0" xfId="0" applyNumberFormat="1" applyFont="1" applyAlignment="1">
      <alignment horizontal="center"/>
    </xf>
    <xf numFmtId="0" fontId="5" fillId="0" borderId="0" xfId="0" applyFont="1" applyAlignment="1">
      <alignment horizontal="center"/>
    </xf>
    <xf numFmtId="165" fontId="10" fillId="0" borderId="0" xfId="0" applyNumberFormat="1" applyFont="1" applyAlignment="1">
      <alignment horizontal="center"/>
    </xf>
    <xf numFmtId="165" fontId="12" fillId="0" borderId="0" xfId="0" applyNumberFormat="1" applyFont="1" applyAlignment="1">
      <alignment wrapText="1"/>
    </xf>
    <xf numFmtId="0" fontId="13" fillId="0" borderId="0" xfId="0" applyFont="1" applyAlignment="1">
      <alignment wrapText="1"/>
    </xf>
    <xf numFmtId="0" fontId="15" fillId="0" borderId="77" xfId="0" applyNumberFormat="1" applyFont="1" applyBorder="1" applyAlignment="1">
      <alignment horizontal="center" vertical="center" wrapText="1"/>
    </xf>
    <xf numFmtId="0" fontId="5" fillId="0" borderId="78" xfId="0" applyNumberFormat="1" applyFont="1" applyBorder="1" applyAlignment="1">
      <alignment horizontal="center" vertical="center" wrapText="1"/>
    </xf>
    <xf numFmtId="0" fontId="5" fillId="0" borderId="79" xfId="0" applyNumberFormat="1" applyFont="1" applyBorder="1" applyAlignment="1">
      <alignment horizontal="center" vertical="center" wrapText="1"/>
    </xf>
    <xf numFmtId="0" fontId="5" fillId="0" borderId="14" xfId="0" applyNumberFormat="1" applyFont="1" applyBorder="1" applyAlignment="1">
      <alignment horizontal="center" vertical="center" wrapText="1"/>
    </xf>
    <xf numFmtId="0" fontId="5" fillId="0" borderId="0" xfId="0" applyNumberFormat="1" applyFont="1" applyBorder="1" applyAlignment="1">
      <alignment horizontal="center" vertical="center" wrapText="1"/>
    </xf>
    <xf numFmtId="0" fontId="5" fillId="0" borderId="15" xfId="0" applyNumberFormat="1" applyFont="1" applyBorder="1" applyAlignment="1">
      <alignment horizontal="center" vertical="center" wrapText="1"/>
    </xf>
    <xf numFmtId="0" fontId="15" fillId="0" borderId="73" xfId="0" applyNumberFormat="1" applyFont="1" applyBorder="1" applyAlignment="1">
      <alignment horizontal="center" vertical="center" wrapText="1"/>
    </xf>
    <xf numFmtId="0" fontId="15" fillId="0" borderId="47" xfId="0" applyNumberFormat="1" applyFont="1" applyBorder="1" applyAlignment="1">
      <alignment horizontal="center" vertical="center" wrapText="1"/>
    </xf>
    <xf numFmtId="0" fontId="15" fillId="0" borderId="77" xfId="0" applyNumberFormat="1" applyFont="1" applyBorder="1" applyAlignment="1">
      <alignment horizontal="center" vertical="center"/>
    </xf>
    <xf numFmtId="0" fontId="5" fillId="0" borderId="78" xfId="0" applyNumberFormat="1" applyFont="1" applyBorder="1" applyAlignment="1">
      <alignment horizontal="center" vertical="center"/>
    </xf>
    <xf numFmtId="0" fontId="5" fillId="0" borderId="79" xfId="0" applyNumberFormat="1" applyFont="1" applyBorder="1" applyAlignment="1">
      <alignment horizontal="center" vertical="center"/>
    </xf>
    <xf numFmtId="0" fontId="5" fillId="0" borderId="14" xfId="0" applyNumberFormat="1" applyFont="1" applyBorder="1" applyAlignment="1">
      <alignment horizontal="center" vertical="center"/>
    </xf>
    <xf numFmtId="0" fontId="5" fillId="0" borderId="0" xfId="0" applyNumberFormat="1" applyFont="1" applyBorder="1" applyAlignment="1">
      <alignment horizontal="center" vertical="center"/>
    </xf>
    <xf numFmtId="0" fontId="5" fillId="0" borderId="15" xfId="0" applyNumberFormat="1" applyFont="1" applyBorder="1" applyAlignment="1">
      <alignment horizontal="center" vertical="center"/>
    </xf>
    <xf numFmtId="0" fontId="15" fillId="0" borderId="77" xfId="0" applyNumberFormat="1" applyFont="1" applyBorder="1" applyAlignment="1">
      <alignment horizontal="center"/>
    </xf>
    <xf numFmtId="0" fontId="15" fillId="0" borderId="14" xfId="0" applyNumberFormat="1" applyFont="1" applyBorder="1" applyAlignment="1">
      <alignment horizontal="center"/>
    </xf>
    <xf numFmtId="0" fontId="15" fillId="0" borderId="25" xfId="0" applyNumberFormat="1" applyFont="1" applyBorder="1" applyAlignment="1">
      <alignment horizontal="center"/>
    </xf>
    <xf numFmtId="0" fontId="2" fillId="0" borderId="0" xfId="4" applyNumberFormat="1" applyFont="1" applyFill="1" applyAlignment="1">
      <alignment horizontal="left" vertical="top" wrapText="1"/>
    </xf>
    <xf numFmtId="0" fontId="13" fillId="0" borderId="0" xfId="4" applyFill="1" applyAlignment="1">
      <alignment wrapText="1"/>
    </xf>
    <xf numFmtId="0" fontId="13" fillId="0" borderId="0" xfId="4" applyAlignment="1">
      <alignment wrapText="1"/>
    </xf>
    <xf numFmtId="165" fontId="22" fillId="0" borderId="0" xfId="4" applyNumberFormat="1" applyFont="1" applyFill="1" applyAlignment="1">
      <alignment vertical="top" wrapText="1"/>
    </xf>
    <xf numFmtId="165" fontId="22" fillId="0" borderId="0" xfId="4" applyNumberFormat="1" applyFont="1" applyFill="1" applyBorder="1" applyAlignment="1">
      <alignment vertical="top" wrapText="1"/>
    </xf>
    <xf numFmtId="165" fontId="39" fillId="0" borderId="0" xfId="4" applyNumberFormat="1" applyFont="1" applyAlignment="1">
      <alignment horizontal="left"/>
    </xf>
    <xf numFmtId="165" fontId="36" fillId="0" borderId="0" xfId="4" applyNumberFormat="1" applyFont="1" applyAlignment="1">
      <alignment horizontal="center"/>
    </xf>
    <xf numFmtId="0" fontId="36" fillId="0" borderId="0" xfId="4" applyFont="1" applyBorder="1" applyAlignment="1">
      <alignment horizontal="center"/>
    </xf>
    <xf numFmtId="0" fontId="22" fillId="0" borderId="0" xfId="4" applyFont="1" applyFill="1" applyBorder="1" applyAlignment="1">
      <alignment vertical="top" wrapText="1"/>
    </xf>
    <xf numFmtId="0" fontId="22" fillId="0" borderId="0" xfId="4" applyFont="1" applyFill="1" applyBorder="1" applyAlignment="1">
      <alignment wrapText="1"/>
    </xf>
    <xf numFmtId="0" fontId="2" fillId="0" borderId="27" xfId="4" applyNumberFormat="1" applyFont="1" applyBorder="1" applyAlignment="1">
      <alignment horizontal="left"/>
    </xf>
    <xf numFmtId="0" fontId="2" fillId="0" borderId="38" xfId="4" applyNumberFormat="1" applyFont="1" applyBorder="1" applyAlignment="1">
      <alignment horizontal="left"/>
    </xf>
    <xf numFmtId="0" fontId="2" fillId="0" borderId="5" xfId="4" applyNumberFormat="1" applyFont="1" applyBorder="1" applyAlignment="1">
      <alignment horizontal="left"/>
    </xf>
    <xf numFmtId="0" fontId="2" fillId="0" borderId="135" xfId="4" applyNumberFormat="1" applyFont="1" applyBorder="1" applyAlignment="1">
      <alignment horizontal="left"/>
    </xf>
    <xf numFmtId="0" fontId="2" fillId="0" borderId="28" xfId="4" applyNumberFormat="1" applyFont="1" applyBorder="1" applyAlignment="1">
      <alignment horizontal="left"/>
    </xf>
    <xf numFmtId="0" fontId="2" fillId="0" borderId="136" xfId="4" applyNumberFormat="1" applyFont="1" applyBorder="1" applyAlignment="1">
      <alignment horizontal="left"/>
    </xf>
    <xf numFmtId="0" fontId="2" fillId="0" borderId="77" xfId="4" applyNumberFormat="1" applyFont="1" applyBorder="1" applyAlignment="1">
      <alignment horizontal="center"/>
    </xf>
    <xf numFmtId="0" fontId="2" fillId="0" borderId="79" xfId="4" applyNumberFormat="1" applyFont="1" applyBorder="1" applyAlignment="1">
      <alignment horizontal="center"/>
    </xf>
    <xf numFmtId="0" fontId="15" fillId="0" borderId="31" xfId="4" applyNumberFormat="1" applyFont="1" applyBorder="1" applyAlignment="1">
      <alignment horizontal="left" indent="5"/>
    </xf>
    <xf numFmtId="0" fontId="15" fillId="0" borderId="2" xfId="4" applyNumberFormat="1" applyFont="1" applyBorder="1" applyAlignment="1">
      <alignment horizontal="left" indent="5"/>
    </xf>
    <xf numFmtId="0" fontId="16" fillId="0" borderId="0" xfId="4" applyNumberFormat="1" applyFont="1" applyAlignment="1"/>
    <xf numFmtId="0" fontId="2" fillId="0" borderId="0" xfId="4" applyNumberFormat="1" applyFont="1" applyAlignment="1"/>
    <xf numFmtId="0" fontId="9" fillId="0" borderId="0" xfId="4" applyNumberFormat="1" applyFont="1" applyAlignment="1">
      <alignment horizontal="center"/>
    </xf>
    <xf numFmtId="0" fontId="2" fillId="0" borderId="0" xfId="4" applyNumberFormat="1" applyFont="1" applyAlignment="1">
      <alignment horizontal="center"/>
    </xf>
    <xf numFmtId="0" fontId="10" fillId="0" borderId="0" xfId="4" applyNumberFormat="1" applyFont="1" applyAlignment="1">
      <alignment horizontal="center"/>
    </xf>
    <xf numFmtId="0" fontId="2" fillId="0" borderId="0" xfId="4" applyNumberFormat="1" applyFont="1" applyBorder="1" applyAlignment="1">
      <alignment horizontal="center"/>
    </xf>
    <xf numFmtId="0" fontId="8" fillId="0" borderId="0" xfId="4" applyNumberFormat="1" applyFont="1" applyAlignment="1">
      <alignment horizontal="center"/>
    </xf>
    <xf numFmtId="0" fontId="15" fillId="0" borderId="77" xfId="4" applyNumberFormat="1" applyFont="1" applyBorder="1" applyAlignment="1"/>
    <xf numFmtId="0" fontId="2" fillId="0" borderId="78" xfId="4" applyNumberFormat="1" applyFont="1" applyBorder="1" applyAlignment="1"/>
    <xf numFmtId="0" fontId="2" fillId="0" borderId="25" xfId="4" applyNumberFormat="1" applyFont="1" applyBorder="1" applyAlignment="1"/>
    <xf numFmtId="0" fontId="2" fillId="0" borderId="26" xfId="4" applyNumberFormat="1" applyFont="1" applyBorder="1" applyAlignment="1"/>
    <xf numFmtId="0" fontId="15" fillId="0" borderId="12" xfId="4" applyNumberFormat="1" applyFont="1" applyBorder="1" applyAlignment="1">
      <alignment horizontal="center"/>
    </xf>
    <xf numFmtId="0" fontId="2" fillId="0" borderId="16" xfId="4" applyNumberFormat="1" applyFont="1" applyBorder="1" applyAlignment="1">
      <alignment horizontal="center"/>
    </xf>
    <xf numFmtId="0" fontId="2" fillId="0" borderId="32" xfId="4" applyNumberFormat="1" applyFont="1" applyBorder="1" applyAlignment="1">
      <alignment horizontal="center"/>
    </xf>
    <xf numFmtId="0" fontId="23" fillId="2" borderId="82" xfId="0" applyNumberFormat="1" applyFont="1" applyFill="1" applyBorder="1" applyAlignment="1">
      <alignment horizontal="center" wrapText="1"/>
    </xf>
    <xf numFmtId="0" fontId="23" fillId="2" borderId="83" xfId="0" applyNumberFormat="1" applyFont="1" applyFill="1" applyBorder="1" applyAlignment="1">
      <alignment horizontal="center" wrapText="1"/>
    </xf>
    <xf numFmtId="0" fontId="23" fillId="2" borderId="84" xfId="0" applyNumberFormat="1" applyFont="1" applyFill="1" applyBorder="1" applyAlignment="1">
      <alignment horizontal="center" vertical="center"/>
    </xf>
    <xf numFmtId="0" fontId="0" fillId="0" borderId="85" xfId="0" applyBorder="1" applyAlignment="1">
      <alignment horizontal="center" vertical="center"/>
    </xf>
    <xf numFmtId="165" fontId="35" fillId="0" borderId="78" xfId="0" applyNumberFormat="1" applyFont="1" applyBorder="1" applyAlignment="1">
      <alignment horizontal="center"/>
    </xf>
    <xf numFmtId="0" fontId="5" fillId="0" borderId="0" xfId="0" applyNumberFormat="1" applyFont="1" applyBorder="1" applyAlignment="1"/>
    <xf numFmtId="0" fontId="9" fillId="0" borderId="0" xfId="0" applyNumberFormat="1" applyFont="1" applyAlignment="1">
      <alignment horizontal="center"/>
    </xf>
    <xf numFmtId="0" fontId="5" fillId="0" borderId="0" xfId="0" applyNumberFormat="1" applyFont="1" applyBorder="1" applyAlignment="1">
      <alignment horizontal="center"/>
    </xf>
    <xf numFmtId="0" fontId="10" fillId="0" borderId="0" xfId="0" applyNumberFormat="1" applyFont="1" applyAlignment="1">
      <alignment horizontal="center"/>
    </xf>
    <xf numFmtId="0" fontId="10" fillId="0" borderId="0" xfId="0" applyNumberFormat="1" applyFont="1" applyBorder="1" applyAlignment="1">
      <alignment horizontal="center"/>
    </xf>
    <xf numFmtId="165" fontId="5" fillId="0" borderId="0" xfId="0" applyNumberFormat="1" applyFont="1" applyBorder="1" applyAlignment="1">
      <alignment horizontal="center"/>
    </xf>
    <xf numFmtId="165" fontId="6" fillId="2" borderId="76" xfId="0" applyNumberFormat="1" applyFont="1" applyFill="1" applyBorder="1" applyAlignment="1">
      <alignment horizontal="center"/>
    </xf>
    <xf numFmtId="0" fontId="23" fillId="2" borderId="80" xfId="0" applyNumberFormat="1" applyFont="1" applyFill="1" applyBorder="1" applyAlignment="1">
      <alignment horizontal="center" wrapText="1"/>
    </xf>
    <xf numFmtId="0" fontId="5" fillId="0" borderId="81" xfId="0" applyNumberFormat="1" applyFont="1" applyBorder="1" applyAlignment="1">
      <alignment horizontal="center" wrapText="1"/>
    </xf>
    <xf numFmtId="0" fontId="30" fillId="2" borderId="93" xfId="0" applyNumberFormat="1" applyFont="1" applyFill="1" applyBorder="1" applyAlignment="1">
      <alignment horizontal="center" wrapText="1"/>
    </xf>
    <xf numFmtId="0" fontId="19" fillId="0" borderId="94" xfId="0" applyNumberFormat="1" applyFont="1" applyBorder="1" applyAlignment="1">
      <alignment wrapText="1"/>
    </xf>
    <xf numFmtId="0" fontId="19" fillId="0" borderId="95" xfId="0" applyNumberFormat="1" applyFont="1" applyBorder="1" applyAlignment="1">
      <alignment wrapText="1"/>
    </xf>
    <xf numFmtId="0" fontId="19" fillId="0" borderId="96" xfId="0" applyNumberFormat="1" applyFont="1" applyBorder="1" applyAlignment="1">
      <alignment wrapText="1"/>
    </xf>
    <xf numFmtId="3" fontId="6" fillId="2" borderId="76" xfId="0" applyNumberFormat="1" applyFont="1" applyFill="1" applyBorder="1" applyAlignment="1">
      <alignment horizontal="center"/>
    </xf>
    <xf numFmtId="3" fontId="38" fillId="2" borderId="86" xfId="0" applyNumberFormat="1" applyFont="1" applyFill="1" applyBorder="1" applyAlignment="1">
      <alignment horizontal="center"/>
    </xf>
    <xf numFmtId="0" fontId="35" fillId="0" borderId="86" xfId="0" applyFont="1" applyBorder="1" applyAlignment="1">
      <alignment horizontal="center"/>
    </xf>
    <xf numFmtId="0" fontId="21" fillId="2" borderId="87" xfId="0" applyNumberFormat="1" applyFont="1" applyFill="1" applyBorder="1" applyAlignment="1">
      <alignment wrapText="1"/>
    </xf>
    <xf numFmtId="0" fontId="5" fillId="0" borderId="88" xfId="0" applyNumberFormat="1" applyFont="1" applyBorder="1" applyAlignment="1">
      <alignment wrapText="1"/>
    </xf>
    <xf numFmtId="0" fontId="5" fillId="0" borderId="89" xfId="0" applyNumberFormat="1" applyFont="1" applyBorder="1" applyAlignment="1">
      <alignment wrapText="1"/>
    </xf>
    <xf numFmtId="0" fontId="19" fillId="0" borderId="90" xfId="0" applyNumberFormat="1" applyFont="1" applyBorder="1"/>
    <xf numFmtId="0" fontId="19" fillId="0" borderId="91" xfId="0" applyNumberFormat="1" applyFont="1" applyBorder="1"/>
    <xf numFmtId="0" fontId="30" fillId="2" borderId="0" xfId="0" applyNumberFormat="1" applyFont="1" applyFill="1" applyAlignment="1">
      <alignment horizontal="center" wrapText="1"/>
    </xf>
    <xf numFmtId="0" fontId="30" fillId="2" borderId="92" xfId="0" applyNumberFormat="1" applyFont="1" applyFill="1" applyBorder="1" applyAlignment="1">
      <alignment horizontal="center"/>
    </xf>
    <xf numFmtId="3" fontId="6" fillId="2" borderId="0" xfId="0" applyNumberFormat="1" applyFont="1" applyFill="1" applyAlignment="1">
      <alignment horizontal="center"/>
    </xf>
    <xf numFmtId="3" fontId="6" fillId="2" borderId="0" xfId="0" applyNumberFormat="1" applyFont="1" applyFill="1" applyBorder="1" applyAlignment="1">
      <alignment horizontal="center"/>
    </xf>
    <xf numFmtId="0" fontId="8" fillId="0" borderId="0" xfId="0" applyNumberFormat="1" applyFont="1" applyAlignment="1">
      <alignment horizontal="center"/>
    </xf>
    <xf numFmtId="0" fontId="21" fillId="2" borderId="97" xfId="0" applyNumberFormat="1" applyFont="1" applyFill="1" applyBorder="1" applyAlignment="1">
      <alignment horizontal="center" vertical="center" wrapText="1"/>
    </xf>
    <xf numFmtId="0" fontId="5" fillId="0" borderId="98" xfId="0" applyNumberFormat="1" applyFont="1" applyBorder="1" applyAlignment="1">
      <alignment horizontal="center" vertical="center" wrapText="1"/>
    </xf>
    <xf numFmtId="0" fontId="5" fillId="0" borderId="31" xfId="0" applyNumberFormat="1" applyFont="1" applyBorder="1" applyAlignment="1">
      <alignment horizontal="center" vertical="center" wrapText="1"/>
    </xf>
    <xf numFmtId="0" fontId="5" fillId="0" borderId="2" xfId="0" applyNumberFormat="1" applyFont="1" applyBorder="1" applyAlignment="1">
      <alignment horizontal="center" vertical="center" wrapText="1"/>
    </xf>
    <xf numFmtId="0" fontId="5" fillId="0" borderId="99" xfId="0" applyNumberFormat="1" applyFont="1" applyBorder="1" applyAlignment="1">
      <alignment horizontal="center" vertical="center" wrapText="1"/>
    </xf>
    <xf numFmtId="0" fontId="5" fillId="0" borderId="100" xfId="0" applyNumberFormat="1" applyFont="1" applyBorder="1" applyAlignment="1">
      <alignment horizontal="center" vertical="center" wrapText="1"/>
    </xf>
    <xf numFmtId="0" fontId="21" fillId="2" borderId="101" xfId="0" applyNumberFormat="1" applyFont="1" applyFill="1" applyBorder="1" applyAlignment="1">
      <alignment wrapText="1"/>
    </xf>
    <xf numFmtId="0" fontId="5" fillId="0" borderId="102" xfId="0" applyNumberFormat="1" applyFont="1" applyBorder="1" applyAlignment="1">
      <alignment wrapText="1"/>
    </xf>
    <xf numFmtId="0" fontId="5" fillId="0" borderId="103" xfId="0" applyNumberFormat="1" applyFont="1" applyBorder="1" applyAlignment="1">
      <alignment wrapText="1"/>
    </xf>
    <xf numFmtId="165" fontId="37" fillId="2" borderId="0" xfId="0" applyNumberFormat="1" applyFont="1" applyFill="1" applyAlignment="1">
      <alignment horizontal="center"/>
    </xf>
    <xf numFmtId="0" fontId="36" fillId="0" borderId="0" xfId="0" applyFont="1" applyBorder="1" applyAlignment="1">
      <alignment horizontal="center"/>
    </xf>
    <xf numFmtId="0" fontId="31" fillId="2" borderId="0" xfId="0" applyNumberFormat="1" applyFont="1" applyFill="1" applyAlignment="1"/>
    <xf numFmtId="0" fontId="5" fillId="0" borderId="0" xfId="0" applyNumberFormat="1" applyFont="1" applyAlignment="1"/>
    <xf numFmtId="165" fontId="30" fillId="2" borderId="0" xfId="0" applyNumberFormat="1" applyFont="1" applyFill="1" applyAlignment="1">
      <alignment horizontal="center"/>
    </xf>
    <xf numFmtId="165" fontId="6" fillId="2" borderId="0" xfId="0" applyNumberFormat="1" applyFont="1" applyFill="1" applyAlignment="1">
      <alignment horizontal="center"/>
    </xf>
    <xf numFmtId="165" fontId="6" fillId="2" borderId="26" xfId="0" applyNumberFormat="1" applyFont="1" applyFill="1" applyBorder="1" applyAlignment="1">
      <alignment horizontal="center"/>
    </xf>
    <xf numFmtId="0" fontId="32" fillId="2" borderId="0" xfId="0" applyNumberFormat="1" applyFont="1" applyFill="1" applyAlignment="1">
      <alignment horizontal="center"/>
    </xf>
    <xf numFmtId="0" fontId="5" fillId="0" borderId="0" xfId="0" applyNumberFormat="1" applyFont="1" applyAlignment="1">
      <alignment horizontal="center"/>
    </xf>
    <xf numFmtId="0" fontId="31" fillId="2" borderId="0" xfId="0" applyNumberFormat="1" applyFont="1" applyFill="1" applyAlignment="1">
      <alignment horizontal="center"/>
    </xf>
    <xf numFmtId="165" fontId="36" fillId="0" borderId="0" xfId="0" applyNumberFormat="1" applyFont="1" applyBorder="1" applyAlignment="1">
      <alignment horizontal="center"/>
    </xf>
    <xf numFmtId="0" fontId="35" fillId="0" borderId="0" xfId="0" applyFont="1" applyBorder="1" applyAlignment="1">
      <alignment horizontal="center"/>
    </xf>
    <xf numFmtId="0" fontId="2" fillId="0" borderId="0" xfId="0" applyNumberFormat="1" applyFont="1" applyFill="1" applyAlignment="1">
      <alignment horizontal="left" wrapText="1"/>
    </xf>
    <xf numFmtId="0" fontId="6" fillId="2" borderId="77" xfId="0" applyNumberFormat="1" applyFont="1" applyFill="1" applyBorder="1" applyAlignment="1"/>
    <xf numFmtId="0" fontId="0" fillId="0" borderId="25" xfId="0" applyNumberFormat="1" applyBorder="1" applyAlignment="1"/>
    <xf numFmtId="0" fontId="0" fillId="0" borderId="0" xfId="0" applyNumberFormat="1" applyBorder="1" applyAlignment="1"/>
    <xf numFmtId="3" fontId="16" fillId="0" borderId="0" xfId="0" applyNumberFormat="1" applyFont="1" applyBorder="1" applyAlignment="1"/>
    <xf numFmtId="0" fontId="0" fillId="0" borderId="0" xfId="0" applyBorder="1" applyAlignment="1"/>
    <xf numFmtId="0" fontId="9" fillId="0" borderId="0" xfId="0" applyNumberFormat="1" applyFont="1" applyBorder="1" applyAlignment="1">
      <alignment horizontal="center"/>
    </xf>
    <xf numFmtId="0" fontId="8" fillId="0" borderId="0" xfId="0" applyNumberFormat="1" applyFont="1" applyBorder="1" applyAlignment="1">
      <alignment horizontal="center"/>
    </xf>
    <xf numFmtId="0" fontId="23" fillId="2" borderId="12" xfId="0" applyNumberFormat="1" applyFont="1" applyFill="1" applyBorder="1" applyAlignment="1">
      <alignment horizontal="center" vertical="center" wrapText="1"/>
    </xf>
    <xf numFmtId="0" fontId="0" fillId="0" borderId="16" xfId="0" applyNumberFormat="1" applyBorder="1" applyAlignment="1">
      <alignment horizontal="center" vertical="center" wrapText="1"/>
    </xf>
    <xf numFmtId="0" fontId="23" fillId="0" borderId="12" xfId="0" applyNumberFormat="1" applyFont="1" applyFill="1" applyBorder="1" applyAlignment="1">
      <alignment horizontal="center" vertical="center"/>
    </xf>
    <xf numFmtId="0" fontId="0" fillId="0" borderId="32" xfId="0" applyNumberFormat="1" applyFill="1" applyBorder="1" applyAlignment="1">
      <alignment horizontal="center" vertical="center"/>
    </xf>
    <xf numFmtId="0" fontId="23" fillId="0" borderId="32" xfId="0" applyNumberFormat="1" applyFont="1" applyFill="1" applyBorder="1" applyAlignment="1">
      <alignment horizontal="center" vertical="center"/>
    </xf>
    <xf numFmtId="0" fontId="18" fillId="0" borderId="12" xfId="0" applyNumberFormat="1" applyFont="1" applyBorder="1" applyAlignment="1">
      <alignment horizontal="center" vertical="center" wrapText="1"/>
    </xf>
    <xf numFmtId="0" fontId="18" fillId="0" borderId="32" xfId="0" applyNumberFormat="1" applyFont="1" applyBorder="1" applyAlignment="1">
      <alignment horizontal="center" vertical="center" wrapText="1"/>
    </xf>
  </cellXfs>
  <cellStyles count="15">
    <cellStyle name="Comma 2" xfId="1"/>
    <cellStyle name="Comma 3" xfId="2"/>
    <cellStyle name="Currency 2" xfId="3"/>
    <cellStyle name="Normal" xfId="0" builtinId="0"/>
    <cellStyle name="Normal 2" xfId="4"/>
    <cellStyle name="Normal 3" xfId="5"/>
    <cellStyle name="Normal 3 2" xfId="6"/>
    <cellStyle name="Normal 5" xfId="7"/>
    <cellStyle name="Normal 6" xfId="8"/>
    <cellStyle name="Normal 7" xfId="9"/>
    <cellStyle name="Normal_Improve by DU" xfId="10"/>
    <cellStyle name="Normal_Rsrcs_X_ DOJ Goal  Obj" xfId="11"/>
    <cellStyle name="Normal_Rsrcs_X_ DOJ Goal  Obj 2" xfId="14"/>
    <cellStyle name="Percent 2" xfId="12"/>
    <cellStyle name="Percent 2 2"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2B2B2"/>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DDDDD"/>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101600</xdr:rowOff>
    </xdr:from>
    <xdr:to>
      <xdr:col>13</xdr:col>
      <xdr:colOff>70104</xdr:colOff>
      <xdr:row>32</xdr:row>
      <xdr:rowOff>38100</xdr:rowOff>
    </xdr:to>
    <xdr:pic>
      <xdr:nvPicPr>
        <xdr:cNvPr id="4" name="Picture 3" descr="Antitrust Division Organizational Chart"/>
        <xdr:cNvPicPr>
          <a:picLocks noChangeAspect="1"/>
        </xdr:cNvPicPr>
      </xdr:nvPicPr>
      <xdr:blipFill>
        <a:blip xmlns:r="http://schemas.openxmlformats.org/officeDocument/2006/relationships" r:embed="rId1" cstate="print"/>
        <a:stretch>
          <a:fillRect/>
        </a:stretch>
      </xdr:blipFill>
      <xdr:spPr>
        <a:xfrm>
          <a:off x="0" y="355600"/>
          <a:ext cx="9976104" cy="6667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NT/Profiles/debjones/Temporary%20Internet%20Files/OLKD/2006%20Perf%20Budget%20Cong%20Submission%20Exhibits%20Template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udget_Staff/napostolides/FY06%20Formulation/05%20OMB%20Budget%20-%20char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vegada/Local%20Settings/Temporary%20Internet%20Files/Content.Outlook/RKLSKJU4/FY13%20Exhibit%20Template%20-%20CJ%20Submission%20508%20Compliant%20-%20Final.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
      <sheetName val="Org Chart"/>
      <sheetName val="Approp Lang"/>
      <sheetName val="Sum of Req"/>
      <sheetName val="Increases Offsets"/>
      <sheetName val="Strat Goal &amp; Obj"/>
      <sheetName val="ATB Justification"/>
      <sheetName val="2004 XWalk"/>
      <sheetName val="2005 XWalk"/>
      <sheetName val="Reimb Resources"/>
      <sheetName val="Perm Positions"/>
      <sheetName val="Summ Atty Agt"/>
      <sheetName val="Financial Analysis"/>
      <sheetName val="Sum by Grade"/>
      <sheetName val="Sum by OC"/>
      <sheetName val="Cong Reports"/>
      <sheetName val="P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umReq"/>
      <sheetName val="ATB Narr"/>
      <sheetName val="2003 XWalk"/>
      <sheetName val="2004 XWalk"/>
      <sheetName val="Perm Positions"/>
      <sheetName val="Positions by Category"/>
      <sheetName val="Sum by Grade"/>
      <sheetName val="Sum by OC"/>
    </sheetNames>
    <sheetDataSet>
      <sheetData sheetId="0"/>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STRUCTIONS"/>
      <sheetName val="A. Organization Chart"/>
      <sheetName val="B. Summary of Requirements "/>
      <sheetName val="C. Increases Offsets"/>
      <sheetName val="D. Strategic Goals &amp; Objectives"/>
      <sheetName val="E. ATB Justification"/>
      <sheetName val="F. 2011 Crosswalk"/>
      <sheetName val="G. 2012 Crosswalk"/>
      <sheetName val="H. Reimbursable Resources"/>
      <sheetName val="I. Permanent Positions"/>
      <sheetName val="J. Financial Analysis"/>
      <sheetName val="K. Summary by Grade"/>
      <sheetName val="L. Summary by Object Class"/>
      <sheetName val="(M) Studies"/>
      <sheetName val="P. ATB by Decision Unit"/>
      <sheetName val="(N-2) Domestic Agent"/>
      <sheetName val="(N-3) Domestic Attorney"/>
      <sheetName val="(N-4) Domestic Prof Sup"/>
      <sheetName val="(N-5) Domestic Clerical"/>
      <sheetName val="(P) IT"/>
    </sheetNames>
    <sheetDataSet>
      <sheetData sheetId="0" refreshError="1"/>
      <sheetData sheetId="1" refreshError="1"/>
      <sheetData sheetId="2">
        <row r="5">
          <cell r="A5" t="str">
            <v>Component Name</v>
          </cell>
        </row>
        <row r="6">
          <cell r="A6" t="str">
            <v>Salaries and Expenses</v>
          </cell>
        </row>
      </sheetData>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3">
    <pageSetUpPr fitToPage="1"/>
  </sheetPr>
  <dimension ref="A1:N256"/>
  <sheetViews>
    <sheetView tabSelected="1" view="pageBreakPreview" zoomScale="75" zoomScaleNormal="75" zoomScaleSheetLayoutView="75" workbookViewId="0">
      <selection activeCell="C42" sqref="C42"/>
    </sheetView>
  </sheetViews>
  <sheetFormatPr defaultRowHeight="15"/>
  <cols>
    <col min="14" max="14" width="1.5546875" style="35" customWidth="1"/>
  </cols>
  <sheetData>
    <row r="1" spans="1:14" ht="20.25">
      <c r="A1" s="83" t="s">
        <v>114</v>
      </c>
      <c r="N1" s="35" t="s">
        <v>0</v>
      </c>
    </row>
    <row r="2" spans="1:14">
      <c r="N2" s="35" t="s">
        <v>0</v>
      </c>
    </row>
    <row r="3" spans="1:14">
      <c r="N3" s="35" t="s">
        <v>0</v>
      </c>
    </row>
    <row r="4" spans="1:14">
      <c r="C4" t="s">
        <v>129</v>
      </c>
      <c r="N4" s="35" t="s">
        <v>0</v>
      </c>
    </row>
    <row r="5" spans="1:14" ht="15.75">
      <c r="B5" s="93"/>
      <c r="N5" s="35" t="s">
        <v>0</v>
      </c>
    </row>
    <row r="6" spans="1:14">
      <c r="N6" s="35" t="s">
        <v>0</v>
      </c>
    </row>
    <row r="7" spans="1:14">
      <c r="N7" s="35" t="s">
        <v>0</v>
      </c>
    </row>
    <row r="8" spans="1:14">
      <c r="N8" s="35" t="s">
        <v>0</v>
      </c>
    </row>
    <row r="9" spans="1:14">
      <c r="N9" s="35" t="s">
        <v>0</v>
      </c>
    </row>
    <row r="10" spans="1:14">
      <c r="N10" s="35" t="s">
        <v>0</v>
      </c>
    </row>
    <row r="11" spans="1:14">
      <c r="N11" s="35" t="s">
        <v>0</v>
      </c>
    </row>
    <row r="12" spans="1:14">
      <c r="N12" s="35" t="s">
        <v>0</v>
      </c>
    </row>
    <row r="13" spans="1:14">
      <c r="N13" s="35" t="s">
        <v>0</v>
      </c>
    </row>
    <row r="14" spans="1:14">
      <c r="N14" s="35" t="s">
        <v>0</v>
      </c>
    </row>
    <row r="15" spans="1:14">
      <c r="N15" s="35" t="s">
        <v>0</v>
      </c>
    </row>
    <row r="16" spans="1:14">
      <c r="N16" s="35" t="s">
        <v>0</v>
      </c>
    </row>
    <row r="17" spans="1:14">
      <c r="N17" s="35" t="s">
        <v>0</v>
      </c>
    </row>
    <row r="18" spans="1:14">
      <c r="N18" s="35" t="s">
        <v>0</v>
      </c>
    </row>
    <row r="19" spans="1:14">
      <c r="N19" s="35" t="s">
        <v>0</v>
      </c>
    </row>
    <row r="20" spans="1:14">
      <c r="N20" s="35" t="s">
        <v>0</v>
      </c>
    </row>
    <row r="21" spans="1:14">
      <c r="N21" s="35" t="s">
        <v>0</v>
      </c>
    </row>
    <row r="22" spans="1:14">
      <c r="N22" s="35" t="s">
        <v>0</v>
      </c>
    </row>
    <row r="23" spans="1:14">
      <c r="N23" s="35" t="s">
        <v>0</v>
      </c>
    </row>
    <row r="24" spans="1:14">
      <c r="N24" s="35" t="s">
        <v>0</v>
      </c>
    </row>
    <row r="25" spans="1:14">
      <c r="N25" s="35" t="s">
        <v>0</v>
      </c>
    </row>
    <row r="26" spans="1:14">
      <c r="N26" s="35" t="s">
        <v>0</v>
      </c>
    </row>
    <row r="27" spans="1:14">
      <c r="N27" s="35" t="s">
        <v>0</v>
      </c>
    </row>
    <row r="28" spans="1:14">
      <c r="N28" s="35" t="s">
        <v>0</v>
      </c>
    </row>
    <row r="29" spans="1:14">
      <c r="A29" s="421"/>
      <c r="B29" s="422"/>
      <c r="C29" s="422"/>
      <c r="D29" s="422"/>
      <c r="E29" s="422"/>
      <c r="F29" s="422"/>
      <c r="G29" s="422"/>
      <c r="H29" s="422"/>
      <c r="I29" s="422"/>
      <c r="J29" s="422"/>
      <c r="K29" s="422"/>
      <c r="L29" s="422"/>
      <c r="M29" s="422"/>
      <c r="N29" s="35" t="s">
        <v>13</v>
      </c>
    </row>
    <row r="31" spans="1:14" ht="21" customHeight="1">
      <c r="A31" s="420"/>
      <c r="B31" s="420"/>
      <c r="C31" s="420"/>
      <c r="D31" s="420"/>
      <c r="E31" s="420"/>
      <c r="F31" s="420"/>
      <c r="G31" s="420"/>
      <c r="H31" s="420"/>
      <c r="I31" s="420"/>
      <c r="J31" s="420"/>
      <c r="K31" s="247"/>
    </row>
    <row r="32" spans="1:14" ht="72.75" customHeight="1">
      <c r="A32" s="423"/>
      <c r="B32" s="423"/>
      <c r="C32" s="423"/>
      <c r="D32" s="423"/>
      <c r="E32" s="423"/>
      <c r="F32" s="423"/>
      <c r="G32" s="423"/>
      <c r="H32" s="423"/>
      <c r="I32" s="423"/>
      <c r="J32" s="423"/>
      <c r="K32" s="423"/>
      <c r="L32" s="423"/>
      <c r="M32" s="423"/>
      <c r="N32" s="423"/>
    </row>
    <row r="200" spans="1:1">
      <c r="A200" t="s">
        <v>76</v>
      </c>
    </row>
    <row r="256" spans="1:1" ht="15.75">
      <c r="A256" s="90" t="s">
        <v>78</v>
      </c>
    </row>
  </sheetData>
  <mergeCells count="3">
    <mergeCell ref="A31:J31"/>
    <mergeCell ref="A29:M29"/>
    <mergeCell ref="A32:N32"/>
  </mergeCells>
  <phoneticPr fontId="0" type="noConversion"/>
  <printOptions horizontalCentered="1"/>
  <pageMargins left="0.45" right="0.2" top="0" bottom="0" header="0" footer="0"/>
  <pageSetup scale="94" orientation="landscape" r:id="rId1"/>
  <headerFooter alignWithMargins="0">
    <oddFooter>&amp;C&amp;"Times New Roman,Regular"Exhibit A - Organizational Chart</oddFooter>
  </headerFooter>
  <drawing r:id="rId2"/>
</worksheet>
</file>

<file path=xl/worksheets/sheet10.xml><?xml version="1.0" encoding="utf-8"?>
<worksheet xmlns="http://schemas.openxmlformats.org/spreadsheetml/2006/main" xmlns:r="http://schemas.openxmlformats.org/officeDocument/2006/relationships">
  <sheetPr codeName="Sheet15">
    <pageSetUpPr fitToPage="1"/>
  </sheetPr>
  <dimension ref="A1:T18"/>
  <sheetViews>
    <sheetView view="pageBreakPreview" zoomScale="75" zoomScaleNormal="100" zoomScaleSheetLayoutView="75" workbookViewId="0">
      <selection activeCell="A5" sqref="A5:O5"/>
    </sheetView>
  </sheetViews>
  <sheetFormatPr defaultRowHeight="15"/>
  <cols>
    <col min="1" max="1" width="57.44140625" customWidth="1"/>
    <col min="2" max="2" width="6.21875" customWidth="1"/>
    <col min="3" max="3" width="9.77734375" style="27" customWidth="1"/>
    <col min="4" max="4" width="10.5546875" bestFit="1" customWidth="1"/>
    <col min="5" max="5" width="9.77734375" style="27" customWidth="1"/>
    <col min="6" max="6" width="0.6640625" style="42" customWidth="1"/>
  </cols>
  <sheetData>
    <row r="1" spans="1:20" ht="20.25">
      <c r="A1" s="102" t="s">
        <v>16</v>
      </c>
      <c r="B1" s="146"/>
      <c r="C1" s="162"/>
      <c r="D1" s="146"/>
      <c r="E1" s="163"/>
      <c r="F1" s="39" t="s">
        <v>0</v>
      </c>
    </row>
    <row r="2" spans="1:20" ht="13.15" customHeight="1">
      <c r="A2" s="667"/>
      <c r="B2" s="667"/>
      <c r="C2" s="667"/>
      <c r="D2" s="667"/>
      <c r="E2" s="668"/>
      <c r="F2" s="39" t="s">
        <v>0</v>
      </c>
    </row>
    <row r="3" spans="1:20" ht="18.75">
      <c r="A3" s="645" t="s">
        <v>2</v>
      </c>
      <c r="B3" s="645"/>
      <c r="C3" s="645"/>
      <c r="D3" s="645"/>
      <c r="E3" s="645"/>
      <c r="F3" s="39" t="s">
        <v>0</v>
      </c>
    </row>
    <row r="4" spans="1:20" ht="16.5">
      <c r="A4" s="647" t="str">
        <f>+'B. Summary of Requirements '!A5</f>
        <v>Antitrust Division</v>
      </c>
      <c r="B4" s="647"/>
      <c r="C4" s="647"/>
      <c r="D4" s="647"/>
      <c r="E4" s="647"/>
      <c r="F4" s="39" t="s">
        <v>0</v>
      </c>
    </row>
    <row r="5" spans="1:20" ht="16.5">
      <c r="A5" s="647" t="str">
        <f>+'B. Summary of Requirements '!A6</f>
        <v>Salaries and Expenses</v>
      </c>
      <c r="B5" s="647"/>
      <c r="C5" s="647"/>
      <c r="D5" s="647"/>
      <c r="E5" s="647"/>
      <c r="F5" s="39" t="s">
        <v>0</v>
      </c>
    </row>
    <row r="6" spans="1:20">
      <c r="A6" s="669" t="s">
        <v>90</v>
      </c>
      <c r="B6" s="669"/>
      <c r="C6" s="669"/>
      <c r="D6" s="669"/>
      <c r="E6" s="669"/>
      <c r="F6" s="39" t="s">
        <v>0</v>
      </c>
    </row>
    <row r="7" spans="1:20">
      <c r="A7" s="657"/>
      <c r="B7" s="657"/>
      <c r="C7" s="657"/>
      <c r="D7" s="657"/>
      <c r="E7" s="657"/>
      <c r="F7" s="39" t="s">
        <v>0</v>
      </c>
    </row>
    <row r="8" spans="1:20" ht="15.75" customHeight="1">
      <c r="A8" s="660"/>
      <c r="B8" s="663"/>
      <c r="C8" s="664"/>
      <c r="D8" s="653" t="s">
        <v>56</v>
      </c>
      <c r="E8" s="654"/>
      <c r="F8" s="39" t="s">
        <v>0</v>
      </c>
    </row>
    <row r="9" spans="1:20" ht="36" customHeight="1">
      <c r="A9" s="661"/>
      <c r="B9" s="665" t="s">
        <v>144</v>
      </c>
      <c r="C9" s="666"/>
      <c r="D9" s="655"/>
      <c r="E9" s="656"/>
      <c r="F9" s="39" t="s">
        <v>0</v>
      </c>
    </row>
    <row r="10" spans="1:20" ht="36" customHeight="1" thickBot="1">
      <c r="A10" s="662"/>
      <c r="B10" s="101" t="s">
        <v>100</v>
      </c>
      <c r="C10" s="169" t="s">
        <v>89</v>
      </c>
      <c r="D10" s="100" t="s">
        <v>100</v>
      </c>
      <c r="E10" s="173" t="s">
        <v>89</v>
      </c>
      <c r="F10" s="39" t="s">
        <v>0</v>
      </c>
    </row>
    <row r="11" spans="1:20" ht="20.25">
      <c r="A11" s="177" t="s">
        <v>50</v>
      </c>
      <c r="B11" s="57">
        <v>0</v>
      </c>
      <c r="C11" s="171">
        <v>-404</v>
      </c>
      <c r="D11" s="57">
        <f>SUM(B11)</f>
        <v>0</v>
      </c>
      <c r="E11" s="174">
        <f>C11</f>
        <v>-404</v>
      </c>
      <c r="F11" s="39" t="s">
        <v>0</v>
      </c>
    </row>
    <row r="12" spans="1:20" ht="21" thickBot="1">
      <c r="A12" s="225" t="s">
        <v>127</v>
      </c>
      <c r="B12" s="86">
        <f>SUM(B11:B11)</f>
        <v>0</v>
      </c>
      <c r="C12" s="172">
        <f>SUM(C11:C11)</f>
        <v>-404</v>
      </c>
      <c r="D12" s="87">
        <f>SUM(D11:D11)</f>
        <v>0</v>
      </c>
      <c r="E12" s="175">
        <f>SUM(E11:E11)</f>
        <v>-404</v>
      </c>
      <c r="F12" s="39" t="s">
        <v>13</v>
      </c>
    </row>
    <row r="13" spans="1:20">
      <c r="A13" s="658"/>
      <c r="B13" s="659"/>
      <c r="C13" s="659"/>
      <c r="D13" s="659"/>
      <c r="E13" s="659"/>
      <c r="F13" s="40"/>
      <c r="G13" s="11"/>
      <c r="H13" s="11"/>
      <c r="I13" s="11"/>
      <c r="J13" s="11"/>
      <c r="K13" s="11"/>
      <c r="L13" s="11"/>
      <c r="M13" s="11"/>
      <c r="N13" s="11"/>
      <c r="O13" s="11"/>
      <c r="P13" s="11"/>
      <c r="Q13" s="11"/>
      <c r="R13" s="11"/>
      <c r="S13" s="11"/>
      <c r="T13" s="11"/>
    </row>
    <row r="14" spans="1:20">
      <c r="A14" s="12"/>
      <c r="B14" s="12"/>
      <c r="C14" s="170"/>
      <c r="D14" s="12"/>
      <c r="E14" s="170"/>
      <c r="F14" s="41"/>
      <c r="G14" s="11"/>
      <c r="H14" s="11"/>
      <c r="I14" s="11"/>
      <c r="J14" s="11"/>
      <c r="K14" s="11"/>
      <c r="L14" s="11"/>
      <c r="M14" s="11"/>
      <c r="N14" s="11"/>
      <c r="O14" s="11"/>
      <c r="P14" s="11"/>
      <c r="Q14" s="11"/>
      <c r="R14" s="11"/>
      <c r="S14" s="11"/>
      <c r="T14" s="11"/>
    </row>
    <row r="18" spans="5:5">
      <c r="E18" s="176"/>
    </row>
  </sheetData>
  <mergeCells count="11">
    <mergeCell ref="A2:E2"/>
    <mergeCell ref="A4:E4"/>
    <mergeCell ref="A3:E3"/>
    <mergeCell ref="A5:E5"/>
    <mergeCell ref="A6:E6"/>
    <mergeCell ref="D8:E9"/>
    <mergeCell ref="A7:E7"/>
    <mergeCell ref="A13:E13"/>
    <mergeCell ref="A8:A10"/>
    <mergeCell ref="B8:C8"/>
    <mergeCell ref="B9:C9"/>
  </mergeCells>
  <phoneticPr fontId="0" type="noConversion"/>
  <printOptions horizontalCentered="1"/>
  <pageMargins left="0.25" right="0.25" top="0.75" bottom="0.5" header="0.5" footer="0.5"/>
  <pageSetup fitToHeight="0" orientation="landscape" r:id="rId1"/>
  <headerFooter alignWithMargins="0">
    <oddFooter xml:space="preserve">&amp;C&amp;"Times New Roman,Regular"&amp;14Exhibit J - Financial Analysis of Program Changes&amp;12
</oddFooter>
  </headerFooter>
</worksheet>
</file>

<file path=xl/worksheets/sheet11.xml><?xml version="1.0" encoding="utf-8"?>
<worksheet xmlns="http://schemas.openxmlformats.org/spreadsheetml/2006/main" xmlns:r="http://schemas.openxmlformats.org/officeDocument/2006/relationships">
  <sheetPr codeName="Sheet16"/>
  <dimension ref="A1:L31"/>
  <sheetViews>
    <sheetView showGridLines="0" showOutlineSymbols="0" view="pageBreakPreview" zoomScale="75" zoomScaleNormal="100" zoomScaleSheetLayoutView="75" workbookViewId="0">
      <pane xSplit="1" ySplit="11" topLeftCell="B12" activePane="bottomRight" state="frozen"/>
      <selection activeCell="A5" sqref="A5:O5"/>
      <selection pane="topRight" activeCell="A5" sqref="A5:O5"/>
      <selection pane="bottomLeft" activeCell="A5" sqref="A5:O5"/>
      <selection pane="bottomRight" activeCell="A30" sqref="A30:J30"/>
    </sheetView>
  </sheetViews>
  <sheetFormatPr defaultColWidth="9.6640625" defaultRowHeight="15.75"/>
  <cols>
    <col min="1" max="1" width="57" style="5" customWidth="1"/>
    <col min="2" max="2" width="8.33203125" style="5" customWidth="1"/>
    <col min="3" max="3" width="12.109375" style="5" customWidth="1"/>
    <col min="4" max="4" width="8.33203125" style="5" customWidth="1"/>
    <col min="5" max="5" width="12.109375" style="5" customWidth="1"/>
    <col min="6" max="6" width="9.21875" style="5" customWidth="1"/>
    <col min="7" max="7" width="9.77734375" style="5" customWidth="1"/>
    <col min="8" max="8" width="7.77734375" style="5" customWidth="1"/>
    <col min="9" max="9" width="11.77734375" style="5" bestFit="1" customWidth="1"/>
    <col min="10" max="10" width="1.21875" style="38" customWidth="1"/>
    <col min="11" max="16384" width="9.6640625" style="5"/>
  </cols>
  <sheetData>
    <row r="1" spans="1:10" ht="20.25">
      <c r="A1" s="681" t="s">
        <v>82</v>
      </c>
      <c r="B1" s="681"/>
      <c r="C1" s="681"/>
      <c r="D1" s="682"/>
      <c r="E1" s="682"/>
      <c r="F1" s="682"/>
      <c r="G1" s="682"/>
      <c r="H1" s="682"/>
      <c r="I1" s="682"/>
      <c r="J1" s="147" t="s">
        <v>0</v>
      </c>
    </row>
    <row r="2" spans="1:10" ht="18.75">
      <c r="A2" s="683"/>
      <c r="B2" s="683"/>
      <c r="C2" s="683"/>
      <c r="D2" s="683"/>
      <c r="E2" s="683"/>
      <c r="F2" s="683"/>
      <c r="G2" s="683"/>
      <c r="H2" s="683"/>
      <c r="I2" s="683"/>
      <c r="J2" s="147" t="s">
        <v>0</v>
      </c>
    </row>
    <row r="3" spans="1:10">
      <c r="A3" s="684"/>
      <c r="B3" s="684"/>
      <c r="C3" s="684"/>
      <c r="D3" s="684"/>
      <c r="E3" s="684"/>
      <c r="F3" s="684"/>
      <c r="G3" s="684"/>
      <c r="H3" s="684"/>
      <c r="I3" s="684"/>
      <c r="J3" s="147" t="s">
        <v>0</v>
      </c>
    </row>
    <row r="4" spans="1:10" ht="20.25">
      <c r="A4" s="688" t="s">
        <v>109</v>
      </c>
      <c r="B4" s="688"/>
      <c r="C4" s="688"/>
      <c r="D4" s="687"/>
      <c r="E4" s="687"/>
      <c r="F4" s="687"/>
      <c r="G4" s="687"/>
      <c r="H4" s="687"/>
      <c r="I4" s="687"/>
      <c r="J4" s="147" t="s">
        <v>0</v>
      </c>
    </row>
    <row r="5" spans="1:10" ht="18.75">
      <c r="A5" s="686" t="str">
        <f>+'B. Summary of Requirements '!A5</f>
        <v>Antitrust Division</v>
      </c>
      <c r="B5" s="686"/>
      <c r="C5" s="686"/>
      <c r="D5" s="646"/>
      <c r="E5" s="646"/>
      <c r="F5" s="646"/>
      <c r="G5" s="646"/>
      <c r="H5" s="646"/>
      <c r="I5" s="646"/>
      <c r="J5" s="147" t="s">
        <v>0</v>
      </c>
    </row>
    <row r="6" spans="1:10" ht="18.75">
      <c r="A6" s="686" t="str">
        <f>+'B. Summary of Requirements '!A6</f>
        <v>Salaries and Expenses</v>
      </c>
      <c r="B6" s="686"/>
      <c r="C6" s="686"/>
      <c r="D6" s="687"/>
      <c r="E6" s="687"/>
      <c r="F6" s="687"/>
      <c r="G6" s="687"/>
      <c r="H6" s="687"/>
      <c r="I6" s="687"/>
      <c r="J6" s="147" t="s">
        <v>0</v>
      </c>
    </row>
    <row r="7" spans="1:10">
      <c r="A7" s="684"/>
      <c r="B7" s="684"/>
      <c r="C7" s="684"/>
      <c r="D7" s="684"/>
      <c r="E7" s="684"/>
      <c r="F7" s="684"/>
      <c r="G7" s="684"/>
      <c r="H7" s="684"/>
      <c r="I7" s="684"/>
      <c r="J7" s="147" t="s">
        <v>0</v>
      </c>
    </row>
    <row r="8" spans="1:10" ht="16.5" thickBot="1">
      <c r="A8" s="685" t="s">
        <v>101</v>
      </c>
      <c r="B8" s="685"/>
      <c r="C8" s="685"/>
      <c r="D8" s="685"/>
      <c r="E8" s="685"/>
      <c r="F8" s="685"/>
      <c r="G8" s="685"/>
      <c r="H8" s="685"/>
      <c r="I8" s="685"/>
      <c r="J8" s="147" t="s">
        <v>0</v>
      </c>
    </row>
    <row r="9" spans="1:10" ht="15.75" customHeight="1">
      <c r="A9" s="676" t="s">
        <v>32</v>
      </c>
      <c r="B9" s="670" t="s">
        <v>133</v>
      </c>
      <c r="C9" s="671"/>
      <c r="D9" s="670" t="s">
        <v>154</v>
      </c>
      <c r="E9" s="671"/>
      <c r="F9" s="670" t="s">
        <v>124</v>
      </c>
      <c r="G9" s="671"/>
      <c r="H9" s="670" t="s">
        <v>183</v>
      </c>
      <c r="I9" s="674"/>
      <c r="J9" s="147" t="s">
        <v>0</v>
      </c>
    </row>
    <row r="10" spans="1:10" ht="53.25" customHeight="1">
      <c r="A10" s="677"/>
      <c r="B10" s="672"/>
      <c r="C10" s="673"/>
      <c r="D10" s="672"/>
      <c r="E10" s="673"/>
      <c r="F10" s="672"/>
      <c r="G10" s="673"/>
      <c r="H10" s="672"/>
      <c r="I10" s="675"/>
      <c r="J10" s="147" t="s">
        <v>0</v>
      </c>
    </row>
    <row r="11" spans="1:10" ht="16.5" thickBot="1">
      <c r="A11" s="678"/>
      <c r="B11" s="103" t="s">
        <v>100</v>
      </c>
      <c r="C11" s="104" t="s">
        <v>102</v>
      </c>
      <c r="D11" s="103" t="s">
        <v>100</v>
      </c>
      <c r="E11" s="104" t="s">
        <v>102</v>
      </c>
      <c r="F11" s="103" t="s">
        <v>100</v>
      </c>
      <c r="G11" s="104" t="s">
        <v>102</v>
      </c>
      <c r="H11" s="103" t="s">
        <v>100</v>
      </c>
      <c r="I11" s="231" t="s">
        <v>102</v>
      </c>
      <c r="J11" s="147" t="s">
        <v>0</v>
      </c>
    </row>
    <row r="12" spans="1:10">
      <c r="A12" s="226" t="s">
        <v>75</v>
      </c>
      <c r="B12" s="58">
        <v>32</v>
      </c>
      <c r="C12" s="59"/>
      <c r="D12" s="58">
        <v>32</v>
      </c>
      <c r="E12" s="59"/>
      <c r="F12" s="58">
        <v>32</v>
      </c>
      <c r="G12" s="59"/>
      <c r="H12" s="58">
        <f>F12-D12</f>
        <v>0</v>
      </c>
      <c r="I12" s="232"/>
      <c r="J12" s="147" t="s">
        <v>0</v>
      </c>
    </row>
    <row r="13" spans="1:10">
      <c r="A13" s="227" t="s">
        <v>74</v>
      </c>
      <c r="B13" s="58">
        <v>340</v>
      </c>
      <c r="C13" s="59"/>
      <c r="D13" s="58">
        <v>340</v>
      </c>
      <c r="E13" s="59"/>
      <c r="F13" s="58">
        <v>340</v>
      </c>
      <c r="G13" s="59"/>
      <c r="H13" s="58">
        <f t="shared" ref="H13:H25" si="0">F13-D13</f>
        <v>0</v>
      </c>
      <c r="I13" s="233"/>
      <c r="J13" s="147" t="s">
        <v>0</v>
      </c>
    </row>
    <row r="14" spans="1:10">
      <c r="A14" s="227" t="s">
        <v>73</v>
      </c>
      <c r="B14" s="58">
        <v>56</v>
      </c>
      <c r="C14" s="59"/>
      <c r="D14" s="58">
        <v>56</v>
      </c>
      <c r="E14" s="59"/>
      <c r="F14" s="58">
        <v>56</v>
      </c>
      <c r="G14" s="59"/>
      <c r="H14" s="58">
        <f t="shared" si="0"/>
        <v>0</v>
      </c>
      <c r="I14" s="233"/>
      <c r="J14" s="147" t="s">
        <v>0</v>
      </c>
    </row>
    <row r="15" spans="1:10">
      <c r="A15" s="227" t="s">
        <v>72</v>
      </c>
      <c r="B15" s="58">
        <v>52</v>
      </c>
      <c r="C15" s="59"/>
      <c r="D15" s="58">
        <v>52</v>
      </c>
      <c r="E15" s="59"/>
      <c r="F15" s="58">
        <v>52</v>
      </c>
      <c r="G15" s="59"/>
      <c r="H15" s="58">
        <f t="shared" si="0"/>
        <v>0</v>
      </c>
      <c r="I15" s="233"/>
      <c r="J15" s="147" t="s">
        <v>0</v>
      </c>
    </row>
    <row r="16" spans="1:10">
      <c r="A16" s="227" t="s">
        <v>71</v>
      </c>
      <c r="B16" s="58">
        <v>45</v>
      </c>
      <c r="C16" s="59"/>
      <c r="D16" s="58">
        <v>45</v>
      </c>
      <c r="E16" s="59"/>
      <c r="F16" s="58">
        <v>45</v>
      </c>
      <c r="G16" s="59"/>
      <c r="H16" s="58">
        <f t="shared" si="0"/>
        <v>0</v>
      </c>
      <c r="I16" s="233"/>
      <c r="J16" s="147" t="s">
        <v>0</v>
      </c>
    </row>
    <row r="17" spans="1:12">
      <c r="A17" s="227" t="s">
        <v>70</v>
      </c>
      <c r="B17" s="58">
        <v>40</v>
      </c>
      <c r="C17" s="59"/>
      <c r="D17" s="58">
        <v>40</v>
      </c>
      <c r="E17" s="59"/>
      <c r="F17" s="58">
        <v>40</v>
      </c>
      <c r="G17" s="59"/>
      <c r="H17" s="58">
        <f t="shared" si="0"/>
        <v>0</v>
      </c>
      <c r="I17" s="233"/>
      <c r="J17" s="147" t="s">
        <v>0</v>
      </c>
    </row>
    <row r="18" spans="1:12">
      <c r="A18" s="227" t="s">
        <v>69</v>
      </c>
      <c r="B18" s="58">
        <v>3</v>
      </c>
      <c r="C18" s="59"/>
      <c r="D18" s="58">
        <v>3</v>
      </c>
      <c r="E18" s="59"/>
      <c r="F18" s="58">
        <v>3</v>
      </c>
      <c r="G18" s="59"/>
      <c r="H18" s="58">
        <f t="shared" si="0"/>
        <v>0</v>
      </c>
      <c r="I18" s="233"/>
      <c r="J18" s="147" t="s">
        <v>0</v>
      </c>
    </row>
    <row r="19" spans="1:12">
      <c r="A19" s="227" t="s">
        <v>68</v>
      </c>
      <c r="B19" s="58">
        <v>75</v>
      </c>
      <c r="C19" s="59"/>
      <c r="D19" s="58">
        <v>75</v>
      </c>
      <c r="E19" s="59"/>
      <c r="F19" s="58">
        <v>75</v>
      </c>
      <c r="G19" s="59"/>
      <c r="H19" s="58">
        <f t="shared" si="0"/>
        <v>0</v>
      </c>
      <c r="I19" s="233"/>
      <c r="J19" s="147" t="s">
        <v>0</v>
      </c>
    </row>
    <row r="20" spans="1:12">
      <c r="A20" s="227" t="s">
        <v>67</v>
      </c>
      <c r="B20" s="58">
        <v>28</v>
      </c>
      <c r="C20" s="59"/>
      <c r="D20" s="58">
        <v>28</v>
      </c>
      <c r="E20" s="59"/>
      <c r="F20" s="58">
        <v>28</v>
      </c>
      <c r="G20" s="59"/>
      <c r="H20" s="58">
        <f t="shared" si="0"/>
        <v>0</v>
      </c>
      <c r="I20" s="233"/>
      <c r="J20" s="147" t="s">
        <v>0</v>
      </c>
    </row>
    <row r="21" spans="1:12">
      <c r="A21" s="227" t="s">
        <v>66</v>
      </c>
      <c r="B21" s="58">
        <v>170</v>
      </c>
      <c r="C21" s="59"/>
      <c r="D21" s="58">
        <v>170</v>
      </c>
      <c r="E21" s="59"/>
      <c r="F21" s="58">
        <v>170</v>
      </c>
      <c r="G21" s="59"/>
      <c r="H21" s="58">
        <f t="shared" si="0"/>
        <v>0</v>
      </c>
      <c r="I21" s="233"/>
      <c r="J21" s="147" t="s">
        <v>0</v>
      </c>
    </row>
    <row r="22" spans="1:12">
      <c r="A22" s="227" t="s">
        <v>65</v>
      </c>
      <c r="B22" s="58">
        <v>7</v>
      </c>
      <c r="C22" s="59"/>
      <c r="D22" s="58">
        <v>7</v>
      </c>
      <c r="E22" s="59"/>
      <c r="F22" s="58">
        <v>7</v>
      </c>
      <c r="G22" s="59"/>
      <c r="H22" s="58">
        <f t="shared" si="0"/>
        <v>0</v>
      </c>
      <c r="I22" s="233"/>
      <c r="J22" s="147" t="s">
        <v>0</v>
      </c>
    </row>
    <row r="23" spans="1:12">
      <c r="A23" s="227" t="s">
        <v>64</v>
      </c>
      <c r="B23" s="58">
        <v>25</v>
      </c>
      <c r="C23" s="59"/>
      <c r="D23" s="58">
        <v>25</v>
      </c>
      <c r="E23" s="59"/>
      <c r="F23" s="58">
        <v>25</v>
      </c>
      <c r="G23" s="59"/>
      <c r="H23" s="58">
        <f t="shared" si="0"/>
        <v>0</v>
      </c>
      <c r="I23" s="233"/>
      <c r="J23" s="147" t="s">
        <v>0</v>
      </c>
    </row>
    <row r="24" spans="1:12">
      <c r="A24" s="227" t="s">
        <v>63</v>
      </c>
      <c r="B24" s="58">
        <v>6</v>
      </c>
      <c r="C24" s="59"/>
      <c r="D24" s="58">
        <v>6</v>
      </c>
      <c r="E24" s="59"/>
      <c r="F24" s="58">
        <v>6</v>
      </c>
      <c r="G24" s="59"/>
      <c r="H24" s="58">
        <f t="shared" si="0"/>
        <v>0</v>
      </c>
      <c r="I24" s="233"/>
      <c r="J24" s="147" t="s">
        <v>0</v>
      </c>
    </row>
    <row r="25" spans="1:12">
      <c r="A25" s="227" t="s">
        <v>62</v>
      </c>
      <c r="B25" s="58">
        <v>1</v>
      </c>
      <c r="C25" s="59"/>
      <c r="D25" s="58">
        <v>1</v>
      </c>
      <c r="E25" s="59"/>
      <c r="F25" s="58">
        <v>1</v>
      </c>
      <c r="G25" s="59"/>
      <c r="H25" s="58">
        <f t="shared" si="0"/>
        <v>0</v>
      </c>
      <c r="I25" s="233"/>
      <c r="J25" s="147" t="s">
        <v>0</v>
      </c>
    </row>
    <row r="26" spans="1:12">
      <c r="A26" s="228" t="s">
        <v>128</v>
      </c>
      <c r="B26" s="60">
        <f>SUM(B12:B25)</f>
        <v>880</v>
      </c>
      <c r="C26" s="89"/>
      <c r="D26" s="60">
        <f>SUM(D12:D25)</f>
        <v>880</v>
      </c>
      <c r="E26" s="89"/>
      <c r="F26" s="60">
        <f>SUM(F12:F25)</f>
        <v>880</v>
      </c>
      <c r="G26" s="89"/>
      <c r="H26" s="60">
        <f>SUM(H12:H25)</f>
        <v>0</v>
      </c>
      <c r="I26" s="234"/>
      <c r="J26" s="147" t="s">
        <v>0</v>
      </c>
      <c r="L26" s="13"/>
    </row>
    <row r="27" spans="1:12">
      <c r="A27" s="229" t="s">
        <v>9</v>
      </c>
      <c r="B27" s="61"/>
      <c r="C27" s="32">
        <v>174387</v>
      </c>
      <c r="D27" s="61"/>
      <c r="E27" s="32">
        <v>174387</v>
      </c>
      <c r="F27" s="65"/>
      <c r="G27" s="32">
        <v>175259</v>
      </c>
      <c r="H27" s="61"/>
      <c r="I27" s="235"/>
      <c r="J27" s="147" t="s">
        <v>0</v>
      </c>
    </row>
    <row r="28" spans="1:12">
      <c r="A28" s="229" t="s">
        <v>51</v>
      </c>
      <c r="B28" s="62"/>
      <c r="C28" s="32">
        <v>106780</v>
      </c>
      <c r="D28" s="62"/>
      <c r="E28" s="32">
        <v>106780</v>
      </c>
      <c r="F28" s="65"/>
      <c r="G28" s="32">
        <v>107314</v>
      </c>
      <c r="H28" s="61"/>
      <c r="I28" s="233"/>
      <c r="J28" s="147" t="s">
        <v>0</v>
      </c>
    </row>
    <row r="29" spans="1:12" ht="16.5" thickBot="1">
      <c r="A29" s="230" t="s">
        <v>52</v>
      </c>
      <c r="B29" s="63"/>
      <c r="C29" s="91">
        <v>12</v>
      </c>
      <c r="D29" s="63"/>
      <c r="E29" s="91">
        <v>12</v>
      </c>
      <c r="F29" s="64"/>
      <c r="G29" s="91">
        <v>12</v>
      </c>
      <c r="H29" s="64"/>
      <c r="I29" s="236"/>
      <c r="J29" s="147" t="s">
        <v>13</v>
      </c>
    </row>
    <row r="30" spans="1:12">
      <c r="A30" s="679"/>
      <c r="B30" s="679"/>
      <c r="C30" s="679"/>
      <c r="D30" s="680"/>
      <c r="E30" s="680"/>
      <c r="F30" s="680"/>
      <c r="G30" s="680"/>
      <c r="H30" s="680"/>
      <c r="I30" s="680"/>
      <c r="J30" s="680"/>
    </row>
    <row r="31" spans="1:12">
      <c r="A31" s="9"/>
      <c r="B31" s="9"/>
      <c r="C31" s="9"/>
      <c r="D31" s="9"/>
      <c r="E31" s="9"/>
      <c r="F31" s="9"/>
      <c r="G31" s="9"/>
      <c r="H31" s="9"/>
      <c r="I31" s="9"/>
      <c r="J31" s="148"/>
    </row>
  </sheetData>
  <mergeCells count="14">
    <mergeCell ref="A1:I1"/>
    <mergeCell ref="A2:I2"/>
    <mergeCell ref="A3:I3"/>
    <mergeCell ref="A7:I7"/>
    <mergeCell ref="A8:I8"/>
    <mergeCell ref="A6:I6"/>
    <mergeCell ref="A5:I5"/>
    <mergeCell ref="A4:I4"/>
    <mergeCell ref="D9:E10"/>
    <mergeCell ref="F9:G10"/>
    <mergeCell ref="H9:I10"/>
    <mergeCell ref="A9:A11"/>
    <mergeCell ref="A30:J30"/>
    <mergeCell ref="B9:C10"/>
  </mergeCells>
  <phoneticPr fontId="0" type="noConversion"/>
  <printOptions horizontalCentered="1"/>
  <pageMargins left="0.5" right="0.5" top="0.75" bottom="0.55000000000000004" header="0" footer="0"/>
  <pageSetup scale="67" orientation="landscape" horizontalDpi="300" verticalDpi="300" r:id="rId1"/>
  <headerFooter alignWithMargins="0">
    <oddFooter>&amp;C&amp;"Times New Roman,Regular"Exhibit K - Summary of Requirements by Grade</oddFooter>
  </headerFooter>
</worksheet>
</file>

<file path=xl/worksheets/sheet12.xml><?xml version="1.0" encoding="utf-8"?>
<worksheet xmlns="http://schemas.openxmlformats.org/spreadsheetml/2006/main" xmlns:r="http://schemas.openxmlformats.org/officeDocument/2006/relationships">
  <sheetPr codeName="Sheet17"/>
  <dimension ref="A1:Z179"/>
  <sheetViews>
    <sheetView view="pageBreakPreview" zoomScale="75" zoomScaleNormal="100" zoomScaleSheetLayoutView="75" workbookViewId="0">
      <pane xSplit="1" ySplit="9" topLeftCell="B10" activePane="bottomRight" state="frozen"/>
      <selection activeCell="A5" sqref="A5:O5"/>
      <selection pane="topRight" activeCell="A5" sqref="A5:O5"/>
      <selection pane="bottomLeft" activeCell="A5" sqref="A5:O5"/>
      <selection pane="bottomRight" activeCell="A31" sqref="A31"/>
    </sheetView>
  </sheetViews>
  <sheetFormatPr defaultRowHeight="15.75"/>
  <cols>
    <col min="1" max="1" width="65.33203125" style="2" customWidth="1"/>
    <col min="2" max="2" width="8.88671875" style="2"/>
    <col min="3" max="3" width="10.109375" style="2" customWidth="1"/>
    <col min="4" max="4" width="8.88671875" style="2"/>
    <col min="5" max="5" width="10.6640625" style="2" customWidth="1"/>
    <col min="6" max="6" width="8.88671875" style="393"/>
    <col min="7" max="7" width="10.5546875" style="393" bestFit="1" customWidth="1"/>
    <col min="8" max="8" width="10.6640625" style="393" customWidth="1"/>
    <col min="9" max="9" width="12.44140625" style="393" customWidth="1"/>
    <col min="10" max="12" width="0" style="2" hidden="1" customWidth="1"/>
    <col min="13" max="13" width="1" style="37" customWidth="1"/>
    <col min="15" max="16384" width="8.88671875" style="2"/>
  </cols>
  <sheetData>
    <row r="1" spans="1:13" ht="19.149999999999999" customHeight="1">
      <c r="A1" s="427" t="s">
        <v>81</v>
      </c>
      <c r="B1" s="694"/>
      <c r="C1" s="694"/>
      <c r="D1" s="694"/>
      <c r="E1" s="694"/>
      <c r="F1" s="694"/>
      <c r="G1" s="694"/>
      <c r="H1" s="694"/>
      <c r="I1" s="694"/>
      <c r="M1" s="36" t="s">
        <v>0</v>
      </c>
    </row>
    <row r="2" spans="1:13" ht="19.149999999999999" customHeight="1">
      <c r="A2" s="695"/>
      <c r="B2" s="696"/>
      <c r="C2" s="696"/>
      <c r="D2" s="696"/>
      <c r="E2" s="696"/>
      <c r="F2" s="696"/>
      <c r="G2" s="696"/>
      <c r="H2" s="696"/>
      <c r="I2" s="696"/>
      <c r="M2" s="36" t="s">
        <v>0</v>
      </c>
    </row>
    <row r="3" spans="1:13" ht="18.75">
      <c r="A3" s="697" t="s">
        <v>55</v>
      </c>
      <c r="B3" s="694"/>
      <c r="C3" s="694"/>
      <c r="D3" s="694"/>
      <c r="E3" s="694"/>
      <c r="F3" s="694"/>
      <c r="G3" s="694"/>
      <c r="H3" s="694"/>
      <c r="I3" s="694"/>
      <c r="M3" s="36" t="s">
        <v>0</v>
      </c>
    </row>
    <row r="4" spans="1:13" ht="16.5">
      <c r="A4" s="648" t="str">
        <f>+'B. Summary of Requirements '!A5</f>
        <v>Antitrust Division</v>
      </c>
      <c r="B4" s="694"/>
      <c r="C4" s="694"/>
      <c r="D4" s="694"/>
      <c r="E4" s="694"/>
      <c r="F4" s="694"/>
      <c r="G4" s="694"/>
      <c r="H4" s="694"/>
      <c r="I4" s="694"/>
      <c r="M4" s="36" t="s">
        <v>0</v>
      </c>
    </row>
    <row r="5" spans="1:13" ht="16.5">
      <c r="A5" s="648" t="str">
        <f>+'B. Summary of Requirements '!A6</f>
        <v>Salaries and Expenses</v>
      </c>
      <c r="B5" s="694"/>
      <c r="C5" s="694"/>
      <c r="D5" s="694"/>
      <c r="E5" s="694"/>
      <c r="F5" s="694"/>
      <c r="G5" s="694"/>
      <c r="H5" s="694"/>
      <c r="I5" s="694"/>
      <c r="M5" s="36" t="s">
        <v>0</v>
      </c>
    </row>
    <row r="6" spans="1:13">
      <c r="A6" s="698" t="s">
        <v>90</v>
      </c>
      <c r="B6" s="694"/>
      <c r="C6" s="694"/>
      <c r="D6" s="694"/>
      <c r="E6" s="694"/>
      <c r="F6" s="694"/>
      <c r="G6" s="694"/>
      <c r="H6" s="694"/>
      <c r="I6" s="694"/>
      <c r="M6" s="36" t="s">
        <v>0</v>
      </c>
    </row>
    <row r="7" spans="1:13" ht="11.25" customHeight="1">
      <c r="A7" s="578"/>
      <c r="B7" s="578"/>
      <c r="C7" s="578"/>
      <c r="D7" s="578"/>
      <c r="E7" s="578"/>
      <c r="F7" s="578"/>
      <c r="G7" s="578"/>
      <c r="H7" s="578"/>
      <c r="I7" s="578"/>
      <c r="M7" s="36" t="s">
        <v>0</v>
      </c>
    </row>
    <row r="8" spans="1:13" ht="44.25" customHeight="1">
      <c r="A8" s="692" t="s">
        <v>53</v>
      </c>
      <c r="B8" s="699" t="s">
        <v>193</v>
      </c>
      <c r="C8" s="700"/>
      <c r="D8" s="704" t="s">
        <v>201</v>
      </c>
      <c r="E8" s="705"/>
      <c r="F8" s="701" t="s">
        <v>124</v>
      </c>
      <c r="G8" s="703"/>
      <c r="H8" s="701" t="s">
        <v>183</v>
      </c>
      <c r="I8" s="702"/>
      <c r="J8" s="5"/>
      <c r="M8" s="36" t="s">
        <v>0</v>
      </c>
    </row>
    <row r="9" spans="1:13" ht="25.5" customHeight="1" thickBot="1">
      <c r="A9" s="693"/>
      <c r="B9" s="113" t="s">
        <v>27</v>
      </c>
      <c r="C9" s="114" t="s">
        <v>102</v>
      </c>
      <c r="D9" s="113" t="s">
        <v>27</v>
      </c>
      <c r="E9" s="114" t="s">
        <v>102</v>
      </c>
      <c r="F9" s="380" t="s">
        <v>27</v>
      </c>
      <c r="G9" s="381" t="s">
        <v>102</v>
      </c>
      <c r="H9" s="380" t="s">
        <v>27</v>
      </c>
      <c r="I9" s="394" t="s">
        <v>102</v>
      </c>
      <c r="J9" s="5"/>
      <c r="M9" s="36" t="s">
        <v>0</v>
      </c>
    </row>
    <row r="10" spans="1:13">
      <c r="A10" s="105" t="s">
        <v>7</v>
      </c>
      <c r="B10" s="66">
        <v>569</v>
      </c>
      <c r="C10" s="128">
        <v>71394</v>
      </c>
      <c r="D10" s="66">
        <v>596</v>
      </c>
      <c r="E10" s="128">
        <v>70188</v>
      </c>
      <c r="F10" s="68">
        <v>596</v>
      </c>
      <c r="G10" s="382">
        <f>E10+635+287</f>
        <v>71110</v>
      </c>
      <c r="H10" s="68">
        <f t="shared" ref="H10:I15" si="0">F10-D10</f>
        <v>0</v>
      </c>
      <c r="I10" s="395">
        <f t="shared" si="0"/>
        <v>922</v>
      </c>
      <c r="J10" s="5"/>
      <c r="M10" s="36" t="s">
        <v>0</v>
      </c>
    </row>
    <row r="11" spans="1:13">
      <c r="A11" s="106" t="s">
        <v>49</v>
      </c>
      <c r="B11" s="66">
        <v>191</v>
      </c>
      <c r="C11" s="67">
        <v>12193</v>
      </c>
      <c r="D11" s="66">
        <v>255</v>
      </c>
      <c r="E11" s="67">
        <v>12227</v>
      </c>
      <c r="F11" s="68">
        <v>255</v>
      </c>
      <c r="G11" s="69">
        <f>E11+140+63</f>
        <v>12430</v>
      </c>
      <c r="H11" s="68">
        <f t="shared" si="0"/>
        <v>0</v>
      </c>
      <c r="I11" s="70">
        <f t="shared" si="0"/>
        <v>203</v>
      </c>
      <c r="J11" s="10" t="s">
        <v>25</v>
      </c>
      <c r="K11" s="2" t="s">
        <v>26</v>
      </c>
      <c r="M11" s="36" t="s">
        <v>0</v>
      </c>
    </row>
    <row r="12" spans="1:13">
      <c r="A12" s="106" t="s">
        <v>33</v>
      </c>
      <c r="B12" s="157">
        <f>B13+B14</f>
        <v>0</v>
      </c>
      <c r="C12" s="67">
        <v>951</v>
      </c>
      <c r="D12" s="157">
        <f>D13+D14</f>
        <v>0</v>
      </c>
      <c r="E12" s="67">
        <v>323</v>
      </c>
      <c r="F12" s="383">
        <f>F13+F14</f>
        <v>0</v>
      </c>
      <c r="G12" s="69">
        <v>323</v>
      </c>
      <c r="H12" s="68">
        <f t="shared" si="0"/>
        <v>0</v>
      </c>
      <c r="I12" s="70">
        <f t="shared" si="0"/>
        <v>0</v>
      </c>
      <c r="J12" s="5">
        <v>93</v>
      </c>
      <c r="M12" s="36" t="s">
        <v>0</v>
      </c>
    </row>
    <row r="13" spans="1:13">
      <c r="A13" s="107" t="s">
        <v>35</v>
      </c>
      <c r="B13" s="71">
        <v>0</v>
      </c>
      <c r="C13" s="72">
        <v>451</v>
      </c>
      <c r="D13" s="71">
        <v>0</v>
      </c>
      <c r="E13" s="72">
        <v>450</v>
      </c>
      <c r="F13" s="384">
        <v>0</v>
      </c>
      <c r="G13" s="385">
        <v>450</v>
      </c>
      <c r="H13" s="384">
        <f t="shared" si="0"/>
        <v>0</v>
      </c>
      <c r="I13" s="396">
        <f t="shared" si="0"/>
        <v>0</v>
      </c>
      <c r="J13" s="5"/>
      <c r="M13" s="36" t="s">
        <v>0</v>
      </c>
    </row>
    <row r="14" spans="1:13">
      <c r="A14" s="107" t="s">
        <v>34</v>
      </c>
      <c r="B14" s="71">
        <v>0</v>
      </c>
      <c r="C14" s="72">
        <v>0</v>
      </c>
      <c r="D14" s="71">
        <v>0</v>
      </c>
      <c r="E14" s="72">
        <v>0</v>
      </c>
      <c r="F14" s="384">
        <v>0</v>
      </c>
      <c r="G14" s="385">
        <v>0</v>
      </c>
      <c r="H14" s="384">
        <f t="shared" si="0"/>
        <v>0</v>
      </c>
      <c r="I14" s="396">
        <f t="shared" si="0"/>
        <v>0</v>
      </c>
      <c r="J14" s="5"/>
      <c r="M14" s="36" t="s">
        <v>0</v>
      </c>
    </row>
    <row r="15" spans="1:13">
      <c r="A15" s="108" t="s">
        <v>36</v>
      </c>
      <c r="B15" s="73">
        <v>0</v>
      </c>
      <c r="C15" s="74">
        <v>328</v>
      </c>
      <c r="D15" s="73">
        <v>0</v>
      </c>
      <c r="E15" s="74">
        <v>222</v>
      </c>
      <c r="F15" s="386">
        <v>0</v>
      </c>
      <c r="G15" s="387">
        <v>222</v>
      </c>
      <c r="H15" s="386">
        <f t="shared" si="0"/>
        <v>0</v>
      </c>
      <c r="I15" s="397">
        <f t="shared" si="0"/>
        <v>0</v>
      </c>
      <c r="J15" s="5"/>
      <c r="M15" s="36" t="s">
        <v>0</v>
      </c>
    </row>
    <row r="16" spans="1:13">
      <c r="A16" s="109" t="s">
        <v>8</v>
      </c>
      <c r="B16" s="75">
        <f>+B10+B11+B12+B15</f>
        <v>760</v>
      </c>
      <c r="C16" s="76">
        <f t="shared" ref="C16:I16" si="1">+C10+C11+C12+C15</f>
        <v>84866</v>
      </c>
      <c r="D16" s="75">
        <f>+D10+D11+D12+D15</f>
        <v>851</v>
      </c>
      <c r="E16" s="76">
        <f t="shared" si="1"/>
        <v>82960</v>
      </c>
      <c r="F16" s="388">
        <f t="shared" si="1"/>
        <v>851</v>
      </c>
      <c r="G16" s="389">
        <f t="shared" si="1"/>
        <v>84085</v>
      </c>
      <c r="H16" s="398">
        <f>+H10+H11+H12+H15</f>
        <v>0</v>
      </c>
      <c r="I16" s="389">
        <f t="shared" si="1"/>
        <v>1125</v>
      </c>
      <c r="J16" s="14">
        <f>697+630+957+2333</f>
        <v>4617</v>
      </c>
      <c r="K16" s="2">
        <f>2451-93</f>
        <v>2358</v>
      </c>
      <c r="L16" s="2">
        <f>+E16-G16</f>
        <v>-1125</v>
      </c>
      <c r="M16" s="36" t="s">
        <v>0</v>
      </c>
    </row>
    <row r="17" spans="1:15">
      <c r="A17" s="106" t="s">
        <v>54</v>
      </c>
      <c r="B17" s="66"/>
      <c r="C17" s="67"/>
      <c r="D17" s="66"/>
      <c r="E17" s="67"/>
      <c r="F17" s="68"/>
      <c r="G17" s="69"/>
      <c r="H17" s="68"/>
      <c r="I17" s="70"/>
      <c r="J17" s="5"/>
      <c r="M17" s="36" t="s">
        <v>0</v>
      </c>
    </row>
    <row r="18" spans="1:15">
      <c r="A18" s="110" t="s">
        <v>37</v>
      </c>
      <c r="B18" s="66"/>
      <c r="C18" s="67">
        <v>22591</v>
      </c>
      <c r="D18" s="66"/>
      <c r="E18" s="67">
        <v>20567</v>
      </c>
      <c r="F18" s="68"/>
      <c r="G18" s="69">
        <f>E18+150+329+189-125</f>
        <v>21110</v>
      </c>
      <c r="H18" s="68"/>
      <c r="I18" s="70">
        <f>G18-E18</f>
        <v>543</v>
      </c>
      <c r="J18" s="5">
        <v>359</v>
      </c>
      <c r="K18" s="2">
        <f>1171+93</f>
        <v>1264</v>
      </c>
      <c r="L18" s="2">
        <f>+E18-G18</f>
        <v>-543</v>
      </c>
      <c r="M18" s="36" t="s">
        <v>0</v>
      </c>
    </row>
    <row r="19" spans="1:15">
      <c r="A19" s="110" t="s">
        <v>146</v>
      </c>
      <c r="B19" s="66"/>
      <c r="C19" s="67">
        <v>791</v>
      </c>
      <c r="D19" s="66"/>
      <c r="E19" s="67">
        <v>763</v>
      </c>
      <c r="F19" s="68"/>
      <c r="G19" s="69">
        <v>24</v>
      </c>
      <c r="H19" s="68"/>
      <c r="I19" s="70">
        <f>G19-E19</f>
        <v>-739</v>
      </c>
      <c r="J19" s="5">
        <v>359</v>
      </c>
      <c r="K19" s="2">
        <f>1171+93</f>
        <v>1264</v>
      </c>
      <c r="L19" s="2">
        <f t="shared" ref="L19:L35" si="2">+E19-G19</f>
        <v>739</v>
      </c>
      <c r="M19" s="36" t="s">
        <v>0</v>
      </c>
    </row>
    <row r="20" spans="1:15">
      <c r="A20" s="110" t="s">
        <v>38</v>
      </c>
      <c r="B20" s="66"/>
      <c r="C20" s="67">
        <v>1561</v>
      </c>
      <c r="D20" s="66"/>
      <c r="E20" s="67">
        <v>1400</v>
      </c>
      <c r="F20" s="68"/>
      <c r="G20" s="69">
        <v>1400</v>
      </c>
      <c r="H20" s="68"/>
      <c r="I20" s="70">
        <f t="shared" ref="I20:I34" si="3">G20-E20</f>
        <v>0</v>
      </c>
      <c r="J20" s="5"/>
      <c r="K20" s="2">
        <v>110</v>
      </c>
      <c r="L20" s="2">
        <f t="shared" si="2"/>
        <v>0</v>
      </c>
      <c r="M20" s="36" t="s">
        <v>0</v>
      </c>
    </row>
    <row r="21" spans="1:15">
      <c r="A21" s="110" t="s">
        <v>39</v>
      </c>
      <c r="B21" s="66"/>
      <c r="C21" s="67">
        <v>532</v>
      </c>
      <c r="D21" s="66"/>
      <c r="E21" s="67">
        <v>500</v>
      </c>
      <c r="F21" s="68"/>
      <c r="G21" s="69">
        <v>500</v>
      </c>
      <c r="H21" s="68"/>
      <c r="I21" s="70">
        <f t="shared" si="3"/>
        <v>0</v>
      </c>
      <c r="J21" s="5"/>
      <c r="K21" s="2">
        <v>0</v>
      </c>
      <c r="L21" s="2">
        <f t="shared" si="2"/>
        <v>0</v>
      </c>
      <c r="M21" s="36" t="s">
        <v>0</v>
      </c>
    </row>
    <row r="22" spans="1:15">
      <c r="A22" s="110" t="s">
        <v>79</v>
      </c>
      <c r="B22" s="66"/>
      <c r="C22" s="67">
        <v>22988</v>
      </c>
      <c r="D22" s="66"/>
      <c r="E22" s="67">
        <v>22858</v>
      </c>
      <c r="F22" s="68"/>
      <c r="G22" s="69">
        <f>E22+708</f>
        <v>23566</v>
      </c>
      <c r="H22" s="68"/>
      <c r="I22" s="70">
        <f t="shared" si="3"/>
        <v>708</v>
      </c>
      <c r="J22" s="5">
        <f>4220-576</f>
        <v>3644</v>
      </c>
      <c r="L22" s="2">
        <f t="shared" si="2"/>
        <v>-708</v>
      </c>
      <c r="M22" s="36" t="s">
        <v>0</v>
      </c>
    </row>
    <row r="23" spans="1:15">
      <c r="A23" s="110" t="s">
        <v>18</v>
      </c>
      <c r="B23" s="66"/>
      <c r="C23" s="67">
        <v>174</v>
      </c>
      <c r="D23" s="66"/>
      <c r="E23" s="67">
        <v>169</v>
      </c>
      <c r="F23" s="68"/>
      <c r="G23" s="69">
        <v>169</v>
      </c>
      <c r="H23" s="68"/>
      <c r="I23" s="70">
        <f t="shared" si="3"/>
        <v>0</v>
      </c>
      <c r="J23" s="5"/>
      <c r="L23" s="2">
        <f t="shared" si="2"/>
        <v>0</v>
      </c>
      <c r="M23" s="36" t="s">
        <v>0</v>
      </c>
    </row>
    <row r="24" spans="1:15">
      <c r="A24" s="110" t="s">
        <v>40</v>
      </c>
      <c r="B24" s="66"/>
      <c r="C24" s="67">
        <v>1585</v>
      </c>
      <c r="D24" s="66"/>
      <c r="E24" s="67">
        <v>1700</v>
      </c>
      <c r="F24" s="68"/>
      <c r="G24" s="69">
        <v>1700</v>
      </c>
      <c r="H24" s="68"/>
      <c r="I24" s="70">
        <f t="shared" si="3"/>
        <v>0</v>
      </c>
      <c r="J24" s="5">
        <v>332</v>
      </c>
      <c r="K24" s="2">
        <v>175</v>
      </c>
      <c r="L24" s="2">
        <f t="shared" si="2"/>
        <v>0</v>
      </c>
      <c r="M24" s="36" t="s">
        <v>0</v>
      </c>
    </row>
    <row r="25" spans="1:15">
      <c r="A25" s="110" t="s">
        <v>41</v>
      </c>
      <c r="B25" s="66"/>
      <c r="C25" s="67">
        <v>179</v>
      </c>
      <c r="D25" s="66"/>
      <c r="E25" s="67">
        <v>169</v>
      </c>
      <c r="F25" s="68"/>
      <c r="G25" s="69">
        <v>169</v>
      </c>
      <c r="H25" s="68"/>
      <c r="I25" s="70">
        <f t="shared" si="3"/>
        <v>0</v>
      </c>
      <c r="J25" s="5"/>
      <c r="L25" s="2">
        <f t="shared" si="2"/>
        <v>0</v>
      </c>
      <c r="M25" s="36" t="s">
        <v>0</v>
      </c>
    </row>
    <row r="26" spans="1:15">
      <c r="A26" s="110" t="s">
        <v>42</v>
      </c>
      <c r="B26" s="66"/>
      <c r="C26" s="67">
        <v>641</v>
      </c>
      <c r="D26" s="66"/>
      <c r="E26" s="67">
        <v>454</v>
      </c>
      <c r="F26" s="68"/>
      <c r="G26" s="69">
        <v>454</v>
      </c>
      <c r="H26" s="68"/>
      <c r="I26" s="70">
        <f t="shared" si="3"/>
        <v>0</v>
      </c>
      <c r="J26" s="5"/>
      <c r="K26" s="2">
        <v>14918</v>
      </c>
      <c r="L26" s="2">
        <f t="shared" si="2"/>
        <v>0</v>
      </c>
      <c r="M26" s="36" t="s">
        <v>0</v>
      </c>
    </row>
    <row r="27" spans="1:15">
      <c r="A27" s="110" t="s">
        <v>131</v>
      </c>
      <c r="B27" s="66"/>
      <c r="C27" s="67">
        <v>23115</v>
      </c>
      <c r="D27" s="66"/>
      <c r="E27" s="69">
        <v>25913</v>
      </c>
      <c r="F27" s="68"/>
      <c r="G27" s="69">
        <f>E27+85-404+2200</f>
        <v>27794</v>
      </c>
      <c r="H27" s="68"/>
      <c r="I27" s="70">
        <f t="shared" si="3"/>
        <v>1881</v>
      </c>
      <c r="J27" s="5">
        <v>276</v>
      </c>
      <c r="K27" s="2">
        <v>14853</v>
      </c>
      <c r="L27" s="2">
        <f t="shared" si="2"/>
        <v>-1881</v>
      </c>
      <c r="M27" s="36" t="s">
        <v>0</v>
      </c>
    </row>
    <row r="28" spans="1:15">
      <c r="A28" s="110" t="s">
        <v>132</v>
      </c>
      <c r="B28" s="66"/>
      <c r="C28" s="67">
        <v>1921</v>
      </c>
      <c r="D28" s="66"/>
      <c r="E28" s="69">
        <v>1900</v>
      </c>
      <c r="F28" s="68"/>
      <c r="G28" s="69">
        <f>E28+202</f>
        <v>2102</v>
      </c>
      <c r="H28" s="68"/>
      <c r="I28" s="70">
        <f t="shared" si="3"/>
        <v>202</v>
      </c>
      <c r="J28" s="5"/>
      <c r="K28" s="2">
        <v>135</v>
      </c>
      <c r="L28" s="2">
        <f t="shared" si="2"/>
        <v>-202</v>
      </c>
      <c r="M28" s="36" t="s">
        <v>0</v>
      </c>
    </row>
    <row r="29" spans="1:15">
      <c r="A29" s="110" t="s">
        <v>80</v>
      </c>
      <c r="B29" s="66"/>
      <c r="C29" s="67">
        <v>74</v>
      </c>
      <c r="D29" s="66"/>
      <c r="E29" s="69">
        <v>74</v>
      </c>
      <c r="F29" s="68"/>
      <c r="G29" s="69">
        <v>74</v>
      </c>
      <c r="H29" s="68"/>
      <c r="I29" s="70">
        <f t="shared" si="3"/>
        <v>0</v>
      </c>
      <c r="J29" s="5"/>
      <c r="L29" s="2">
        <f t="shared" si="2"/>
        <v>0</v>
      </c>
      <c r="M29" s="36" t="s">
        <v>0</v>
      </c>
      <c r="O29" s="14"/>
    </row>
    <row r="30" spans="1:15">
      <c r="A30" s="110" t="s">
        <v>145</v>
      </c>
      <c r="B30" s="66"/>
      <c r="C30" s="67">
        <v>219</v>
      </c>
      <c r="D30" s="66"/>
      <c r="E30" s="69">
        <v>219</v>
      </c>
      <c r="F30" s="68"/>
      <c r="G30" s="69">
        <v>219</v>
      </c>
      <c r="H30" s="68"/>
      <c r="I30" s="70">
        <f t="shared" si="3"/>
        <v>0</v>
      </c>
      <c r="J30" s="5"/>
      <c r="L30" s="2">
        <f t="shared" si="2"/>
        <v>0</v>
      </c>
      <c r="M30" s="36" t="s">
        <v>0</v>
      </c>
    </row>
    <row r="31" spans="1:15">
      <c r="A31" s="110" t="s">
        <v>83</v>
      </c>
      <c r="B31" s="66"/>
      <c r="C31" s="67">
        <v>645</v>
      </c>
      <c r="D31" s="66"/>
      <c r="E31" s="69">
        <v>645</v>
      </c>
      <c r="F31" s="68"/>
      <c r="G31" s="69">
        <v>645</v>
      </c>
      <c r="H31" s="68"/>
      <c r="I31" s="70">
        <f t="shared" si="3"/>
        <v>0</v>
      </c>
      <c r="J31" s="5"/>
      <c r="K31" s="2">
        <v>10</v>
      </c>
      <c r="L31" s="2">
        <f t="shared" si="2"/>
        <v>0</v>
      </c>
      <c r="M31" s="36" t="s">
        <v>0</v>
      </c>
      <c r="O31" s="14"/>
    </row>
    <row r="32" spans="1:15">
      <c r="A32" s="110" t="s">
        <v>43</v>
      </c>
      <c r="B32" s="66"/>
      <c r="C32" s="67">
        <v>1003</v>
      </c>
      <c r="D32" s="66"/>
      <c r="E32" s="67">
        <v>950</v>
      </c>
      <c r="F32" s="68"/>
      <c r="G32" s="69">
        <v>950</v>
      </c>
      <c r="H32" s="68"/>
      <c r="I32" s="70">
        <f t="shared" si="3"/>
        <v>0</v>
      </c>
      <c r="J32" s="5"/>
      <c r="K32" s="2">
        <v>85</v>
      </c>
      <c r="L32" s="2">
        <f t="shared" si="2"/>
        <v>0</v>
      </c>
      <c r="M32" s="36" t="s">
        <v>0</v>
      </c>
      <c r="O32" s="14"/>
    </row>
    <row r="33" spans="1:26">
      <c r="A33" s="110" t="s">
        <v>44</v>
      </c>
      <c r="B33" s="66"/>
      <c r="C33" s="67">
        <v>1070</v>
      </c>
      <c r="D33" s="66"/>
      <c r="E33" s="67">
        <v>950</v>
      </c>
      <c r="F33" s="68"/>
      <c r="G33" s="69">
        <v>950</v>
      </c>
      <c r="H33" s="68"/>
      <c r="I33" s="70">
        <f t="shared" ref="I33" si="4">G33-E33</f>
        <v>0</v>
      </c>
      <c r="J33" s="5"/>
      <c r="K33" s="2">
        <v>37758</v>
      </c>
      <c r="L33" s="2">
        <f t="shared" ref="L33" si="5">+E33-G33</f>
        <v>0</v>
      </c>
      <c r="M33" s="36" t="s">
        <v>0</v>
      </c>
      <c r="N33" s="245"/>
    </row>
    <row r="34" spans="1:26">
      <c r="A34" s="110" t="s">
        <v>194</v>
      </c>
      <c r="B34" s="66"/>
      <c r="C34" s="67">
        <v>6</v>
      </c>
      <c r="D34" s="66"/>
      <c r="E34" s="67">
        <v>484</v>
      </c>
      <c r="F34" s="68"/>
      <c r="G34" s="69">
        <v>0</v>
      </c>
      <c r="H34" s="68"/>
      <c r="I34" s="70">
        <f t="shared" si="3"/>
        <v>-484</v>
      </c>
      <c r="J34" s="5"/>
      <c r="K34" s="2">
        <v>37758</v>
      </c>
      <c r="L34" s="2">
        <f t="shared" si="2"/>
        <v>484</v>
      </c>
      <c r="M34" s="36" t="s">
        <v>0</v>
      </c>
    </row>
    <row r="35" spans="1:26">
      <c r="A35" s="111" t="s">
        <v>45</v>
      </c>
      <c r="B35" s="34"/>
      <c r="C35" s="24">
        <f>SUM(C16:C34)</f>
        <v>163961</v>
      </c>
      <c r="D35" s="34"/>
      <c r="E35" s="24">
        <f>SUM(E16:E34)</f>
        <v>162675</v>
      </c>
      <c r="F35" s="390"/>
      <c r="G35" s="391">
        <f>SUM(G16:G34)</f>
        <v>165911</v>
      </c>
      <c r="H35" s="390"/>
      <c r="I35" s="399">
        <f>SUM(I16:I34)</f>
        <v>3236</v>
      </c>
      <c r="J35" s="5">
        <f>SUM(J12:J34)</f>
        <v>9680</v>
      </c>
      <c r="K35" s="2">
        <f>SUM(K16:K34)</f>
        <v>110688</v>
      </c>
      <c r="L35" s="2">
        <f t="shared" si="2"/>
        <v>-3236</v>
      </c>
      <c r="M35" s="36" t="s">
        <v>0</v>
      </c>
    </row>
    <row r="36" spans="1:26" ht="16.899999999999999" customHeight="1">
      <c r="A36" s="112" t="s">
        <v>46</v>
      </c>
      <c r="B36" s="68"/>
      <c r="C36" s="69">
        <v>-17238</v>
      </c>
      <c r="D36" s="68"/>
      <c r="E36" s="69">
        <v>-17873</v>
      </c>
      <c r="F36" s="68"/>
      <c r="G36" s="69">
        <v>-16329</v>
      </c>
      <c r="H36" s="68"/>
      <c r="I36" s="70"/>
      <c r="J36" s="5"/>
      <c r="M36" s="36" t="s">
        <v>0</v>
      </c>
      <c r="O36" s="189"/>
    </row>
    <row r="37" spans="1:26">
      <c r="A37" s="112" t="s">
        <v>47</v>
      </c>
      <c r="B37" s="68"/>
      <c r="C37" s="69">
        <v>17873</v>
      </c>
      <c r="D37" s="68"/>
      <c r="E37" s="69">
        <v>16329</v>
      </c>
      <c r="F37" s="68"/>
      <c r="G37" s="69">
        <v>16329</v>
      </c>
      <c r="H37" s="68"/>
      <c r="I37" s="70"/>
      <c r="J37" s="5"/>
      <c r="M37" s="36" t="s">
        <v>0</v>
      </c>
      <c r="O37" s="189"/>
    </row>
    <row r="38" spans="1:26">
      <c r="A38" s="112" t="s">
        <v>48</v>
      </c>
      <c r="B38" s="68"/>
      <c r="C38" s="69">
        <v>-1752</v>
      </c>
      <c r="D38" s="68"/>
      <c r="E38" s="69">
        <v>-1544</v>
      </c>
      <c r="F38" s="68"/>
      <c r="G38" s="69">
        <v>-1158</v>
      </c>
      <c r="H38" s="68"/>
      <c r="I38" s="70"/>
      <c r="J38" s="5"/>
      <c r="M38" s="36" t="s">
        <v>0</v>
      </c>
      <c r="O38" s="189"/>
    </row>
    <row r="39" spans="1:26" ht="16.5" customHeight="1" thickBot="1">
      <c r="A39" s="149" t="s">
        <v>1</v>
      </c>
      <c r="B39" s="150"/>
      <c r="C39" s="151">
        <f>SUM(C35:C38)</f>
        <v>162844</v>
      </c>
      <c r="D39" s="150"/>
      <c r="E39" s="151">
        <f>SUM(E35:E38)</f>
        <v>159587</v>
      </c>
      <c r="F39" s="150"/>
      <c r="G39" s="151">
        <f>SUM(G35:G38)</f>
        <v>164753</v>
      </c>
      <c r="H39" s="150"/>
      <c r="I39" s="152"/>
      <c r="J39" s="5"/>
      <c r="M39" s="36" t="s">
        <v>0</v>
      </c>
      <c r="O39" s="691"/>
      <c r="P39" s="691"/>
      <c r="Q39" s="691"/>
      <c r="R39" s="691"/>
      <c r="S39" s="691"/>
      <c r="T39" s="691"/>
      <c r="U39" s="691"/>
      <c r="V39" s="691"/>
      <c r="W39" s="691"/>
      <c r="X39" s="691"/>
      <c r="Y39" s="691"/>
      <c r="Z39" s="691"/>
    </row>
    <row r="40" spans="1:26">
      <c r="A40" s="153"/>
      <c r="B40" s="154"/>
      <c r="C40" s="155"/>
      <c r="D40" s="154"/>
      <c r="E40" s="155"/>
      <c r="F40" s="154"/>
      <c r="G40" s="155"/>
      <c r="H40" s="154"/>
      <c r="I40" s="156"/>
      <c r="J40" s="5"/>
      <c r="M40" s="36"/>
      <c r="O40" s="691"/>
      <c r="P40" s="691"/>
      <c r="Q40" s="691"/>
      <c r="R40" s="691"/>
      <c r="S40" s="691"/>
      <c r="T40" s="691"/>
      <c r="U40" s="691"/>
      <c r="V40" s="691"/>
      <c r="W40" s="691"/>
      <c r="X40" s="691"/>
      <c r="Y40" s="691"/>
      <c r="Z40" s="691"/>
    </row>
    <row r="41" spans="1:26">
      <c r="A41" s="689"/>
      <c r="B41" s="690"/>
      <c r="C41" s="690"/>
      <c r="D41" s="690"/>
      <c r="E41" s="690"/>
      <c r="F41" s="690"/>
      <c r="G41" s="690"/>
      <c r="H41" s="690"/>
      <c r="I41" s="690"/>
      <c r="J41" s="690"/>
      <c r="K41" s="690"/>
      <c r="L41" s="690"/>
      <c r="M41" s="690"/>
    </row>
    <row r="42" spans="1:26" s="189" customFormat="1">
      <c r="F42" s="392"/>
      <c r="G42" s="392"/>
      <c r="H42" s="400"/>
      <c r="I42" s="400"/>
      <c r="J42" s="13"/>
      <c r="M42" s="190"/>
      <c r="N42" s="191"/>
    </row>
    <row r="43" spans="1:26">
      <c r="H43" s="401"/>
      <c r="I43" s="401"/>
      <c r="J43" s="5"/>
    </row>
    <row r="44" spans="1:26">
      <c r="H44" s="401"/>
      <c r="I44" s="402"/>
      <c r="J44" s="5"/>
    </row>
    <row r="45" spans="1:26">
      <c r="H45" s="401"/>
      <c r="I45" s="401"/>
      <c r="J45" s="5"/>
    </row>
    <row r="46" spans="1:26">
      <c r="H46" s="401"/>
      <c r="I46" s="401"/>
      <c r="J46" s="5"/>
    </row>
    <row r="47" spans="1:26">
      <c r="H47" s="401"/>
      <c r="I47" s="401"/>
      <c r="J47" s="5"/>
    </row>
    <row r="48" spans="1:26">
      <c r="H48" s="401"/>
      <c r="I48" s="401"/>
      <c r="J48" s="5"/>
    </row>
    <row r="49" spans="8:10">
      <c r="H49" s="401"/>
      <c r="I49" s="401"/>
      <c r="J49" s="5"/>
    </row>
    <row r="50" spans="8:10">
      <c r="H50" s="401"/>
      <c r="I50" s="401"/>
      <c r="J50" s="5"/>
    </row>
    <row r="51" spans="8:10">
      <c r="H51" s="401"/>
      <c r="I51" s="401"/>
      <c r="J51" s="5"/>
    </row>
    <row r="52" spans="8:10">
      <c r="H52" s="401"/>
      <c r="I52" s="401"/>
      <c r="J52" s="5"/>
    </row>
    <row r="53" spans="8:10">
      <c r="H53" s="401"/>
      <c r="I53" s="401"/>
      <c r="J53" s="5"/>
    </row>
    <row r="54" spans="8:10">
      <c r="H54" s="401"/>
      <c r="I54" s="401"/>
      <c r="J54" s="5"/>
    </row>
    <row r="55" spans="8:10">
      <c r="H55" s="401"/>
      <c r="I55" s="403"/>
      <c r="J55" s="5"/>
    </row>
    <row r="56" spans="8:10">
      <c r="H56" s="401"/>
      <c r="I56" s="403"/>
      <c r="J56" s="5"/>
    </row>
    <row r="57" spans="8:10">
      <c r="H57" s="401"/>
      <c r="I57" s="401"/>
      <c r="J57" s="5"/>
    </row>
    <row r="58" spans="8:10">
      <c r="H58" s="401"/>
      <c r="I58" s="401"/>
      <c r="J58" s="5"/>
    </row>
    <row r="59" spans="8:10">
      <c r="H59" s="401"/>
      <c r="I59" s="401"/>
      <c r="J59" s="5"/>
    </row>
    <row r="60" spans="8:10">
      <c r="H60" s="401"/>
      <c r="I60" s="401"/>
      <c r="J60" s="5"/>
    </row>
    <row r="61" spans="8:10">
      <c r="H61" s="401"/>
      <c r="I61" s="401"/>
      <c r="J61" s="5"/>
    </row>
    <row r="62" spans="8:10">
      <c r="H62" s="401"/>
      <c r="I62" s="401"/>
      <c r="J62" s="5"/>
    </row>
    <row r="63" spans="8:10">
      <c r="H63" s="401"/>
      <c r="I63" s="401"/>
      <c r="J63" s="5"/>
    </row>
    <row r="64" spans="8:10">
      <c r="H64" s="401"/>
      <c r="I64" s="401"/>
      <c r="J64" s="5"/>
    </row>
    <row r="65" spans="8:10">
      <c r="H65" s="401"/>
      <c r="I65" s="401"/>
      <c r="J65" s="5"/>
    </row>
    <row r="66" spans="8:10">
      <c r="H66" s="401"/>
      <c r="I66" s="401"/>
      <c r="J66" s="5"/>
    </row>
    <row r="67" spans="8:10">
      <c r="H67" s="401"/>
      <c r="I67" s="401"/>
      <c r="J67" s="5"/>
    </row>
    <row r="68" spans="8:10">
      <c r="H68" s="401"/>
      <c r="I68" s="401"/>
      <c r="J68" s="5"/>
    </row>
    <row r="69" spans="8:10">
      <c r="H69" s="401"/>
      <c r="I69" s="401"/>
      <c r="J69" s="5"/>
    </row>
    <row r="70" spans="8:10">
      <c r="H70" s="404"/>
      <c r="I70" s="401"/>
      <c r="J70" s="5"/>
    </row>
    <row r="71" spans="8:10">
      <c r="H71" s="23"/>
      <c r="I71" s="23"/>
      <c r="J71" s="5"/>
    </row>
    <row r="72" spans="8:10">
      <c r="H72" s="405"/>
      <c r="I72" s="405"/>
      <c r="J72" s="5"/>
    </row>
    <row r="73" spans="8:10">
      <c r="H73" s="405"/>
      <c r="I73" s="405"/>
      <c r="J73" s="5"/>
    </row>
    <row r="74" spans="8:10">
      <c r="H74" s="405"/>
      <c r="I74" s="405"/>
      <c r="J74" s="5"/>
    </row>
    <row r="75" spans="8:10">
      <c r="H75" s="405"/>
      <c r="I75" s="405"/>
      <c r="J75" s="5"/>
    </row>
    <row r="76" spans="8:10">
      <c r="J76" s="5"/>
    </row>
    <row r="77" spans="8:10">
      <c r="J77" s="5"/>
    </row>
    <row r="179" spans="1:1">
      <c r="A179" s="2" t="s">
        <v>76</v>
      </c>
    </row>
  </sheetData>
  <mergeCells count="14">
    <mergeCell ref="A41:M41"/>
    <mergeCell ref="O39:Z40"/>
    <mergeCell ref="A8:A9"/>
    <mergeCell ref="A1:I1"/>
    <mergeCell ref="A2:I2"/>
    <mergeCell ref="A3:I3"/>
    <mergeCell ref="A4:I4"/>
    <mergeCell ref="A7:I7"/>
    <mergeCell ref="A5:I5"/>
    <mergeCell ref="A6:I6"/>
    <mergeCell ref="B8:C8"/>
    <mergeCell ref="H8:I8"/>
    <mergeCell ref="F8:G8"/>
    <mergeCell ref="D8:E8"/>
  </mergeCells>
  <phoneticPr fontId="0" type="noConversion"/>
  <printOptions horizontalCentered="1"/>
  <pageMargins left="0.5" right="0.5" top="0.75" bottom="0.25" header="0.5" footer="0.5"/>
  <pageSetup scale="70" orientation="landscape" r:id="rId1"/>
  <headerFooter alignWithMargins="0">
    <oddFooter>&amp;C&amp;"Times New Roman,Regular"Exhibit L - Summary of Requirements by Object Class</oddFooter>
  </headerFooter>
</worksheet>
</file>

<file path=xl/worksheets/sheet2.xml><?xml version="1.0" encoding="utf-8"?>
<worksheet xmlns="http://schemas.openxmlformats.org/spreadsheetml/2006/main" xmlns:r="http://schemas.openxmlformats.org/officeDocument/2006/relationships">
  <sheetPr codeName="Sheet4">
    <pageSetUpPr fitToPage="1"/>
  </sheetPr>
  <dimension ref="A1:Z65"/>
  <sheetViews>
    <sheetView showGridLines="0" showOutlineSymbols="0" view="pageBreakPreview" zoomScale="65" zoomScaleNormal="100" zoomScaleSheetLayoutView="65" workbookViewId="0">
      <selection activeCell="AB28" sqref="AB28"/>
    </sheetView>
  </sheetViews>
  <sheetFormatPr defaultColWidth="9.6640625" defaultRowHeight="15.75"/>
  <cols>
    <col min="1" max="2" width="2.5546875" style="3" customWidth="1"/>
    <col min="3" max="3" width="18" style="3" customWidth="1"/>
    <col min="4" max="4" width="6.88671875" style="5" customWidth="1"/>
    <col min="5" max="5" width="6.21875" style="5" customWidth="1"/>
    <col min="6" max="6" width="10.21875" style="5" customWidth="1"/>
    <col min="7" max="7" width="6.21875" style="5" bestFit="1" customWidth="1"/>
    <col min="8" max="8" width="5.6640625" style="5" customWidth="1"/>
    <col min="9" max="9" width="9.33203125" style="5" bestFit="1" customWidth="1"/>
    <col min="10" max="10" width="7" style="5" bestFit="1" customWidth="1"/>
    <col min="11" max="11" width="6.109375" style="5" customWidth="1"/>
    <col min="12" max="12" width="9.77734375" style="5" customWidth="1"/>
    <col min="13" max="14" width="5.6640625" style="5" customWidth="1"/>
    <col min="15" max="18" width="8.5546875" style="5" customWidth="1"/>
    <col min="19" max="19" width="6.109375" style="5" customWidth="1"/>
    <col min="20" max="20" width="5.6640625" style="5" customWidth="1"/>
    <col min="21" max="21" width="7.44140625" style="5" customWidth="1"/>
    <col min="22" max="22" width="7.88671875" style="5" customWidth="1"/>
    <col min="23" max="23" width="8.44140625" style="5" customWidth="1"/>
    <col min="24" max="24" width="10.6640625" style="5" customWidth="1"/>
    <col min="25" max="25" width="6.5546875" style="48" customWidth="1"/>
    <col min="26" max="26" width="6" style="3" customWidth="1"/>
    <col min="27" max="27" width="7.77734375" style="3" customWidth="1"/>
    <col min="28" max="16384" width="9.6640625" style="3"/>
  </cols>
  <sheetData>
    <row r="1" spans="1:25" ht="20.25">
      <c r="A1" s="427" t="s">
        <v>115</v>
      </c>
      <c r="B1" s="428"/>
      <c r="C1" s="428"/>
      <c r="D1" s="428"/>
      <c r="E1" s="428"/>
      <c r="F1" s="428"/>
      <c r="G1" s="428"/>
      <c r="H1" s="428"/>
      <c r="I1" s="428"/>
      <c r="J1" s="428"/>
      <c r="K1" s="428"/>
      <c r="L1" s="428"/>
      <c r="M1" s="428"/>
      <c r="N1" s="428"/>
      <c r="O1" s="428"/>
      <c r="P1" s="428"/>
      <c r="Q1" s="428"/>
      <c r="R1" s="428"/>
      <c r="S1" s="428"/>
      <c r="T1" s="428"/>
      <c r="U1" s="428"/>
      <c r="V1" s="428"/>
      <c r="W1" s="428"/>
      <c r="X1" s="428"/>
      <c r="Y1" s="47" t="s">
        <v>0</v>
      </c>
    </row>
    <row r="2" spans="1:25">
      <c r="A2" s="431"/>
      <c r="B2" s="431"/>
      <c r="C2" s="431"/>
      <c r="D2" s="431"/>
      <c r="E2" s="431"/>
      <c r="F2" s="431"/>
      <c r="G2" s="431"/>
      <c r="H2" s="431"/>
      <c r="I2" s="431"/>
      <c r="J2" s="431"/>
      <c r="K2" s="431"/>
      <c r="L2" s="431"/>
      <c r="M2" s="431"/>
      <c r="N2" s="431"/>
      <c r="O2" s="431"/>
      <c r="P2" s="431"/>
      <c r="Q2" s="431"/>
      <c r="R2" s="431"/>
      <c r="S2" s="431"/>
      <c r="T2" s="431"/>
      <c r="U2" s="431"/>
      <c r="V2" s="431"/>
      <c r="W2" s="431"/>
      <c r="X2" s="431"/>
      <c r="Y2" s="47" t="s">
        <v>0</v>
      </c>
    </row>
    <row r="3" spans="1:25">
      <c r="A3" s="432"/>
      <c r="B3" s="432"/>
      <c r="C3" s="432"/>
      <c r="D3" s="432"/>
      <c r="E3" s="432"/>
      <c r="F3" s="432"/>
      <c r="G3" s="432"/>
      <c r="H3" s="432"/>
      <c r="I3" s="432"/>
      <c r="J3" s="432"/>
      <c r="K3" s="432"/>
      <c r="L3" s="432"/>
      <c r="M3" s="432"/>
      <c r="N3" s="432"/>
      <c r="O3" s="432"/>
      <c r="P3" s="432"/>
      <c r="Q3" s="432"/>
      <c r="R3" s="432"/>
      <c r="S3" s="432"/>
      <c r="T3" s="432"/>
      <c r="U3" s="432"/>
      <c r="V3" s="432"/>
      <c r="W3" s="432"/>
      <c r="X3" s="432"/>
      <c r="Y3" s="47" t="s">
        <v>0</v>
      </c>
    </row>
    <row r="4" spans="1:25" ht="22.5">
      <c r="A4" s="436" t="s">
        <v>97</v>
      </c>
      <c r="B4" s="437"/>
      <c r="C4" s="437"/>
      <c r="D4" s="437"/>
      <c r="E4" s="437"/>
      <c r="F4" s="437"/>
      <c r="G4" s="437"/>
      <c r="H4" s="437"/>
      <c r="I4" s="437"/>
      <c r="J4" s="437"/>
      <c r="K4" s="437"/>
      <c r="L4" s="437"/>
      <c r="M4" s="437"/>
      <c r="N4" s="437"/>
      <c r="O4" s="437"/>
      <c r="P4" s="437"/>
      <c r="Q4" s="437"/>
      <c r="R4" s="437"/>
      <c r="S4" s="437"/>
      <c r="T4" s="437"/>
      <c r="U4" s="437"/>
      <c r="V4" s="437"/>
      <c r="W4" s="437"/>
      <c r="X4" s="437"/>
      <c r="Y4" s="47" t="s">
        <v>0</v>
      </c>
    </row>
    <row r="5" spans="1:25" ht="23.25">
      <c r="A5" s="438" t="s">
        <v>134</v>
      </c>
      <c r="B5" s="439"/>
      <c r="C5" s="439"/>
      <c r="D5" s="439"/>
      <c r="E5" s="439"/>
      <c r="F5" s="439"/>
      <c r="G5" s="439"/>
      <c r="H5" s="439"/>
      <c r="I5" s="439"/>
      <c r="J5" s="439"/>
      <c r="K5" s="439"/>
      <c r="L5" s="439"/>
      <c r="M5" s="439"/>
      <c r="N5" s="439"/>
      <c r="O5" s="439"/>
      <c r="P5" s="439"/>
      <c r="Q5" s="439"/>
      <c r="R5" s="439"/>
      <c r="S5" s="439"/>
      <c r="T5" s="439"/>
      <c r="U5" s="439"/>
      <c r="V5" s="439"/>
      <c r="W5" s="439"/>
      <c r="X5" s="439"/>
      <c r="Y5" s="47" t="s">
        <v>0</v>
      </c>
    </row>
    <row r="6" spans="1:25" ht="23.25">
      <c r="A6" s="438" t="s">
        <v>91</v>
      </c>
      <c r="B6" s="437"/>
      <c r="C6" s="437"/>
      <c r="D6" s="437"/>
      <c r="E6" s="437"/>
      <c r="F6" s="437"/>
      <c r="G6" s="437"/>
      <c r="H6" s="437"/>
      <c r="I6" s="437"/>
      <c r="J6" s="437"/>
      <c r="K6" s="437"/>
      <c r="L6" s="437"/>
      <c r="M6" s="437"/>
      <c r="N6" s="437"/>
      <c r="O6" s="437"/>
      <c r="P6" s="437"/>
      <c r="Q6" s="437"/>
      <c r="R6" s="437"/>
      <c r="S6" s="437"/>
      <c r="T6" s="437"/>
      <c r="U6" s="437"/>
      <c r="V6" s="437"/>
      <c r="W6" s="437"/>
      <c r="X6" s="437"/>
      <c r="Y6" s="47" t="s">
        <v>0</v>
      </c>
    </row>
    <row r="7" spans="1:25" ht="23.25">
      <c r="A7" s="438" t="s">
        <v>90</v>
      </c>
      <c r="B7" s="439"/>
      <c r="C7" s="439"/>
      <c r="D7" s="439"/>
      <c r="E7" s="439"/>
      <c r="F7" s="439"/>
      <c r="G7" s="439"/>
      <c r="H7" s="439"/>
      <c r="I7" s="439"/>
      <c r="J7" s="439"/>
      <c r="K7" s="439"/>
      <c r="L7" s="439"/>
      <c r="M7" s="439"/>
      <c r="N7" s="439"/>
      <c r="O7" s="439"/>
      <c r="P7" s="439"/>
      <c r="Q7" s="439"/>
      <c r="R7" s="439"/>
      <c r="S7" s="439"/>
      <c r="T7" s="439"/>
      <c r="U7" s="439"/>
      <c r="V7" s="439"/>
      <c r="W7" s="439"/>
      <c r="X7" s="439"/>
      <c r="Y7" s="47" t="s">
        <v>0</v>
      </c>
    </row>
    <row r="8" spans="1:25" ht="23.25">
      <c r="A8" s="433"/>
      <c r="B8" s="433"/>
      <c r="C8" s="433"/>
      <c r="D8" s="433"/>
      <c r="E8" s="433"/>
      <c r="F8" s="433"/>
      <c r="G8" s="433"/>
      <c r="H8" s="433"/>
      <c r="I8" s="433"/>
      <c r="J8" s="433"/>
      <c r="K8" s="433"/>
      <c r="L8" s="433"/>
      <c r="M8" s="433"/>
      <c r="N8" s="433"/>
      <c r="O8" s="433"/>
      <c r="P8" s="433"/>
      <c r="Q8" s="433"/>
      <c r="R8" s="433"/>
      <c r="S8" s="433"/>
      <c r="T8" s="433"/>
      <c r="U8" s="433"/>
      <c r="V8" s="433"/>
      <c r="W8" s="433"/>
      <c r="X8" s="433"/>
      <c r="Y8" s="47" t="s">
        <v>0</v>
      </c>
    </row>
    <row r="9" spans="1:25" ht="23.25">
      <c r="A9" s="433"/>
      <c r="B9" s="433"/>
      <c r="C9" s="433"/>
      <c r="D9" s="433"/>
      <c r="E9" s="433"/>
      <c r="F9" s="433"/>
      <c r="G9" s="433"/>
      <c r="H9" s="433"/>
      <c r="I9" s="433"/>
      <c r="J9" s="433"/>
      <c r="K9" s="433"/>
      <c r="L9" s="433"/>
      <c r="M9" s="433"/>
      <c r="N9" s="433"/>
      <c r="O9" s="433"/>
      <c r="P9" s="433"/>
      <c r="Q9" s="433"/>
      <c r="R9" s="433"/>
      <c r="S9" s="433"/>
      <c r="T9" s="433"/>
      <c r="U9" s="433"/>
      <c r="V9" s="433"/>
      <c r="W9" s="433"/>
      <c r="X9" s="433"/>
      <c r="Y9" s="47" t="s">
        <v>0</v>
      </c>
    </row>
    <row r="10" spans="1:25" ht="23.25">
      <c r="A10" s="433"/>
      <c r="B10" s="433"/>
      <c r="C10" s="433"/>
      <c r="D10" s="433"/>
      <c r="E10" s="433"/>
      <c r="F10" s="433"/>
      <c r="G10" s="433"/>
      <c r="H10" s="433"/>
      <c r="I10" s="433"/>
      <c r="J10" s="433"/>
      <c r="K10" s="433"/>
      <c r="L10" s="433"/>
      <c r="M10" s="433"/>
      <c r="N10" s="433"/>
      <c r="O10" s="433"/>
      <c r="P10" s="433"/>
      <c r="Q10" s="433"/>
      <c r="R10" s="433"/>
      <c r="S10" s="433"/>
      <c r="T10" s="433"/>
      <c r="U10" s="433"/>
      <c r="V10" s="433"/>
      <c r="W10" s="433"/>
      <c r="X10" s="433"/>
      <c r="Y10" s="47" t="s">
        <v>0</v>
      </c>
    </row>
    <row r="11" spans="1:25" ht="16.5" thickBot="1">
      <c r="A11" s="432"/>
      <c r="B11" s="432"/>
      <c r="C11" s="432"/>
      <c r="D11" s="432"/>
      <c r="E11" s="432"/>
      <c r="F11" s="432"/>
      <c r="G11" s="432"/>
      <c r="H11" s="432"/>
      <c r="I11" s="432"/>
      <c r="J11" s="432"/>
      <c r="K11" s="432"/>
      <c r="L11" s="432"/>
      <c r="M11" s="432"/>
      <c r="N11" s="432"/>
      <c r="O11" s="432"/>
      <c r="P11" s="432"/>
      <c r="Q11" s="432"/>
      <c r="R11" s="432"/>
      <c r="S11" s="432"/>
      <c r="T11" s="432"/>
      <c r="U11" s="443"/>
      <c r="V11" s="440" t="s">
        <v>118</v>
      </c>
      <c r="W11" s="441"/>
      <c r="X11" s="442"/>
      <c r="Y11" s="47" t="s">
        <v>0</v>
      </c>
    </row>
    <row r="12" spans="1:25">
      <c r="A12" s="432"/>
      <c r="B12" s="432"/>
      <c r="C12" s="432"/>
      <c r="D12" s="432"/>
      <c r="E12" s="432"/>
      <c r="F12" s="432"/>
      <c r="G12" s="432"/>
      <c r="H12" s="432"/>
      <c r="I12" s="432"/>
      <c r="J12" s="432"/>
      <c r="K12" s="432"/>
      <c r="L12" s="432"/>
      <c r="M12" s="432"/>
      <c r="N12" s="432"/>
      <c r="O12" s="432"/>
      <c r="P12" s="432"/>
      <c r="Q12" s="432"/>
      <c r="R12" s="432"/>
      <c r="S12" s="432"/>
      <c r="T12" s="432"/>
      <c r="U12" s="443"/>
      <c r="V12" s="445" t="s">
        <v>10</v>
      </c>
      <c r="W12" s="434" t="s">
        <v>27</v>
      </c>
      <c r="X12" s="449" t="s">
        <v>102</v>
      </c>
      <c r="Y12" s="47" t="s">
        <v>0</v>
      </c>
    </row>
    <row r="13" spans="1:25" ht="16.5" thickBot="1">
      <c r="A13" s="444"/>
      <c r="B13" s="444"/>
      <c r="C13" s="444"/>
      <c r="D13" s="444"/>
      <c r="E13" s="444"/>
      <c r="F13" s="444"/>
      <c r="G13" s="444"/>
      <c r="H13" s="444"/>
      <c r="I13" s="444"/>
      <c r="J13" s="444"/>
      <c r="K13" s="444"/>
      <c r="L13" s="444"/>
      <c r="M13" s="444"/>
      <c r="N13" s="444"/>
      <c r="O13" s="444"/>
      <c r="P13" s="444"/>
      <c r="Q13" s="444"/>
      <c r="R13" s="444"/>
      <c r="S13" s="444"/>
      <c r="T13" s="444"/>
      <c r="U13" s="444"/>
      <c r="V13" s="446"/>
      <c r="W13" s="435"/>
      <c r="X13" s="450"/>
      <c r="Y13" s="47" t="s">
        <v>0</v>
      </c>
    </row>
    <row r="14" spans="1:25">
      <c r="A14" s="429" t="s">
        <v>191</v>
      </c>
      <c r="B14" s="430"/>
      <c r="C14" s="430"/>
      <c r="D14" s="430"/>
      <c r="E14" s="430"/>
      <c r="F14" s="430"/>
      <c r="G14" s="430"/>
      <c r="H14" s="430"/>
      <c r="I14" s="430"/>
      <c r="J14" s="430"/>
      <c r="K14" s="430"/>
      <c r="L14" s="430"/>
      <c r="M14" s="430"/>
      <c r="N14" s="430"/>
      <c r="O14" s="430"/>
      <c r="P14" s="430"/>
      <c r="Q14" s="430"/>
      <c r="R14" s="430"/>
      <c r="S14" s="430"/>
      <c r="T14" s="430"/>
      <c r="U14" s="430"/>
      <c r="V14" s="262">
        <v>880</v>
      </c>
      <c r="W14" s="92">
        <v>851</v>
      </c>
      <c r="X14" s="250">
        <v>162844</v>
      </c>
      <c r="Y14" s="47" t="s">
        <v>0</v>
      </c>
    </row>
    <row r="15" spans="1:25">
      <c r="A15" s="429" t="s">
        <v>154</v>
      </c>
      <c r="B15" s="430"/>
      <c r="C15" s="430"/>
      <c r="D15" s="430"/>
      <c r="E15" s="430"/>
      <c r="F15" s="430"/>
      <c r="G15" s="430"/>
      <c r="H15" s="430"/>
      <c r="I15" s="430"/>
      <c r="J15" s="430"/>
      <c r="K15" s="430"/>
      <c r="L15" s="430"/>
      <c r="M15" s="430"/>
      <c r="N15" s="430"/>
      <c r="O15" s="430"/>
      <c r="P15" s="430"/>
      <c r="Q15" s="430"/>
      <c r="R15" s="430"/>
      <c r="S15" s="430"/>
      <c r="T15" s="430"/>
      <c r="U15" s="430"/>
      <c r="V15" s="262">
        <v>880</v>
      </c>
      <c r="W15" s="92">
        <v>851</v>
      </c>
      <c r="X15" s="250">
        <v>159587</v>
      </c>
      <c r="Y15" s="47" t="s">
        <v>0</v>
      </c>
    </row>
    <row r="16" spans="1:25" hidden="1">
      <c r="A16" s="463" t="s">
        <v>151</v>
      </c>
      <c r="B16" s="464"/>
      <c r="C16" s="464"/>
      <c r="D16" s="464"/>
      <c r="E16" s="464"/>
      <c r="F16" s="464"/>
      <c r="G16" s="464"/>
      <c r="H16" s="464"/>
      <c r="I16" s="464"/>
      <c r="J16" s="464"/>
      <c r="K16" s="464"/>
      <c r="L16" s="464"/>
      <c r="M16" s="464"/>
      <c r="N16" s="464"/>
      <c r="O16" s="464"/>
      <c r="P16" s="464"/>
      <c r="Q16" s="464"/>
      <c r="R16" s="464"/>
      <c r="S16" s="464"/>
      <c r="T16" s="464"/>
      <c r="U16" s="464"/>
      <c r="V16" s="262">
        <v>0</v>
      </c>
      <c r="W16" s="92">
        <v>0</v>
      </c>
      <c r="X16" s="250">
        <v>0</v>
      </c>
      <c r="Y16" s="47" t="s">
        <v>0</v>
      </c>
    </row>
    <row r="17" spans="1:26" hidden="1">
      <c r="A17" s="451" t="s">
        <v>150</v>
      </c>
      <c r="B17" s="452"/>
      <c r="C17" s="452"/>
      <c r="D17" s="452"/>
      <c r="E17" s="452"/>
      <c r="F17" s="452"/>
      <c r="G17" s="452"/>
      <c r="H17" s="452"/>
      <c r="I17" s="452"/>
      <c r="J17" s="452"/>
      <c r="K17" s="452"/>
      <c r="L17" s="452"/>
      <c r="M17" s="452"/>
      <c r="N17" s="452"/>
      <c r="O17" s="452"/>
      <c r="P17" s="452"/>
      <c r="Q17" s="452"/>
      <c r="R17" s="452"/>
      <c r="S17" s="452"/>
      <c r="T17" s="452"/>
      <c r="U17" s="452"/>
      <c r="V17" s="263">
        <f>V14</f>
        <v>880</v>
      </c>
      <c r="W17" s="248">
        <f>W14</f>
        <v>851</v>
      </c>
      <c r="X17" s="251">
        <f>SUM(X15:X16)</f>
        <v>159587</v>
      </c>
      <c r="Y17" s="47" t="s">
        <v>0</v>
      </c>
    </row>
    <row r="18" spans="1:26">
      <c r="A18" s="453" t="s">
        <v>5</v>
      </c>
      <c r="B18" s="454"/>
      <c r="C18" s="454"/>
      <c r="D18" s="454"/>
      <c r="E18" s="454"/>
      <c r="F18" s="454"/>
      <c r="G18" s="454"/>
      <c r="H18" s="454"/>
      <c r="I18" s="454"/>
      <c r="J18" s="454"/>
      <c r="K18" s="454"/>
      <c r="L18" s="454"/>
      <c r="M18" s="454"/>
      <c r="N18" s="454"/>
      <c r="O18" s="454"/>
      <c r="P18" s="454"/>
      <c r="Q18" s="454"/>
      <c r="R18" s="454"/>
      <c r="S18" s="454"/>
      <c r="T18" s="454"/>
      <c r="U18" s="454"/>
      <c r="V18" s="264"/>
      <c r="W18" s="51"/>
      <c r="X18" s="252"/>
      <c r="Y18" s="47" t="s">
        <v>0</v>
      </c>
    </row>
    <row r="19" spans="1:26">
      <c r="A19" s="457" t="s">
        <v>20</v>
      </c>
      <c r="B19" s="448"/>
      <c r="C19" s="448"/>
      <c r="D19" s="448"/>
      <c r="E19" s="448"/>
      <c r="F19" s="448"/>
      <c r="G19" s="448"/>
      <c r="H19" s="448"/>
      <c r="I19" s="448"/>
      <c r="J19" s="448"/>
      <c r="K19" s="448"/>
      <c r="L19" s="448"/>
      <c r="M19" s="448"/>
      <c r="N19" s="448"/>
      <c r="O19" s="448"/>
      <c r="P19" s="448"/>
      <c r="Q19" s="448"/>
      <c r="R19" s="448"/>
      <c r="S19" s="448"/>
      <c r="T19" s="448"/>
      <c r="U19" s="448"/>
      <c r="V19" s="264"/>
      <c r="W19" s="51"/>
      <c r="X19" s="252"/>
      <c r="Y19" s="47" t="s">
        <v>0</v>
      </c>
      <c r="Z19" s="178"/>
    </row>
    <row r="20" spans="1:26">
      <c r="A20" s="207" t="s">
        <v>19</v>
      </c>
      <c r="B20" s="181"/>
      <c r="C20" s="406" t="s">
        <v>135</v>
      </c>
      <c r="D20" s="181"/>
      <c r="E20" s="181"/>
      <c r="F20" s="181"/>
      <c r="G20" s="181"/>
      <c r="H20" s="181"/>
      <c r="I20" s="181"/>
      <c r="J20" s="181"/>
      <c r="K20" s="181"/>
      <c r="L20" s="181"/>
      <c r="M20" s="181"/>
      <c r="N20" s="181"/>
      <c r="O20" s="181"/>
      <c r="P20" s="243"/>
      <c r="Q20" s="243"/>
      <c r="R20" s="243"/>
      <c r="S20" s="181"/>
      <c r="T20" s="181"/>
      <c r="U20" s="181"/>
      <c r="V20" s="264">
        <v>0</v>
      </c>
      <c r="W20" s="51">
        <v>0</v>
      </c>
      <c r="X20" s="252">
        <v>385</v>
      </c>
      <c r="Y20" s="47" t="s">
        <v>0</v>
      </c>
      <c r="Z20" s="178"/>
    </row>
    <row r="21" spans="1:26">
      <c r="A21" s="207" t="s">
        <v>19</v>
      </c>
      <c r="B21" s="181"/>
      <c r="C21" s="406" t="s">
        <v>136</v>
      </c>
      <c r="D21" s="181"/>
      <c r="E21" s="181"/>
      <c r="F21" s="181"/>
      <c r="G21" s="181"/>
      <c r="H21" s="181"/>
      <c r="I21" s="181"/>
      <c r="J21" s="181"/>
      <c r="K21" s="181"/>
      <c r="L21" s="181"/>
      <c r="M21" s="181"/>
      <c r="N21" s="181"/>
      <c r="O21" s="181"/>
      <c r="P21" s="243"/>
      <c r="Q21" s="243"/>
      <c r="R21" s="243"/>
      <c r="S21" s="181"/>
      <c r="T21" s="181"/>
      <c r="U21" s="181"/>
      <c r="V21" s="264">
        <v>0</v>
      </c>
      <c r="W21" s="51">
        <v>0</v>
      </c>
      <c r="X21" s="252">
        <v>-29</v>
      </c>
      <c r="Y21" s="47" t="s">
        <v>0</v>
      </c>
      <c r="Z21" s="178"/>
    </row>
    <row r="22" spans="1:26">
      <c r="A22" s="207" t="s">
        <v>19</v>
      </c>
      <c r="B22" s="181"/>
      <c r="C22" s="406" t="s">
        <v>137</v>
      </c>
      <c r="D22" s="181"/>
      <c r="E22" s="181"/>
      <c r="F22" s="181"/>
      <c r="G22" s="181"/>
      <c r="H22" s="181"/>
      <c r="I22" s="181"/>
      <c r="J22" s="181"/>
      <c r="K22" s="181"/>
      <c r="L22" s="181"/>
      <c r="M22" s="181"/>
      <c r="N22" s="181"/>
      <c r="O22" s="181"/>
      <c r="P22" s="243"/>
      <c r="Q22" s="243"/>
      <c r="R22" s="243"/>
      <c r="S22" s="181"/>
      <c r="T22" s="181"/>
      <c r="U22" s="181"/>
      <c r="V22" s="264">
        <v>0</v>
      </c>
      <c r="W22" s="51">
        <v>0</v>
      </c>
      <c r="X22" s="252">
        <v>-154</v>
      </c>
      <c r="Y22" s="47" t="s">
        <v>0</v>
      </c>
      <c r="Z22" s="178"/>
    </row>
    <row r="23" spans="1:26">
      <c r="A23" s="447" t="s">
        <v>138</v>
      </c>
      <c r="B23" s="448"/>
      <c r="C23" s="448"/>
      <c r="D23" s="448"/>
      <c r="E23" s="448"/>
      <c r="F23" s="448"/>
      <c r="G23" s="448"/>
      <c r="H23" s="448"/>
      <c r="I23" s="448"/>
      <c r="J23" s="448"/>
      <c r="K23" s="448"/>
      <c r="L23" s="448"/>
      <c r="M23" s="448"/>
      <c r="N23" s="448"/>
      <c r="O23" s="448"/>
      <c r="P23" s="448"/>
      <c r="Q23" s="448"/>
      <c r="R23" s="448"/>
      <c r="S23" s="448"/>
      <c r="T23" s="448"/>
      <c r="U23" s="448"/>
      <c r="V23" s="264"/>
      <c r="W23" s="51"/>
      <c r="X23" s="252"/>
      <c r="Y23" s="47" t="s">
        <v>0</v>
      </c>
      <c r="Z23" s="178"/>
    </row>
    <row r="24" spans="1:26">
      <c r="A24" s="462" t="s">
        <v>85</v>
      </c>
      <c r="B24" s="461"/>
      <c r="C24" s="461"/>
      <c r="D24" s="461"/>
      <c r="E24" s="461"/>
      <c r="F24" s="461"/>
      <c r="G24" s="461"/>
      <c r="H24" s="461"/>
      <c r="I24" s="461"/>
      <c r="J24" s="461"/>
      <c r="K24" s="461"/>
      <c r="L24" s="461"/>
      <c r="M24" s="461"/>
      <c r="N24" s="461"/>
      <c r="O24" s="461"/>
      <c r="P24" s="461"/>
      <c r="Q24" s="461"/>
      <c r="R24" s="461"/>
      <c r="S24" s="461"/>
      <c r="T24" s="461"/>
      <c r="U24" s="461"/>
      <c r="V24" s="264">
        <v>0</v>
      </c>
      <c r="W24" s="51">
        <v>0</v>
      </c>
      <c r="X24" s="252">
        <v>1318</v>
      </c>
      <c r="Y24" s="47" t="s">
        <v>0</v>
      </c>
      <c r="Z24" s="178"/>
    </row>
    <row r="25" spans="1:26">
      <c r="A25" s="465" t="s">
        <v>6</v>
      </c>
      <c r="B25" s="456"/>
      <c r="C25" s="456"/>
      <c r="D25" s="456"/>
      <c r="E25" s="456"/>
      <c r="F25" s="456"/>
      <c r="G25" s="456"/>
      <c r="H25" s="456"/>
      <c r="I25" s="456"/>
      <c r="J25" s="456"/>
      <c r="K25" s="456"/>
      <c r="L25" s="456"/>
      <c r="M25" s="456"/>
      <c r="N25" s="456"/>
      <c r="O25" s="456"/>
      <c r="P25" s="456"/>
      <c r="Q25" s="456"/>
      <c r="R25" s="456"/>
      <c r="S25" s="456"/>
      <c r="T25" s="456"/>
      <c r="U25" s="456"/>
      <c r="V25" s="264">
        <v>0</v>
      </c>
      <c r="W25" s="51">
        <v>0</v>
      </c>
      <c r="X25" s="252">
        <v>793</v>
      </c>
      <c r="Y25" s="47" t="s">
        <v>0</v>
      </c>
      <c r="Z25" s="178"/>
    </row>
    <row r="26" spans="1:26">
      <c r="A26" s="455" t="s">
        <v>152</v>
      </c>
      <c r="B26" s="456"/>
      <c r="C26" s="456"/>
      <c r="D26" s="456"/>
      <c r="E26" s="456"/>
      <c r="F26" s="456"/>
      <c r="G26" s="456"/>
      <c r="H26" s="456"/>
      <c r="I26" s="456"/>
      <c r="J26" s="456"/>
      <c r="K26" s="456"/>
      <c r="L26" s="456"/>
      <c r="M26" s="456"/>
      <c r="N26" s="456"/>
      <c r="O26" s="456"/>
      <c r="P26" s="456"/>
      <c r="Q26" s="456"/>
      <c r="R26" s="456"/>
      <c r="S26" s="456"/>
      <c r="T26" s="456"/>
      <c r="U26" s="456"/>
      <c r="V26" s="264">
        <v>0</v>
      </c>
      <c r="W26" s="51">
        <v>0</v>
      </c>
      <c r="X26" s="252">
        <v>3257</v>
      </c>
      <c r="Y26" s="47" t="s">
        <v>0</v>
      </c>
      <c r="Z26" s="178"/>
    </row>
    <row r="27" spans="1:26">
      <c r="A27" s="460" t="s">
        <v>98</v>
      </c>
      <c r="B27" s="461"/>
      <c r="C27" s="461"/>
      <c r="D27" s="461"/>
      <c r="E27" s="461"/>
      <c r="F27" s="461"/>
      <c r="G27" s="461"/>
      <c r="H27" s="461"/>
      <c r="I27" s="461"/>
      <c r="J27" s="461"/>
      <c r="K27" s="461"/>
      <c r="L27" s="461"/>
      <c r="M27" s="461"/>
      <c r="N27" s="461"/>
      <c r="O27" s="461"/>
      <c r="P27" s="461"/>
      <c r="Q27" s="461"/>
      <c r="R27" s="461"/>
      <c r="S27" s="461"/>
      <c r="T27" s="461"/>
      <c r="U27" s="461"/>
      <c r="V27" s="264">
        <f>SUM(V24:V26)</f>
        <v>0</v>
      </c>
      <c r="W27" s="51">
        <f>SUM(W24:W26)</f>
        <v>0</v>
      </c>
      <c r="X27" s="252">
        <f>SUM(X20:X26)</f>
        <v>5570</v>
      </c>
      <c r="Y27" s="47" t="s">
        <v>0</v>
      </c>
    </row>
    <row r="28" spans="1:26">
      <c r="A28" s="457" t="s">
        <v>22</v>
      </c>
      <c r="B28" s="448"/>
      <c r="C28" s="448"/>
      <c r="D28" s="448"/>
      <c r="E28" s="448"/>
      <c r="F28" s="448"/>
      <c r="G28" s="448"/>
      <c r="H28" s="448"/>
      <c r="I28" s="448"/>
      <c r="J28" s="448"/>
      <c r="K28" s="448"/>
      <c r="L28" s="448"/>
      <c r="M28" s="448"/>
      <c r="N28" s="448"/>
      <c r="O28" s="448"/>
      <c r="P28" s="448"/>
      <c r="Q28" s="448"/>
      <c r="R28" s="448"/>
      <c r="S28" s="448"/>
      <c r="T28" s="448"/>
      <c r="U28" s="448"/>
      <c r="V28" s="264">
        <f>V27</f>
        <v>0</v>
      </c>
      <c r="W28" s="51">
        <f>W27</f>
        <v>0</v>
      </c>
      <c r="X28" s="252">
        <f>+X27</f>
        <v>5570</v>
      </c>
      <c r="Y28" s="47" t="s">
        <v>0</v>
      </c>
    </row>
    <row r="29" spans="1:26">
      <c r="A29" s="457" t="s">
        <v>21</v>
      </c>
      <c r="B29" s="448"/>
      <c r="C29" s="448"/>
      <c r="D29" s="448"/>
      <c r="E29" s="448"/>
      <c r="F29" s="448"/>
      <c r="G29" s="448"/>
      <c r="H29" s="448"/>
      <c r="I29" s="448"/>
      <c r="J29" s="448"/>
      <c r="K29" s="448"/>
      <c r="L29" s="448"/>
      <c r="M29" s="448"/>
      <c r="N29" s="448"/>
      <c r="O29" s="448"/>
      <c r="P29" s="448"/>
      <c r="Q29" s="448"/>
      <c r="R29" s="448"/>
      <c r="S29" s="448"/>
      <c r="T29" s="448"/>
      <c r="U29" s="448"/>
      <c r="V29" s="264">
        <f>V28</f>
        <v>0</v>
      </c>
      <c r="W29" s="51">
        <f>W28</f>
        <v>0</v>
      </c>
      <c r="X29" s="252">
        <f>X28</f>
        <v>5570</v>
      </c>
      <c r="Y29" s="47" t="s">
        <v>0</v>
      </c>
    </row>
    <row r="30" spans="1:26">
      <c r="A30" s="458" t="s">
        <v>119</v>
      </c>
      <c r="B30" s="459"/>
      <c r="C30" s="459"/>
      <c r="D30" s="459"/>
      <c r="E30" s="459"/>
      <c r="F30" s="459"/>
      <c r="G30" s="459"/>
      <c r="H30" s="459"/>
      <c r="I30" s="459"/>
      <c r="J30" s="459"/>
      <c r="K30" s="459"/>
      <c r="L30" s="459"/>
      <c r="M30" s="459"/>
      <c r="N30" s="459"/>
      <c r="O30" s="459"/>
      <c r="P30" s="459"/>
      <c r="Q30" s="459"/>
      <c r="R30" s="459"/>
      <c r="S30" s="459"/>
      <c r="T30" s="459"/>
      <c r="U30" s="459"/>
      <c r="V30" s="265">
        <f>+V29+V17</f>
        <v>880</v>
      </c>
      <c r="W30" s="88">
        <f>+W29+W17</f>
        <v>851</v>
      </c>
      <c r="X30" s="253">
        <f>+X29+X17</f>
        <v>165157</v>
      </c>
      <c r="Y30" s="47" t="s">
        <v>0</v>
      </c>
    </row>
    <row r="31" spans="1:26">
      <c r="A31" s="453" t="s">
        <v>56</v>
      </c>
      <c r="B31" s="454"/>
      <c r="C31" s="454"/>
      <c r="D31" s="454"/>
      <c r="E31" s="454"/>
      <c r="F31" s="454"/>
      <c r="G31" s="454"/>
      <c r="H31" s="454"/>
      <c r="I31" s="454"/>
      <c r="J31" s="454"/>
      <c r="K31" s="454"/>
      <c r="L31" s="454"/>
      <c r="M31" s="454"/>
      <c r="N31" s="454"/>
      <c r="O31" s="454"/>
      <c r="P31" s="454"/>
      <c r="Q31" s="454"/>
      <c r="R31" s="454"/>
      <c r="S31" s="454"/>
      <c r="T31" s="454"/>
      <c r="U31" s="454"/>
      <c r="V31" s="264"/>
      <c r="W31" s="51"/>
      <c r="X31" s="252"/>
      <c r="Y31" s="47" t="s">
        <v>0</v>
      </c>
    </row>
    <row r="32" spans="1:26">
      <c r="A32" s="447" t="s">
        <v>139</v>
      </c>
      <c r="B32" s="448"/>
      <c r="C32" s="448"/>
      <c r="D32" s="448"/>
      <c r="E32" s="448"/>
      <c r="F32" s="448"/>
      <c r="G32" s="448"/>
      <c r="H32" s="448"/>
      <c r="I32" s="448"/>
      <c r="J32" s="448"/>
      <c r="K32" s="448"/>
      <c r="L32" s="448"/>
      <c r="M32" s="448"/>
      <c r="N32" s="448"/>
      <c r="O32" s="448"/>
      <c r="P32" s="448"/>
      <c r="Q32" s="448"/>
      <c r="R32" s="448"/>
      <c r="S32" s="448"/>
      <c r="T32" s="448"/>
      <c r="U32" s="448"/>
      <c r="V32" s="264"/>
      <c r="W32" s="51"/>
      <c r="X32" s="252"/>
      <c r="Y32" s="47" t="s">
        <v>0</v>
      </c>
      <c r="Z32" s="178"/>
    </row>
    <row r="33" spans="1:25">
      <c r="A33" s="487" t="s">
        <v>140</v>
      </c>
      <c r="B33" s="461"/>
      <c r="C33" s="461"/>
      <c r="D33" s="461"/>
      <c r="E33" s="461"/>
      <c r="F33" s="461"/>
      <c r="G33" s="461"/>
      <c r="H33" s="461"/>
      <c r="I33" s="461"/>
      <c r="J33" s="461"/>
      <c r="K33" s="461"/>
      <c r="L33" s="461"/>
      <c r="M33" s="461"/>
      <c r="N33" s="461"/>
      <c r="O33" s="461"/>
      <c r="P33" s="461"/>
      <c r="Q33" s="461"/>
      <c r="R33" s="461"/>
      <c r="S33" s="461"/>
      <c r="T33" s="461"/>
      <c r="U33" s="461"/>
      <c r="V33" s="264">
        <v>0</v>
      </c>
      <c r="W33" s="51">
        <v>0</v>
      </c>
      <c r="X33" s="252">
        <v>-404</v>
      </c>
      <c r="Y33" s="47" t="s">
        <v>0</v>
      </c>
    </row>
    <row r="34" spans="1:25">
      <c r="A34" s="183" t="s">
        <v>125</v>
      </c>
      <c r="B34" s="181"/>
      <c r="C34" s="181"/>
      <c r="D34" s="181"/>
      <c r="E34" s="181"/>
      <c r="F34" s="181"/>
      <c r="G34" s="181"/>
      <c r="H34" s="181"/>
      <c r="I34" s="181"/>
      <c r="J34" s="181"/>
      <c r="K34" s="181"/>
      <c r="L34" s="181"/>
      <c r="M34" s="181"/>
      <c r="N34" s="181"/>
      <c r="O34" s="181"/>
      <c r="P34" s="243"/>
      <c r="Q34" s="243"/>
      <c r="R34" s="243"/>
      <c r="S34" s="181"/>
      <c r="T34" s="181"/>
      <c r="U34" s="181"/>
      <c r="V34" s="266">
        <f>SUM(V33:V33)</f>
        <v>0</v>
      </c>
      <c r="W34" s="182">
        <f>SUM(W33:W33)</f>
        <v>0</v>
      </c>
      <c r="X34" s="254">
        <f>SUM(X33:X33)</f>
        <v>-404</v>
      </c>
      <c r="Y34" s="47"/>
    </row>
    <row r="35" spans="1:25" ht="18" customHeight="1">
      <c r="A35" s="457" t="s">
        <v>57</v>
      </c>
      <c r="B35" s="448"/>
      <c r="C35" s="448"/>
      <c r="D35" s="448"/>
      <c r="E35" s="448"/>
      <c r="F35" s="448"/>
      <c r="G35" s="448"/>
      <c r="H35" s="448"/>
      <c r="I35" s="448"/>
      <c r="J35" s="448"/>
      <c r="K35" s="448"/>
      <c r="L35" s="448"/>
      <c r="M35" s="448"/>
      <c r="N35" s="448"/>
      <c r="O35" s="448"/>
      <c r="P35" s="448"/>
      <c r="Q35" s="448"/>
      <c r="R35" s="448"/>
      <c r="S35" s="448"/>
      <c r="T35" s="448"/>
      <c r="U35" s="448"/>
      <c r="V35" s="267">
        <f>SUM(+V34)</f>
        <v>0</v>
      </c>
      <c r="W35" s="53">
        <f>SUM(+W34)</f>
        <v>0</v>
      </c>
      <c r="X35" s="255">
        <f>SUM(+X34)</f>
        <v>-404</v>
      </c>
      <c r="Y35" s="47" t="s">
        <v>0</v>
      </c>
    </row>
    <row r="36" spans="1:25" ht="18" customHeight="1">
      <c r="A36" s="498" t="s">
        <v>120</v>
      </c>
      <c r="B36" s="499"/>
      <c r="C36" s="499"/>
      <c r="D36" s="499"/>
      <c r="E36" s="499"/>
      <c r="F36" s="499"/>
      <c r="G36" s="499"/>
      <c r="H36" s="499"/>
      <c r="I36" s="499"/>
      <c r="J36" s="499"/>
      <c r="K36" s="499"/>
      <c r="L36" s="499"/>
      <c r="M36" s="499"/>
      <c r="N36" s="499"/>
      <c r="O36" s="499"/>
      <c r="P36" s="499"/>
      <c r="Q36" s="499"/>
      <c r="R36" s="499"/>
      <c r="S36" s="499"/>
      <c r="T36" s="499"/>
      <c r="U36" s="499"/>
      <c r="V36" s="268">
        <f>V30+V35</f>
        <v>880</v>
      </c>
      <c r="W36" s="184">
        <f>W30+W35</f>
        <v>851</v>
      </c>
      <c r="X36" s="256">
        <f>X30+X35</f>
        <v>164753</v>
      </c>
      <c r="Y36" s="47" t="s">
        <v>0</v>
      </c>
    </row>
    <row r="37" spans="1:25" ht="18" customHeight="1" thickBot="1">
      <c r="A37" s="482" t="s">
        <v>153</v>
      </c>
      <c r="B37" s="483"/>
      <c r="C37" s="483"/>
      <c r="D37" s="483"/>
      <c r="E37" s="483"/>
      <c r="F37" s="483"/>
      <c r="G37" s="483"/>
      <c r="H37" s="483"/>
      <c r="I37" s="483"/>
      <c r="J37" s="483"/>
      <c r="K37" s="483"/>
      <c r="L37" s="483"/>
      <c r="M37" s="483"/>
      <c r="N37" s="483"/>
      <c r="O37" s="483"/>
      <c r="P37" s="483"/>
      <c r="Q37" s="483"/>
      <c r="R37" s="483"/>
      <c r="S37" s="483"/>
      <c r="T37" s="483"/>
      <c r="U37" s="483"/>
      <c r="V37" s="269">
        <f>+V36-V17</f>
        <v>0</v>
      </c>
      <c r="W37" s="249">
        <f>+W36-W17</f>
        <v>0</v>
      </c>
      <c r="X37" s="257">
        <f>+X36-X17</f>
        <v>5166</v>
      </c>
      <c r="Y37" s="47" t="s">
        <v>0</v>
      </c>
    </row>
    <row r="38" spans="1:25">
      <c r="A38" s="424" t="s">
        <v>202</v>
      </c>
      <c r="B38" s="425"/>
      <c r="C38" s="425"/>
      <c r="D38" s="425"/>
      <c r="E38" s="425"/>
      <c r="F38" s="425"/>
      <c r="G38" s="425"/>
      <c r="H38" s="425"/>
      <c r="I38" s="425"/>
      <c r="J38" s="425"/>
      <c r="K38" s="425"/>
      <c r="L38" s="425"/>
      <c r="M38" s="425"/>
      <c r="N38" s="425"/>
      <c r="O38" s="425"/>
      <c r="P38" s="425"/>
      <c r="Q38" s="425"/>
      <c r="R38" s="425"/>
      <c r="S38" s="425"/>
      <c r="T38" s="425"/>
      <c r="U38" s="425"/>
      <c r="Y38" s="47" t="s">
        <v>0</v>
      </c>
    </row>
    <row r="39" spans="1:25" ht="18" customHeight="1">
      <c r="A39" s="426"/>
      <c r="B39" s="426"/>
      <c r="C39" s="426"/>
      <c r="D39" s="426"/>
      <c r="E39" s="426"/>
      <c r="F39" s="426"/>
      <c r="G39" s="426"/>
      <c r="H39" s="426"/>
      <c r="I39" s="426"/>
      <c r="J39" s="426"/>
      <c r="K39" s="426"/>
      <c r="L39" s="426"/>
      <c r="M39" s="426"/>
      <c r="N39" s="426"/>
      <c r="O39" s="426"/>
      <c r="P39" s="426"/>
      <c r="Q39" s="426"/>
      <c r="R39" s="426"/>
      <c r="S39" s="426"/>
      <c r="T39" s="426"/>
      <c r="U39" s="426"/>
      <c r="Y39" s="47" t="s">
        <v>0</v>
      </c>
    </row>
    <row r="40" spans="1:25" ht="18" customHeight="1">
      <c r="Y40" s="47" t="s">
        <v>0</v>
      </c>
    </row>
    <row r="41" spans="1:25" ht="18" customHeight="1">
      <c r="Y41" s="47" t="s">
        <v>0</v>
      </c>
    </row>
    <row r="42" spans="1:25" ht="18" customHeight="1">
      <c r="Y42" s="47" t="s">
        <v>0</v>
      </c>
    </row>
    <row r="43" spans="1:25" ht="18" customHeight="1">
      <c r="Y43" s="47" t="s">
        <v>0</v>
      </c>
    </row>
    <row r="44" spans="1:25" ht="18" customHeight="1">
      <c r="Y44" s="47" t="s">
        <v>0</v>
      </c>
    </row>
    <row r="45" spans="1:25" ht="18" customHeight="1">
      <c r="Y45" s="47" t="s">
        <v>0</v>
      </c>
    </row>
    <row r="46" spans="1:25" ht="22.5">
      <c r="A46" s="436" t="s">
        <v>97</v>
      </c>
      <c r="B46" s="437"/>
      <c r="C46" s="437"/>
      <c r="D46" s="437"/>
      <c r="E46" s="437"/>
      <c r="F46" s="437"/>
      <c r="G46" s="437"/>
      <c r="H46" s="437"/>
      <c r="I46" s="437"/>
      <c r="J46" s="437"/>
      <c r="K46" s="437"/>
      <c r="L46" s="437"/>
      <c r="M46" s="437"/>
      <c r="N46" s="437"/>
      <c r="O46" s="437"/>
      <c r="P46" s="437"/>
      <c r="Q46" s="437"/>
      <c r="R46" s="437"/>
      <c r="S46" s="437"/>
      <c r="T46" s="437"/>
      <c r="U46" s="437"/>
      <c r="V46" s="437"/>
      <c r="W46" s="437"/>
      <c r="X46" s="437"/>
      <c r="Y46" s="47" t="s">
        <v>0</v>
      </c>
    </row>
    <row r="47" spans="1:25" ht="23.25">
      <c r="A47" s="438" t="str">
        <f>A5</f>
        <v>Antitrust Division</v>
      </c>
      <c r="B47" s="497"/>
      <c r="C47" s="497"/>
      <c r="D47" s="497"/>
      <c r="E47" s="497"/>
      <c r="F47" s="497"/>
      <c r="G47" s="497"/>
      <c r="H47" s="497"/>
      <c r="I47" s="497"/>
      <c r="J47" s="497"/>
      <c r="K47" s="497"/>
      <c r="L47" s="497"/>
      <c r="M47" s="497"/>
      <c r="N47" s="497"/>
      <c r="O47" s="497"/>
      <c r="P47" s="497"/>
      <c r="Q47" s="497"/>
      <c r="R47" s="497"/>
      <c r="S47" s="497"/>
      <c r="T47" s="497"/>
      <c r="U47" s="497"/>
      <c r="V47" s="497"/>
      <c r="W47" s="497"/>
      <c r="X47" s="497"/>
      <c r="Y47" s="47" t="s">
        <v>0</v>
      </c>
    </row>
    <row r="48" spans="1:25" ht="23.25">
      <c r="A48" s="438" t="s">
        <v>91</v>
      </c>
      <c r="B48" s="437"/>
      <c r="C48" s="437"/>
      <c r="D48" s="437"/>
      <c r="E48" s="437"/>
      <c r="F48" s="437"/>
      <c r="G48" s="437"/>
      <c r="H48" s="437"/>
      <c r="I48" s="437"/>
      <c r="J48" s="437"/>
      <c r="K48" s="437"/>
      <c r="L48" s="437"/>
      <c r="M48" s="437"/>
      <c r="N48" s="437"/>
      <c r="O48" s="437"/>
      <c r="P48" s="437"/>
      <c r="Q48" s="437"/>
      <c r="R48" s="437"/>
      <c r="S48" s="437"/>
      <c r="T48" s="437"/>
      <c r="U48" s="437"/>
      <c r="V48" s="437"/>
      <c r="W48" s="437"/>
      <c r="X48" s="437"/>
      <c r="Y48" s="47" t="s">
        <v>0</v>
      </c>
    </row>
    <row r="49" spans="1:25" ht="23.25">
      <c r="A49" s="438" t="s">
        <v>90</v>
      </c>
      <c r="B49" s="439"/>
      <c r="C49" s="439"/>
      <c r="D49" s="439"/>
      <c r="E49" s="439"/>
      <c r="F49" s="439"/>
      <c r="G49" s="439"/>
      <c r="H49" s="439"/>
      <c r="I49" s="439"/>
      <c r="J49" s="439"/>
      <c r="K49" s="439"/>
      <c r="L49" s="439"/>
      <c r="M49" s="439"/>
      <c r="N49" s="439"/>
      <c r="O49" s="439"/>
      <c r="P49" s="439"/>
      <c r="Q49" s="439"/>
      <c r="R49" s="439"/>
      <c r="S49" s="439"/>
      <c r="T49" s="439"/>
      <c r="U49" s="439"/>
      <c r="V49" s="439"/>
      <c r="W49" s="439"/>
      <c r="X49" s="439"/>
      <c r="Y49" s="47" t="s">
        <v>0</v>
      </c>
    </row>
    <row r="50" spans="1:25" ht="18" customHeight="1">
      <c r="Y50" s="47" t="s">
        <v>0</v>
      </c>
    </row>
    <row r="51" spans="1:25" ht="18" customHeight="1">
      <c r="Y51" s="47" t="s">
        <v>0</v>
      </c>
    </row>
    <row r="52" spans="1:25" ht="18" customHeight="1">
      <c r="Y52" s="47" t="s">
        <v>0</v>
      </c>
    </row>
    <row r="53" spans="1:25" ht="18" customHeight="1">
      <c r="Y53" s="47" t="s">
        <v>0</v>
      </c>
    </row>
    <row r="54" spans="1:25" ht="18" customHeight="1" thickBot="1">
      <c r="A54" s="29"/>
      <c r="B54" s="29"/>
      <c r="C54" s="29"/>
      <c r="D54" s="30"/>
      <c r="E54" s="30"/>
      <c r="F54" s="30"/>
      <c r="G54" s="30"/>
      <c r="H54" s="30"/>
      <c r="I54" s="30"/>
      <c r="J54" s="30"/>
      <c r="K54" s="30"/>
      <c r="L54" s="30"/>
      <c r="M54" s="30"/>
      <c r="N54" s="30"/>
      <c r="O54" s="30"/>
      <c r="P54" s="30"/>
      <c r="Q54" s="30"/>
      <c r="R54" s="30"/>
      <c r="S54" s="30"/>
      <c r="T54" s="30"/>
      <c r="U54" s="30"/>
      <c r="V54" s="30"/>
      <c r="W54" s="30"/>
      <c r="X54" s="30"/>
      <c r="Y54" s="47" t="s">
        <v>0</v>
      </c>
    </row>
    <row r="55" spans="1:25" ht="22.5" customHeight="1">
      <c r="A55" s="500" t="s">
        <v>99</v>
      </c>
      <c r="B55" s="501"/>
      <c r="C55" s="502"/>
      <c r="D55" s="472" t="s">
        <v>197</v>
      </c>
      <c r="E55" s="467"/>
      <c r="F55" s="473"/>
      <c r="G55" s="475" t="s">
        <v>154</v>
      </c>
      <c r="H55" s="467"/>
      <c r="I55" s="473"/>
      <c r="J55" s="475" t="s">
        <v>121</v>
      </c>
      <c r="K55" s="467"/>
      <c r="L55" s="473"/>
      <c r="M55" s="475" t="s">
        <v>119</v>
      </c>
      <c r="N55" s="467"/>
      <c r="O55" s="467"/>
      <c r="P55" s="466" t="s">
        <v>122</v>
      </c>
      <c r="Q55" s="477"/>
      <c r="R55" s="478"/>
      <c r="S55" s="475" t="s">
        <v>123</v>
      </c>
      <c r="T55" s="484"/>
      <c r="U55" s="484"/>
      <c r="V55" s="466" t="s">
        <v>124</v>
      </c>
      <c r="W55" s="467"/>
      <c r="X55" s="468"/>
      <c r="Y55" s="47" t="s">
        <v>0</v>
      </c>
    </row>
    <row r="56" spans="1:25" ht="27.75" customHeight="1">
      <c r="A56" s="503"/>
      <c r="B56" s="504"/>
      <c r="C56" s="505"/>
      <c r="D56" s="470"/>
      <c r="E56" s="470"/>
      <c r="F56" s="474"/>
      <c r="G56" s="476"/>
      <c r="H56" s="470"/>
      <c r="I56" s="474"/>
      <c r="J56" s="476"/>
      <c r="K56" s="470"/>
      <c r="L56" s="474"/>
      <c r="M56" s="476"/>
      <c r="N56" s="470"/>
      <c r="O56" s="470"/>
      <c r="P56" s="479"/>
      <c r="Q56" s="480"/>
      <c r="R56" s="481"/>
      <c r="S56" s="485"/>
      <c r="T56" s="486"/>
      <c r="U56" s="486"/>
      <c r="V56" s="469"/>
      <c r="W56" s="470"/>
      <c r="X56" s="471"/>
      <c r="Y56" s="47" t="s">
        <v>0</v>
      </c>
    </row>
    <row r="57" spans="1:25" ht="16.5" thickBot="1">
      <c r="A57" s="506"/>
      <c r="B57" s="507"/>
      <c r="C57" s="508"/>
      <c r="D57" s="120" t="s">
        <v>100</v>
      </c>
      <c r="E57" s="119" t="s">
        <v>27</v>
      </c>
      <c r="F57" s="121" t="s">
        <v>102</v>
      </c>
      <c r="G57" s="118" t="s">
        <v>100</v>
      </c>
      <c r="H57" s="119" t="s">
        <v>27</v>
      </c>
      <c r="I57" s="121" t="s">
        <v>102</v>
      </c>
      <c r="J57" s="118" t="s">
        <v>100</v>
      </c>
      <c r="K57" s="119" t="s">
        <v>27</v>
      </c>
      <c r="L57" s="120" t="s">
        <v>102</v>
      </c>
      <c r="M57" s="118" t="s">
        <v>100</v>
      </c>
      <c r="N57" s="119" t="s">
        <v>27</v>
      </c>
      <c r="O57" s="120" t="s">
        <v>102</v>
      </c>
      <c r="P57" s="271" t="s">
        <v>100</v>
      </c>
      <c r="Q57" s="119" t="s">
        <v>27</v>
      </c>
      <c r="R57" s="121" t="s">
        <v>102</v>
      </c>
      <c r="S57" s="118" t="s">
        <v>100</v>
      </c>
      <c r="T57" s="119" t="s">
        <v>27</v>
      </c>
      <c r="U57" s="120" t="s">
        <v>102</v>
      </c>
      <c r="V57" s="275" t="s">
        <v>100</v>
      </c>
      <c r="W57" s="119" t="s">
        <v>27</v>
      </c>
      <c r="X57" s="258" t="s">
        <v>102</v>
      </c>
      <c r="Y57" s="47" t="s">
        <v>0</v>
      </c>
    </row>
    <row r="58" spans="1:25">
      <c r="A58" s="115"/>
      <c r="B58" s="495" t="s">
        <v>134</v>
      </c>
      <c r="C58" s="496"/>
      <c r="D58" s="94">
        <f>SUM(V17)</f>
        <v>880</v>
      </c>
      <c r="E58" s="95">
        <f>SUM(W17)</f>
        <v>851</v>
      </c>
      <c r="F58" s="52">
        <v>162844</v>
      </c>
      <c r="G58" s="94">
        <v>880</v>
      </c>
      <c r="H58" s="95">
        <v>851</v>
      </c>
      <c r="I58" s="52">
        <v>159587</v>
      </c>
      <c r="J58" s="94">
        <v>0</v>
      </c>
      <c r="K58" s="95">
        <v>0</v>
      </c>
      <c r="L58" s="96">
        <f>SUM(X29)</f>
        <v>5570</v>
      </c>
      <c r="M58" s="94">
        <f>D58+J58</f>
        <v>880</v>
      </c>
      <c r="N58" s="95">
        <f>E58+K58</f>
        <v>851</v>
      </c>
      <c r="O58" s="96">
        <f>SUM(I58+L58)</f>
        <v>165157</v>
      </c>
      <c r="P58" s="272">
        <v>0</v>
      </c>
      <c r="Q58" s="95">
        <v>0</v>
      </c>
      <c r="R58" s="52">
        <v>0</v>
      </c>
      <c r="S58" s="94">
        <v>0</v>
      </c>
      <c r="T58" s="95">
        <v>0</v>
      </c>
      <c r="U58" s="96">
        <f>SUM(X35)</f>
        <v>-404</v>
      </c>
      <c r="V58" s="272">
        <f>M58+P58+S58</f>
        <v>880</v>
      </c>
      <c r="W58" s="95">
        <f>N58+Q58+T58</f>
        <v>851</v>
      </c>
      <c r="X58" s="259">
        <f>R58+O58+U58</f>
        <v>164753</v>
      </c>
      <c r="Y58" s="47" t="s">
        <v>0</v>
      </c>
    </row>
    <row r="59" spans="1:25">
      <c r="A59" s="116"/>
      <c r="B59" s="117"/>
      <c r="C59" s="117" t="s">
        <v>28</v>
      </c>
      <c r="D59" s="122">
        <f t="shared" ref="D59:X59" si="0">SUM(D58:D58)</f>
        <v>880</v>
      </c>
      <c r="E59" s="123">
        <f t="shared" si="0"/>
        <v>851</v>
      </c>
      <c r="F59" s="98">
        <f t="shared" si="0"/>
        <v>162844</v>
      </c>
      <c r="G59" s="122">
        <f t="shared" ref="G59:I59" si="1">SUM(G58:G58)</f>
        <v>880</v>
      </c>
      <c r="H59" s="123">
        <f t="shared" si="1"/>
        <v>851</v>
      </c>
      <c r="I59" s="98">
        <f t="shared" si="1"/>
        <v>159587</v>
      </c>
      <c r="J59" s="122">
        <f t="shared" si="0"/>
        <v>0</v>
      </c>
      <c r="K59" s="123">
        <f t="shared" si="0"/>
        <v>0</v>
      </c>
      <c r="L59" s="97">
        <f t="shared" si="0"/>
        <v>5570</v>
      </c>
      <c r="M59" s="122">
        <f t="shared" si="0"/>
        <v>880</v>
      </c>
      <c r="N59" s="123">
        <f t="shared" si="0"/>
        <v>851</v>
      </c>
      <c r="O59" s="97">
        <f t="shared" si="0"/>
        <v>165157</v>
      </c>
      <c r="P59" s="273">
        <f t="shared" si="0"/>
        <v>0</v>
      </c>
      <c r="Q59" s="123">
        <f t="shared" si="0"/>
        <v>0</v>
      </c>
      <c r="R59" s="98">
        <f t="shared" si="0"/>
        <v>0</v>
      </c>
      <c r="S59" s="122">
        <f t="shared" si="0"/>
        <v>0</v>
      </c>
      <c r="T59" s="123">
        <f t="shared" si="0"/>
        <v>0</v>
      </c>
      <c r="U59" s="138">
        <f t="shared" si="0"/>
        <v>-404</v>
      </c>
      <c r="V59" s="273">
        <f t="shared" si="0"/>
        <v>880</v>
      </c>
      <c r="W59" s="123">
        <f t="shared" si="0"/>
        <v>851</v>
      </c>
      <c r="X59" s="260">
        <f t="shared" si="0"/>
        <v>164753</v>
      </c>
      <c r="Y59" s="47" t="s">
        <v>0</v>
      </c>
    </row>
    <row r="60" spans="1:25">
      <c r="A60" s="116"/>
      <c r="B60" s="488" t="s">
        <v>93</v>
      </c>
      <c r="C60" s="489"/>
      <c r="D60" s="124"/>
      <c r="E60" s="125">
        <f>SUM(E59)</f>
        <v>851</v>
      </c>
      <c r="F60" s="270"/>
      <c r="G60" s="124"/>
      <c r="H60" s="125">
        <f>SUM(H59)</f>
        <v>851</v>
      </c>
      <c r="I60" s="270"/>
      <c r="J60" s="126"/>
      <c r="K60" s="125">
        <f>SUM(K59)</f>
        <v>0</v>
      </c>
      <c r="L60" s="127"/>
      <c r="M60" s="126"/>
      <c r="N60" s="125">
        <f>SUM(N59)</f>
        <v>851</v>
      </c>
      <c r="O60" s="127"/>
      <c r="P60" s="274"/>
      <c r="Q60" s="125">
        <f>SUM(Q59)</f>
        <v>0</v>
      </c>
      <c r="R60" s="140"/>
      <c r="S60" s="126"/>
      <c r="T60" s="125">
        <f>SUM(T59)</f>
        <v>0</v>
      </c>
      <c r="U60" s="127"/>
      <c r="V60" s="274"/>
      <c r="W60" s="125">
        <f>SUM(W59)</f>
        <v>851</v>
      </c>
      <c r="X60" s="261"/>
      <c r="Y60" s="47" t="s">
        <v>13</v>
      </c>
    </row>
    <row r="61" spans="1:25">
      <c r="C61" s="4"/>
    </row>
    <row r="62" spans="1:25" ht="119.25" customHeight="1">
      <c r="B62" s="492"/>
      <c r="C62" s="492"/>
      <c r="D62" s="490"/>
      <c r="E62" s="491"/>
      <c r="F62" s="491"/>
      <c r="G62" s="493"/>
      <c r="H62" s="494"/>
      <c r="I62" s="494"/>
      <c r="J62" s="493"/>
      <c r="K62" s="494"/>
      <c r="L62" s="494"/>
      <c r="M62" s="493"/>
      <c r="N62" s="494"/>
      <c r="O62" s="494"/>
      <c r="P62" s="242"/>
      <c r="Q62" s="242"/>
      <c r="R62" s="242"/>
      <c r="S62" s="493"/>
      <c r="T62" s="494"/>
      <c r="U62" s="494"/>
      <c r="V62" s="493"/>
      <c r="W62" s="494"/>
      <c r="X62" s="494"/>
    </row>
    <row r="63" spans="1:25" s="158" customFormat="1" ht="15">
      <c r="D63" s="159"/>
      <c r="E63" s="159"/>
      <c r="F63" s="159"/>
      <c r="G63" s="159"/>
      <c r="H63" s="159"/>
      <c r="I63" s="159"/>
      <c r="J63" s="159"/>
      <c r="K63" s="159"/>
      <c r="L63" s="159"/>
      <c r="M63" s="159"/>
      <c r="N63" s="159"/>
      <c r="O63" s="159"/>
      <c r="P63" s="159"/>
      <c r="Q63" s="159"/>
      <c r="R63" s="159"/>
      <c r="S63" s="159"/>
      <c r="T63" s="159"/>
      <c r="U63" s="159"/>
      <c r="V63" s="159"/>
      <c r="W63" s="159"/>
      <c r="X63" s="159"/>
      <c r="Y63" s="160"/>
    </row>
    <row r="64" spans="1:25">
      <c r="W64" s="23"/>
      <c r="X64" s="23"/>
    </row>
    <row r="65" spans="8:8">
      <c r="H65" s="33"/>
    </row>
  </sheetData>
  <mergeCells count="57">
    <mergeCell ref="A37:U37"/>
    <mergeCell ref="S55:U56"/>
    <mergeCell ref="A33:U33"/>
    <mergeCell ref="B60:C60"/>
    <mergeCell ref="D62:F62"/>
    <mergeCell ref="B62:C62"/>
    <mergeCell ref="G62:I62"/>
    <mergeCell ref="J62:L62"/>
    <mergeCell ref="M62:O62"/>
    <mergeCell ref="B58:C58"/>
    <mergeCell ref="A47:X47"/>
    <mergeCell ref="S62:U62"/>
    <mergeCell ref="V62:X62"/>
    <mergeCell ref="A36:U36"/>
    <mergeCell ref="A35:U35"/>
    <mergeCell ref="A55:C57"/>
    <mergeCell ref="V55:X56"/>
    <mergeCell ref="D55:F56"/>
    <mergeCell ref="A48:X48"/>
    <mergeCell ref="A49:X49"/>
    <mergeCell ref="A46:X46"/>
    <mergeCell ref="J55:L56"/>
    <mergeCell ref="M55:O56"/>
    <mergeCell ref="P55:R56"/>
    <mergeCell ref="G55:I56"/>
    <mergeCell ref="A32:U32"/>
    <mergeCell ref="X12:X13"/>
    <mergeCell ref="A17:U17"/>
    <mergeCell ref="A18:U18"/>
    <mergeCell ref="A23:U23"/>
    <mergeCell ref="A26:U26"/>
    <mergeCell ref="A28:U28"/>
    <mergeCell ref="A29:U29"/>
    <mergeCell ref="A30:U30"/>
    <mergeCell ref="A31:U31"/>
    <mergeCell ref="A27:U27"/>
    <mergeCell ref="A24:U24"/>
    <mergeCell ref="A19:U19"/>
    <mergeCell ref="A15:U15"/>
    <mergeCell ref="A16:U16"/>
    <mergeCell ref="A25:U25"/>
    <mergeCell ref="A38:U39"/>
    <mergeCell ref="A1:X1"/>
    <mergeCell ref="A14:U14"/>
    <mergeCell ref="A2:X2"/>
    <mergeCell ref="A3:X3"/>
    <mergeCell ref="A8:X8"/>
    <mergeCell ref="A9:X9"/>
    <mergeCell ref="W12:W13"/>
    <mergeCell ref="A4:X4"/>
    <mergeCell ref="A5:X5"/>
    <mergeCell ref="A6:X6"/>
    <mergeCell ref="V11:X11"/>
    <mergeCell ref="A7:X7"/>
    <mergeCell ref="A10:X10"/>
    <mergeCell ref="A11:U13"/>
    <mergeCell ref="V12:V13"/>
  </mergeCells>
  <phoneticPr fontId="0" type="noConversion"/>
  <printOptions horizontalCentered="1"/>
  <pageMargins left="0.25" right="0.15" top="0.75" bottom="0.25" header="0" footer="0"/>
  <pageSetup scale="62" firstPageNumber="8" fitToHeight="0" orientation="landscape" useFirstPageNumber="1" r:id="rId1"/>
  <headerFooter alignWithMargins="0">
    <oddFooter>&amp;C&amp;"Times New Roman,Regular"Exhibit B - Summary of Requirements</oddFooter>
  </headerFooter>
  <rowBreaks count="1" manualBreakCount="1">
    <brk id="39" max="23" man="1"/>
  </rowBreaks>
  <ignoredErrors>
    <ignoredError sqref="X17" formulaRange="1"/>
  </ignoredErrors>
</worksheet>
</file>

<file path=xl/worksheets/sheet3.xml><?xml version="1.0" encoding="utf-8"?>
<worksheet xmlns="http://schemas.openxmlformats.org/spreadsheetml/2006/main" xmlns:r="http://schemas.openxmlformats.org/officeDocument/2006/relationships">
  <sheetPr codeName="Sheet6"/>
  <dimension ref="A1:H15"/>
  <sheetViews>
    <sheetView view="pageBreakPreview" zoomScale="75" zoomScaleNormal="75" zoomScaleSheetLayoutView="75" workbookViewId="0">
      <selection activeCell="K12" sqref="K12"/>
    </sheetView>
  </sheetViews>
  <sheetFormatPr defaultColWidth="7.21875" defaultRowHeight="12.75"/>
  <cols>
    <col min="1" max="1" width="17.88671875" style="15" customWidth="1"/>
    <col min="2" max="2" width="15.88671875" style="15" customWidth="1"/>
    <col min="3" max="3" width="4.6640625" style="15" customWidth="1"/>
    <col min="4" max="4" width="8.33203125" style="15" customWidth="1"/>
    <col min="5" max="5" width="4.6640625" style="15" customWidth="1"/>
    <col min="6" max="6" width="7.21875" style="15" customWidth="1"/>
    <col min="7" max="7" width="11.33203125" style="15" customWidth="1"/>
    <col min="8" max="8" width="8.88671875" style="50" customWidth="1"/>
    <col min="9" max="16384" width="7.21875" style="15"/>
  </cols>
  <sheetData>
    <row r="1" spans="1:8" ht="20.25">
      <c r="A1" s="378" t="s">
        <v>116</v>
      </c>
      <c r="B1" s="379"/>
      <c r="C1" s="379"/>
      <c r="D1" s="379"/>
      <c r="E1" s="379"/>
      <c r="F1" s="379"/>
      <c r="G1" s="379"/>
      <c r="H1" s="49" t="s">
        <v>0</v>
      </c>
    </row>
    <row r="2" spans="1:8" ht="20.25">
      <c r="A2" s="516"/>
      <c r="B2" s="516"/>
      <c r="C2" s="516"/>
      <c r="D2" s="516"/>
      <c r="E2" s="516"/>
      <c r="F2" s="516"/>
      <c r="G2" s="516"/>
      <c r="H2" s="49" t="s">
        <v>0</v>
      </c>
    </row>
    <row r="3" spans="1:8">
      <c r="A3" s="517"/>
      <c r="B3" s="517"/>
      <c r="C3" s="517"/>
      <c r="D3" s="517"/>
      <c r="E3" s="517"/>
      <c r="F3" s="517"/>
      <c r="G3" s="517"/>
      <c r="H3" s="49" t="s">
        <v>0</v>
      </c>
    </row>
    <row r="4" spans="1:8" ht="23.25">
      <c r="A4" s="511" t="s">
        <v>130</v>
      </c>
      <c r="B4" s="512"/>
      <c r="C4" s="512"/>
      <c r="D4" s="512"/>
      <c r="E4" s="512"/>
      <c r="F4" s="512"/>
      <c r="G4" s="512"/>
      <c r="H4" s="49" t="s">
        <v>0</v>
      </c>
    </row>
    <row r="5" spans="1:8" s="237" customFormat="1" ht="23.25">
      <c r="A5" s="513" t="str">
        <f>'B. Summary of Requirements '!A47</f>
        <v>Antitrust Division</v>
      </c>
      <c r="B5" s="514"/>
      <c r="C5" s="514"/>
      <c r="D5" s="514"/>
      <c r="E5" s="514"/>
      <c r="F5" s="514"/>
      <c r="G5" s="514"/>
      <c r="H5" s="419" t="s">
        <v>0</v>
      </c>
    </row>
    <row r="6" spans="1:8" ht="23.25">
      <c r="A6" s="515" t="s">
        <v>90</v>
      </c>
      <c r="B6" s="512"/>
      <c r="C6" s="512"/>
      <c r="D6" s="512"/>
      <c r="E6" s="512"/>
      <c r="F6" s="512"/>
      <c r="G6" s="512"/>
      <c r="H6" s="49" t="s">
        <v>0</v>
      </c>
    </row>
    <row r="7" spans="1:8">
      <c r="A7" s="518"/>
      <c r="B7" s="518"/>
      <c r="C7" s="518"/>
      <c r="D7" s="518"/>
      <c r="E7" s="518"/>
      <c r="F7" s="518"/>
      <c r="G7" s="518"/>
      <c r="H7" s="49" t="s">
        <v>0</v>
      </c>
    </row>
    <row r="8" spans="1:8">
      <c r="A8" s="519"/>
      <c r="B8" s="519"/>
      <c r="C8" s="519"/>
      <c r="D8" s="519"/>
      <c r="E8" s="519"/>
      <c r="F8" s="519"/>
      <c r="G8" s="519"/>
      <c r="H8" s="49" t="s">
        <v>0</v>
      </c>
    </row>
    <row r="9" spans="1:8" ht="18.75" customHeight="1">
      <c r="A9" s="525" t="s">
        <v>4</v>
      </c>
      <c r="B9" s="520" t="s">
        <v>11</v>
      </c>
      <c r="C9" s="522" t="s">
        <v>134</v>
      </c>
      <c r="D9" s="523"/>
      <c r="E9" s="523"/>
      <c r="F9" s="524"/>
      <c r="G9" s="520" t="s">
        <v>92</v>
      </c>
      <c r="H9" s="49" t="s">
        <v>0</v>
      </c>
    </row>
    <row r="10" spans="1:8" ht="18.75" customHeight="1">
      <c r="A10" s="526"/>
      <c r="B10" s="521"/>
      <c r="C10" s="16" t="s">
        <v>100</v>
      </c>
      <c r="D10" s="16" t="s">
        <v>3</v>
      </c>
      <c r="E10" s="16" t="s">
        <v>27</v>
      </c>
      <c r="F10" s="17" t="s">
        <v>102</v>
      </c>
      <c r="G10" s="521"/>
      <c r="H10" s="49" t="s">
        <v>0</v>
      </c>
    </row>
    <row r="11" spans="1:8" ht="18.75" customHeight="1">
      <c r="A11" s="28" t="s">
        <v>140</v>
      </c>
      <c r="B11" s="407" t="s">
        <v>134</v>
      </c>
      <c r="C11" s="99">
        <v>0</v>
      </c>
      <c r="D11" s="54">
        <v>0</v>
      </c>
      <c r="E11" s="54">
        <v>0</v>
      </c>
      <c r="F11" s="55">
        <v>-404</v>
      </c>
      <c r="G11" s="55">
        <f>+F11</f>
        <v>-404</v>
      </c>
      <c r="H11" s="49" t="s">
        <v>0</v>
      </c>
    </row>
    <row r="12" spans="1:8" ht="18.75" customHeight="1">
      <c r="A12" s="77" t="s">
        <v>92</v>
      </c>
      <c r="B12" s="78"/>
      <c r="C12" s="79">
        <f>SUM(C11:C11)</f>
        <v>0</v>
      </c>
      <c r="D12" s="80">
        <f>SUM(D11:D11)</f>
        <v>0</v>
      </c>
      <c r="E12" s="80">
        <f>SUM(E11:E11)</f>
        <v>0</v>
      </c>
      <c r="F12" s="81">
        <f>SUM(F11:F11)</f>
        <v>-404</v>
      </c>
      <c r="G12" s="82">
        <f>SUM(G11:G11)</f>
        <v>-404</v>
      </c>
      <c r="H12" s="49" t="s">
        <v>13</v>
      </c>
    </row>
    <row r="13" spans="1:8" ht="18.75" customHeight="1">
      <c r="A13" s="179"/>
      <c r="B13" s="22"/>
      <c r="C13" s="56"/>
      <c r="D13" s="56"/>
      <c r="E13" s="56"/>
      <c r="F13" s="18"/>
      <c r="G13" s="18"/>
      <c r="H13" s="49"/>
    </row>
    <row r="14" spans="1:8" ht="69" customHeight="1">
      <c r="A14" s="180"/>
      <c r="B14" s="180"/>
      <c r="C14" s="509"/>
      <c r="D14" s="510"/>
      <c r="E14" s="510"/>
      <c r="F14" s="510"/>
      <c r="G14" s="180"/>
      <c r="H14" s="49"/>
    </row>
    <row r="15" spans="1:8">
      <c r="A15" s="31"/>
      <c r="B15" s="31"/>
      <c r="C15" s="31"/>
      <c r="D15" s="31"/>
      <c r="E15" s="31"/>
      <c r="F15" s="31"/>
    </row>
  </sheetData>
  <mergeCells count="12">
    <mergeCell ref="C14:F14"/>
    <mergeCell ref="A4:G4"/>
    <mergeCell ref="A5:G5"/>
    <mergeCell ref="A6:G6"/>
    <mergeCell ref="A2:G2"/>
    <mergeCell ref="A3:G3"/>
    <mergeCell ref="A7:G7"/>
    <mergeCell ref="A8:G8"/>
    <mergeCell ref="G9:G10"/>
    <mergeCell ref="C9:F9"/>
    <mergeCell ref="B9:B10"/>
    <mergeCell ref="A9:A10"/>
  </mergeCells>
  <phoneticPr fontId="17" type="noConversion"/>
  <printOptions horizontalCentered="1"/>
  <pageMargins left="0.5" right="0.5" top="0.75" bottom="0.5" header="0.5" footer="0.5"/>
  <pageSetup orientation="landscape" r:id="rId1"/>
  <headerFooter alignWithMargins="0">
    <oddFooter>&amp;C&amp;"Times New Roman,Regular"Exhibit C - Program Increases/Offsets By Decision Unit</oddFooter>
  </headerFooter>
</worksheet>
</file>

<file path=xl/worksheets/sheet4.xml><?xml version="1.0" encoding="utf-8"?>
<worksheet xmlns="http://schemas.openxmlformats.org/spreadsheetml/2006/main" xmlns:r="http://schemas.openxmlformats.org/officeDocument/2006/relationships">
  <dimension ref="A1:T29"/>
  <sheetViews>
    <sheetView view="pageBreakPreview" zoomScale="70" zoomScaleNormal="100" zoomScaleSheetLayoutView="70" workbookViewId="0">
      <selection activeCell="F22" sqref="F22"/>
    </sheetView>
  </sheetViews>
  <sheetFormatPr defaultColWidth="8.88671875" defaultRowHeight="12.75"/>
  <cols>
    <col min="1" max="1" width="53.88671875" style="278" customWidth="1"/>
    <col min="2" max="2" width="1.21875" style="278" customWidth="1"/>
    <col min="3" max="3" width="10.77734375" style="278" customWidth="1"/>
    <col min="4" max="4" width="11" style="278" customWidth="1"/>
    <col min="5" max="5" width="1.21875" style="278" customWidth="1"/>
    <col min="6" max="7" width="11.21875" style="278" customWidth="1"/>
    <col min="8" max="8" width="1.21875" style="278" customWidth="1"/>
    <col min="9" max="16" width="10.77734375" style="278" customWidth="1"/>
    <col min="17" max="17" width="1.88671875" style="278" customWidth="1"/>
    <col min="18" max="16384" width="8.88671875" style="278"/>
  </cols>
  <sheetData>
    <row r="1" spans="1:20" ht="20.25">
      <c r="A1" s="527" t="s">
        <v>155</v>
      </c>
      <c r="B1" s="528"/>
      <c r="C1" s="528"/>
      <c r="D1" s="528"/>
      <c r="E1" s="528"/>
      <c r="F1" s="528"/>
      <c r="G1" s="528"/>
      <c r="H1" s="528"/>
      <c r="I1" s="528"/>
      <c r="J1" s="528"/>
      <c r="K1" s="528"/>
      <c r="L1" s="528"/>
      <c r="M1" s="528"/>
      <c r="N1" s="528"/>
      <c r="O1" s="528"/>
      <c r="P1" s="528"/>
      <c r="Q1" s="276" t="s">
        <v>0</v>
      </c>
      <c r="R1" s="277"/>
      <c r="S1" s="277"/>
    </row>
    <row r="2" spans="1:20" ht="19.149999999999999" customHeight="1">
      <c r="A2" s="279"/>
      <c r="Q2" s="276" t="s">
        <v>0</v>
      </c>
      <c r="T2" s="276"/>
    </row>
    <row r="3" spans="1:20" ht="15.75">
      <c r="A3" s="529" t="s">
        <v>156</v>
      </c>
      <c r="B3" s="530"/>
      <c r="C3" s="530"/>
      <c r="D3" s="530"/>
      <c r="E3" s="530"/>
      <c r="F3" s="530"/>
      <c r="G3" s="530"/>
      <c r="H3" s="530"/>
      <c r="I3" s="530"/>
      <c r="J3" s="530"/>
      <c r="K3" s="530"/>
      <c r="L3" s="530"/>
      <c r="M3" s="530"/>
      <c r="N3" s="530"/>
      <c r="O3" s="530"/>
      <c r="P3" s="530"/>
      <c r="Q3" s="276" t="s">
        <v>0</v>
      </c>
      <c r="R3" s="280"/>
      <c r="S3" s="280"/>
      <c r="T3" s="276"/>
    </row>
    <row r="4" spans="1:20" ht="15.75">
      <c r="A4" s="531" t="s">
        <v>134</v>
      </c>
      <c r="B4" s="530"/>
      <c r="C4" s="530"/>
      <c r="D4" s="530"/>
      <c r="E4" s="530"/>
      <c r="F4" s="530"/>
      <c r="G4" s="530"/>
      <c r="H4" s="530"/>
      <c r="I4" s="530"/>
      <c r="J4" s="530"/>
      <c r="K4" s="530"/>
      <c r="L4" s="530"/>
      <c r="M4" s="530"/>
      <c r="N4" s="530"/>
      <c r="O4" s="530"/>
      <c r="P4" s="530"/>
      <c r="Q4" s="276" t="s">
        <v>0</v>
      </c>
      <c r="R4" s="281"/>
      <c r="S4" s="281"/>
    </row>
    <row r="5" spans="1:20" ht="15">
      <c r="A5" s="532" t="s">
        <v>90</v>
      </c>
      <c r="B5" s="530"/>
      <c r="C5" s="530"/>
      <c r="D5" s="530"/>
      <c r="E5" s="530"/>
      <c r="F5" s="530"/>
      <c r="G5" s="530"/>
      <c r="H5" s="530"/>
      <c r="I5" s="530"/>
      <c r="J5" s="530"/>
      <c r="K5" s="530"/>
      <c r="L5" s="530"/>
      <c r="M5" s="530"/>
      <c r="N5" s="530"/>
      <c r="O5" s="530"/>
      <c r="P5" s="530"/>
      <c r="Q5" s="276" t="s">
        <v>0</v>
      </c>
      <c r="R5" s="280"/>
      <c r="S5" s="280"/>
      <c r="T5" s="276"/>
    </row>
    <row r="6" spans="1:20">
      <c r="Q6" s="276" t="s">
        <v>0</v>
      </c>
      <c r="T6" s="276"/>
    </row>
    <row r="7" spans="1:20" ht="13.5" thickBot="1">
      <c r="Q7" s="276" t="s">
        <v>0</v>
      </c>
      <c r="T7" s="276"/>
    </row>
    <row r="8" spans="1:20" ht="37.5" customHeight="1">
      <c r="A8" s="282"/>
      <c r="B8" s="283"/>
      <c r="C8" s="533" t="s">
        <v>157</v>
      </c>
      <c r="D8" s="534"/>
      <c r="E8" s="284"/>
      <c r="F8" s="533" t="s">
        <v>158</v>
      </c>
      <c r="G8" s="534"/>
      <c r="H8" s="284"/>
      <c r="I8" s="539" t="s">
        <v>119</v>
      </c>
      <c r="J8" s="534"/>
      <c r="K8" s="540">
        <v>2013</v>
      </c>
      <c r="L8" s="541"/>
      <c r="M8" s="541"/>
      <c r="N8" s="542"/>
      <c r="O8" s="539" t="s">
        <v>124</v>
      </c>
      <c r="P8" s="534"/>
      <c r="Q8" s="276" t="s">
        <v>0</v>
      </c>
      <c r="S8" s="285"/>
      <c r="T8" s="276"/>
    </row>
    <row r="9" spans="1:20" ht="14.25" customHeight="1">
      <c r="A9" s="283"/>
      <c r="B9" s="283"/>
      <c r="C9" s="535"/>
      <c r="D9" s="536"/>
      <c r="E9" s="284"/>
      <c r="F9" s="537"/>
      <c r="G9" s="538"/>
      <c r="H9" s="284"/>
      <c r="I9" s="537"/>
      <c r="J9" s="538"/>
      <c r="K9" s="543" t="s">
        <v>103</v>
      </c>
      <c r="L9" s="544"/>
      <c r="M9" s="548" t="s">
        <v>139</v>
      </c>
      <c r="N9" s="549"/>
      <c r="O9" s="537"/>
      <c r="P9" s="538"/>
      <c r="Q9" s="276" t="s">
        <v>0</v>
      </c>
      <c r="S9" s="285"/>
      <c r="T9" s="276"/>
    </row>
    <row r="10" spans="1:20" hidden="1">
      <c r="A10" s="550" t="s">
        <v>159</v>
      </c>
      <c r="B10" s="283"/>
      <c r="C10" s="286"/>
      <c r="D10" s="287"/>
      <c r="E10" s="288"/>
      <c r="F10" s="286"/>
      <c r="G10" s="287"/>
      <c r="H10" s="288"/>
      <c r="I10" s="286"/>
      <c r="J10" s="287"/>
      <c r="K10" s="286"/>
      <c r="L10" s="287"/>
      <c r="M10" s="289"/>
      <c r="N10" s="287"/>
      <c r="O10" s="286"/>
      <c r="P10" s="287"/>
      <c r="Q10" s="276" t="s">
        <v>0</v>
      </c>
      <c r="S10" s="289"/>
      <c r="T10" s="276"/>
    </row>
    <row r="11" spans="1:20" ht="25.5">
      <c r="A11" s="551"/>
      <c r="B11" s="283"/>
      <c r="C11" s="290" t="s">
        <v>160</v>
      </c>
      <c r="D11" s="291" t="s">
        <v>161</v>
      </c>
      <c r="E11" s="288"/>
      <c r="F11" s="290" t="s">
        <v>160</v>
      </c>
      <c r="G11" s="291" t="s">
        <v>161</v>
      </c>
      <c r="H11" s="288"/>
      <c r="I11" s="290" t="s">
        <v>160</v>
      </c>
      <c r="J11" s="291" t="s">
        <v>161</v>
      </c>
      <c r="K11" s="290" t="s">
        <v>160</v>
      </c>
      <c r="L11" s="291" t="s">
        <v>161</v>
      </c>
      <c r="M11" s="290" t="s">
        <v>160</v>
      </c>
      <c r="N11" s="291" t="s">
        <v>161</v>
      </c>
      <c r="O11" s="290" t="s">
        <v>160</v>
      </c>
      <c r="P11" s="291" t="s">
        <v>161</v>
      </c>
      <c r="Q11" s="276" t="s">
        <v>0</v>
      </c>
      <c r="S11" s="292"/>
      <c r="T11" s="276"/>
    </row>
    <row r="12" spans="1:20">
      <c r="A12" s="293"/>
      <c r="B12" s="283"/>
      <c r="C12" s="294"/>
      <c r="D12" s="295"/>
      <c r="E12" s="296"/>
      <c r="F12" s="294"/>
      <c r="G12" s="295"/>
      <c r="H12" s="296"/>
      <c r="I12" s="294"/>
      <c r="J12" s="295"/>
      <c r="K12" s="294"/>
      <c r="L12" s="297"/>
      <c r="M12" s="298"/>
      <c r="N12" s="295"/>
      <c r="O12" s="294"/>
      <c r="P12" s="295"/>
      <c r="Q12" s="276" t="s">
        <v>0</v>
      </c>
      <c r="S12" s="299"/>
      <c r="T12" s="276"/>
    </row>
    <row r="13" spans="1:20" ht="25.5">
      <c r="A13" s="300" t="s">
        <v>162</v>
      </c>
      <c r="B13" s="283"/>
      <c r="C13" s="294"/>
      <c r="D13" s="295"/>
      <c r="E13" s="307"/>
      <c r="F13" s="294"/>
      <c r="G13" s="295"/>
      <c r="H13" s="307"/>
      <c r="I13" s="294"/>
      <c r="J13" s="295"/>
      <c r="K13" s="294"/>
      <c r="L13" s="297"/>
      <c r="M13" s="294"/>
      <c r="N13" s="295"/>
      <c r="O13" s="308"/>
      <c r="P13" s="309"/>
      <c r="Q13" s="276" t="s">
        <v>0</v>
      </c>
      <c r="S13" s="299"/>
      <c r="T13" s="276"/>
    </row>
    <row r="14" spans="1:20">
      <c r="A14" s="301" t="s">
        <v>163</v>
      </c>
      <c r="B14" s="283"/>
      <c r="C14" s="294"/>
      <c r="D14" s="295"/>
      <c r="E14" s="307"/>
      <c r="F14" s="294"/>
      <c r="G14" s="295"/>
      <c r="H14" s="307"/>
      <c r="I14" s="294"/>
      <c r="J14" s="295"/>
      <c r="K14" s="294"/>
      <c r="L14" s="297"/>
      <c r="M14" s="294"/>
      <c r="N14" s="295"/>
      <c r="O14" s="294"/>
      <c r="P14" s="295"/>
      <c r="Q14" s="276" t="s">
        <v>0</v>
      </c>
      <c r="R14" s="299"/>
      <c r="S14" s="299"/>
      <c r="T14" s="276"/>
    </row>
    <row r="15" spans="1:20">
      <c r="A15" s="328" t="s">
        <v>166</v>
      </c>
      <c r="B15" s="283"/>
      <c r="C15" s="294">
        <v>340</v>
      </c>
      <c r="D15" s="295">
        <f>162844*0.4</f>
        <v>65137.600000000006</v>
      </c>
      <c r="E15" s="307"/>
      <c r="F15" s="294">
        <v>340</v>
      </c>
      <c r="G15" s="295">
        <v>63835</v>
      </c>
      <c r="H15" s="307"/>
      <c r="I15" s="294">
        <v>340</v>
      </c>
      <c r="J15" s="295">
        <f>J17*0.4</f>
        <v>66062.8</v>
      </c>
      <c r="K15" s="294">
        <v>0</v>
      </c>
      <c r="L15" s="297">
        <v>0</v>
      </c>
      <c r="M15" s="294">
        <v>0</v>
      </c>
      <c r="N15" s="295">
        <v>-162</v>
      </c>
      <c r="O15" s="294">
        <f t="shared" ref="O15" si="0">+I15+K15+M15</f>
        <v>340</v>
      </c>
      <c r="P15" s="295">
        <f t="shared" ref="P15" si="1">+J15+L15+N15</f>
        <v>65900.800000000003</v>
      </c>
      <c r="Q15" s="276" t="s">
        <v>0</v>
      </c>
      <c r="R15" s="299"/>
      <c r="S15" s="299"/>
      <c r="T15" s="276"/>
    </row>
    <row r="16" spans="1:20">
      <c r="A16" s="328" t="s">
        <v>167</v>
      </c>
      <c r="B16" s="283"/>
      <c r="C16" s="294">
        <v>511</v>
      </c>
      <c r="D16" s="295">
        <f>162844*0.6</f>
        <v>97706.4</v>
      </c>
      <c r="E16" s="307"/>
      <c r="F16" s="294">
        <v>511</v>
      </c>
      <c r="G16" s="295">
        <v>95752</v>
      </c>
      <c r="H16" s="307"/>
      <c r="I16" s="294">
        <v>511</v>
      </c>
      <c r="J16" s="295">
        <f>J17*0.6</f>
        <v>99094.2</v>
      </c>
      <c r="K16" s="294">
        <v>0</v>
      </c>
      <c r="L16" s="297">
        <v>0</v>
      </c>
      <c r="M16" s="294">
        <v>0</v>
      </c>
      <c r="N16" s="295">
        <v>-242</v>
      </c>
      <c r="O16" s="294">
        <f t="shared" ref="O16:P16" si="2">+I16+K16+M16</f>
        <v>511</v>
      </c>
      <c r="P16" s="295">
        <f t="shared" si="2"/>
        <v>98852.2</v>
      </c>
      <c r="Q16" s="276" t="s">
        <v>0</v>
      </c>
      <c r="R16" s="299"/>
      <c r="S16" s="299"/>
      <c r="T16" s="276"/>
    </row>
    <row r="17" spans="1:20" ht="13.5" thickBot="1">
      <c r="A17" s="302" t="s">
        <v>164</v>
      </c>
      <c r="B17" s="303"/>
      <c r="C17" s="304">
        <f>SUM(C15:C16)</f>
        <v>851</v>
      </c>
      <c r="D17" s="305">
        <f>SUM(D14:D16)</f>
        <v>162844</v>
      </c>
      <c r="E17" s="310"/>
      <c r="F17" s="304">
        <f>SUM(F14:F16)</f>
        <v>851</v>
      </c>
      <c r="G17" s="305">
        <f>SUM(G14:G16)</f>
        <v>159587</v>
      </c>
      <c r="H17" s="311"/>
      <c r="I17" s="304">
        <f>SUM(I14:I16)</f>
        <v>851</v>
      </c>
      <c r="J17" s="305">
        <v>165157</v>
      </c>
      <c r="K17" s="304">
        <f>SUM(K16:K16)</f>
        <v>0</v>
      </c>
      <c r="L17" s="312">
        <f>SUM(L16:L16)</f>
        <v>0</v>
      </c>
      <c r="M17" s="304">
        <f>SUM(M16:M16)</f>
        <v>0</v>
      </c>
      <c r="N17" s="305">
        <f>SUM(N14:N16)</f>
        <v>-404</v>
      </c>
      <c r="O17" s="304">
        <f>SUM(O15:O16)</f>
        <v>851</v>
      </c>
      <c r="P17" s="305">
        <f>SUM(P15:P16)</f>
        <v>164753</v>
      </c>
      <c r="Q17" s="276" t="s">
        <v>0</v>
      </c>
      <c r="R17" s="306"/>
      <c r="S17" s="306"/>
      <c r="T17" s="276"/>
    </row>
    <row r="18" spans="1:20" s="319" customFormat="1" ht="18.75" customHeight="1" thickBot="1">
      <c r="A18" s="313" t="s">
        <v>165</v>
      </c>
      <c r="B18" s="314"/>
      <c r="C18" s="315">
        <f>C17</f>
        <v>851</v>
      </c>
      <c r="D18" s="329">
        <f>D17</f>
        <v>162844</v>
      </c>
      <c r="E18" s="314"/>
      <c r="F18" s="315">
        <f>F17</f>
        <v>851</v>
      </c>
      <c r="G18" s="316">
        <f>G17</f>
        <v>159587</v>
      </c>
      <c r="H18" s="314"/>
      <c r="I18" s="315">
        <f t="shared" ref="I18:P18" si="3">I17</f>
        <v>851</v>
      </c>
      <c r="J18" s="316">
        <f t="shared" si="3"/>
        <v>165157</v>
      </c>
      <c r="K18" s="315">
        <f t="shared" si="3"/>
        <v>0</v>
      </c>
      <c r="L18" s="316">
        <f t="shared" si="3"/>
        <v>0</v>
      </c>
      <c r="M18" s="315">
        <f t="shared" si="3"/>
        <v>0</v>
      </c>
      <c r="N18" s="316">
        <f t="shared" si="3"/>
        <v>-404</v>
      </c>
      <c r="O18" s="315">
        <f t="shared" si="3"/>
        <v>851</v>
      </c>
      <c r="P18" s="316">
        <f t="shared" si="3"/>
        <v>164753</v>
      </c>
      <c r="Q18" s="276" t="s">
        <v>13</v>
      </c>
      <c r="R18" s="317"/>
      <c r="S18" s="318"/>
      <c r="T18" s="276"/>
    </row>
    <row r="19" spans="1:20">
      <c r="A19" s="320"/>
      <c r="B19" s="320"/>
      <c r="C19" s="317"/>
      <c r="D19" s="318"/>
      <c r="E19" s="320"/>
      <c r="F19" s="317"/>
      <c r="G19" s="318"/>
      <c r="H19" s="320"/>
      <c r="I19" s="317"/>
      <c r="J19" s="318"/>
      <c r="K19" s="319"/>
      <c r="L19" s="319"/>
      <c r="M19" s="319"/>
      <c r="N19" s="319"/>
      <c r="O19" s="319"/>
      <c r="P19" s="319"/>
      <c r="Q19" s="319"/>
      <c r="R19" s="321"/>
      <c r="S19" s="321"/>
      <c r="T19" s="276"/>
    </row>
    <row r="20" spans="1:20">
      <c r="A20" s="320"/>
      <c r="B20" s="320"/>
      <c r="C20" s="317"/>
      <c r="D20" s="318"/>
      <c r="E20" s="320"/>
      <c r="F20" s="317"/>
      <c r="G20" s="318"/>
      <c r="H20" s="320"/>
      <c r="I20" s="317"/>
      <c r="J20" s="318"/>
      <c r="K20" s="319"/>
      <c r="L20" s="319"/>
      <c r="M20" s="319"/>
      <c r="N20" s="319"/>
      <c r="O20" s="319"/>
      <c r="P20" s="319"/>
      <c r="Q20" s="319"/>
      <c r="R20" s="321"/>
      <c r="S20" s="321"/>
      <c r="T20" s="276"/>
    </row>
    <row r="21" spans="1:20">
      <c r="A21" s="320"/>
      <c r="B21" s="320"/>
      <c r="C21" s="317"/>
      <c r="D21" s="318"/>
      <c r="E21" s="320"/>
      <c r="F21" s="317"/>
      <c r="G21" s="318"/>
      <c r="H21" s="320"/>
      <c r="I21" s="317"/>
      <c r="J21" s="318"/>
      <c r="K21" s="319"/>
      <c r="L21" s="319"/>
      <c r="M21" s="319"/>
      <c r="N21" s="319"/>
      <c r="O21" s="319"/>
      <c r="P21" s="319"/>
      <c r="Q21" s="319"/>
      <c r="R21" s="321"/>
      <c r="S21" s="321"/>
    </row>
    <row r="22" spans="1:20" ht="204.75" customHeight="1">
      <c r="A22" s="322"/>
      <c r="C22" s="322"/>
      <c r="D22" s="323"/>
    </row>
    <row r="23" spans="1:20" ht="15">
      <c r="A23" s="552"/>
      <c r="B23" s="553"/>
      <c r="C23" s="553"/>
      <c r="D23" s="553"/>
      <c r="E23" s="553"/>
      <c r="F23" s="553"/>
      <c r="G23" s="553"/>
      <c r="H23" s="324"/>
      <c r="I23" s="324"/>
      <c r="J23" s="324"/>
      <c r="K23" s="324"/>
      <c r="L23" s="324"/>
      <c r="M23" s="324"/>
      <c r="N23" s="324"/>
      <c r="O23" s="324"/>
      <c r="P23" s="324"/>
      <c r="Q23" s="324"/>
      <c r="R23" s="324"/>
      <c r="S23" s="324"/>
    </row>
    <row r="24" spans="1:20">
      <c r="A24" s="325"/>
      <c r="B24" s="325"/>
      <c r="C24" s="325"/>
      <c r="D24" s="325"/>
      <c r="E24" s="325"/>
      <c r="F24" s="325"/>
      <c r="G24" s="325"/>
      <c r="H24" s="325"/>
      <c r="I24" s="325"/>
      <c r="J24" s="325"/>
      <c r="K24" s="325"/>
      <c r="L24" s="325"/>
      <c r="M24" s="325"/>
      <c r="N24" s="325"/>
      <c r="O24" s="325"/>
      <c r="P24" s="325"/>
      <c r="Q24" s="325"/>
      <c r="R24" s="325"/>
      <c r="S24" s="325"/>
    </row>
    <row r="25" spans="1:20" ht="57" customHeight="1">
      <c r="A25" s="554"/>
      <c r="B25" s="546"/>
      <c r="C25" s="546"/>
      <c r="D25" s="546"/>
      <c r="E25" s="546"/>
      <c r="F25" s="546"/>
      <c r="G25" s="546"/>
      <c r="H25" s="326"/>
      <c r="I25" s="326"/>
      <c r="J25" s="327"/>
      <c r="K25" s="327"/>
      <c r="L25" s="327"/>
      <c r="M25" s="327"/>
      <c r="N25" s="327"/>
      <c r="O25" s="327"/>
      <c r="P25" s="327"/>
      <c r="Q25" s="327"/>
      <c r="R25" s="327"/>
      <c r="S25" s="327"/>
    </row>
    <row r="26" spans="1:20" ht="33.75" customHeight="1">
      <c r="A26" s="554"/>
      <c r="B26" s="546"/>
      <c r="C26" s="546"/>
      <c r="D26" s="546"/>
      <c r="E26" s="546"/>
      <c r="F26" s="546"/>
      <c r="G26" s="546"/>
      <c r="H26" s="326"/>
      <c r="I26" s="326"/>
      <c r="J26" s="327"/>
      <c r="K26" s="327"/>
      <c r="L26" s="327"/>
      <c r="M26" s="327"/>
      <c r="N26" s="327"/>
      <c r="O26" s="327"/>
      <c r="P26" s="327"/>
      <c r="Q26" s="327"/>
      <c r="R26" s="327"/>
      <c r="S26" s="327"/>
    </row>
    <row r="27" spans="1:20" ht="15">
      <c r="A27" s="545"/>
      <c r="B27" s="546"/>
      <c r="C27" s="546"/>
      <c r="D27" s="546"/>
      <c r="E27" s="546"/>
      <c r="F27" s="546"/>
      <c r="G27" s="546"/>
      <c r="H27" s="546"/>
      <c r="I27" s="546"/>
      <c r="J27" s="547"/>
      <c r="K27" s="547"/>
      <c r="L27" s="547"/>
      <c r="M27" s="547"/>
      <c r="N27" s="547"/>
      <c r="O27" s="547"/>
      <c r="P27" s="547"/>
      <c r="Q27" s="547"/>
      <c r="R27" s="547"/>
      <c r="S27" s="547"/>
    </row>
    <row r="28" spans="1:20" ht="15">
      <c r="A28" s="545"/>
      <c r="B28" s="546"/>
      <c r="C28" s="546"/>
      <c r="D28" s="546"/>
      <c r="E28" s="546"/>
      <c r="F28" s="546"/>
      <c r="G28" s="546"/>
      <c r="H28" s="546"/>
      <c r="I28" s="546"/>
      <c r="J28" s="547"/>
      <c r="K28" s="547"/>
      <c r="L28" s="547"/>
      <c r="M28" s="547"/>
      <c r="N28" s="547"/>
      <c r="O28" s="547"/>
      <c r="P28" s="547"/>
      <c r="Q28" s="547"/>
      <c r="R28" s="547"/>
      <c r="S28" s="547"/>
    </row>
    <row r="29" spans="1:20">
      <c r="S29" s="276"/>
    </row>
  </sheetData>
  <mergeCells count="17">
    <mergeCell ref="A28:S28"/>
    <mergeCell ref="M9:N9"/>
    <mergeCell ref="A10:A11"/>
    <mergeCell ref="A23:G23"/>
    <mergeCell ref="A25:G25"/>
    <mergeCell ref="A26:G26"/>
    <mergeCell ref="A27:S27"/>
    <mergeCell ref="A1:P1"/>
    <mergeCell ref="A3:P3"/>
    <mergeCell ref="A4:P4"/>
    <mergeCell ref="A5:P5"/>
    <mergeCell ref="C8:D9"/>
    <mergeCell ref="F8:G9"/>
    <mergeCell ref="I8:J9"/>
    <mergeCell ref="K8:N8"/>
    <mergeCell ref="O8:P9"/>
    <mergeCell ref="K9:L9"/>
  </mergeCells>
  <printOptions horizontalCentered="1"/>
  <pageMargins left="0.75" right="0.75" top="1" bottom="0.79" header="0.5" footer="0.5"/>
  <pageSetup scale="54" orientation="landscape" r:id="rId1"/>
  <headerFooter alignWithMargins="0">
    <oddFooter>&amp;C&amp;"Times New Roman,Regular"Exhibit D - Resources by DOJ Strategic Goals &amp; Strategic Objectives</oddFooter>
  </headerFooter>
  <ignoredErrors>
    <ignoredError sqref="N17" formula="1"/>
  </ignoredErrors>
</worksheet>
</file>

<file path=xl/worksheets/sheet5.xml><?xml version="1.0" encoding="utf-8"?>
<worksheet xmlns="http://schemas.openxmlformats.org/spreadsheetml/2006/main" xmlns:r="http://schemas.openxmlformats.org/officeDocument/2006/relationships">
  <sheetPr codeName="Sheet10"/>
  <dimension ref="A1:X39"/>
  <sheetViews>
    <sheetView view="pageBreakPreview" zoomScaleNormal="100" zoomScaleSheetLayoutView="100" workbookViewId="0">
      <selection sqref="A1:I1"/>
    </sheetView>
  </sheetViews>
  <sheetFormatPr defaultRowHeight="15"/>
  <cols>
    <col min="1" max="1" width="44.33203125" customWidth="1"/>
    <col min="2" max="2" width="9.5546875" customWidth="1"/>
    <col min="3" max="3" width="13.109375" customWidth="1"/>
    <col min="4" max="4" width="10.33203125" customWidth="1"/>
    <col min="5" max="5" width="9.5546875" customWidth="1"/>
    <col min="6" max="6" width="16.77734375" customWidth="1"/>
    <col min="7" max="7" width="5.44140625" style="20" customWidth="1"/>
    <col min="8" max="8" width="6.21875" style="20" customWidth="1"/>
    <col min="9" max="9" width="7.109375" style="20" customWidth="1"/>
    <col min="11" max="11" width="45.6640625" style="35" customWidth="1"/>
  </cols>
  <sheetData>
    <row r="1" spans="1:24" ht="20.25">
      <c r="A1" s="568" t="s">
        <v>117</v>
      </c>
      <c r="B1" s="569"/>
      <c r="C1" s="569"/>
      <c r="D1" s="569"/>
      <c r="E1" s="569"/>
      <c r="F1" s="569"/>
      <c r="G1" s="569"/>
      <c r="H1" s="569"/>
      <c r="I1" s="569"/>
      <c r="J1" s="35" t="s">
        <v>0</v>
      </c>
    </row>
    <row r="2" spans="1:24" ht="15.75">
      <c r="A2" s="573" t="s">
        <v>101</v>
      </c>
      <c r="B2" s="573"/>
      <c r="C2" s="573"/>
      <c r="D2" s="573"/>
      <c r="E2" s="573"/>
      <c r="F2" s="573"/>
      <c r="G2" s="573"/>
      <c r="H2" s="573"/>
      <c r="I2" s="574"/>
      <c r="J2" s="35" t="s">
        <v>0</v>
      </c>
    </row>
    <row r="3" spans="1:24" ht="15" customHeight="1">
      <c r="A3" s="570" t="s">
        <v>84</v>
      </c>
      <c r="B3" s="571"/>
      <c r="C3" s="571"/>
      <c r="D3" s="571"/>
      <c r="E3" s="571"/>
      <c r="F3" s="571"/>
      <c r="G3" s="571"/>
      <c r="H3" s="571"/>
      <c r="I3" s="571"/>
      <c r="J3" s="35" t="s">
        <v>0</v>
      </c>
      <c r="L3" s="25"/>
      <c r="M3" s="25"/>
      <c r="N3" s="25"/>
      <c r="O3" s="25"/>
      <c r="P3" s="25"/>
      <c r="Q3" s="25"/>
      <c r="R3" s="25"/>
      <c r="S3" s="25"/>
      <c r="T3" s="25"/>
      <c r="U3" s="25"/>
      <c r="V3" s="25"/>
      <c r="W3" s="25"/>
      <c r="X3" s="25"/>
    </row>
    <row r="4" spans="1:24" ht="15.75">
      <c r="A4" s="572" t="str">
        <f>+'B. Summary of Requirements '!A5</f>
        <v>Antitrust Division</v>
      </c>
      <c r="B4" s="571"/>
      <c r="C4" s="571"/>
      <c r="D4" s="571"/>
      <c r="E4" s="571"/>
      <c r="F4" s="571"/>
      <c r="G4" s="571"/>
      <c r="H4" s="571"/>
      <c r="I4" s="571"/>
      <c r="J4" s="35" t="s">
        <v>0</v>
      </c>
      <c r="L4" s="27"/>
      <c r="M4" s="25"/>
      <c r="N4" s="25"/>
      <c r="O4" s="25"/>
      <c r="P4" s="25"/>
      <c r="Q4" s="25"/>
      <c r="R4" s="25"/>
      <c r="S4" s="25"/>
      <c r="T4" s="25"/>
      <c r="U4" s="25"/>
      <c r="V4" s="25"/>
      <c r="W4" s="25"/>
      <c r="X4" s="25"/>
    </row>
    <row r="5" spans="1:24">
      <c r="A5" s="575"/>
      <c r="B5" s="575"/>
      <c r="C5" s="575"/>
      <c r="D5" s="575"/>
      <c r="E5" s="575"/>
      <c r="F5" s="575"/>
      <c r="G5" s="575"/>
      <c r="H5" s="575"/>
      <c r="I5" s="575"/>
      <c r="J5" s="35" t="s">
        <v>0</v>
      </c>
      <c r="L5" s="26"/>
      <c r="M5" s="25"/>
      <c r="N5" s="25"/>
      <c r="O5" s="25"/>
      <c r="P5" s="25"/>
      <c r="Q5" s="25"/>
      <c r="R5" s="25"/>
      <c r="S5" s="25"/>
      <c r="T5" s="25"/>
      <c r="U5" s="25"/>
      <c r="V5" s="25"/>
      <c r="W5" s="25"/>
      <c r="X5" s="25"/>
    </row>
    <row r="6" spans="1:24">
      <c r="A6" s="575"/>
      <c r="B6" s="575"/>
      <c r="C6" s="575"/>
      <c r="D6" s="575"/>
      <c r="E6" s="575"/>
      <c r="F6" s="575"/>
      <c r="G6" s="575"/>
      <c r="H6" s="575"/>
      <c r="I6" s="575"/>
      <c r="J6" s="35" t="s">
        <v>0</v>
      </c>
      <c r="L6" s="26"/>
      <c r="M6" s="25"/>
      <c r="N6" s="25"/>
      <c r="O6" s="25"/>
      <c r="P6" s="25"/>
      <c r="Q6" s="25"/>
      <c r="R6" s="25"/>
      <c r="S6" s="25"/>
      <c r="T6" s="25"/>
      <c r="U6" s="25"/>
      <c r="V6" s="25"/>
      <c r="W6" s="25"/>
      <c r="X6" s="25"/>
    </row>
    <row r="7" spans="1:24" ht="15.75">
      <c r="A7" s="557"/>
      <c r="B7" s="558"/>
      <c r="C7" s="558"/>
      <c r="D7" s="558"/>
      <c r="E7" s="558"/>
      <c r="F7" s="558"/>
      <c r="G7" s="558"/>
      <c r="H7" s="558"/>
      <c r="I7" s="558"/>
      <c r="J7" s="35" t="s">
        <v>0</v>
      </c>
      <c r="L7" s="26"/>
      <c r="M7" s="25"/>
      <c r="N7" s="25"/>
      <c r="O7" s="25"/>
      <c r="P7" s="25"/>
      <c r="Q7" s="25"/>
      <c r="R7" s="25"/>
      <c r="S7" s="25"/>
      <c r="T7" s="25"/>
      <c r="U7" s="25"/>
      <c r="V7" s="25"/>
      <c r="W7" s="25"/>
      <c r="X7" s="25"/>
    </row>
    <row r="8" spans="1:24" ht="15.75">
      <c r="A8" s="192"/>
      <c r="B8" s="193"/>
      <c r="C8" s="193"/>
      <c r="D8" s="193"/>
      <c r="E8" s="193"/>
      <c r="F8" s="193"/>
      <c r="G8" s="194" t="s">
        <v>86</v>
      </c>
      <c r="H8" s="194" t="s">
        <v>27</v>
      </c>
      <c r="I8" s="194" t="s">
        <v>102</v>
      </c>
      <c r="J8" s="35"/>
      <c r="K8" s="42"/>
      <c r="L8" s="26"/>
      <c r="M8" s="25"/>
      <c r="N8" s="25"/>
      <c r="O8" s="25"/>
      <c r="P8" s="25"/>
      <c r="Q8" s="25"/>
      <c r="R8" s="25"/>
      <c r="S8" s="25"/>
      <c r="T8" s="25"/>
      <c r="U8" s="25"/>
      <c r="V8" s="25"/>
      <c r="W8" s="25"/>
      <c r="X8" s="25"/>
    </row>
    <row r="9" spans="1:24" ht="15.75">
      <c r="A9" s="557" t="s">
        <v>31</v>
      </c>
      <c r="B9" s="558"/>
      <c r="C9" s="558"/>
      <c r="D9" s="558"/>
      <c r="E9" s="558"/>
      <c r="F9" s="558"/>
      <c r="G9" s="558"/>
      <c r="H9" s="558"/>
      <c r="I9" s="558"/>
      <c r="J9" s="35" t="s">
        <v>0</v>
      </c>
      <c r="K9" s="42"/>
      <c r="L9" s="26"/>
      <c r="M9" s="26"/>
      <c r="N9" s="26"/>
    </row>
    <row r="10" spans="1:24" ht="15.75">
      <c r="A10" s="196"/>
      <c r="B10" s="196"/>
      <c r="C10" s="196"/>
      <c r="D10" s="196"/>
      <c r="E10" s="196"/>
      <c r="F10" s="196"/>
      <c r="G10" s="194"/>
      <c r="H10" s="194"/>
      <c r="I10" s="194"/>
      <c r="J10" s="35" t="s">
        <v>0</v>
      </c>
      <c r="K10" s="42"/>
      <c r="L10" s="26"/>
    </row>
    <row r="11" spans="1:24" s="84" customFormat="1" ht="33" customHeight="1">
      <c r="A11" s="561" t="s">
        <v>147</v>
      </c>
      <c r="B11" s="562"/>
      <c r="C11" s="562"/>
      <c r="D11" s="562"/>
      <c r="E11" s="562"/>
      <c r="F11" s="562"/>
      <c r="G11" s="197">
        <v>0</v>
      </c>
      <c r="H11" s="197">
        <v>0</v>
      </c>
      <c r="I11" s="198">
        <v>385</v>
      </c>
      <c r="J11" s="35" t="s">
        <v>0</v>
      </c>
      <c r="K11" s="42"/>
      <c r="L11" s="26"/>
    </row>
    <row r="12" spans="1:24" ht="15.75">
      <c r="A12" s="196"/>
      <c r="B12" s="196"/>
      <c r="C12" s="196"/>
      <c r="D12" s="196"/>
      <c r="E12" s="196"/>
      <c r="F12" s="196"/>
      <c r="G12" s="194"/>
      <c r="H12" s="194"/>
      <c r="I12" s="194"/>
      <c r="J12" s="35" t="s">
        <v>0</v>
      </c>
      <c r="K12" s="42"/>
      <c r="L12" s="26"/>
    </row>
    <row r="13" spans="1:24" s="84" customFormat="1" ht="47.25" customHeight="1">
      <c r="A13" s="566" t="s">
        <v>148</v>
      </c>
      <c r="B13" s="576"/>
      <c r="C13" s="576"/>
      <c r="D13" s="576"/>
      <c r="E13" s="576"/>
      <c r="F13" s="576"/>
      <c r="G13" s="197">
        <v>0</v>
      </c>
      <c r="H13" s="197">
        <v>0</v>
      </c>
      <c r="I13" s="198">
        <v>-29</v>
      </c>
      <c r="J13" s="35" t="s">
        <v>0</v>
      </c>
      <c r="K13" s="42"/>
      <c r="L13" s="26"/>
    </row>
    <row r="14" spans="1:24" ht="15.75">
      <c r="A14" s="196"/>
      <c r="B14" s="196"/>
      <c r="C14" s="196"/>
      <c r="D14" s="196"/>
      <c r="E14" s="196"/>
      <c r="F14" s="196"/>
      <c r="G14" s="194"/>
      <c r="H14" s="194"/>
      <c r="I14" s="194"/>
      <c r="J14" s="35" t="s">
        <v>0</v>
      </c>
      <c r="K14" s="42"/>
      <c r="L14" s="26"/>
    </row>
    <row r="15" spans="1:24" s="84" customFormat="1" ht="50.25" customHeight="1">
      <c r="A15" s="561" t="s">
        <v>149</v>
      </c>
      <c r="B15" s="562"/>
      <c r="C15" s="562"/>
      <c r="D15" s="562"/>
      <c r="E15" s="562"/>
      <c r="F15" s="562"/>
      <c r="G15" s="197">
        <v>0</v>
      </c>
      <c r="H15" s="197">
        <v>0</v>
      </c>
      <c r="I15" s="198">
        <v>-154</v>
      </c>
      <c r="J15" s="35" t="s">
        <v>0</v>
      </c>
      <c r="K15" s="42"/>
      <c r="L15" s="26"/>
    </row>
    <row r="16" spans="1:24" ht="15.75">
      <c r="A16" s="196"/>
      <c r="B16" s="196"/>
      <c r="C16" s="196"/>
      <c r="D16" s="196"/>
      <c r="E16" s="196"/>
      <c r="F16" s="196"/>
      <c r="G16" s="194"/>
      <c r="H16" s="194"/>
      <c r="I16" s="194"/>
      <c r="J16" s="35" t="s">
        <v>0</v>
      </c>
      <c r="K16" s="42"/>
      <c r="L16" s="26"/>
    </row>
    <row r="17" spans="1:12" s="84" customFormat="1">
      <c r="A17" s="559" t="s">
        <v>103</v>
      </c>
      <c r="B17" s="560"/>
      <c r="C17" s="560"/>
      <c r="D17" s="560"/>
      <c r="E17" s="560"/>
      <c r="F17" s="560"/>
      <c r="G17" s="560"/>
      <c r="H17" s="560"/>
      <c r="I17" s="560"/>
      <c r="J17" s="35" t="s">
        <v>0</v>
      </c>
      <c r="K17" s="42"/>
      <c r="L17" s="26"/>
    </row>
    <row r="18" spans="1:12" s="84" customFormat="1">
      <c r="A18" s="195"/>
      <c r="B18" s="195"/>
      <c r="C18" s="195"/>
      <c r="D18" s="195"/>
      <c r="E18" s="195"/>
      <c r="F18" s="195"/>
      <c r="G18" s="195"/>
      <c r="H18" s="195"/>
      <c r="I18" s="195"/>
      <c r="J18" s="35" t="s">
        <v>0</v>
      </c>
      <c r="K18" s="35"/>
      <c r="L18" s="26"/>
    </row>
    <row r="19" spans="1:12" s="334" customFormat="1" ht="45" customHeight="1">
      <c r="A19" s="567" t="s">
        <v>195</v>
      </c>
      <c r="B19" s="556"/>
      <c r="C19" s="556"/>
      <c r="D19" s="556"/>
      <c r="E19" s="556"/>
      <c r="F19" s="556"/>
      <c r="G19" s="330">
        <v>0</v>
      </c>
      <c r="H19" s="330">
        <v>0</v>
      </c>
      <c r="I19" s="331">
        <v>381</v>
      </c>
      <c r="J19" s="332" t="s">
        <v>0</v>
      </c>
      <c r="K19" s="332"/>
      <c r="L19" s="333"/>
    </row>
    <row r="20" spans="1:12" s="84" customFormat="1">
      <c r="A20" s="195"/>
      <c r="B20" s="195"/>
      <c r="C20" s="195"/>
      <c r="D20" s="195"/>
      <c r="E20" s="195"/>
      <c r="F20" s="195"/>
      <c r="G20" s="195"/>
      <c r="H20" s="195"/>
      <c r="I20" s="195"/>
      <c r="J20" s="35" t="s">
        <v>0</v>
      </c>
      <c r="K20" s="35"/>
      <c r="L20" s="26"/>
    </row>
    <row r="21" spans="1:12" s="84" customFormat="1" ht="45" customHeight="1">
      <c r="A21" s="566" t="s">
        <v>168</v>
      </c>
      <c r="B21" s="562"/>
      <c r="C21" s="562"/>
      <c r="D21" s="562"/>
      <c r="E21" s="562"/>
      <c r="F21" s="562"/>
      <c r="G21" s="197">
        <v>0</v>
      </c>
      <c r="H21" s="197">
        <v>0</v>
      </c>
      <c r="I21" s="198">
        <v>189</v>
      </c>
      <c r="J21" s="35" t="s">
        <v>0</v>
      </c>
      <c r="K21" s="35"/>
      <c r="L21" s="26"/>
    </row>
    <row r="22" spans="1:12" s="84" customFormat="1" ht="15" customHeight="1">
      <c r="A22" s="200"/>
      <c r="B22" s="200"/>
      <c r="C22" s="200"/>
      <c r="D22" s="200"/>
      <c r="E22" s="200"/>
      <c r="F22" s="200"/>
      <c r="G22" s="200"/>
      <c r="H22" s="200"/>
      <c r="I22" s="238"/>
      <c r="J22" s="35" t="s">
        <v>0</v>
      </c>
      <c r="K22" s="35"/>
      <c r="L22" s="26"/>
    </row>
    <row r="23" spans="1:12" s="84" customFormat="1" ht="99" customHeight="1">
      <c r="A23" s="566" t="s">
        <v>196</v>
      </c>
      <c r="B23" s="562"/>
      <c r="C23" s="562"/>
      <c r="D23" s="562"/>
      <c r="E23" s="562"/>
      <c r="F23" s="562"/>
      <c r="G23" s="197">
        <v>0</v>
      </c>
      <c r="H23" s="197">
        <v>0</v>
      </c>
      <c r="I23" s="198">
        <v>150</v>
      </c>
      <c r="J23" s="35" t="s">
        <v>0</v>
      </c>
      <c r="K23" s="35"/>
      <c r="L23" s="26"/>
    </row>
    <row r="24" spans="1:12" s="84" customFormat="1" ht="15" customHeight="1">
      <c r="A24" s="200"/>
      <c r="B24" s="200"/>
      <c r="C24" s="200"/>
      <c r="D24" s="200"/>
      <c r="E24" s="200"/>
      <c r="F24" s="200"/>
      <c r="G24" s="200"/>
      <c r="H24" s="200"/>
      <c r="I24" s="200"/>
      <c r="J24" s="35" t="s">
        <v>0</v>
      </c>
      <c r="K24" s="35"/>
      <c r="L24" s="26"/>
    </row>
    <row r="25" spans="1:12" s="84" customFormat="1" ht="37.5" customHeight="1">
      <c r="A25" s="563" t="s">
        <v>169</v>
      </c>
      <c r="B25" s="562"/>
      <c r="C25" s="562"/>
      <c r="D25" s="562"/>
      <c r="E25" s="562"/>
      <c r="F25" s="562"/>
      <c r="G25" s="197">
        <v>0</v>
      </c>
      <c r="H25" s="197">
        <v>0</v>
      </c>
      <c r="I25" s="198">
        <v>-125</v>
      </c>
      <c r="J25" s="35" t="s">
        <v>0</v>
      </c>
      <c r="K25" s="185"/>
      <c r="L25" s="26"/>
    </row>
    <row r="26" spans="1:12" s="84" customFormat="1" ht="11.25" customHeight="1">
      <c r="A26" s="195"/>
      <c r="B26" s="195"/>
      <c r="C26" s="195"/>
      <c r="D26" s="195"/>
      <c r="E26" s="195"/>
      <c r="F26" s="195"/>
      <c r="G26" s="195"/>
      <c r="H26" s="195"/>
      <c r="I26" s="239"/>
      <c r="J26" s="35" t="s">
        <v>0</v>
      </c>
      <c r="K26" s="35"/>
      <c r="L26" s="26"/>
    </row>
    <row r="27" spans="1:12" s="84" customFormat="1" ht="33.75" customHeight="1">
      <c r="A27" s="566" t="s">
        <v>170</v>
      </c>
      <c r="B27" s="562"/>
      <c r="C27" s="562"/>
      <c r="D27" s="562"/>
      <c r="E27" s="562"/>
      <c r="F27" s="562"/>
      <c r="G27" s="197">
        <v>0</v>
      </c>
      <c r="H27" s="197">
        <v>0</v>
      </c>
      <c r="I27" s="198">
        <v>329</v>
      </c>
      <c r="J27" s="35" t="s">
        <v>0</v>
      </c>
      <c r="K27" s="35"/>
      <c r="L27" s="26"/>
    </row>
    <row r="28" spans="1:12" s="84" customFormat="1" ht="15" customHeight="1">
      <c r="A28" s="201"/>
      <c r="B28" s="201"/>
      <c r="C28" s="201"/>
      <c r="D28" s="201"/>
      <c r="E28" s="201"/>
      <c r="F28" s="201"/>
      <c r="G28" s="201"/>
      <c r="H28" s="201"/>
      <c r="I28" s="240"/>
      <c r="J28" s="35" t="s">
        <v>0</v>
      </c>
      <c r="K28" s="35"/>
      <c r="L28" s="26"/>
    </row>
    <row r="29" spans="1:12" s="84" customFormat="1" ht="33" customHeight="1">
      <c r="A29" s="567" t="s">
        <v>203</v>
      </c>
      <c r="B29" s="562"/>
      <c r="C29" s="562"/>
      <c r="D29" s="562"/>
      <c r="E29" s="562"/>
      <c r="F29" s="562"/>
      <c r="G29" s="197">
        <v>0</v>
      </c>
      <c r="H29" s="197">
        <v>0</v>
      </c>
      <c r="I29" s="198">
        <v>394</v>
      </c>
      <c r="J29" s="35" t="s">
        <v>0</v>
      </c>
      <c r="K29" s="185"/>
      <c r="L29" s="26"/>
    </row>
    <row r="30" spans="1:12" s="84" customFormat="1" ht="15" customHeight="1">
      <c r="A30" s="195"/>
      <c r="B30" s="195"/>
      <c r="C30" s="195"/>
      <c r="D30" s="195"/>
      <c r="E30" s="195"/>
      <c r="F30" s="195"/>
      <c r="G30" s="195"/>
      <c r="H30" s="195"/>
      <c r="I30" s="239"/>
      <c r="J30" s="35" t="s">
        <v>0</v>
      </c>
      <c r="K30" s="42"/>
      <c r="L30" s="26"/>
    </row>
    <row r="31" spans="1:12" s="84" customFormat="1" ht="15" customHeight="1">
      <c r="A31" s="200"/>
      <c r="B31" s="200"/>
      <c r="C31" s="200"/>
      <c r="D31" s="200"/>
      <c r="E31" s="200"/>
      <c r="F31" s="200"/>
      <c r="G31" s="194" t="s">
        <v>86</v>
      </c>
      <c r="H31" s="194" t="s">
        <v>27</v>
      </c>
      <c r="I31" s="241" t="s">
        <v>102</v>
      </c>
      <c r="J31" s="35"/>
      <c r="K31" s="42"/>
      <c r="L31" s="26"/>
    </row>
    <row r="32" spans="1:12" s="84" customFormat="1" ht="62.25" customHeight="1">
      <c r="A32" s="564" t="s">
        <v>171</v>
      </c>
      <c r="B32" s="562"/>
      <c r="C32" s="562"/>
      <c r="D32" s="562"/>
      <c r="E32" s="562"/>
      <c r="F32" s="562"/>
      <c r="G32" s="197">
        <v>0</v>
      </c>
      <c r="H32" s="197">
        <v>0</v>
      </c>
      <c r="I32" s="198">
        <v>708</v>
      </c>
      <c r="J32" s="35" t="s">
        <v>0</v>
      </c>
      <c r="K32" s="42"/>
      <c r="L32" s="26"/>
    </row>
    <row r="33" spans="1:12" s="84" customFormat="1" ht="15" customHeight="1">
      <c r="A33" s="200"/>
      <c r="B33" s="200"/>
      <c r="C33" s="200"/>
      <c r="D33" s="200"/>
      <c r="E33" s="200"/>
      <c r="F33" s="200"/>
      <c r="G33" s="200"/>
      <c r="H33" s="200"/>
      <c r="I33" s="238"/>
      <c r="J33" s="35" t="s">
        <v>0</v>
      </c>
      <c r="K33" s="42"/>
      <c r="L33" s="26"/>
    </row>
    <row r="34" spans="1:12" s="84" customFormat="1" ht="35.25" customHeight="1">
      <c r="A34" s="564" t="s">
        <v>172</v>
      </c>
      <c r="B34" s="562"/>
      <c r="C34" s="562"/>
      <c r="D34" s="562"/>
      <c r="E34" s="562"/>
      <c r="F34" s="562"/>
      <c r="G34" s="244">
        <v>0</v>
      </c>
      <c r="H34" s="244">
        <v>0</v>
      </c>
      <c r="I34" s="198">
        <v>85</v>
      </c>
      <c r="J34" s="35" t="s">
        <v>0</v>
      </c>
      <c r="K34" s="42"/>
      <c r="L34" s="26"/>
    </row>
    <row r="35" spans="1:12" s="84" customFormat="1" ht="15" customHeight="1">
      <c r="A35" s="200"/>
      <c r="B35" s="200"/>
      <c r="C35" s="200"/>
      <c r="D35" s="200"/>
      <c r="E35" s="200"/>
      <c r="F35" s="200"/>
      <c r="G35" s="200"/>
      <c r="H35" s="200"/>
      <c r="I35" s="238"/>
      <c r="J35" s="35" t="s">
        <v>0</v>
      </c>
      <c r="K35" s="42"/>
      <c r="L35" s="26"/>
    </row>
    <row r="36" spans="1:12" s="334" customFormat="1" ht="35.25" customHeight="1">
      <c r="A36" s="555" t="s">
        <v>204</v>
      </c>
      <c r="B36" s="556"/>
      <c r="C36" s="556"/>
      <c r="D36" s="556"/>
      <c r="E36" s="556"/>
      <c r="F36" s="556"/>
      <c r="G36" s="330">
        <v>0</v>
      </c>
      <c r="H36" s="330">
        <v>0</v>
      </c>
      <c r="I36" s="331">
        <v>3257</v>
      </c>
      <c r="J36" s="332" t="s">
        <v>0</v>
      </c>
      <c r="K36" s="377"/>
      <c r="L36" s="333"/>
    </row>
    <row r="37" spans="1:12" s="84" customFormat="1" ht="15.75" customHeight="1">
      <c r="A37" s="200"/>
      <c r="B37" s="200"/>
      <c r="C37" s="200"/>
      <c r="D37" s="200"/>
      <c r="E37" s="200"/>
      <c r="F37" s="202" t="s">
        <v>87</v>
      </c>
      <c r="G37" s="203">
        <f>SUM(G20:G36)</f>
        <v>0</v>
      </c>
      <c r="H37" s="203">
        <f>SUM(H20:H36)</f>
        <v>0</v>
      </c>
      <c r="I37" s="204">
        <f>SUM(I11:I36)</f>
        <v>5570</v>
      </c>
      <c r="J37" s="35" t="s">
        <v>0</v>
      </c>
      <c r="K37" s="130"/>
      <c r="L37" s="26"/>
    </row>
    <row r="38" spans="1:12" s="84" customFormat="1" ht="14.25" customHeight="1">
      <c r="A38" s="199"/>
      <c r="B38" s="205"/>
      <c r="C38" s="205"/>
      <c r="D38" s="205"/>
      <c r="E38" s="205"/>
      <c r="F38" s="202" t="s">
        <v>88</v>
      </c>
      <c r="G38" s="197">
        <v>0</v>
      </c>
      <c r="H38" s="197">
        <v>0</v>
      </c>
      <c r="I38" s="206">
        <f>I37</f>
        <v>5570</v>
      </c>
      <c r="J38" s="35" t="s">
        <v>13</v>
      </c>
      <c r="K38" s="35"/>
      <c r="L38" s="85"/>
    </row>
    <row r="39" spans="1:12" ht="35.25" customHeight="1">
      <c r="A39" s="565"/>
      <c r="B39" s="565"/>
      <c r="C39" s="565"/>
      <c r="D39" s="565"/>
      <c r="E39" s="565"/>
      <c r="F39" s="565"/>
      <c r="G39" s="565"/>
      <c r="H39" s="565"/>
      <c r="I39" s="565"/>
    </row>
  </sheetData>
  <mergeCells count="22">
    <mergeCell ref="A39:I39"/>
    <mergeCell ref="A23:F23"/>
    <mergeCell ref="A27:F27"/>
    <mergeCell ref="A29:F29"/>
    <mergeCell ref="A1:I1"/>
    <mergeCell ref="A3:I3"/>
    <mergeCell ref="A4:I4"/>
    <mergeCell ref="A7:I7"/>
    <mergeCell ref="A2:I2"/>
    <mergeCell ref="A5:I5"/>
    <mergeCell ref="A34:F34"/>
    <mergeCell ref="A19:F19"/>
    <mergeCell ref="A6:I6"/>
    <mergeCell ref="A21:F21"/>
    <mergeCell ref="A13:F13"/>
    <mergeCell ref="A11:F11"/>
    <mergeCell ref="A36:F36"/>
    <mergeCell ref="A9:I9"/>
    <mergeCell ref="A17:I17"/>
    <mergeCell ref="A15:F15"/>
    <mergeCell ref="A25:F25"/>
    <mergeCell ref="A32:F32"/>
  </mergeCells>
  <phoneticPr fontId="0" type="noConversion"/>
  <printOptions horizontalCentered="1"/>
  <pageMargins left="0.5" right="0.5" top="0.75" bottom="0.75" header="0.5" footer="0.5"/>
  <pageSetup scale="67" fitToHeight="3" orientation="landscape" r:id="rId1"/>
  <headerFooter alignWithMargins="0">
    <oddFooter>&amp;C&amp;"Times New Roman,Regular"&amp;11Exhibit E - Justification for Base Adjustments</oddFooter>
  </headerFooter>
  <rowBreaks count="1" manualBreakCount="1">
    <brk id="30" max="8" man="1"/>
  </rowBreaks>
</worksheet>
</file>

<file path=xl/worksheets/sheet6.xml><?xml version="1.0" encoding="utf-8"?>
<worksheet xmlns="http://schemas.openxmlformats.org/spreadsheetml/2006/main" xmlns:r="http://schemas.openxmlformats.org/officeDocument/2006/relationships">
  <sheetPr codeName="Sheet11">
    <pageSetUpPr fitToPage="1"/>
  </sheetPr>
  <dimension ref="A1:Q28"/>
  <sheetViews>
    <sheetView showGridLines="0" showOutlineSymbols="0" view="pageBreakPreview" zoomScale="75" zoomScaleNormal="100" zoomScaleSheetLayoutView="75" workbookViewId="0">
      <selection activeCell="H14" sqref="H14"/>
    </sheetView>
  </sheetViews>
  <sheetFormatPr defaultColWidth="9.6640625" defaultRowHeight="15.75"/>
  <cols>
    <col min="1" max="1" width="27.77734375" style="6" customWidth="1"/>
    <col min="2" max="2" width="7.5546875" style="6" bestFit="1" customWidth="1"/>
    <col min="3" max="3" width="6.77734375" style="6" customWidth="1"/>
    <col min="4" max="4" width="10.88671875" style="6" bestFit="1" customWidth="1"/>
    <col min="5" max="5" width="5.77734375" style="6" customWidth="1"/>
    <col min="6" max="6" width="5.6640625" style="6" customWidth="1"/>
    <col min="7" max="7" width="7.77734375" style="6" customWidth="1"/>
    <col min="8" max="8" width="5.5546875" style="6" customWidth="1"/>
    <col min="9" max="9" width="5.6640625" style="6" customWidth="1"/>
    <col min="10" max="10" width="7.77734375" style="6" customWidth="1"/>
    <col min="11" max="11" width="8.77734375" style="6" customWidth="1"/>
    <col min="12" max="12" width="10" style="6" customWidth="1"/>
    <col min="13" max="13" width="7.5546875" style="6" bestFit="1" customWidth="1"/>
    <col min="14" max="14" width="6.77734375" style="6" customWidth="1"/>
    <col min="15" max="15" width="10.88671875" style="6" bestFit="1" customWidth="1"/>
    <col min="16" max="16" width="1" style="46" customWidth="1"/>
    <col min="17" max="16384" width="9.6640625" style="6"/>
  </cols>
  <sheetData>
    <row r="1" spans="1:16" ht="20.25">
      <c r="A1" s="581" t="s">
        <v>126</v>
      </c>
      <c r="B1" s="582"/>
      <c r="C1" s="582"/>
      <c r="D1" s="582"/>
      <c r="E1" s="582"/>
      <c r="F1" s="582"/>
      <c r="G1" s="582"/>
      <c r="H1" s="582"/>
      <c r="I1" s="582"/>
      <c r="J1" s="582"/>
      <c r="K1" s="582"/>
      <c r="L1" s="582"/>
      <c r="M1" s="582"/>
      <c r="N1" s="582"/>
      <c r="O1" s="582"/>
      <c r="P1" s="45" t="s">
        <v>0</v>
      </c>
    </row>
    <row r="2" spans="1:16" ht="16.5" customHeight="1">
      <c r="A2" s="577"/>
      <c r="B2" s="577"/>
      <c r="C2" s="577"/>
      <c r="D2" s="577"/>
      <c r="E2" s="577"/>
      <c r="F2" s="577"/>
      <c r="G2" s="577"/>
      <c r="H2" s="577"/>
      <c r="I2" s="577"/>
      <c r="J2" s="577"/>
      <c r="K2" s="577"/>
      <c r="L2" s="577"/>
      <c r="M2" s="577"/>
      <c r="N2" s="577"/>
      <c r="O2" s="577"/>
      <c r="P2" s="45" t="s">
        <v>0</v>
      </c>
    </row>
    <row r="3" spans="1:16" ht="16.5" customHeight="1">
      <c r="A3" s="583" t="s">
        <v>110</v>
      </c>
      <c r="B3" s="584"/>
      <c r="C3" s="584"/>
      <c r="D3" s="584"/>
      <c r="E3" s="584"/>
      <c r="F3" s="584"/>
      <c r="G3" s="584"/>
      <c r="H3" s="584"/>
      <c r="I3" s="584"/>
      <c r="J3" s="584"/>
      <c r="K3" s="584"/>
      <c r="L3" s="584"/>
      <c r="M3" s="584"/>
      <c r="N3" s="584"/>
      <c r="O3" s="584"/>
      <c r="P3" s="45" t="s">
        <v>0</v>
      </c>
    </row>
    <row r="4" spans="1:16" ht="16.5" customHeight="1">
      <c r="A4" s="585" t="str">
        <f>+'B. Summary of Requirements '!A5</f>
        <v>Antitrust Division</v>
      </c>
      <c r="B4" s="580"/>
      <c r="C4" s="580"/>
      <c r="D4" s="580"/>
      <c r="E4" s="580"/>
      <c r="F4" s="580"/>
      <c r="G4" s="580"/>
      <c r="H4" s="580"/>
      <c r="I4" s="580"/>
      <c r="J4" s="580"/>
      <c r="K4" s="580"/>
      <c r="L4" s="580"/>
      <c r="M4" s="580"/>
      <c r="N4" s="580"/>
      <c r="O4" s="580"/>
      <c r="P4" s="45" t="s">
        <v>0</v>
      </c>
    </row>
    <row r="5" spans="1:16" ht="16.5" customHeight="1">
      <c r="A5" s="585" t="str">
        <f>+'B. Summary of Requirements '!A6</f>
        <v>Salaries and Expenses</v>
      </c>
      <c r="B5" s="584"/>
      <c r="C5" s="584"/>
      <c r="D5" s="584"/>
      <c r="E5" s="584"/>
      <c r="F5" s="584"/>
      <c r="G5" s="584"/>
      <c r="H5" s="584"/>
      <c r="I5" s="584"/>
      <c r="J5" s="584"/>
      <c r="K5" s="584"/>
      <c r="L5" s="584"/>
      <c r="M5" s="584"/>
      <c r="N5" s="584"/>
      <c r="O5" s="584"/>
      <c r="P5" s="45" t="s">
        <v>0</v>
      </c>
    </row>
    <row r="6" spans="1:16" ht="16.5" customHeight="1">
      <c r="A6" s="579" t="s">
        <v>90</v>
      </c>
      <c r="B6" s="580"/>
      <c r="C6" s="580"/>
      <c r="D6" s="580"/>
      <c r="E6" s="580"/>
      <c r="F6" s="580"/>
      <c r="G6" s="580"/>
      <c r="H6" s="580"/>
      <c r="I6" s="580"/>
      <c r="J6" s="580"/>
      <c r="K6" s="580"/>
      <c r="L6" s="580"/>
      <c r="M6" s="580"/>
      <c r="N6" s="580"/>
      <c r="O6" s="580"/>
      <c r="P6" s="45" t="s">
        <v>0</v>
      </c>
    </row>
    <row r="7" spans="1:16" ht="16.5" customHeight="1">
      <c r="A7" s="577"/>
      <c r="B7" s="577"/>
      <c r="C7" s="577"/>
      <c r="D7" s="577"/>
      <c r="E7" s="577"/>
      <c r="F7" s="577"/>
      <c r="G7" s="577"/>
      <c r="H7" s="577"/>
      <c r="I7" s="577"/>
      <c r="J7" s="577"/>
      <c r="K7" s="577"/>
      <c r="L7" s="577"/>
      <c r="M7" s="577"/>
      <c r="N7" s="577"/>
      <c r="O7" s="577"/>
      <c r="P7" s="45" t="s">
        <v>0</v>
      </c>
    </row>
    <row r="8" spans="1:16" ht="16.5" customHeight="1">
      <c r="A8" s="578"/>
      <c r="B8" s="578"/>
      <c r="C8" s="578"/>
      <c r="D8" s="578"/>
      <c r="E8" s="578"/>
      <c r="F8" s="578"/>
      <c r="G8" s="578"/>
      <c r="H8" s="578"/>
      <c r="I8" s="578"/>
      <c r="J8" s="578"/>
      <c r="K8" s="578"/>
      <c r="L8" s="578"/>
      <c r="M8" s="578"/>
      <c r="N8" s="578"/>
      <c r="O8" s="578"/>
      <c r="P8" s="45" t="s">
        <v>0</v>
      </c>
    </row>
    <row r="9" spans="1:16" ht="16.5" customHeight="1">
      <c r="A9" s="602" t="s">
        <v>23</v>
      </c>
      <c r="B9" s="588" t="s">
        <v>198</v>
      </c>
      <c r="C9" s="589"/>
      <c r="D9" s="590"/>
      <c r="E9" s="596" t="s">
        <v>199</v>
      </c>
      <c r="F9" s="597"/>
      <c r="G9" s="598"/>
      <c r="H9" s="588" t="s">
        <v>12</v>
      </c>
      <c r="I9" s="589"/>
      <c r="J9" s="589"/>
      <c r="K9" s="594" t="s">
        <v>112</v>
      </c>
      <c r="L9" s="594" t="s">
        <v>113</v>
      </c>
      <c r="M9" s="588" t="s">
        <v>111</v>
      </c>
      <c r="N9" s="589"/>
      <c r="O9" s="590"/>
      <c r="P9" s="45" t="s">
        <v>0</v>
      </c>
    </row>
    <row r="10" spans="1:16" ht="16.5" customHeight="1">
      <c r="A10" s="603"/>
      <c r="B10" s="591"/>
      <c r="C10" s="592"/>
      <c r="D10" s="593"/>
      <c r="E10" s="599"/>
      <c r="F10" s="600"/>
      <c r="G10" s="601"/>
      <c r="H10" s="591"/>
      <c r="I10" s="592"/>
      <c r="J10" s="592"/>
      <c r="K10" s="595"/>
      <c r="L10" s="595"/>
      <c r="M10" s="591"/>
      <c r="N10" s="592"/>
      <c r="O10" s="593"/>
      <c r="P10" s="45" t="s">
        <v>0</v>
      </c>
    </row>
    <row r="11" spans="1:16" ht="16.5" customHeight="1" thickBot="1">
      <c r="A11" s="604"/>
      <c r="B11" s="132" t="s">
        <v>100</v>
      </c>
      <c r="C11" s="133" t="s">
        <v>27</v>
      </c>
      <c r="D11" s="133" t="s">
        <v>102</v>
      </c>
      <c r="E11" s="132" t="s">
        <v>100</v>
      </c>
      <c r="F11" s="133" t="s">
        <v>27</v>
      </c>
      <c r="G11" s="133" t="s">
        <v>102</v>
      </c>
      <c r="H11" s="132" t="s">
        <v>100</v>
      </c>
      <c r="I11" s="133" t="s">
        <v>27</v>
      </c>
      <c r="J11" s="133" t="s">
        <v>102</v>
      </c>
      <c r="K11" s="167" t="s">
        <v>102</v>
      </c>
      <c r="L11" s="168" t="s">
        <v>102</v>
      </c>
      <c r="M11" s="132" t="s">
        <v>100</v>
      </c>
      <c r="N11" s="133" t="s">
        <v>27</v>
      </c>
      <c r="O11" s="134" t="s">
        <v>102</v>
      </c>
      <c r="P11" s="45" t="s">
        <v>0</v>
      </c>
    </row>
    <row r="12" spans="1:16" ht="16.5" customHeight="1">
      <c r="A12" s="212" t="s">
        <v>134</v>
      </c>
      <c r="B12" s="213">
        <v>880</v>
      </c>
      <c r="C12" s="214">
        <v>851</v>
      </c>
      <c r="D12" s="214">
        <v>162844</v>
      </c>
      <c r="E12" s="213">
        <v>0</v>
      </c>
      <c r="F12" s="214">
        <v>0</v>
      </c>
      <c r="G12" s="215">
        <v>0</v>
      </c>
      <c r="H12" s="213">
        <v>0</v>
      </c>
      <c r="I12" s="214">
        <v>0</v>
      </c>
      <c r="J12" s="214">
        <v>0</v>
      </c>
      <c r="K12" s="216">
        <v>909</v>
      </c>
      <c r="L12" s="214">
        <v>1752</v>
      </c>
      <c r="M12" s="213">
        <f>B12+E12+H12</f>
        <v>880</v>
      </c>
      <c r="N12" s="214">
        <f>C12+F12+I12</f>
        <v>851</v>
      </c>
      <c r="O12" s="215">
        <f>D12+G12+J12+K12+L12</f>
        <v>165505</v>
      </c>
      <c r="P12" s="45" t="s">
        <v>0</v>
      </c>
    </row>
    <row r="13" spans="1:16" ht="16.5" customHeight="1">
      <c r="A13" s="135" t="s">
        <v>108</v>
      </c>
      <c r="B13" s="136">
        <f>SUM(B12)</f>
        <v>880</v>
      </c>
      <c r="C13" s="137">
        <f>SUM(C12)</f>
        <v>851</v>
      </c>
      <c r="D13" s="138">
        <f>SUM(D12)</f>
        <v>162844</v>
      </c>
      <c r="E13" s="136">
        <f>SUM(E12:E12)</f>
        <v>0</v>
      </c>
      <c r="F13" s="137">
        <f>SUM(F12:F12)</f>
        <v>0</v>
      </c>
      <c r="G13" s="138">
        <f>SUM(G12)</f>
        <v>0</v>
      </c>
      <c r="H13" s="136">
        <f>SUM(H12:H12)</f>
        <v>0</v>
      </c>
      <c r="I13" s="137">
        <f t="shared" ref="I13:O13" si="0">SUM(I12:I12)</f>
        <v>0</v>
      </c>
      <c r="J13" s="138">
        <f t="shared" si="0"/>
        <v>0</v>
      </c>
      <c r="K13" s="164">
        <f t="shared" si="0"/>
        <v>909</v>
      </c>
      <c r="L13" s="138">
        <f t="shared" si="0"/>
        <v>1752</v>
      </c>
      <c r="M13" s="136">
        <f t="shared" si="0"/>
        <v>880</v>
      </c>
      <c r="N13" s="137">
        <f t="shared" si="0"/>
        <v>851</v>
      </c>
      <c r="O13" s="139">
        <f t="shared" si="0"/>
        <v>165505</v>
      </c>
      <c r="P13" s="45" t="s">
        <v>0</v>
      </c>
    </row>
    <row r="14" spans="1:16" ht="16.5" customHeight="1">
      <c r="A14" s="131" t="s">
        <v>94</v>
      </c>
      <c r="B14" s="141"/>
      <c r="C14" s="142">
        <f>SUM(C13:C13)</f>
        <v>851</v>
      </c>
      <c r="D14" s="142"/>
      <c r="E14" s="141"/>
      <c r="F14" s="142">
        <f>+F13</f>
        <v>0</v>
      </c>
      <c r="G14" s="142"/>
      <c r="H14" s="141"/>
      <c r="I14" s="142">
        <f>+I13</f>
        <v>0</v>
      </c>
      <c r="J14" s="142"/>
      <c r="K14" s="165"/>
      <c r="L14" s="142"/>
      <c r="M14" s="141"/>
      <c r="N14" s="142">
        <f>SUM(N13:N13)</f>
        <v>851</v>
      </c>
      <c r="O14" s="143"/>
      <c r="P14" s="45" t="s">
        <v>0</v>
      </c>
    </row>
    <row r="15" spans="1:16" ht="16.5" customHeight="1">
      <c r="A15" s="131" t="s">
        <v>95</v>
      </c>
      <c r="B15" s="126"/>
      <c r="C15" s="127">
        <f>C14</f>
        <v>851</v>
      </c>
      <c r="D15" s="144"/>
      <c r="E15" s="126"/>
      <c r="F15" s="127">
        <f>F14</f>
        <v>0</v>
      </c>
      <c r="G15" s="144"/>
      <c r="H15" s="126"/>
      <c r="I15" s="127">
        <f>I14</f>
        <v>0</v>
      </c>
      <c r="J15" s="144"/>
      <c r="K15" s="166"/>
      <c r="L15" s="144"/>
      <c r="M15" s="126"/>
      <c r="N15" s="127">
        <f>N14</f>
        <v>851</v>
      </c>
      <c r="O15" s="145"/>
      <c r="P15" s="45" t="s">
        <v>0</v>
      </c>
    </row>
    <row r="16" spans="1:16" ht="16.5" customHeight="1">
      <c r="B16" s="1"/>
      <c r="C16" s="1"/>
      <c r="D16" s="1"/>
      <c r="E16" s="1"/>
      <c r="F16" s="1"/>
      <c r="G16" s="1"/>
      <c r="H16" s="1"/>
      <c r="I16" s="1"/>
      <c r="J16" s="1"/>
      <c r="K16" s="1"/>
      <c r="L16" s="1"/>
      <c r="M16" s="1"/>
      <c r="N16" s="1"/>
      <c r="O16" s="1"/>
    </row>
    <row r="17" spans="1:17" ht="160.5" customHeight="1">
      <c r="A17" s="605" t="s">
        <v>173</v>
      </c>
      <c r="B17" s="606"/>
      <c r="C17" s="606"/>
      <c r="D17" s="606"/>
      <c r="E17" s="606"/>
      <c r="F17" s="606"/>
      <c r="G17" s="606"/>
      <c r="H17" s="606"/>
      <c r="I17" s="606"/>
      <c r="J17" s="606"/>
      <c r="K17" s="606"/>
      <c r="L17" s="606"/>
      <c r="M17" s="606"/>
      <c r="N17" s="607"/>
      <c r="O17" s="607"/>
      <c r="P17" s="607"/>
      <c r="Q17" s="607"/>
    </row>
    <row r="18" spans="1:17" ht="16.5" customHeight="1">
      <c r="A18" s="1"/>
      <c r="B18" s="13"/>
      <c r="C18" s="1"/>
      <c r="D18" s="1"/>
      <c r="E18" s="1"/>
      <c r="F18" s="1"/>
      <c r="G18" s="1"/>
      <c r="H18" s="1"/>
      <c r="I18" s="1"/>
      <c r="J18" s="1"/>
      <c r="K18" s="1"/>
      <c r="L18" s="1"/>
      <c r="M18" s="1"/>
      <c r="N18" s="1"/>
      <c r="O18" s="1"/>
      <c r="P18" s="45"/>
    </row>
    <row r="19" spans="1:17" ht="16.5" customHeight="1">
      <c r="A19" s="1"/>
      <c r="B19" s="13"/>
      <c r="C19" s="1"/>
      <c r="D19" s="1"/>
      <c r="E19" s="1"/>
      <c r="F19" s="1"/>
      <c r="G19" s="1"/>
      <c r="H19" s="1"/>
      <c r="I19" s="1"/>
      <c r="J19" s="1"/>
      <c r="K19" s="1"/>
      <c r="L19" s="1"/>
      <c r="M19" s="1"/>
      <c r="N19" s="1"/>
      <c r="O19" s="1"/>
      <c r="P19" s="45"/>
    </row>
    <row r="20" spans="1:17" ht="16.5" customHeight="1">
      <c r="A20" s="1"/>
      <c r="B20" s="13"/>
      <c r="C20" s="1"/>
      <c r="D20" s="1"/>
      <c r="E20" s="1"/>
      <c r="F20" s="1"/>
      <c r="G20" s="1"/>
      <c r="H20" s="1"/>
      <c r="I20" s="1"/>
      <c r="J20" s="1"/>
      <c r="K20" s="1"/>
      <c r="L20" s="1"/>
      <c r="M20" s="1"/>
      <c r="N20" s="1"/>
      <c r="O20" s="1"/>
      <c r="P20" s="45"/>
    </row>
    <row r="21" spans="1:17" ht="16.5" customHeight="1">
      <c r="A21" s="1"/>
      <c r="B21" s="19"/>
      <c r="C21" s="19"/>
      <c r="D21" s="19"/>
      <c r="E21" s="19"/>
      <c r="F21" s="19"/>
      <c r="G21" s="19"/>
      <c r="H21" s="19"/>
      <c r="I21" s="19"/>
      <c r="J21" s="19"/>
      <c r="K21" s="19"/>
      <c r="L21" s="19"/>
      <c r="M21" s="1"/>
      <c r="N21" s="1"/>
      <c r="O21" s="1"/>
      <c r="P21" s="45"/>
    </row>
    <row r="22" spans="1:17" ht="16.5" customHeight="1">
      <c r="A22" s="129"/>
      <c r="B22" s="1"/>
      <c r="C22" s="1"/>
      <c r="D22" s="1"/>
      <c r="E22" s="1"/>
      <c r="F22" s="1"/>
      <c r="G22" s="1"/>
      <c r="H22" s="1"/>
      <c r="I22" s="1"/>
      <c r="J22" s="1"/>
      <c r="K22" s="1"/>
      <c r="L22" s="1"/>
      <c r="M22" s="1"/>
      <c r="N22" s="1"/>
      <c r="O22" s="1"/>
    </row>
    <row r="23" spans="1:17" ht="16.5" customHeight="1">
      <c r="A23" s="21"/>
      <c r="B23" s="21"/>
      <c r="C23" s="21"/>
      <c r="D23" s="21"/>
      <c r="E23" s="21"/>
      <c r="F23" s="21"/>
      <c r="G23" s="21"/>
      <c r="H23" s="1"/>
      <c r="I23" s="1"/>
      <c r="J23" s="1"/>
      <c r="K23" s="1"/>
      <c r="L23" s="1"/>
      <c r="M23" s="1"/>
      <c r="N23" s="1"/>
      <c r="O23" s="1"/>
      <c r="P23" s="35" t="s">
        <v>13</v>
      </c>
    </row>
    <row r="24" spans="1:17" ht="16.5" customHeight="1">
      <c r="A24" s="586"/>
      <c r="B24" s="587"/>
      <c r="C24" s="587"/>
      <c r="D24" s="587"/>
      <c r="E24" s="587"/>
      <c r="F24" s="587"/>
      <c r="G24" s="587"/>
      <c r="H24" s="587"/>
      <c r="I24" s="587"/>
      <c r="J24" s="587"/>
      <c r="K24" s="587"/>
      <c r="L24" s="587"/>
      <c r="M24" s="587"/>
      <c r="N24" s="587"/>
      <c r="O24" s="587"/>
      <c r="P24" s="587"/>
    </row>
    <row r="25" spans="1:17" ht="16.5" customHeight="1"/>
    <row r="26" spans="1:17" ht="16.5" customHeight="1"/>
    <row r="27" spans="1:17" ht="16.5" customHeight="1"/>
    <row r="28" spans="1:17" ht="16.5" customHeight="1"/>
  </sheetData>
  <mergeCells count="17">
    <mergeCell ref="A24:P24"/>
    <mergeCell ref="M9:O10"/>
    <mergeCell ref="H9:J10"/>
    <mergeCell ref="K9:K10"/>
    <mergeCell ref="L9:L10"/>
    <mergeCell ref="E9:G10"/>
    <mergeCell ref="B9:D10"/>
    <mergeCell ref="A9:A11"/>
    <mergeCell ref="A17:Q17"/>
    <mergeCell ref="A7:O7"/>
    <mergeCell ref="A8:O8"/>
    <mergeCell ref="A2:O2"/>
    <mergeCell ref="A6:O6"/>
    <mergeCell ref="A1:O1"/>
    <mergeCell ref="A3:O3"/>
    <mergeCell ref="A4:O4"/>
    <mergeCell ref="A5:O5"/>
  </mergeCells>
  <phoneticPr fontId="0" type="noConversion"/>
  <printOptions horizontalCentered="1"/>
  <pageMargins left="0.5" right="0.5" top="0.75" bottom="0.55000000000000004" header="0" footer="0"/>
  <pageSetup scale="73" firstPageNumber="2" orientation="landscape" useFirstPageNumber="1" horizontalDpi="300" verticalDpi="300" r:id="rId1"/>
  <headerFooter alignWithMargins="0">
    <oddFooter>&amp;C&amp;"Times New Roman,Regular"Exhibit F - Crosswalk of 2011 Availability</oddFooter>
  </headerFooter>
  <ignoredErrors>
    <ignoredError sqref="N13" formula="1"/>
  </ignoredErrors>
</worksheet>
</file>

<file path=xl/worksheets/sheet7.xml><?xml version="1.0" encoding="utf-8"?>
<worksheet xmlns="http://schemas.openxmlformats.org/spreadsheetml/2006/main" xmlns:r="http://schemas.openxmlformats.org/officeDocument/2006/relationships">
  <sheetPr>
    <pageSetUpPr fitToPage="1"/>
  </sheetPr>
  <dimension ref="A1:Q28"/>
  <sheetViews>
    <sheetView showGridLines="0" showOutlineSymbols="0" view="pageBreakPreview" zoomScale="75" zoomScaleNormal="100" zoomScaleSheetLayoutView="75" workbookViewId="0">
      <selection activeCell="A3" sqref="A3:O3"/>
    </sheetView>
  </sheetViews>
  <sheetFormatPr defaultColWidth="9.6640625" defaultRowHeight="15.75"/>
  <cols>
    <col min="1" max="1" width="27.77734375" style="6" customWidth="1"/>
    <col min="2" max="2" width="7.5546875" style="6" bestFit="1" customWidth="1"/>
    <col min="3" max="3" width="6.77734375" style="6" customWidth="1"/>
    <col min="4" max="4" width="10.88671875" style="6" bestFit="1" customWidth="1"/>
    <col min="5" max="5" width="5.77734375" style="6" customWidth="1"/>
    <col min="6" max="6" width="5.6640625" style="6" customWidth="1"/>
    <col min="7" max="7" width="7.77734375" style="6" customWidth="1"/>
    <col min="8" max="8" width="5.5546875" style="6" customWidth="1"/>
    <col min="9" max="9" width="5.6640625" style="6" customWidth="1"/>
    <col min="10" max="10" width="7.77734375" style="6" customWidth="1"/>
    <col min="11" max="11" width="8.77734375" style="6" customWidth="1"/>
    <col min="12" max="12" width="10" style="6" customWidth="1"/>
    <col min="13" max="13" width="7.5546875" style="6" bestFit="1" customWidth="1"/>
    <col min="14" max="14" width="6.77734375" style="6" customWidth="1"/>
    <col min="15" max="15" width="10.88671875" style="6" bestFit="1" customWidth="1"/>
    <col min="16" max="16" width="1" style="46" customWidth="1"/>
    <col min="17" max="16384" width="9.6640625" style="6"/>
  </cols>
  <sheetData>
    <row r="1" spans="1:16" ht="20.25">
      <c r="A1" s="581" t="s">
        <v>174</v>
      </c>
      <c r="B1" s="582"/>
      <c r="C1" s="582"/>
      <c r="D1" s="582"/>
      <c r="E1" s="582"/>
      <c r="F1" s="582"/>
      <c r="G1" s="582"/>
      <c r="H1" s="582"/>
      <c r="I1" s="582"/>
      <c r="J1" s="582"/>
      <c r="K1" s="582"/>
      <c r="L1" s="582"/>
      <c r="M1" s="582"/>
      <c r="N1" s="582"/>
      <c r="O1" s="582"/>
      <c r="P1" s="45" t="s">
        <v>0</v>
      </c>
    </row>
    <row r="2" spans="1:16" ht="16.5" customHeight="1">
      <c r="A2" s="577"/>
      <c r="B2" s="577"/>
      <c r="C2" s="577"/>
      <c r="D2" s="577"/>
      <c r="E2" s="577"/>
      <c r="F2" s="577"/>
      <c r="G2" s="577"/>
      <c r="H2" s="577"/>
      <c r="I2" s="577"/>
      <c r="J2" s="577"/>
      <c r="K2" s="577"/>
      <c r="L2" s="577"/>
      <c r="M2" s="577"/>
      <c r="N2" s="577"/>
      <c r="O2" s="577"/>
      <c r="P2" s="45" t="s">
        <v>0</v>
      </c>
    </row>
    <row r="3" spans="1:16" ht="16.5" customHeight="1">
      <c r="A3" s="583" t="s">
        <v>175</v>
      </c>
      <c r="B3" s="584"/>
      <c r="C3" s="584"/>
      <c r="D3" s="584"/>
      <c r="E3" s="584"/>
      <c r="F3" s="584"/>
      <c r="G3" s="584"/>
      <c r="H3" s="584"/>
      <c r="I3" s="584"/>
      <c r="J3" s="584"/>
      <c r="K3" s="584"/>
      <c r="L3" s="584"/>
      <c r="M3" s="584"/>
      <c r="N3" s="584"/>
      <c r="O3" s="584"/>
      <c r="P3" s="45" t="s">
        <v>0</v>
      </c>
    </row>
    <row r="4" spans="1:16" ht="16.5" customHeight="1">
      <c r="A4" s="585" t="str">
        <f>+'B. Summary of Requirements '!A5</f>
        <v>Antitrust Division</v>
      </c>
      <c r="B4" s="580"/>
      <c r="C4" s="580"/>
      <c r="D4" s="580"/>
      <c r="E4" s="580"/>
      <c r="F4" s="580"/>
      <c r="G4" s="580"/>
      <c r="H4" s="580"/>
      <c r="I4" s="580"/>
      <c r="J4" s="580"/>
      <c r="K4" s="580"/>
      <c r="L4" s="580"/>
      <c r="M4" s="580"/>
      <c r="N4" s="580"/>
      <c r="O4" s="580"/>
      <c r="P4" s="45" t="s">
        <v>0</v>
      </c>
    </row>
    <row r="5" spans="1:16" ht="16.5" customHeight="1">
      <c r="A5" s="585" t="str">
        <f>+'B. Summary of Requirements '!A6</f>
        <v>Salaries and Expenses</v>
      </c>
      <c r="B5" s="584"/>
      <c r="C5" s="584"/>
      <c r="D5" s="584"/>
      <c r="E5" s="584"/>
      <c r="F5" s="584"/>
      <c r="G5" s="584"/>
      <c r="H5" s="584"/>
      <c r="I5" s="584"/>
      <c r="J5" s="584"/>
      <c r="K5" s="584"/>
      <c r="L5" s="584"/>
      <c r="M5" s="584"/>
      <c r="N5" s="584"/>
      <c r="O5" s="584"/>
      <c r="P5" s="45" t="s">
        <v>0</v>
      </c>
    </row>
    <row r="6" spans="1:16" ht="16.5" customHeight="1">
      <c r="A6" s="579" t="s">
        <v>90</v>
      </c>
      <c r="B6" s="580"/>
      <c r="C6" s="580"/>
      <c r="D6" s="580"/>
      <c r="E6" s="580"/>
      <c r="F6" s="580"/>
      <c r="G6" s="580"/>
      <c r="H6" s="580"/>
      <c r="I6" s="580"/>
      <c r="J6" s="580"/>
      <c r="K6" s="580"/>
      <c r="L6" s="580"/>
      <c r="M6" s="580"/>
      <c r="N6" s="580"/>
      <c r="O6" s="580"/>
      <c r="P6" s="45" t="s">
        <v>0</v>
      </c>
    </row>
    <row r="7" spans="1:16" ht="16.5" customHeight="1">
      <c r="A7" s="577"/>
      <c r="B7" s="577"/>
      <c r="C7" s="577"/>
      <c r="D7" s="577"/>
      <c r="E7" s="577"/>
      <c r="F7" s="577"/>
      <c r="G7" s="577"/>
      <c r="H7" s="577"/>
      <c r="I7" s="577"/>
      <c r="J7" s="577"/>
      <c r="K7" s="577"/>
      <c r="L7" s="577"/>
      <c r="M7" s="577"/>
      <c r="N7" s="577"/>
      <c r="O7" s="577"/>
      <c r="P7" s="45" t="s">
        <v>0</v>
      </c>
    </row>
    <row r="8" spans="1:16" ht="16.5" customHeight="1">
      <c r="A8" s="578"/>
      <c r="B8" s="578"/>
      <c r="C8" s="578"/>
      <c r="D8" s="578"/>
      <c r="E8" s="578"/>
      <c r="F8" s="578"/>
      <c r="G8" s="578"/>
      <c r="H8" s="578"/>
      <c r="I8" s="578"/>
      <c r="J8" s="578"/>
      <c r="K8" s="578"/>
      <c r="L8" s="578"/>
      <c r="M8" s="578"/>
      <c r="N8" s="578"/>
      <c r="O8" s="578"/>
      <c r="P8" s="45" t="s">
        <v>0</v>
      </c>
    </row>
    <row r="9" spans="1:16" ht="16.5" customHeight="1">
      <c r="A9" s="602" t="s">
        <v>23</v>
      </c>
      <c r="B9" s="588" t="s">
        <v>200</v>
      </c>
      <c r="C9" s="589"/>
      <c r="D9" s="590"/>
      <c r="E9" s="596" t="s">
        <v>199</v>
      </c>
      <c r="F9" s="597"/>
      <c r="G9" s="598"/>
      <c r="H9" s="588" t="s">
        <v>12</v>
      </c>
      <c r="I9" s="589"/>
      <c r="J9" s="589"/>
      <c r="K9" s="594" t="s">
        <v>112</v>
      </c>
      <c r="L9" s="594" t="s">
        <v>113</v>
      </c>
      <c r="M9" s="588" t="s">
        <v>176</v>
      </c>
      <c r="N9" s="589"/>
      <c r="O9" s="590"/>
      <c r="P9" s="45" t="s">
        <v>0</v>
      </c>
    </row>
    <row r="10" spans="1:16" ht="16.5" customHeight="1">
      <c r="A10" s="603"/>
      <c r="B10" s="591"/>
      <c r="C10" s="592"/>
      <c r="D10" s="593"/>
      <c r="E10" s="599"/>
      <c r="F10" s="600"/>
      <c r="G10" s="601"/>
      <c r="H10" s="591"/>
      <c r="I10" s="592"/>
      <c r="J10" s="592"/>
      <c r="K10" s="595"/>
      <c r="L10" s="595"/>
      <c r="M10" s="591"/>
      <c r="N10" s="592"/>
      <c r="O10" s="593"/>
      <c r="P10" s="45" t="s">
        <v>0</v>
      </c>
    </row>
    <row r="11" spans="1:16" ht="16.5" customHeight="1" thickBot="1">
      <c r="A11" s="604"/>
      <c r="B11" s="132" t="s">
        <v>100</v>
      </c>
      <c r="C11" s="133" t="s">
        <v>27</v>
      </c>
      <c r="D11" s="133" t="s">
        <v>102</v>
      </c>
      <c r="E11" s="132" t="s">
        <v>100</v>
      </c>
      <c r="F11" s="133" t="s">
        <v>27</v>
      </c>
      <c r="G11" s="133" t="s">
        <v>102</v>
      </c>
      <c r="H11" s="132" t="s">
        <v>100</v>
      </c>
      <c r="I11" s="133" t="s">
        <v>27</v>
      </c>
      <c r="J11" s="133" t="s">
        <v>102</v>
      </c>
      <c r="K11" s="167" t="s">
        <v>102</v>
      </c>
      <c r="L11" s="168" t="s">
        <v>102</v>
      </c>
      <c r="M11" s="132" t="s">
        <v>100</v>
      </c>
      <c r="N11" s="133" t="s">
        <v>27</v>
      </c>
      <c r="O11" s="134" t="s">
        <v>102</v>
      </c>
      <c r="P11" s="45" t="s">
        <v>0</v>
      </c>
    </row>
    <row r="12" spans="1:16" ht="16.5" customHeight="1">
      <c r="A12" s="212" t="s">
        <v>134</v>
      </c>
      <c r="B12" s="213">
        <v>880</v>
      </c>
      <c r="C12" s="214">
        <v>851</v>
      </c>
      <c r="D12" s="214">
        <v>159587</v>
      </c>
      <c r="E12" s="213">
        <v>0</v>
      </c>
      <c r="F12" s="214">
        <v>0</v>
      </c>
      <c r="G12" s="215">
        <v>0</v>
      </c>
      <c r="H12" s="213">
        <v>0</v>
      </c>
      <c r="I12" s="214">
        <v>0</v>
      </c>
      <c r="J12" s="214">
        <v>0</v>
      </c>
      <c r="K12" s="216">
        <v>1544</v>
      </c>
      <c r="L12" s="214">
        <v>0</v>
      </c>
      <c r="M12" s="213">
        <f>B12+E12+H12</f>
        <v>880</v>
      </c>
      <c r="N12" s="214">
        <f>C12+F12+I12</f>
        <v>851</v>
      </c>
      <c r="O12" s="215">
        <f>D12+G12+J12+K12+L12</f>
        <v>161131</v>
      </c>
      <c r="P12" s="45" t="s">
        <v>0</v>
      </c>
    </row>
    <row r="13" spans="1:16" ht="16.5" customHeight="1">
      <c r="A13" s="135" t="s">
        <v>108</v>
      </c>
      <c r="B13" s="136">
        <f>SUM(B12)</f>
        <v>880</v>
      </c>
      <c r="C13" s="137">
        <f>SUM(C12)</f>
        <v>851</v>
      </c>
      <c r="D13" s="138">
        <f>SUM(D12)</f>
        <v>159587</v>
      </c>
      <c r="E13" s="136">
        <f>SUM(E12:E12)</f>
        <v>0</v>
      </c>
      <c r="F13" s="137">
        <f>SUM(F12:F12)</f>
        <v>0</v>
      </c>
      <c r="G13" s="138">
        <f>SUM(G12)</f>
        <v>0</v>
      </c>
      <c r="H13" s="136">
        <f t="shared" ref="H13:O13" si="0">SUM(H12:H12)</f>
        <v>0</v>
      </c>
      <c r="I13" s="137">
        <f t="shared" si="0"/>
        <v>0</v>
      </c>
      <c r="J13" s="138">
        <f t="shared" si="0"/>
        <v>0</v>
      </c>
      <c r="K13" s="164">
        <f t="shared" si="0"/>
        <v>1544</v>
      </c>
      <c r="L13" s="138">
        <f t="shared" si="0"/>
        <v>0</v>
      </c>
      <c r="M13" s="136">
        <f t="shared" si="0"/>
        <v>880</v>
      </c>
      <c r="N13" s="137">
        <f t="shared" si="0"/>
        <v>851</v>
      </c>
      <c r="O13" s="139">
        <f t="shared" si="0"/>
        <v>161131</v>
      </c>
      <c r="P13" s="45" t="s">
        <v>0</v>
      </c>
    </row>
    <row r="14" spans="1:16" ht="16.5" customHeight="1">
      <c r="A14" s="131" t="s">
        <v>94</v>
      </c>
      <c r="B14" s="141"/>
      <c r="C14" s="142">
        <f>SUM(C13:C13)</f>
        <v>851</v>
      </c>
      <c r="D14" s="142"/>
      <c r="E14" s="141"/>
      <c r="F14" s="142">
        <f>+F13</f>
        <v>0</v>
      </c>
      <c r="G14" s="142"/>
      <c r="H14" s="141"/>
      <c r="I14" s="142">
        <f>+I13</f>
        <v>0</v>
      </c>
      <c r="J14" s="142"/>
      <c r="K14" s="165"/>
      <c r="L14" s="142"/>
      <c r="M14" s="141"/>
      <c r="N14" s="142">
        <f>SUM(N13:N13)</f>
        <v>851</v>
      </c>
      <c r="O14" s="143"/>
      <c r="P14" s="45" t="s">
        <v>0</v>
      </c>
    </row>
    <row r="15" spans="1:16" ht="16.5" customHeight="1">
      <c r="A15" s="131" t="s">
        <v>95</v>
      </c>
      <c r="B15" s="126"/>
      <c r="C15" s="127">
        <f>C14</f>
        <v>851</v>
      </c>
      <c r="D15" s="144"/>
      <c r="E15" s="126"/>
      <c r="F15" s="127">
        <f>F14</f>
        <v>0</v>
      </c>
      <c r="G15" s="144"/>
      <c r="H15" s="126"/>
      <c r="I15" s="127">
        <f>I14</f>
        <v>0</v>
      </c>
      <c r="J15" s="144"/>
      <c r="K15" s="166"/>
      <c r="L15" s="144"/>
      <c r="M15" s="126"/>
      <c r="N15" s="127">
        <f>N14</f>
        <v>851</v>
      </c>
      <c r="O15" s="145"/>
      <c r="P15" s="45" t="s">
        <v>0</v>
      </c>
    </row>
    <row r="16" spans="1:16" ht="16.5" customHeight="1">
      <c r="B16" s="1"/>
      <c r="C16" s="1"/>
      <c r="D16" s="1"/>
      <c r="E16" s="1"/>
      <c r="F16" s="1"/>
      <c r="G16" s="1"/>
      <c r="H16" s="1"/>
      <c r="I16" s="1"/>
      <c r="J16" s="1"/>
      <c r="K16" s="1"/>
      <c r="L16" s="1"/>
      <c r="M16" s="1"/>
      <c r="N16" s="1"/>
      <c r="O16" s="1"/>
    </row>
    <row r="17" spans="1:17" ht="96.75" customHeight="1">
      <c r="A17" s="605" t="s">
        <v>177</v>
      </c>
      <c r="B17" s="606"/>
      <c r="C17" s="606"/>
      <c r="D17" s="606"/>
      <c r="E17" s="606"/>
      <c r="F17" s="606"/>
      <c r="G17" s="606"/>
      <c r="H17" s="606"/>
      <c r="I17" s="606"/>
      <c r="J17" s="606"/>
      <c r="K17" s="606"/>
      <c r="L17" s="606"/>
      <c r="M17" s="606"/>
      <c r="N17" s="607"/>
      <c r="O17" s="607"/>
      <c r="P17" s="607"/>
      <c r="Q17" s="607"/>
    </row>
    <row r="18" spans="1:17" ht="16.5" customHeight="1">
      <c r="A18" s="1"/>
      <c r="B18" s="13"/>
      <c r="C18" s="1"/>
      <c r="D18" s="1"/>
      <c r="E18" s="1"/>
      <c r="F18" s="1"/>
      <c r="G18" s="1"/>
      <c r="H18" s="1"/>
      <c r="I18" s="1"/>
      <c r="J18" s="1"/>
      <c r="K18" s="1"/>
      <c r="L18" s="1"/>
      <c r="M18" s="1"/>
      <c r="N18" s="1"/>
      <c r="O18" s="1"/>
      <c r="P18" s="45"/>
    </row>
    <row r="19" spans="1:17" ht="16.5" customHeight="1">
      <c r="A19" s="1"/>
      <c r="B19" s="13"/>
      <c r="C19" s="1"/>
      <c r="D19" s="1"/>
      <c r="E19" s="1"/>
      <c r="F19" s="1"/>
      <c r="G19" s="1"/>
      <c r="H19" s="1"/>
      <c r="I19" s="1"/>
      <c r="J19" s="1"/>
      <c r="K19" s="1"/>
      <c r="L19" s="1"/>
      <c r="M19" s="1"/>
      <c r="N19" s="1"/>
      <c r="O19" s="1"/>
      <c r="P19" s="45"/>
    </row>
    <row r="20" spans="1:17" ht="16.5" customHeight="1">
      <c r="A20" s="1"/>
      <c r="B20" s="13"/>
      <c r="C20" s="1"/>
      <c r="D20" s="1"/>
      <c r="E20" s="1"/>
      <c r="F20" s="1"/>
      <c r="G20" s="1"/>
      <c r="H20" s="1"/>
      <c r="I20" s="1"/>
      <c r="J20" s="1"/>
      <c r="K20" s="1"/>
      <c r="L20" s="1"/>
      <c r="M20" s="1"/>
      <c r="N20" s="1"/>
      <c r="O20" s="1"/>
      <c r="P20" s="45"/>
    </row>
    <row r="21" spans="1:17" ht="16.5" customHeight="1">
      <c r="A21" s="1"/>
      <c r="B21" s="246"/>
      <c r="C21" s="246"/>
      <c r="D21" s="246"/>
      <c r="E21" s="246"/>
      <c r="F21" s="246"/>
      <c r="G21" s="246"/>
      <c r="H21" s="246"/>
      <c r="I21" s="246"/>
      <c r="J21" s="246"/>
      <c r="K21" s="246"/>
      <c r="L21" s="246"/>
      <c r="M21" s="1"/>
      <c r="N21" s="1"/>
      <c r="O21" s="1"/>
      <c r="P21" s="45"/>
    </row>
    <row r="22" spans="1:17" ht="16.5" customHeight="1">
      <c r="A22" s="129"/>
      <c r="B22" s="1"/>
      <c r="C22" s="1"/>
      <c r="D22" s="1"/>
      <c r="E22" s="1"/>
      <c r="F22" s="1"/>
      <c r="G22" s="1"/>
      <c r="H22" s="1"/>
      <c r="I22" s="1"/>
      <c r="J22" s="1"/>
      <c r="K22" s="1"/>
      <c r="L22" s="1"/>
      <c r="M22" s="1"/>
      <c r="N22" s="1"/>
      <c r="O22" s="1"/>
    </row>
    <row r="23" spans="1:17" ht="16.5" customHeight="1">
      <c r="A23" s="21"/>
      <c r="B23" s="21"/>
      <c r="C23" s="21"/>
      <c r="D23" s="21"/>
      <c r="E23" s="21"/>
      <c r="F23" s="21"/>
      <c r="G23" s="21"/>
      <c r="H23" s="1"/>
      <c r="I23" s="1"/>
      <c r="J23" s="1"/>
      <c r="K23" s="1"/>
      <c r="L23" s="1"/>
      <c r="M23" s="1"/>
      <c r="N23" s="1"/>
      <c r="O23" s="1"/>
      <c r="P23" s="35" t="s">
        <v>13</v>
      </c>
    </row>
    <row r="24" spans="1:17" ht="16.5" customHeight="1">
      <c r="A24" s="586"/>
      <c r="B24" s="587"/>
      <c r="C24" s="587"/>
      <c r="D24" s="587"/>
      <c r="E24" s="587"/>
      <c r="F24" s="587"/>
      <c r="G24" s="587"/>
      <c r="H24" s="587"/>
      <c r="I24" s="587"/>
      <c r="J24" s="587"/>
      <c r="K24" s="587"/>
      <c r="L24" s="587"/>
      <c r="M24" s="587"/>
      <c r="N24" s="587"/>
      <c r="O24" s="587"/>
      <c r="P24" s="587"/>
    </row>
    <row r="25" spans="1:17" ht="16.5" customHeight="1"/>
    <row r="26" spans="1:17" ht="16.5" customHeight="1"/>
    <row r="27" spans="1:17" ht="16.5" customHeight="1"/>
    <row r="28" spans="1:17" ht="16.5" customHeight="1"/>
  </sheetData>
  <mergeCells count="17">
    <mergeCell ref="A6:O6"/>
    <mergeCell ref="A1:O1"/>
    <mergeCell ref="A2:O2"/>
    <mergeCell ref="A3:O3"/>
    <mergeCell ref="A4:O4"/>
    <mergeCell ref="A5:O5"/>
    <mergeCell ref="A17:Q17"/>
    <mergeCell ref="A24:P24"/>
    <mergeCell ref="A7:O7"/>
    <mergeCell ref="A8:O8"/>
    <mergeCell ref="A9:A11"/>
    <mergeCell ref="B9:D10"/>
    <mergeCell ref="E9:G10"/>
    <mergeCell ref="H9:J10"/>
    <mergeCell ref="K9:K10"/>
    <mergeCell ref="L9:L10"/>
    <mergeCell ref="M9:O10"/>
  </mergeCells>
  <printOptions horizontalCentered="1"/>
  <pageMargins left="0.5" right="0.5" top="0.75" bottom="0.55000000000000004" header="0" footer="0"/>
  <pageSetup scale="73" firstPageNumber="2" orientation="landscape" useFirstPageNumber="1" horizontalDpi="300" verticalDpi="300" r:id="rId1"/>
  <headerFooter alignWithMargins="0">
    <oddFooter>&amp;C&amp;"Times New Roman,Regular"Exhibit G - Crosswalk of 2012 Availability</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AF36"/>
  <sheetViews>
    <sheetView showGridLines="0" showOutlineSymbols="0" view="pageBreakPreview" zoomScale="75" zoomScaleNormal="100" zoomScaleSheetLayoutView="75" workbookViewId="0">
      <selection activeCell="A20" sqref="A20:N20"/>
    </sheetView>
  </sheetViews>
  <sheetFormatPr defaultColWidth="9.6640625" defaultRowHeight="15.75"/>
  <cols>
    <col min="1" max="1" width="4.44140625" style="337" customWidth="1"/>
    <col min="2" max="2" width="45.6640625" style="337" customWidth="1"/>
    <col min="3" max="3" width="6.5546875" style="337" customWidth="1"/>
    <col min="4" max="4" width="5.6640625" style="337" customWidth="1"/>
    <col min="5" max="5" width="10.44140625" style="337" bestFit="1" customWidth="1"/>
    <col min="6" max="7" width="5.6640625" style="337" customWidth="1"/>
    <col min="8" max="8" width="11.77734375" style="337" customWidth="1"/>
    <col min="9" max="10" width="5.6640625" style="337" customWidth="1"/>
    <col min="11" max="11" width="10.44140625" style="337" bestFit="1" customWidth="1"/>
    <col min="12" max="13" width="5.6640625" style="337" customWidth="1"/>
    <col min="14" max="14" width="7.6640625" style="337" customWidth="1"/>
    <col min="15" max="15" width="1.21875" style="363" customWidth="1"/>
    <col min="16" max="16" width="27.5546875" style="337" customWidth="1"/>
    <col min="17" max="20" width="7.6640625" style="337" customWidth="1"/>
    <col min="21" max="21" width="3.6640625" style="337" customWidth="1"/>
    <col min="22" max="24" width="7.6640625" style="337" customWidth="1"/>
    <col min="25" max="25" width="3.6640625" style="337" customWidth="1"/>
    <col min="26" max="28" width="7.6640625" style="337" customWidth="1"/>
    <col min="29" max="29" width="3.6640625" style="337" customWidth="1"/>
    <col min="30" max="32" width="7.6640625" style="337" customWidth="1"/>
    <col min="33" max="16384" width="9.6640625" style="337"/>
  </cols>
  <sheetData>
    <row r="1" spans="1:21" ht="20.25">
      <c r="A1" s="625" t="s">
        <v>178</v>
      </c>
      <c r="B1" s="626"/>
      <c r="C1" s="626"/>
      <c r="D1" s="626"/>
      <c r="E1" s="626"/>
      <c r="F1" s="626"/>
      <c r="G1" s="626"/>
      <c r="H1" s="626"/>
      <c r="I1" s="626"/>
      <c r="J1" s="626"/>
      <c r="K1" s="626"/>
      <c r="L1" s="626"/>
      <c r="M1" s="626"/>
      <c r="N1" s="626"/>
      <c r="O1" s="335" t="s">
        <v>0</v>
      </c>
      <c r="P1" s="336"/>
      <c r="Q1" s="336"/>
      <c r="R1" s="336"/>
      <c r="S1" s="336"/>
      <c r="T1" s="336"/>
      <c r="U1" s="336"/>
    </row>
    <row r="2" spans="1:21" ht="13.9" customHeight="1">
      <c r="A2" s="338"/>
      <c r="O2" s="335" t="s">
        <v>0</v>
      </c>
      <c r="P2" s="336"/>
      <c r="Q2" s="336"/>
      <c r="R2" s="336"/>
      <c r="S2" s="336"/>
      <c r="T2" s="336"/>
      <c r="U2" s="336"/>
    </row>
    <row r="3" spans="1:21" ht="18.75">
      <c r="A3" s="627" t="s">
        <v>179</v>
      </c>
      <c r="B3" s="628"/>
      <c r="C3" s="628"/>
      <c r="D3" s="628"/>
      <c r="E3" s="628"/>
      <c r="F3" s="628"/>
      <c r="G3" s="628"/>
      <c r="H3" s="628"/>
      <c r="I3" s="628"/>
      <c r="J3" s="628"/>
      <c r="K3" s="628"/>
      <c r="L3" s="628"/>
      <c r="M3" s="628"/>
      <c r="N3" s="628"/>
      <c r="O3" s="335" t="s">
        <v>0</v>
      </c>
      <c r="P3" s="336"/>
      <c r="Q3" s="336"/>
      <c r="R3" s="336"/>
      <c r="S3" s="336"/>
      <c r="T3" s="336"/>
      <c r="U3" s="336"/>
    </row>
    <row r="4" spans="1:21" ht="16.5">
      <c r="A4" s="629" t="s">
        <v>134</v>
      </c>
      <c r="B4" s="630"/>
      <c r="C4" s="630"/>
      <c r="D4" s="630"/>
      <c r="E4" s="630"/>
      <c r="F4" s="630"/>
      <c r="G4" s="630"/>
      <c r="H4" s="630"/>
      <c r="I4" s="630"/>
      <c r="J4" s="630"/>
      <c r="K4" s="630"/>
      <c r="L4" s="630"/>
      <c r="M4" s="630"/>
      <c r="N4" s="630"/>
      <c r="O4" s="335" t="s">
        <v>0</v>
      </c>
      <c r="P4" s="336"/>
      <c r="Q4" s="336"/>
      <c r="R4" s="336"/>
      <c r="S4" s="336"/>
      <c r="T4" s="336"/>
      <c r="U4" s="336"/>
    </row>
    <row r="5" spans="1:21" ht="16.5">
      <c r="A5" s="629" t="str">
        <f>+'[3]B. Summary of Requirements '!A6</f>
        <v>Salaries and Expenses</v>
      </c>
      <c r="B5" s="628"/>
      <c r="C5" s="628"/>
      <c r="D5" s="628"/>
      <c r="E5" s="628"/>
      <c r="F5" s="628"/>
      <c r="G5" s="628"/>
      <c r="H5" s="628"/>
      <c r="I5" s="628"/>
      <c r="J5" s="628"/>
      <c r="K5" s="628"/>
      <c r="L5" s="628"/>
      <c r="M5" s="628"/>
      <c r="N5" s="628"/>
      <c r="O5" s="335" t="s">
        <v>0</v>
      </c>
      <c r="P5" s="336"/>
      <c r="Q5" s="336"/>
      <c r="R5" s="336"/>
      <c r="S5" s="336"/>
      <c r="T5" s="336"/>
      <c r="U5" s="336"/>
    </row>
    <row r="6" spans="1:21">
      <c r="A6" s="631" t="s">
        <v>90</v>
      </c>
      <c r="B6" s="630"/>
      <c r="C6" s="630"/>
      <c r="D6" s="630"/>
      <c r="E6" s="630"/>
      <c r="F6" s="630"/>
      <c r="G6" s="630"/>
      <c r="H6" s="630"/>
      <c r="I6" s="630"/>
      <c r="J6" s="630"/>
      <c r="K6" s="630"/>
      <c r="L6" s="630"/>
      <c r="M6" s="630"/>
      <c r="N6" s="630"/>
      <c r="O6" s="335" t="s">
        <v>0</v>
      </c>
      <c r="P6" s="336"/>
      <c r="Q6" s="336"/>
      <c r="R6" s="336"/>
      <c r="S6" s="336"/>
      <c r="T6" s="336"/>
      <c r="U6" s="336"/>
    </row>
    <row r="7" spans="1:21">
      <c r="F7" s="339"/>
      <c r="G7" s="339"/>
      <c r="H7" s="339"/>
      <c r="O7" s="335" t="s">
        <v>0</v>
      </c>
      <c r="P7" s="336"/>
      <c r="Q7" s="336"/>
      <c r="R7" s="336"/>
      <c r="S7" s="336"/>
      <c r="T7" s="336"/>
      <c r="U7" s="336"/>
    </row>
    <row r="8" spans="1:21">
      <c r="A8" s="632" t="s">
        <v>180</v>
      </c>
      <c r="B8" s="633"/>
      <c r="C8" s="636" t="s">
        <v>181</v>
      </c>
      <c r="D8" s="637"/>
      <c r="E8" s="638"/>
      <c r="F8" s="636" t="s">
        <v>182</v>
      </c>
      <c r="G8" s="637"/>
      <c r="H8" s="638"/>
      <c r="I8" s="636" t="s">
        <v>124</v>
      </c>
      <c r="J8" s="637"/>
      <c r="K8" s="638"/>
      <c r="L8" s="636" t="s">
        <v>183</v>
      </c>
      <c r="M8" s="637"/>
      <c r="N8" s="638"/>
      <c r="O8" s="335" t="s">
        <v>0</v>
      </c>
      <c r="P8" s="336"/>
      <c r="Q8" s="336"/>
      <c r="R8" s="336"/>
      <c r="S8" s="336"/>
      <c r="T8" s="336"/>
      <c r="U8" s="336"/>
    </row>
    <row r="9" spans="1:21" ht="16.5" thickBot="1">
      <c r="A9" s="634"/>
      <c r="B9" s="635"/>
      <c r="C9" s="340" t="s">
        <v>100</v>
      </c>
      <c r="D9" s="341" t="s">
        <v>27</v>
      </c>
      <c r="E9" s="342" t="s">
        <v>102</v>
      </c>
      <c r="F9" s="340" t="s">
        <v>100</v>
      </c>
      <c r="G9" s="341" t="s">
        <v>27</v>
      </c>
      <c r="H9" s="341" t="s">
        <v>102</v>
      </c>
      <c r="I9" s="340" t="s">
        <v>100</v>
      </c>
      <c r="J9" s="341" t="s">
        <v>27</v>
      </c>
      <c r="K9" s="341" t="s">
        <v>102</v>
      </c>
      <c r="L9" s="340" t="s">
        <v>100</v>
      </c>
      <c r="M9" s="341" t="s">
        <v>27</v>
      </c>
      <c r="N9" s="342" t="s">
        <v>102</v>
      </c>
      <c r="O9" s="335" t="s">
        <v>0</v>
      </c>
      <c r="P9" s="336"/>
      <c r="Q9" s="336"/>
      <c r="R9" s="336"/>
      <c r="S9" s="336"/>
      <c r="T9" s="336"/>
      <c r="U9" s="336"/>
    </row>
    <row r="10" spans="1:21">
      <c r="A10" s="615" t="s">
        <v>185</v>
      </c>
      <c r="B10" s="616"/>
      <c r="C10" s="343"/>
      <c r="D10" s="344"/>
      <c r="E10" s="345">
        <v>190</v>
      </c>
      <c r="F10" s="343"/>
      <c r="G10" s="344"/>
      <c r="H10" s="344">
        <v>160</v>
      </c>
      <c r="I10" s="343"/>
      <c r="J10" s="344"/>
      <c r="K10" s="344">
        <v>200</v>
      </c>
      <c r="L10" s="343">
        <f>I10-F10</f>
        <v>0</v>
      </c>
      <c r="M10" s="344">
        <f>J10-G10</f>
        <v>0</v>
      </c>
      <c r="N10" s="345">
        <f>K10-H10</f>
        <v>40</v>
      </c>
      <c r="O10" s="335" t="s">
        <v>0</v>
      </c>
      <c r="P10" s="336"/>
      <c r="Q10" s="336"/>
      <c r="R10" s="336"/>
      <c r="S10" s="336"/>
      <c r="T10" s="336"/>
      <c r="U10" s="336"/>
    </row>
    <row r="11" spans="1:21">
      <c r="A11" s="617" t="s">
        <v>186</v>
      </c>
      <c r="B11" s="618"/>
      <c r="C11" s="343"/>
      <c r="D11" s="344"/>
      <c r="E11" s="345">
        <v>47</v>
      </c>
      <c r="F11" s="343"/>
      <c r="G11" s="344"/>
      <c r="H11" s="344">
        <v>0</v>
      </c>
      <c r="I11" s="343"/>
      <c r="J11" s="344"/>
      <c r="K11" s="344">
        <v>0</v>
      </c>
      <c r="L11" s="343">
        <f t="shared" ref="L11:N15" si="0">I11-F11</f>
        <v>0</v>
      </c>
      <c r="M11" s="344">
        <f t="shared" si="0"/>
        <v>0</v>
      </c>
      <c r="N11" s="345">
        <f t="shared" si="0"/>
        <v>0</v>
      </c>
      <c r="O11" s="335" t="s">
        <v>0</v>
      </c>
      <c r="P11" s="336"/>
      <c r="Q11" s="336"/>
      <c r="R11" s="336"/>
      <c r="S11" s="336"/>
      <c r="T11" s="336"/>
      <c r="U11" s="336"/>
    </row>
    <row r="12" spans="1:21">
      <c r="A12" s="375" t="s">
        <v>187</v>
      </c>
      <c r="B12" s="376"/>
      <c r="C12" s="343"/>
      <c r="D12" s="344"/>
      <c r="E12" s="345">
        <v>5000</v>
      </c>
      <c r="F12" s="343"/>
      <c r="G12" s="344"/>
      <c r="H12" s="344">
        <v>7400</v>
      </c>
      <c r="I12" s="343"/>
      <c r="J12" s="344"/>
      <c r="K12" s="344">
        <v>0</v>
      </c>
      <c r="L12" s="343">
        <f t="shared" ref="L12:L13" si="1">I12-F12</f>
        <v>0</v>
      </c>
      <c r="M12" s="344">
        <f t="shared" ref="M12:M13" si="2">J12-G12</f>
        <v>0</v>
      </c>
      <c r="N12" s="345">
        <f t="shared" ref="N12:N13" si="3">K12-H12</f>
        <v>-7400</v>
      </c>
      <c r="O12" s="335" t="s">
        <v>0</v>
      </c>
      <c r="P12" s="336"/>
      <c r="Q12" s="336"/>
      <c r="R12" s="336"/>
      <c r="S12" s="336"/>
      <c r="T12" s="336"/>
      <c r="U12" s="336"/>
    </row>
    <row r="13" spans="1:21">
      <c r="A13" s="375" t="s">
        <v>188</v>
      </c>
      <c r="B13" s="376"/>
      <c r="C13" s="343"/>
      <c r="D13" s="344"/>
      <c r="E13" s="345">
        <v>5</v>
      </c>
      <c r="F13" s="343"/>
      <c r="G13" s="344"/>
      <c r="H13" s="344">
        <v>17</v>
      </c>
      <c r="I13" s="343"/>
      <c r="J13" s="344"/>
      <c r="K13" s="344">
        <v>0</v>
      </c>
      <c r="L13" s="343">
        <f t="shared" si="1"/>
        <v>0</v>
      </c>
      <c r="M13" s="344">
        <f t="shared" si="2"/>
        <v>0</v>
      </c>
      <c r="N13" s="345">
        <f t="shared" si="3"/>
        <v>-17</v>
      </c>
      <c r="O13" s="335" t="s">
        <v>0</v>
      </c>
      <c r="P13" s="336"/>
      <c r="Q13" s="336"/>
      <c r="R13" s="336"/>
      <c r="S13" s="336"/>
      <c r="T13" s="336"/>
      <c r="U13" s="336"/>
    </row>
    <row r="14" spans="1:21">
      <c r="A14" s="375" t="s">
        <v>189</v>
      </c>
      <c r="B14" s="376"/>
      <c r="C14" s="343"/>
      <c r="D14" s="344"/>
      <c r="E14" s="345">
        <v>154</v>
      </c>
      <c r="F14" s="343"/>
      <c r="G14" s="344"/>
      <c r="H14" s="344">
        <v>0</v>
      </c>
      <c r="I14" s="343"/>
      <c r="J14" s="344"/>
      <c r="K14" s="344">
        <v>0</v>
      </c>
      <c r="L14" s="343">
        <f t="shared" si="0"/>
        <v>0</v>
      </c>
      <c r="M14" s="344">
        <f t="shared" si="0"/>
        <v>0</v>
      </c>
      <c r="N14" s="345">
        <f t="shared" si="0"/>
        <v>0</v>
      </c>
      <c r="O14" s="335" t="s">
        <v>0</v>
      </c>
      <c r="P14" s="336"/>
      <c r="Q14" s="336"/>
      <c r="R14" s="336"/>
      <c r="S14" s="336"/>
      <c r="T14" s="336"/>
      <c r="U14" s="336"/>
    </row>
    <row r="15" spans="1:21">
      <c r="A15" s="619" t="s">
        <v>190</v>
      </c>
      <c r="B15" s="620"/>
      <c r="C15" s="346"/>
      <c r="D15" s="347"/>
      <c r="E15" s="348">
        <v>30</v>
      </c>
      <c r="F15" s="346"/>
      <c r="G15" s="347"/>
      <c r="H15" s="347">
        <v>0</v>
      </c>
      <c r="I15" s="346"/>
      <c r="J15" s="347"/>
      <c r="K15" s="347">
        <v>0</v>
      </c>
      <c r="L15" s="408">
        <f t="shared" si="0"/>
        <v>0</v>
      </c>
      <c r="M15" s="409">
        <f t="shared" si="0"/>
        <v>0</v>
      </c>
      <c r="N15" s="410">
        <f t="shared" si="0"/>
        <v>0</v>
      </c>
      <c r="O15" s="335" t="s">
        <v>0</v>
      </c>
      <c r="P15" s="349"/>
      <c r="Q15" s="349"/>
      <c r="R15" s="336"/>
      <c r="S15" s="336"/>
      <c r="T15" s="336"/>
      <c r="U15" s="336"/>
    </row>
    <row r="16" spans="1:21">
      <c r="A16" s="621"/>
      <c r="B16" s="622"/>
      <c r="C16" s="350"/>
      <c r="D16" s="351"/>
      <c r="E16" s="352"/>
      <c r="F16" s="350"/>
      <c r="G16" s="353"/>
      <c r="H16" s="353"/>
      <c r="I16" s="350"/>
      <c r="J16" s="353"/>
      <c r="K16" s="353"/>
      <c r="L16" s="350"/>
      <c r="M16" s="353"/>
      <c r="N16" s="352"/>
      <c r="O16" s="335" t="s">
        <v>0</v>
      </c>
      <c r="P16" s="336"/>
      <c r="Q16" s="336"/>
      <c r="R16" s="336"/>
      <c r="S16" s="336"/>
      <c r="T16" s="336"/>
      <c r="U16" s="336"/>
    </row>
    <row r="17" spans="1:32">
      <c r="A17" s="623" t="s">
        <v>184</v>
      </c>
      <c r="B17" s="624"/>
      <c r="C17" s="354">
        <f>SUM(C10:C16)</f>
        <v>0</v>
      </c>
      <c r="D17" s="355">
        <f t="shared" ref="D17:M17" si="4">SUM(D10:D16)</f>
        <v>0</v>
      </c>
      <c r="E17" s="356">
        <f t="shared" si="4"/>
        <v>5426</v>
      </c>
      <c r="F17" s="354">
        <f t="shared" si="4"/>
        <v>0</v>
      </c>
      <c r="G17" s="355">
        <f t="shared" si="4"/>
        <v>0</v>
      </c>
      <c r="H17" s="357">
        <f>SUM(H10:H16)</f>
        <v>7577</v>
      </c>
      <c r="I17" s="354">
        <f t="shared" si="4"/>
        <v>0</v>
      </c>
      <c r="J17" s="355">
        <f t="shared" si="4"/>
        <v>0</v>
      </c>
      <c r="K17" s="357">
        <f t="shared" si="4"/>
        <v>200</v>
      </c>
      <c r="L17" s="354">
        <f>SUM(L10:L16)</f>
        <v>0</v>
      </c>
      <c r="M17" s="355">
        <f t="shared" si="4"/>
        <v>0</v>
      </c>
      <c r="N17" s="356">
        <f>SUM(N10:N16)</f>
        <v>-7377</v>
      </c>
      <c r="O17" s="335" t="s">
        <v>13</v>
      </c>
      <c r="P17" s="336"/>
      <c r="Q17" s="336"/>
      <c r="R17" s="336"/>
      <c r="S17" s="336"/>
      <c r="T17" s="336"/>
      <c r="U17" s="336"/>
    </row>
    <row r="18" spans="1:32">
      <c r="A18" s="358"/>
      <c r="B18" s="358"/>
      <c r="C18" s="359"/>
      <c r="D18" s="359"/>
      <c r="E18" s="360"/>
      <c r="F18" s="359"/>
      <c r="G18" s="359"/>
      <c r="H18" s="360"/>
      <c r="I18" s="359"/>
      <c r="J18" s="359"/>
      <c r="K18" s="360"/>
      <c r="L18" s="359"/>
      <c r="M18" s="359"/>
      <c r="N18" s="360"/>
      <c r="O18" s="610" t="s">
        <v>13</v>
      </c>
      <c r="P18" s="610"/>
      <c r="Q18" s="336"/>
      <c r="R18" s="336"/>
      <c r="S18" s="336"/>
      <c r="T18" s="336"/>
      <c r="U18" s="336"/>
    </row>
    <row r="19" spans="1:32">
      <c r="A19" s="358"/>
      <c r="B19" s="358"/>
      <c r="C19" s="359"/>
      <c r="D19" s="359"/>
      <c r="E19" s="360"/>
      <c r="F19" s="359"/>
      <c r="G19" s="359"/>
      <c r="H19" s="360"/>
      <c r="I19" s="359"/>
      <c r="J19" s="359"/>
      <c r="K19" s="360"/>
      <c r="L19" s="359"/>
      <c r="M19" s="359"/>
      <c r="N19" s="360"/>
      <c r="O19" s="610"/>
      <c r="P19" s="610"/>
      <c r="Q19" s="336"/>
      <c r="R19" s="336"/>
      <c r="S19" s="336"/>
      <c r="T19" s="336"/>
      <c r="U19" s="336"/>
    </row>
    <row r="20" spans="1:32">
      <c r="A20" s="611"/>
      <c r="B20" s="612"/>
      <c r="C20" s="612"/>
      <c r="D20" s="612"/>
      <c r="E20" s="612"/>
      <c r="F20" s="612"/>
      <c r="G20" s="612"/>
      <c r="H20" s="612"/>
      <c r="I20" s="612"/>
      <c r="J20" s="612"/>
      <c r="K20" s="612"/>
      <c r="L20" s="612"/>
      <c r="M20" s="612"/>
      <c r="N20" s="612"/>
      <c r="O20" s="610"/>
      <c r="P20" s="610"/>
      <c r="Q20" s="361"/>
      <c r="R20" s="361"/>
      <c r="S20" s="361"/>
      <c r="T20" s="361"/>
      <c r="U20" s="361"/>
      <c r="V20" s="361"/>
      <c r="W20" s="361"/>
      <c r="X20" s="361"/>
      <c r="Y20" s="361"/>
      <c r="Z20" s="361"/>
      <c r="AA20" s="361"/>
      <c r="AB20" s="361"/>
      <c r="AC20" s="361"/>
      <c r="AD20" s="361"/>
      <c r="AE20" s="361"/>
      <c r="AF20" s="361"/>
    </row>
    <row r="21" spans="1:32">
      <c r="A21" s="336"/>
      <c r="B21" s="336"/>
      <c r="C21" s="362"/>
      <c r="D21" s="362"/>
      <c r="E21" s="362"/>
      <c r="F21" s="362"/>
      <c r="G21" s="362"/>
      <c r="H21" s="362"/>
      <c r="I21" s="362"/>
      <c r="J21" s="362"/>
      <c r="K21" s="362"/>
      <c r="L21" s="362"/>
      <c r="M21" s="362"/>
      <c r="N21" s="362"/>
      <c r="P21" s="361"/>
      <c r="Q21" s="361"/>
      <c r="R21" s="361"/>
      <c r="S21" s="361"/>
      <c r="T21" s="361"/>
      <c r="U21" s="361"/>
      <c r="V21" s="361"/>
      <c r="W21" s="361"/>
      <c r="X21" s="361"/>
      <c r="Y21" s="361"/>
      <c r="Z21" s="361"/>
      <c r="AA21" s="361"/>
      <c r="AB21" s="361"/>
      <c r="AC21" s="361"/>
      <c r="AD21" s="361"/>
      <c r="AE21" s="361"/>
      <c r="AF21" s="361"/>
    </row>
    <row r="22" spans="1:32" s="368" customFormat="1">
      <c r="A22" s="364"/>
      <c r="B22" s="364"/>
      <c r="C22" s="365"/>
      <c r="D22" s="365"/>
      <c r="E22" s="365"/>
      <c r="F22" s="365"/>
      <c r="G22" s="365"/>
      <c r="H22" s="365"/>
      <c r="I22" s="365"/>
      <c r="J22" s="365"/>
      <c r="K22" s="365"/>
      <c r="L22" s="365"/>
      <c r="M22" s="365"/>
      <c r="N22" s="365"/>
      <c r="O22" s="366"/>
      <c r="P22" s="367"/>
      <c r="Q22" s="367"/>
      <c r="R22" s="367"/>
      <c r="S22" s="367"/>
      <c r="T22" s="367"/>
      <c r="U22" s="367"/>
      <c r="V22" s="367"/>
      <c r="W22" s="367"/>
      <c r="X22" s="367"/>
      <c r="Y22" s="367"/>
      <c r="Z22" s="367"/>
      <c r="AA22" s="367"/>
      <c r="AB22" s="367"/>
      <c r="AC22" s="367"/>
      <c r="AD22" s="367"/>
      <c r="AE22" s="367"/>
      <c r="AF22" s="367"/>
    </row>
    <row r="23" spans="1:32" s="368" customFormat="1">
      <c r="A23" s="364"/>
      <c r="B23" s="364"/>
      <c r="C23" s="364"/>
      <c r="D23" s="364"/>
      <c r="E23" s="364"/>
      <c r="F23" s="364"/>
      <c r="G23" s="364"/>
      <c r="H23" s="364"/>
      <c r="I23" s="364"/>
      <c r="J23" s="364"/>
      <c r="K23" s="364"/>
      <c r="L23" s="364"/>
      <c r="M23" s="364"/>
      <c r="N23" s="364"/>
      <c r="O23" s="366"/>
      <c r="P23" s="367"/>
      <c r="Q23" s="367"/>
      <c r="R23" s="367"/>
      <c r="S23" s="367"/>
      <c r="T23" s="367"/>
      <c r="U23" s="367"/>
      <c r="V23" s="367"/>
      <c r="W23" s="367"/>
      <c r="X23" s="367"/>
      <c r="Y23" s="367"/>
      <c r="Z23" s="367"/>
      <c r="AA23" s="367"/>
      <c r="AB23" s="367"/>
      <c r="AC23" s="367"/>
      <c r="AD23" s="367"/>
      <c r="AE23" s="367"/>
      <c r="AF23" s="367"/>
    </row>
    <row r="24" spans="1:32" s="368" customFormat="1" ht="18">
      <c r="A24" s="369"/>
      <c r="B24" s="370"/>
      <c r="C24" s="370"/>
      <c r="D24" s="370"/>
      <c r="E24" s="370"/>
      <c r="F24" s="370"/>
      <c r="G24" s="370"/>
      <c r="H24" s="370"/>
      <c r="I24" s="370"/>
      <c r="J24" s="370"/>
      <c r="K24" s="370"/>
      <c r="L24" s="370"/>
      <c r="M24" s="370"/>
      <c r="N24" s="370"/>
      <c r="O24" s="366"/>
      <c r="P24" s="371"/>
      <c r="Q24" s="372"/>
      <c r="R24" s="372"/>
      <c r="S24" s="372"/>
      <c r="T24" s="372"/>
      <c r="U24" s="372"/>
      <c r="V24" s="372"/>
      <c r="W24" s="372"/>
      <c r="X24" s="372"/>
      <c r="Y24" s="372"/>
      <c r="Z24" s="372"/>
      <c r="AA24" s="372"/>
      <c r="AB24" s="372"/>
      <c r="AC24" s="372"/>
      <c r="AD24" s="372"/>
      <c r="AE24" s="372"/>
      <c r="AF24" s="372"/>
    </row>
    <row r="25" spans="1:32" s="368" customFormat="1" ht="42.75" customHeight="1">
      <c r="A25" s="608"/>
      <c r="B25" s="608"/>
      <c r="C25" s="608"/>
      <c r="D25" s="608"/>
      <c r="E25" s="608"/>
      <c r="F25" s="608"/>
      <c r="G25" s="608"/>
      <c r="H25" s="608"/>
      <c r="I25" s="608"/>
      <c r="J25" s="608"/>
      <c r="K25" s="608"/>
      <c r="L25" s="608"/>
      <c r="M25" s="608"/>
      <c r="N25" s="609"/>
      <c r="O25" s="366"/>
      <c r="P25" s="371"/>
      <c r="Q25" s="372"/>
      <c r="R25" s="372"/>
      <c r="S25" s="372"/>
      <c r="T25" s="372"/>
      <c r="U25" s="372"/>
      <c r="V25" s="372"/>
      <c r="W25" s="372"/>
      <c r="X25" s="372"/>
      <c r="Y25" s="372"/>
      <c r="Z25" s="372"/>
      <c r="AA25" s="372"/>
      <c r="AB25" s="372"/>
      <c r="AC25" s="372"/>
      <c r="AD25" s="372"/>
      <c r="AE25" s="372"/>
      <c r="AF25" s="372"/>
    </row>
    <row r="26" spans="1:32" s="368" customFormat="1">
      <c r="A26" s="373"/>
      <c r="B26" s="373"/>
      <c r="C26" s="373"/>
      <c r="D26" s="373"/>
      <c r="E26" s="373"/>
      <c r="F26" s="373"/>
      <c r="G26" s="373"/>
      <c r="H26" s="373"/>
      <c r="I26" s="373"/>
      <c r="J26" s="373"/>
      <c r="K26" s="373"/>
      <c r="L26" s="373"/>
      <c r="M26" s="373"/>
      <c r="N26" s="373"/>
      <c r="O26" s="366"/>
      <c r="P26" s="367"/>
      <c r="Q26" s="367"/>
      <c r="R26" s="367"/>
      <c r="S26" s="367"/>
      <c r="T26" s="367"/>
      <c r="U26" s="367"/>
      <c r="V26" s="367"/>
      <c r="W26" s="367"/>
      <c r="X26" s="367"/>
      <c r="Y26" s="367"/>
      <c r="Z26" s="367"/>
      <c r="AA26" s="367"/>
      <c r="AB26" s="367"/>
      <c r="AC26" s="367"/>
      <c r="AD26" s="367"/>
      <c r="AE26" s="367"/>
      <c r="AF26" s="367"/>
    </row>
    <row r="27" spans="1:32" s="368" customFormat="1" ht="96.75" customHeight="1">
      <c r="A27" s="613"/>
      <c r="B27" s="613"/>
      <c r="C27" s="613"/>
      <c r="D27" s="613"/>
      <c r="E27" s="613"/>
      <c r="F27" s="613"/>
      <c r="G27" s="613"/>
      <c r="H27" s="613"/>
      <c r="I27" s="613"/>
      <c r="J27" s="613"/>
      <c r="K27" s="613"/>
      <c r="L27" s="613"/>
      <c r="M27" s="613"/>
      <c r="N27" s="613"/>
      <c r="O27" s="366"/>
      <c r="P27" s="367"/>
      <c r="Q27" s="367"/>
      <c r="R27" s="367"/>
      <c r="S27" s="367"/>
      <c r="T27" s="367"/>
      <c r="U27" s="367"/>
      <c r="V27" s="367"/>
      <c r="W27" s="367"/>
      <c r="X27" s="367"/>
      <c r="Y27" s="367"/>
      <c r="Z27" s="367"/>
      <c r="AA27" s="367"/>
      <c r="AB27" s="367"/>
      <c r="AC27" s="367"/>
      <c r="AD27" s="367"/>
      <c r="AE27" s="367"/>
      <c r="AF27" s="367"/>
    </row>
    <row r="28" spans="1:32" s="368" customFormat="1" ht="18.75" customHeight="1">
      <c r="A28" s="374"/>
      <c r="B28" s="374"/>
      <c r="C28" s="374"/>
      <c r="D28" s="374"/>
      <c r="E28" s="374"/>
      <c r="F28" s="374"/>
      <c r="G28" s="374"/>
      <c r="H28" s="374"/>
      <c r="I28" s="374"/>
      <c r="J28" s="374"/>
      <c r="K28" s="374"/>
      <c r="L28" s="374"/>
      <c r="M28" s="374"/>
      <c r="N28" s="374"/>
      <c r="O28" s="366"/>
      <c r="P28" s="367"/>
      <c r="Q28" s="367"/>
      <c r="R28" s="367"/>
      <c r="S28" s="367"/>
      <c r="T28" s="367"/>
      <c r="U28" s="367"/>
      <c r="V28" s="367"/>
      <c r="W28" s="367"/>
      <c r="X28" s="367"/>
      <c r="Y28" s="367"/>
      <c r="Z28" s="367"/>
      <c r="AA28" s="367"/>
      <c r="AB28" s="367"/>
      <c r="AC28" s="367"/>
      <c r="AD28" s="367"/>
      <c r="AE28" s="367"/>
      <c r="AF28" s="367"/>
    </row>
    <row r="29" spans="1:32" s="368" customFormat="1" ht="15.75" customHeight="1">
      <c r="A29" s="614"/>
      <c r="B29" s="614"/>
      <c r="C29" s="614"/>
      <c r="D29" s="614"/>
      <c r="E29" s="614"/>
      <c r="F29" s="614"/>
      <c r="G29" s="614"/>
      <c r="H29" s="614"/>
      <c r="I29" s="614"/>
      <c r="J29" s="614"/>
      <c r="K29" s="614"/>
      <c r="L29" s="614"/>
      <c r="M29" s="614"/>
      <c r="N29" s="614"/>
      <c r="O29" s="366"/>
      <c r="P29" s="367"/>
      <c r="Q29" s="367"/>
      <c r="R29" s="367"/>
      <c r="S29" s="367"/>
      <c r="T29" s="367"/>
      <c r="U29" s="367"/>
      <c r="V29" s="367"/>
      <c r="W29" s="367"/>
      <c r="X29" s="367"/>
      <c r="Y29" s="367"/>
      <c r="Z29" s="367"/>
      <c r="AA29" s="367"/>
      <c r="AB29" s="367"/>
      <c r="AC29" s="367"/>
      <c r="AD29" s="367"/>
      <c r="AE29" s="367"/>
      <c r="AF29" s="367"/>
    </row>
    <row r="30" spans="1:32" s="368" customFormat="1" ht="24" customHeight="1">
      <c r="A30" s="614"/>
      <c r="B30" s="614"/>
      <c r="C30" s="614"/>
      <c r="D30" s="614"/>
      <c r="E30" s="614"/>
      <c r="F30" s="614"/>
      <c r="G30" s="614"/>
      <c r="H30" s="614"/>
      <c r="I30" s="614"/>
      <c r="J30" s="614"/>
      <c r="K30" s="614"/>
      <c r="L30" s="614"/>
      <c r="M30" s="614"/>
      <c r="N30" s="614"/>
      <c r="O30" s="366"/>
      <c r="P30" s="367"/>
      <c r="Q30" s="367"/>
      <c r="R30" s="367"/>
      <c r="S30" s="367"/>
      <c r="T30" s="367"/>
      <c r="U30" s="367"/>
      <c r="V30" s="367"/>
      <c r="W30" s="367"/>
      <c r="X30" s="367"/>
      <c r="Y30" s="367"/>
      <c r="Z30" s="367"/>
      <c r="AA30" s="367"/>
      <c r="AB30" s="367"/>
      <c r="AC30" s="367"/>
      <c r="AD30" s="367"/>
      <c r="AE30" s="367"/>
      <c r="AF30" s="367"/>
    </row>
    <row r="31" spans="1:32" s="368" customFormat="1" ht="15.75" customHeight="1">
      <c r="A31" s="373"/>
      <c r="B31" s="373"/>
      <c r="C31" s="373"/>
      <c r="D31" s="373"/>
      <c r="E31" s="373"/>
      <c r="F31" s="373"/>
      <c r="G31" s="373"/>
      <c r="H31" s="373"/>
      <c r="I31" s="373"/>
      <c r="J31" s="373"/>
      <c r="K31" s="373"/>
      <c r="L31" s="373"/>
      <c r="M31" s="373"/>
      <c r="N31" s="373"/>
      <c r="O31" s="366"/>
      <c r="P31" s="367"/>
      <c r="Q31" s="367"/>
      <c r="R31" s="367"/>
      <c r="S31" s="367"/>
      <c r="T31" s="367"/>
      <c r="U31" s="367"/>
      <c r="V31" s="367"/>
      <c r="W31" s="367"/>
      <c r="X31" s="367"/>
      <c r="Y31" s="367"/>
      <c r="Z31" s="367"/>
      <c r="AA31" s="367"/>
      <c r="AB31" s="367"/>
      <c r="AC31" s="367"/>
      <c r="AD31" s="367"/>
      <c r="AE31" s="367"/>
      <c r="AF31" s="367"/>
    </row>
    <row r="32" spans="1:32" s="368" customFormat="1" ht="18" customHeight="1">
      <c r="A32" s="608"/>
      <c r="B32" s="608"/>
      <c r="C32" s="608"/>
      <c r="D32" s="608"/>
      <c r="E32" s="608"/>
      <c r="F32" s="608"/>
      <c r="G32" s="608"/>
      <c r="H32" s="608"/>
      <c r="I32" s="608"/>
      <c r="J32" s="608"/>
      <c r="K32" s="608"/>
      <c r="L32" s="608"/>
      <c r="M32" s="608"/>
      <c r="N32" s="609"/>
      <c r="O32" s="366"/>
      <c r="P32" s="367"/>
      <c r="Q32" s="367"/>
      <c r="R32" s="367"/>
      <c r="S32" s="367"/>
      <c r="T32" s="367"/>
      <c r="U32" s="367"/>
      <c r="V32" s="367"/>
      <c r="W32" s="367"/>
      <c r="X32" s="367"/>
      <c r="Y32" s="367"/>
      <c r="Z32" s="367"/>
      <c r="AA32" s="367"/>
      <c r="AB32" s="367"/>
      <c r="AC32" s="367"/>
      <c r="AD32" s="367"/>
      <c r="AE32" s="367"/>
      <c r="AF32" s="367"/>
    </row>
    <row r="33" spans="1:32" s="368" customFormat="1">
      <c r="A33" s="364"/>
      <c r="B33" s="364"/>
      <c r="C33" s="364"/>
      <c r="D33" s="364"/>
      <c r="E33" s="364"/>
      <c r="F33" s="364"/>
      <c r="G33" s="364"/>
      <c r="H33" s="364"/>
      <c r="I33" s="364"/>
      <c r="J33" s="364"/>
      <c r="K33" s="364"/>
      <c r="L33" s="364"/>
      <c r="M33" s="364"/>
      <c r="N33" s="364"/>
      <c r="O33" s="366"/>
      <c r="P33" s="367"/>
      <c r="Q33" s="367"/>
      <c r="R33" s="367"/>
      <c r="S33" s="367"/>
      <c r="T33" s="367"/>
      <c r="U33" s="367"/>
      <c r="V33" s="367"/>
      <c r="W33" s="367"/>
      <c r="X33" s="367"/>
      <c r="Y33" s="367"/>
      <c r="Z33" s="367"/>
      <c r="AA33" s="367"/>
      <c r="AB33" s="367"/>
      <c r="AC33" s="367"/>
      <c r="AD33" s="367"/>
      <c r="AE33" s="367"/>
      <c r="AF33" s="367"/>
    </row>
    <row r="34" spans="1:32" s="368" customFormat="1" ht="18">
      <c r="A34" s="608"/>
      <c r="B34" s="608"/>
      <c r="C34" s="608"/>
      <c r="D34" s="608"/>
      <c r="E34" s="608"/>
      <c r="F34" s="608"/>
      <c r="G34" s="608"/>
      <c r="H34" s="608"/>
      <c r="I34" s="608"/>
      <c r="J34" s="608"/>
      <c r="K34" s="608"/>
      <c r="L34" s="608"/>
      <c r="M34" s="608"/>
      <c r="N34" s="609"/>
      <c r="O34" s="366"/>
      <c r="P34" s="367"/>
      <c r="Q34" s="367"/>
      <c r="R34" s="367"/>
      <c r="S34" s="367"/>
      <c r="T34" s="367"/>
      <c r="U34" s="367"/>
      <c r="V34" s="367"/>
      <c r="W34" s="367"/>
      <c r="X34" s="367"/>
      <c r="Y34" s="367"/>
      <c r="Z34" s="367"/>
      <c r="AA34" s="367"/>
      <c r="AB34" s="367"/>
      <c r="AC34" s="367"/>
      <c r="AD34" s="367"/>
      <c r="AE34" s="367"/>
      <c r="AF34" s="367"/>
    </row>
    <row r="35" spans="1:32" s="368" customFormat="1">
      <c r="O35" s="366"/>
    </row>
    <row r="36" spans="1:32" s="368" customFormat="1">
      <c r="O36" s="366"/>
    </row>
  </sheetData>
  <mergeCells count="22">
    <mergeCell ref="A8:B9"/>
    <mergeCell ref="C8:E8"/>
    <mergeCell ref="F8:H8"/>
    <mergeCell ref="I8:K8"/>
    <mergeCell ref="L8:N8"/>
    <mergeCell ref="A1:N1"/>
    <mergeCell ref="A3:N3"/>
    <mergeCell ref="A4:N4"/>
    <mergeCell ref="A5:N5"/>
    <mergeCell ref="A6:N6"/>
    <mergeCell ref="A10:B10"/>
    <mergeCell ref="A11:B11"/>
    <mergeCell ref="A15:B15"/>
    <mergeCell ref="A16:B16"/>
    <mergeCell ref="A17:B17"/>
    <mergeCell ref="A34:N34"/>
    <mergeCell ref="O18:P20"/>
    <mergeCell ref="A20:N20"/>
    <mergeCell ref="A25:N25"/>
    <mergeCell ref="A27:N27"/>
    <mergeCell ref="A29:N30"/>
    <mergeCell ref="A32:N32"/>
  </mergeCells>
  <printOptions horizontalCentered="1"/>
  <pageMargins left="1" right="1" top="0.5" bottom="0.55000000000000004" header="0" footer="0"/>
  <pageSetup scale="70" orientation="landscape" horizontalDpi="300" verticalDpi="300" r:id="rId1"/>
  <headerFooter alignWithMargins="0">
    <oddFooter>&amp;C&amp;"Times New Roman,Regular"Exhibit H - Summary of Reimbursable Resources</oddFooter>
  </headerFooter>
</worksheet>
</file>

<file path=xl/worksheets/sheet9.xml><?xml version="1.0" encoding="utf-8"?>
<worksheet xmlns="http://schemas.openxmlformats.org/spreadsheetml/2006/main" xmlns:r="http://schemas.openxmlformats.org/officeDocument/2006/relationships">
  <sheetPr codeName="Sheet14">
    <pageSetUpPr fitToPage="1"/>
  </sheetPr>
  <dimension ref="A1:H28"/>
  <sheetViews>
    <sheetView view="pageBreakPreview" zoomScaleNormal="100" zoomScaleSheetLayoutView="100" workbookViewId="0">
      <pane xSplit="1" ySplit="11" topLeftCell="B12" activePane="bottomRight" state="frozen"/>
      <selection activeCell="A5" sqref="A5:O5"/>
      <selection pane="topRight" activeCell="A5" sqref="A5:O5"/>
      <selection pane="bottomLeft" activeCell="A5" sqref="A5:O5"/>
      <selection pane="bottomRight" activeCell="H23" sqref="H23"/>
    </sheetView>
  </sheetViews>
  <sheetFormatPr defaultRowHeight="15"/>
  <cols>
    <col min="1" max="1" width="30.44140625" style="7" customWidth="1"/>
    <col min="2" max="3" width="10.77734375" style="7" customWidth="1"/>
    <col min="4" max="5" width="9.77734375" style="7" customWidth="1"/>
    <col min="6" max="6" width="1.109375" style="43" customWidth="1"/>
    <col min="7" max="16384" width="8.88671875" style="7"/>
  </cols>
  <sheetData>
    <row r="1" spans="1:6" ht="20.25">
      <c r="A1" s="427" t="s">
        <v>17</v>
      </c>
      <c r="B1" s="427"/>
      <c r="C1" s="644"/>
      <c r="D1" s="644"/>
      <c r="E1" s="644"/>
      <c r="F1" s="43" t="s">
        <v>0</v>
      </c>
    </row>
    <row r="2" spans="1:6" ht="20.25">
      <c r="A2" s="516"/>
      <c r="B2" s="516"/>
      <c r="C2" s="516"/>
      <c r="D2" s="516"/>
      <c r="E2" s="516"/>
      <c r="F2" s="43" t="s">
        <v>0</v>
      </c>
    </row>
    <row r="3" spans="1:6" ht="12.6" customHeight="1">
      <c r="A3" s="516"/>
      <c r="B3" s="516"/>
      <c r="C3" s="516"/>
      <c r="D3" s="516"/>
      <c r="E3" s="516"/>
      <c r="F3" s="43" t="s">
        <v>0</v>
      </c>
    </row>
    <row r="4" spans="1:6" ht="18.75">
      <c r="A4" s="645" t="s">
        <v>29</v>
      </c>
      <c r="B4" s="645"/>
      <c r="C4" s="646"/>
      <c r="D4" s="646"/>
      <c r="E4" s="646"/>
      <c r="F4" s="43" t="s">
        <v>0</v>
      </c>
    </row>
    <row r="5" spans="1:6" ht="16.5">
      <c r="A5" s="647" t="str">
        <f>+'B. Summary of Requirements '!A5</f>
        <v>Antitrust Division</v>
      </c>
      <c r="B5" s="647"/>
      <c r="C5" s="646"/>
      <c r="D5" s="646"/>
      <c r="E5" s="646"/>
      <c r="F5" s="43" t="s">
        <v>0</v>
      </c>
    </row>
    <row r="6" spans="1:6" ht="16.5">
      <c r="A6" s="648" t="str">
        <f>+'B. Summary of Requirements '!A6</f>
        <v>Salaries and Expenses</v>
      </c>
      <c r="B6" s="648"/>
      <c r="C6" s="646"/>
      <c r="D6" s="646"/>
      <c r="E6" s="646"/>
      <c r="F6" s="43" t="s">
        <v>0</v>
      </c>
    </row>
    <row r="7" spans="1:6" ht="15.75">
      <c r="A7" s="649"/>
      <c r="B7" s="649"/>
      <c r="C7" s="649"/>
      <c r="D7" s="649"/>
      <c r="E7" s="649"/>
      <c r="F7" s="43" t="s">
        <v>0</v>
      </c>
    </row>
    <row r="8" spans="1:6">
      <c r="A8" s="650"/>
      <c r="B8" s="650"/>
      <c r="C8" s="650"/>
      <c r="D8" s="650"/>
      <c r="E8" s="650"/>
      <c r="F8" s="43" t="s">
        <v>0</v>
      </c>
    </row>
    <row r="9" spans="1:6" ht="40.5" customHeight="1">
      <c r="A9" s="209" t="s">
        <v>30</v>
      </c>
      <c r="B9" s="208" t="s">
        <v>191</v>
      </c>
      <c r="C9" s="208" t="s">
        <v>154</v>
      </c>
      <c r="D9" s="641" t="s">
        <v>124</v>
      </c>
      <c r="E9" s="642"/>
      <c r="F9" s="43" t="s">
        <v>0</v>
      </c>
    </row>
    <row r="10" spans="1:6" ht="15" customHeight="1">
      <c r="A10" s="210"/>
      <c r="B10" s="651" t="s">
        <v>141</v>
      </c>
      <c r="C10" s="651" t="s">
        <v>141</v>
      </c>
      <c r="D10" s="639" t="s">
        <v>14</v>
      </c>
      <c r="E10" s="639" t="s">
        <v>15</v>
      </c>
      <c r="F10" s="43" t="s">
        <v>0</v>
      </c>
    </row>
    <row r="11" spans="1:6" ht="27" customHeight="1">
      <c r="A11" s="211"/>
      <c r="B11" s="652"/>
      <c r="C11" s="652"/>
      <c r="D11" s="640"/>
      <c r="E11" s="640"/>
      <c r="F11" s="43" t="s">
        <v>0</v>
      </c>
    </row>
    <row r="12" spans="1:6">
      <c r="A12" s="221" t="s">
        <v>143</v>
      </c>
      <c r="B12" s="222">
        <v>66</v>
      </c>
      <c r="C12" s="222">
        <v>66</v>
      </c>
      <c r="D12" s="187">
        <f>SUM(A12)</f>
        <v>0</v>
      </c>
      <c r="E12" s="187">
        <f>SUM(C12:D12)</f>
        <v>66</v>
      </c>
      <c r="F12" s="43" t="s">
        <v>0</v>
      </c>
    </row>
    <row r="13" spans="1:6">
      <c r="A13" s="223" t="s">
        <v>104</v>
      </c>
      <c r="B13" s="224">
        <v>10</v>
      </c>
      <c r="C13" s="224">
        <v>11</v>
      </c>
      <c r="D13" s="187">
        <v>0</v>
      </c>
      <c r="E13" s="187">
        <f>SUM(C13:D13)</f>
        <v>11</v>
      </c>
      <c r="F13" s="43" t="s">
        <v>0</v>
      </c>
    </row>
    <row r="14" spans="1:6">
      <c r="A14" s="186" t="s">
        <v>105</v>
      </c>
      <c r="B14" s="187">
        <v>160</v>
      </c>
      <c r="C14" s="187">
        <v>154</v>
      </c>
      <c r="D14" s="187">
        <v>0</v>
      </c>
      <c r="E14" s="187">
        <f t="shared" ref="E14:E22" si="0">SUM(C14:D14)</f>
        <v>154</v>
      </c>
      <c r="F14" s="43" t="s">
        <v>0</v>
      </c>
    </row>
    <row r="15" spans="1:6">
      <c r="A15" s="186" t="s">
        <v>106</v>
      </c>
      <c r="B15" s="187">
        <v>8</v>
      </c>
      <c r="C15" s="187">
        <v>9</v>
      </c>
      <c r="D15" s="187">
        <v>0</v>
      </c>
      <c r="E15" s="187">
        <f t="shared" si="0"/>
        <v>9</v>
      </c>
      <c r="F15" s="43" t="s">
        <v>0</v>
      </c>
    </row>
    <row r="16" spans="1:6">
      <c r="A16" s="186" t="s">
        <v>58</v>
      </c>
      <c r="B16" s="187">
        <v>390</v>
      </c>
      <c r="C16" s="187">
        <v>390</v>
      </c>
      <c r="D16" s="187">
        <f>SUM(A16)</f>
        <v>0</v>
      </c>
      <c r="E16" s="187">
        <f t="shared" si="0"/>
        <v>390</v>
      </c>
      <c r="F16" s="43" t="s">
        <v>0</v>
      </c>
    </row>
    <row r="17" spans="1:8">
      <c r="A17" s="188" t="s">
        <v>59</v>
      </c>
      <c r="B17" s="187">
        <v>200</v>
      </c>
      <c r="C17" s="187">
        <v>200</v>
      </c>
      <c r="D17" s="187">
        <f t="shared" ref="D17:D20" si="1">SUM(A17)</f>
        <v>0</v>
      </c>
      <c r="E17" s="187">
        <f t="shared" si="0"/>
        <v>200</v>
      </c>
      <c r="F17" s="43" t="s">
        <v>0</v>
      </c>
    </row>
    <row r="18" spans="1:8">
      <c r="A18" s="186" t="s">
        <v>60</v>
      </c>
      <c r="B18" s="187">
        <v>5</v>
      </c>
      <c r="C18" s="187">
        <v>5</v>
      </c>
      <c r="D18" s="187">
        <f t="shared" si="1"/>
        <v>0</v>
      </c>
      <c r="E18" s="187">
        <f>SUM(C18:D18)</f>
        <v>5</v>
      </c>
      <c r="F18" s="43" t="s">
        <v>0</v>
      </c>
    </row>
    <row r="19" spans="1:8">
      <c r="A19" s="186" t="s">
        <v>192</v>
      </c>
      <c r="B19" s="187">
        <v>3</v>
      </c>
      <c r="C19" s="187">
        <v>3</v>
      </c>
      <c r="D19" s="187">
        <f t="shared" ref="D19" si="2">SUM(A19)</f>
        <v>0</v>
      </c>
      <c r="E19" s="187">
        <v>3</v>
      </c>
      <c r="F19" s="43" t="s">
        <v>0</v>
      </c>
    </row>
    <row r="20" spans="1:8">
      <c r="A20" s="186" t="s">
        <v>142</v>
      </c>
      <c r="B20" s="187">
        <v>9</v>
      </c>
      <c r="C20" s="187">
        <v>9</v>
      </c>
      <c r="D20" s="187">
        <f t="shared" si="1"/>
        <v>0</v>
      </c>
      <c r="E20" s="187">
        <f t="shared" si="0"/>
        <v>9</v>
      </c>
      <c r="F20" s="43" t="s">
        <v>0</v>
      </c>
    </row>
    <row r="21" spans="1:8">
      <c r="A21" s="186" t="s">
        <v>77</v>
      </c>
      <c r="B21" s="187">
        <v>28</v>
      </c>
      <c r="C21" s="187">
        <v>32</v>
      </c>
      <c r="D21" s="187">
        <v>0</v>
      </c>
      <c r="E21" s="187">
        <f t="shared" si="0"/>
        <v>32</v>
      </c>
      <c r="F21" s="43" t="s">
        <v>0</v>
      </c>
    </row>
    <row r="22" spans="1:8">
      <c r="A22" s="186" t="s">
        <v>61</v>
      </c>
      <c r="B22" s="187">
        <v>1</v>
      </c>
      <c r="C22" s="187">
        <v>1</v>
      </c>
      <c r="D22" s="187">
        <v>0</v>
      </c>
      <c r="E22" s="187">
        <f t="shared" si="0"/>
        <v>1</v>
      </c>
      <c r="F22" s="43" t="s">
        <v>0</v>
      </c>
    </row>
    <row r="23" spans="1:8" ht="15.75" thickBot="1">
      <c r="A23" s="411" t="s">
        <v>24</v>
      </c>
      <c r="B23" s="415">
        <f>SUM(B12:B22)</f>
        <v>880</v>
      </c>
      <c r="C23" s="415">
        <f>SUM(C12:C22)</f>
        <v>880</v>
      </c>
      <c r="D23" s="217">
        <f>SUM(D12:D22)</f>
        <v>0</v>
      </c>
      <c r="E23" s="217">
        <f>SUM(E12:E22)</f>
        <v>880</v>
      </c>
      <c r="F23" s="44" t="s">
        <v>0</v>
      </c>
    </row>
    <row r="24" spans="1:8">
      <c r="A24" s="412" t="s">
        <v>96</v>
      </c>
      <c r="B24" s="416">
        <v>633</v>
      </c>
      <c r="C24" s="416">
        <v>633</v>
      </c>
      <c r="D24" s="219">
        <v>0</v>
      </c>
      <c r="E24" s="219">
        <f>SUM(C24:D24)</f>
        <v>633</v>
      </c>
      <c r="F24" s="44" t="s">
        <v>0</v>
      </c>
      <c r="H24" s="161"/>
    </row>
    <row r="25" spans="1:8" ht="15.75" thickBot="1">
      <c r="A25" s="413" t="s">
        <v>107</v>
      </c>
      <c r="B25" s="417">
        <v>247</v>
      </c>
      <c r="C25" s="417">
        <v>247</v>
      </c>
      <c r="D25" s="220">
        <v>0</v>
      </c>
      <c r="E25" s="220">
        <f>SUM(C25:D25)</f>
        <v>247</v>
      </c>
      <c r="F25" s="44" t="s">
        <v>0</v>
      </c>
    </row>
    <row r="26" spans="1:8" s="8" customFormat="1">
      <c r="A26" s="414" t="s">
        <v>24</v>
      </c>
      <c r="B26" s="418">
        <f>SUM(B24:B25)</f>
        <v>880</v>
      </c>
      <c r="C26" s="418">
        <f>SUM(C24:C25)</f>
        <v>880</v>
      </c>
      <c r="D26" s="218">
        <f>SUM(D24:D25)</f>
        <v>0</v>
      </c>
      <c r="E26" s="218">
        <f>SUM(E24:E25)</f>
        <v>880</v>
      </c>
      <c r="F26" s="43" t="s">
        <v>13</v>
      </c>
    </row>
    <row r="27" spans="1:8" s="8" customFormat="1">
      <c r="A27" s="643"/>
      <c r="B27" s="643"/>
      <c r="C27" s="643"/>
      <c r="D27" s="643"/>
      <c r="E27" s="643"/>
      <c r="F27" s="43"/>
    </row>
    <row r="28" spans="1:8" s="8" customFormat="1">
      <c r="F28" s="44"/>
    </row>
  </sheetData>
  <mergeCells count="14">
    <mergeCell ref="E10:E11"/>
    <mergeCell ref="D9:E9"/>
    <mergeCell ref="D10:D11"/>
    <mergeCell ref="A27:E27"/>
    <mergeCell ref="A1:E1"/>
    <mergeCell ref="A4:E4"/>
    <mergeCell ref="A5:E5"/>
    <mergeCell ref="A6:E6"/>
    <mergeCell ref="A2:E2"/>
    <mergeCell ref="A3:E3"/>
    <mergeCell ref="A7:E7"/>
    <mergeCell ref="A8:E8"/>
    <mergeCell ref="C10:C11"/>
    <mergeCell ref="B10:B11"/>
  </mergeCells>
  <phoneticPr fontId="0" type="noConversion"/>
  <printOptions horizontalCentered="1"/>
  <pageMargins left="0.5" right="0.5" top="0.75" bottom="0.75" header="0.5" footer="0.5"/>
  <pageSetup orientation="landscape" r:id="rId1"/>
  <headerFooter alignWithMargins="0">
    <oddFooter>&amp;C&amp;"Times New Roman,Regular"Exhibit I - Detail of Permanent Positions by Category</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12</vt:i4>
      </vt:variant>
      <vt:variant>
        <vt:lpstr>Named Ranges</vt:lpstr>
      </vt:variant>
      <vt:variant>
        <vt:i4>15</vt:i4>
      </vt:variant>
    </vt:vector>
  </HeadingPairs>
  <TitlesOfParts>
    <vt:vector size="27" baseType="lpstr">
      <vt:lpstr>A. Organization Chart</vt:lpstr>
      <vt:lpstr>B. Summary of Requirements </vt:lpstr>
      <vt:lpstr>C. Increases Offsets</vt:lpstr>
      <vt:lpstr>D. Strategic Goals &amp; Objectives</vt:lpstr>
      <vt:lpstr>E. ATB Justification</vt:lpstr>
      <vt:lpstr>F. 2011 Crosswalk</vt:lpstr>
      <vt:lpstr>G. 2012 Crosswalk</vt:lpstr>
      <vt:lpstr>H. Reimbursable Resources</vt:lpstr>
      <vt:lpstr>I. Permanent Positions</vt:lpstr>
      <vt:lpstr>J. Financial Analysis</vt:lpstr>
      <vt:lpstr>K. Summary by Grade</vt:lpstr>
      <vt:lpstr>L. Summary by Object Class</vt:lpstr>
      <vt:lpstr>'B. Summary of Requirements '!DL</vt:lpstr>
      <vt:lpstr>'A. Organization Chart'!Print_Area</vt:lpstr>
      <vt:lpstr>'B. Summary of Requirements '!Print_Area</vt:lpstr>
      <vt:lpstr>'C. Increases Offsets'!Print_Area</vt:lpstr>
      <vt:lpstr>'D. Strategic Goals &amp; Objectives'!Print_Area</vt:lpstr>
      <vt:lpstr>'E. ATB Justification'!Print_Area</vt:lpstr>
      <vt:lpstr>'F. 2011 Crosswalk'!Print_Area</vt:lpstr>
      <vt:lpstr>'G. 2012 Crosswalk'!Print_Area</vt:lpstr>
      <vt:lpstr>'H. Reimbursable Resources'!Print_Area</vt:lpstr>
      <vt:lpstr>'I. Permanent Positions'!Print_Area</vt:lpstr>
      <vt:lpstr>'J. Financial Analysis'!Print_Area</vt:lpstr>
      <vt:lpstr>'K. Summary by Grade'!Print_Area</vt:lpstr>
      <vt:lpstr>'L. Summary by Object Class'!Print_Area</vt:lpstr>
      <vt:lpstr>'H. Reimbursable Resources'!REIMPRO</vt:lpstr>
      <vt:lpstr>'H. Reimbursable Resources'!REIMSOR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sdale</dc:creator>
  <cp:lastModifiedBy>rlindsay</cp:lastModifiedBy>
  <cp:lastPrinted>2012-02-06T18:28:58Z</cp:lastPrinted>
  <dcterms:created xsi:type="dcterms:W3CDTF">2003-08-28T20:51:00Z</dcterms:created>
  <dcterms:modified xsi:type="dcterms:W3CDTF">2012-02-13T12:34:29Z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