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Default Extension="wdp" ContentType="image/vnd.ms-photo"/>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0" yWindow="11556" windowWidth="10836" windowHeight="6372" tabRatio="732" firstSheet="4" activeTab="6"/>
  </bookViews>
  <sheets>
    <sheet name="A. Org Chart" sheetId="64" r:id="rId1"/>
    <sheet name="B. Summary of Requirements " sheetId="45" r:id="rId2"/>
    <sheet name="C. Program Changes By Dec. Unit" sheetId="58" r:id="rId3"/>
    <sheet name="D.  Res. by DOJ Strat. Goal" sheetId="62" r:id="rId4"/>
    <sheet name="E. ATB Justification" sheetId="29" r:id="rId5"/>
    <sheet name="F. 2011 Crosswalk" sheetId="2" r:id="rId6"/>
    <sheet name="G. 2012 Crosswalk" sheetId="61" r:id="rId7"/>
    <sheet name="I. Permanent Positions" sheetId="10" r:id="rId8"/>
    <sheet name="J. Finan. Analysis of Prog. Cha" sheetId="60" r:id="rId9"/>
    <sheet name="K. Summary by Grade" sheetId="6" r:id="rId10"/>
    <sheet name="L. Summary by Object Class" sheetId="14" r:id="rId11"/>
    <sheet name="M. Studies" sheetId="63" r:id="rId12"/>
    <sheet name="N. SOC" sheetId="49" r:id="rId13"/>
    <sheet name="O. Status of Construction" sheetId="55" r:id="rId14"/>
    <sheet name="P. Waterfall" sheetId="52" r:id="rId15"/>
  </sheets>
  <definedNames>
    <definedName name="_1ATTORNEY_SUPP" localSheetId="1">#REF!</definedName>
    <definedName name="_2ATTORNEY_SUPP">#REF!</definedName>
    <definedName name="_3GA_ROLLUP" localSheetId="1">'B. Summary of Requirements '!#REF!</definedName>
    <definedName name="_4GA_ROLLUP">#REF!</definedName>
    <definedName name="_5POS_BY_CAT" localSheetId="1">#REF!</definedName>
    <definedName name="_6POS_BY_CAT">#REF!</definedName>
    <definedName name="DL" localSheetId="1">'B. Summary of Requirements '!$A$3:$Y$65</definedName>
    <definedName name="DL">#REF!</definedName>
    <definedName name="EXECSUPP" localSheetId="1">'B. Summary of Requirements '!#REF!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#REF!</definedName>
    <definedName name="JMD" localSheetId="1">'B. Summary of Requirements '!#REF!</definedName>
    <definedName name="JMD">#REF!</definedName>
    <definedName name="OLE_LINK7" localSheetId="4">'E. ATB Justification'!#REF!</definedName>
    <definedName name="PART">#REF!</definedName>
    <definedName name="_xlnm.Print_Area" localSheetId="1">'B. Summary of Requirements '!$A$1:$Z$75</definedName>
    <definedName name="_xlnm.Print_Area" localSheetId="2">'C. Program Changes By Dec. Unit'!$A$1:$O$33</definedName>
    <definedName name="_xlnm.Print_Area" localSheetId="3">'D.  Res. by DOJ Strat. Goal'!$A$1:$N$30</definedName>
    <definedName name="_xlnm.Print_Area" localSheetId="4">'E. ATB Justification'!$A$1:$P$42</definedName>
    <definedName name="_xlnm.Print_Area" localSheetId="5">'F. 2011 Crosswalk'!$A$1:$S$25</definedName>
    <definedName name="_xlnm.Print_Area" localSheetId="6">'G. 2012 Crosswalk'!$A$1:$T$25</definedName>
    <definedName name="_xlnm.Print_Area" localSheetId="7">'I. Permanent Positions'!$A$1:$M$23</definedName>
    <definedName name="_xlnm.Print_Area" localSheetId="8">'J. Finan. Analysis of Prog. Cha'!$A$1:$L$34</definedName>
    <definedName name="_xlnm.Print_Area" localSheetId="9">'K. Summary by Grade'!$A$1:$J$24</definedName>
    <definedName name="_xlnm.Print_Area" localSheetId="10">'L. Summary by Object Class'!$A$1:$M$30</definedName>
    <definedName name="_xlnm.Print_Area" localSheetId="11">'M. Studies'!$A$1:$M$42</definedName>
    <definedName name="_xlnm.Print_Area" localSheetId="12">'N. SOC'!$A$1:$F$43</definedName>
    <definedName name="_xlnm.Print_Area" localSheetId="13">'O. Status of Construction'!$A$1:$P$119</definedName>
    <definedName name="_xlnm.Print_Area" localSheetId="14">'P. Waterfall'!$A$1:$Y$35</definedName>
    <definedName name="_xlnm.Print_Area">#REF!</definedName>
    <definedName name="_xlnm.Print_Titles" localSheetId="4">'E. ATB Justification'!$3:$6</definedName>
    <definedName name="REIMPRO">#REF!</definedName>
    <definedName name="REIMSOR">#REF!</definedName>
  </definedNames>
  <calcPr calcId="125725"/>
</workbook>
</file>

<file path=xl/calcChain.xml><?xml version="1.0" encoding="utf-8"?>
<calcChain xmlns="http://schemas.openxmlformats.org/spreadsheetml/2006/main">
  <c r="S16" i="61"/>
  <c r="S14"/>
  <c r="P18"/>
  <c r="R16"/>
  <c r="R14"/>
  <c r="Q16"/>
  <c r="Q14"/>
  <c r="S16" i="2" l="1"/>
  <c r="S14"/>
  <c r="D28" i="49" l="1"/>
  <c r="F66" i="45" l="1"/>
  <c r="E66"/>
  <c r="F23" i="10" l="1"/>
  <c r="D19" i="49"/>
  <c r="C19"/>
  <c r="B19"/>
  <c r="W39" i="45"/>
  <c r="X39"/>
  <c r="Y39"/>
  <c r="Y31"/>
  <c r="X31"/>
  <c r="W31"/>
  <c r="Y25"/>
  <c r="X25"/>
  <c r="W25"/>
  <c r="I17" i="6" l="1"/>
  <c r="I15"/>
  <c r="H15"/>
  <c r="H14"/>
  <c r="D22" i="49" l="1"/>
  <c r="D30"/>
  <c r="V23" i="52" l="1"/>
  <c r="K33" i="29" l="1"/>
  <c r="L33"/>
  <c r="M33"/>
  <c r="J27" i="58" l="1"/>
  <c r="I27"/>
  <c r="H27"/>
  <c r="G27"/>
  <c r="F27"/>
  <c r="E27"/>
  <c r="D27"/>
  <c r="C27"/>
  <c r="N25"/>
  <c r="N27" s="1"/>
  <c r="M25"/>
  <c r="M27" s="1"/>
  <c r="L25"/>
  <c r="L27" s="1"/>
  <c r="K25"/>
  <c r="K27" s="1"/>
  <c r="E27" i="55" l="1"/>
  <c r="K19" i="62" l="1"/>
  <c r="K24" s="1"/>
  <c r="J19"/>
  <c r="J24" s="1"/>
  <c r="I19"/>
  <c r="I24" s="1"/>
  <c r="H19"/>
  <c r="H24" s="1"/>
  <c r="G19"/>
  <c r="G24" s="1"/>
  <c r="F19"/>
  <c r="F24" s="1"/>
  <c r="E19"/>
  <c r="E24" s="1"/>
  <c r="D19"/>
  <c r="D24" s="1"/>
  <c r="C19"/>
  <c r="C24" s="1"/>
  <c r="B19"/>
  <c r="B24" s="1"/>
  <c r="M17"/>
  <c r="M19" s="1"/>
  <c r="M24" s="1"/>
  <c r="L17"/>
  <c r="L19" s="1"/>
  <c r="L24" s="1"/>
  <c r="I20" i="6" l="1"/>
  <c r="I19"/>
  <c r="I18"/>
  <c r="I16"/>
  <c r="I14"/>
  <c r="I13"/>
  <c r="I12"/>
  <c r="H20"/>
  <c r="H19"/>
  <c r="H18"/>
  <c r="H16"/>
  <c r="H13"/>
  <c r="H12"/>
  <c r="E21"/>
  <c r="D21"/>
  <c r="K14" i="10"/>
  <c r="E23"/>
  <c r="F19"/>
  <c r="E19"/>
  <c r="Y14" i="45"/>
  <c r="O18" i="61"/>
  <c r="N18"/>
  <c r="M18"/>
  <c r="L18"/>
  <c r="K18"/>
  <c r="J18"/>
  <c r="I18"/>
  <c r="H18"/>
  <c r="G18"/>
  <c r="F18"/>
  <c r="E18"/>
  <c r="D18"/>
  <c r="C18"/>
  <c r="S18"/>
  <c r="R18"/>
  <c r="Q18"/>
  <c r="H26" i="14" l="1"/>
  <c r="Y67" i="45" l="1"/>
  <c r="P65"/>
  <c r="O65"/>
  <c r="N65"/>
  <c r="P64"/>
  <c r="O64"/>
  <c r="N64"/>
  <c r="Y36"/>
  <c r="X36"/>
  <c r="W36"/>
  <c r="J66"/>
  <c r="J68" s="1"/>
  <c r="I66"/>
  <c r="I68" s="1"/>
  <c r="H66"/>
  <c r="H68" s="1"/>
  <c r="F13" i="14"/>
  <c r="D31" i="49" l="1"/>
  <c r="C31"/>
  <c r="B31"/>
  <c r="J17" i="60" l="1"/>
  <c r="H29" l="1"/>
  <c r="K28"/>
  <c r="K27"/>
  <c r="K26"/>
  <c r="K25"/>
  <c r="K24"/>
  <c r="K23"/>
  <c r="K22"/>
  <c r="K21"/>
  <c r="K20"/>
  <c r="H16"/>
  <c r="H19" s="1"/>
  <c r="F16"/>
  <c r="F19" s="1"/>
  <c r="F29" s="1"/>
  <c r="D16"/>
  <c r="K16" s="1"/>
  <c r="B16"/>
  <c r="K14"/>
  <c r="J14"/>
  <c r="K13"/>
  <c r="J13"/>
  <c r="K12"/>
  <c r="J12"/>
  <c r="B19" l="1"/>
  <c r="J19" s="1"/>
  <c r="B29"/>
  <c r="J16"/>
  <c r="J29" s="1"/>
  <c r="D19"/>
  <c r="D29" l="1"/>
  <c r="K29" s="1"/>
  <c r="K19"/>
  <c r="E18" i="2" l="1"/>
  <c r="E113" i="55" l="1"/>
  <c r="E108"/>
  <c r="E103"/>
  <c r="E97"/>
  <c r="E75"/>
  <c r="E74"/>
  <c r="E52"/>
  <c r="E41"/>
  <c r="E22"/>
  <c r="E78" l="1"/>
  <c r="H17" i="6"/>
  <c r="I19" i="10"/>
  <c r="H23"/>
  <c r="I23"/>
  <c r="Q16" i="2"/>
  <c r="Q14"/>
  <c r="R16" l="1"/>
  <c r="R14"/>
  <c r="Y65" i="45" l="1"/>
  <c r="X65"/>
  <c r="W65"/>
  <c r="Y64"/>
  <c r="X64"/>
  <c r="W64"/>
  <c r="R23" i="52" l="1"/>
  <c r="J17" i="10" l="1"/>
  <c r="K17" s="1"/>
  <c r="J16"/>
  <c r="K16" s="1"/>
  <c r="J15"/>
  <c r="K15" s="1"/>
  <c r="J14"/>
  <c r="J13"/>
  <c r="K13" s="1"/>
  <c r="J21" l="1"/>
  <c r="K21" s="1"/>
  <c r="J20"/>
  <c r="K20" s="1"/>
  <c r="L19" i="58" l="1"/>
  <c r="J19"/>
  <c r="I19"/>
  <c r="H19"/>
  <c r="G19"/>
  <c r="F19"/>
  <c r="E19"/>
  <c r="D19"/>
  <c r="C19"/>
  <c r="N17"/>
  <c r="M17"/>
  <c r="K17"/>
  <c r="N19" l="1"/>
  <c r="K19"/>
  <c r="M19"/>
  <c r="M40" i="29" l="1"/>
  <c r="M42" s="1"/>
  <c r="L40"/>
  <c r="L42" s="1"/>
  <c r="K40"/>
  <c r="K42" s="1"/>
  <c r="D24" i="49" l="1"/>
  <c r="D26" s="1"/>
  <c r="C24"/>
  <c r="C26" s="1"/>
  <c r="B24"/>
  <c r="B26" s="1"/>
  <c r="Y29" i="45"/>
  <c r="Y33" s="1"/>
  <c r="L10" i="14" l="1"/>
  <c r="T23" i="52" l="1"/>
  <c r="H13" i="14"/>
  <c r="E68" i="45"/>
  <c r="F68"/>
  <c r="G66"/>
  <c r="G68" s="1"/>
  <c r="K66"/>
  <c r="K68" s="1"/>
  <c r="L66"/>
  <c r="L68" s="1"/>
  <c r="M66"/>
  <c r="M68" s="1"/>
  <c r="N66"/>
  <c r="N68" s="1"/>
  <c r="O66"/>
  <c r="O68" s="1"/>
  <c r="P66"/>
  <c r="P68" s="1"/>
  <c r="T66"/>
  <c r="U66"/>
  <c r="V66"/>
  <c r="V68" s="1"/>
  <c r="X29"/>
  <c r="X33" s="1"/>
  <c r="W29"/>
  <c r="W33" s="1"/>
  <c r="L24" i="14"/>
  <c r="L19"/>
  <c r="L20"/>
  <c r="L21"/>
  <c r="L22"/>
  <c r="L23"/>
  <c r="J11"/>
  <c r="L11" s="1"/>
  <c r="L12"/>
  <c r="L15"/>
  <c r="L16"/>
  <c r="L17"/>
  <c r="L18"/>
  <c r="J13"/>
  <c r="J25" s="1"/>
  <c r="H25"/>
  <c r="K12"/>
  <c r="K10"/>
  <c r="K11"/>
  <c r="I13"/>
  <c r="G13"/>
  <c r="E13"/>
  <c r="H23" i="52"/>
  <c r="J23"/>
  <c r="L23"/>
  <c r="N23"/>
  <c r="P23"/>
  <c r="G21" i="6"/>
  <c r="C21"/>
  <c r="L23" i="10"/>
  <c r="J18" i="2"/>
  <c r="B21" i="6"/>
  <c r="C23" i="10"/>
  <c r="C19"/>
  <c r="A5" i="14"/>
  <c r="A4"/>
  <c r="F21" i="6"/>
  <c r="L19" i="10"/>
  <c r="H19"/>
  <c r="G19"/>
  <c r="D19"/>
  <c r="A6" i="6"/>
  <c r="A5"/>
  <c r="A6" i="10"/>
  <c r="A5"/>
  <c r="A5" i="2"/>
  <c r="A4"/>
  <c r="D23" i="10"/>
  <c r="G23"/>
  <c r="R18" i="2"/>
  <c r="C18"/>
  <c r="D18"/>
  <c r="F18"/>
  <c r="G18"/>
  <c r="H18"/>
  <c r="I18"/>
  <c r="K18"/>
  <c r="L18"/>
  <c r="M18"/>
  <c r="N18"/>
  <c r="Q18"/>
  <c r="X23" i="52" l="1"/>
  <c r="Y38" i="45"/>
  <c r="I21" i="6"/>
  <c r="F25" i="14"/>
  <c r="F29" s="1"/>
  <c r="H21" i="6"/>
  <c r="H29" i="14"/>
  <c r="L13"/>
  <c r="L25" s="1"/>
  <c r="S18" i="2"/>
  <c r="R66" i="45"/>
  <c r="B28" i="49"/>
  <c r="C28"/>
  <c r="K13" i="14"/>
  <c r="K23" i="10"/>
  <c r="J23"/>
  <c r="Q66" i="45"/>
  <c r="J29" i="14"/>
  <c r="X66" i="45"/>
  <c r="X68" s="1"/>
  <c r="K19" i="10"/>
  <c r="Y66" i="45"/>
  <c r="Y68" s="1"/>
  <c r="W66"/>
  <c r="W68" s="1"/>
  <c r="S66"/>
  <c r="S68" s="1"/>
  <c r="J19" i="10"/>
  <c r="Y43" i="45" l="1"/>
  <c r="D33" i="49"/>
  <c r="D37" s="1"/>
  <c r="C33"/>
  <c r="C37" s="1"/>
  <c r="B33"/>
  <c r="B37" s="1"/>
  <c r="X38" i="45"/>
  <c r="W38"/>
  <c r="X43" l="1"/>
  <c r="W43"/>
</calcChain>
</file>

<file path=xl/comments1.xml><?xml version="1.0" encoding="utf-8"?>
<comments xmlns="http://schemas.openxmlformats.org/spreadsheetml/2006/main">
  <authors>
    <author>BOP00291</author>
  </authors>
  <commentList>
    <comment ref="Y33" authorId="0">
      <text>
        <r>
          <rPr>
            <b/>
            <sz val="8"/>
            <color indexed="81"/>
            <rFont val="Tahoma"/>
            <family val="2"/>
          </rPr>
          <t>BOP00291:</t>
        </r>
        <r>
          <rPr>
            <sz val="8"/>
            <color indexed="81"/>
            <rFont val="Tahoma"/>
            <family val="2"/>
          </rPr>
          <t xml:space="preserve">
</t>
        </r>
      </text>
    </comment>
  </commentList>
</comments>
</file>

<file path=xl/sharedStrings.xml><?xml version="1.0" encoding="utf-8"?>
<sst xmlns="http://schemas.openxmlformats.org/spreadsheetml/2006/main" count="1208" uniqueCount="366">
  <si>
    <t>1. New Construction</t>
  </si>
  <si>
    <t>2. Modernization and Repair</t>
  </si>
  <si>
    <t>end of page</t>
  </si>
  <si>
    <t xml:space="preserve">Justify all Adjustments to Base.  Include enough information to allow the reader to determine how you arrived at the number you are requesting.  </t>
  </si>
  <si>
    <t>Adjustments to Base</t>
  </si>
  <si>
    <t>Buildings and Facilities</t>
  </si>
  <si>
    <t>Federal Prison System</t>
  </si>
  <si>
    <t>New Construction</t>
  </si>
  <si>
    <t>Modernization and Repair</t>
  </si>
  <si>
    <t>N/A</t>
  </si>
  <si>
    <t>ATBs</t>
  </si>
  <si>
    <t>11.1  Direct FTE &amp; personnel compensation</t>
  </si>
  <si>
    <t xml:space="preserve">       Total </t>
  </si>
  <si>
    <t>Perm. Pos.</t>
  </si>
  <si>
    <t>Reprogrammings / Transfers</t>
  </si>
  <si>
    <t>end of sheet</t>
  </si>
  <si>
    <t>Total Authorized</t>
  </si>
  <si>
    <t>Total Reimbursable</t>
  </si>
  <si>
    <t>I: Detail of Permanent Positions by Category</t>
  </si>
  <si>
    <t>E.  Justification for Base Adjustments</t>
  </si>
  <si>
    <t>B: Summary of Requirements</t>
  </si>
  <si>
    <t>Increase/Decrease</t>
  </si>
  <si>
    <t>Decision Unit</t>
  </si>
  <si>
    <t xml:space="preserve">     Total</t>
  </si>
  <si>
    <t>FTE</t>
  </si>
  <si>
    <t>Total</t>
  </si>
  <si>
    <t>Detail of Permanent Positions by Category</t>
  </si>
  <si>
    <t>Category</t>
  </si>
  <si>
    <t>11.5  Total, Other personnel compensation</t>
  </si>
  <si>
    <t>12.0  Personnel benefits</t>
  </si>
  <si>
    <t>21.0  Travel and transportation of persons</t>
  </si>
  <si>
    <t>22.0  Transportation of things</t>
  </si>
  <si>
    <t>23.3  Comm., util., &amp; other misc. charges</t>
  </si>
  <si>
    <t>24.0  Printing and reproduction</t>
  </si>
  <si>
    <t>25.2 Other services</t>
  </si>
  <si>
    <t>26.0  Supplies and materials</t>
  </si>
  <si>
    <t>31.0  Equipment</t>
  </si>
  <si>
    <t xml:space="preserve">          Total obligations</t>
  </si>
  <si>
    <t>Unobligated balance, start of year</t>
  </si>
  <si>
    <t>Unobligated balance, end of year</t>
  </si>
  <si>
    <t>11.3  Other than full-time permanent</t>
  </si>
  <si>
    <t xml:space="preserve">     Total, appropriated positions</t>
  </si>
  <si>
    <t>Average GS Salary</t>
  </si>
  <si>
    <t>Average GS Grade</t>
  </si>
  <si>
    <t>Object Classes</t>
  </si>
  <si>
    <t>Other Object Classes:</t>
  </si>
  <si>
    <t>Summary of Requirements by Object Class</t>
  </si>
  <si>
    <t>Business &amp; Industry (1100-1199)</t>
  </si>
  <si>
    <t>L: Summary of Requirements by Object Class</t>
  </si>
  <si>
    <t>K: Summary of Requirements by Grade</t>
  </si>
  <si>
    <t>Justification for Base Adjustments</t>
  </si>
  <si>
    <t>(Dollars in Thousands)</t>
  </si>
  <si>
    <t>Headquarters (Washington, D.C.)</t>
  </si>
  <si>
    <t>Summary of Requirements</t>
  </si>
  <si>
    <t>Rescissions</t>
  </si>
  <si>
    <t>Supplementals</t>
  </si>
  <si>
    <t>Instructions</t>
  </si>
  <si>
    <t>Estimates by budget activity</t>
  </si>
  <si>
    <t>Pos.</t>
  </si>
  <si>
    <t xml:space="preserve"> </t>
  </si>
  <si>
    <t>Amount</t>
  </si>
  <si>
    <t>Increases</t>
  </si>
  <si>
    <t>Clerical and Office Services (300-399)</t>
  </si>
  <si>
    <t>Accounting and Budget (500-599)</t>
  </si>
  <si>
    <t>U.S. Field</t>
  </si>
  <si>
    <t>TOTAL</t>
  </si>
  <si>
    <t>Summary of Requirements by Grade</t>
  </si>
  <si>
    <t>end of line</t>
  </si>
  <si>
    <t>General Administration</t>
  </si>
  <si>
    <t>Engineering and Architecture Grp (800-899)</t>
  </si>
  <si>
    <t>Ungraded (mechanical and construction)</t>
  </si>
  <si>
    <t>(Dollars in thousands)</t>
  </si>
  <si>
    <t>Adjustments to Base:</t>
  </si>
  <si>
    <t xml:space="preserve">         Subtotal, Decreases</t>
  </si>
  <si>
    <t>Total, Adjustments to Base</t>
  </si>
  <si>
    <t>Oblig.</t>
  </si>
  <si>
    <t>*Activation</t>
  </si>
  <si>
    <t xml:space="preserve">Total Funding </t>
  </si>
  <si>
    <t>Cost</t>
  </si>
  <si>
    <t>to Date</t>
  </si>
  <si>
    <t>Funding</t>
  </si>
  <si>
    <t>by Fiscal Year</t>
  </si>
  <si>
    <t>Estimate</t>
  </si>
  <si>
    <t>Date</t>
  </si>
  <si>
    <t>New Facilities (Rated Capacity):</t>
  </si>
  <si>
    <t>are cumulative and reflect past and future months of ramped up activity (staffing, equipment purchase and install, etc.)  until the facility</t>
  </si>
  <si>
    <t>is ready to house inmates.</t>
  </si>
  <si>
    <t>USP Yazoo City, MS with Camp (1,216)</t>
  </si>
  <si>
    <t>FCI Hazelton, WV with Camp (1,280)</t>
  </si>
  <si>
    <t>**</t>
  </si>
  <si>
    <t>to</t>
  </si>
  <si>
    <t>Considering potential sites.</t>
  </si>
  <si>
    <t>Considering potential sites at or near Bennettsville.</t>
  </si>
  <si>
    <t>Facility</t>
  </si>
  <si>
    <t>USP Yazoo City, MS (Minimum &amp; High)</t>
  </si>
  <si>
    <t>FCI Hazelton, WV (Minimum &amp; Medium)</t>
  </si>
  <si>
    <t>TOTAL   CAPACITY</t>
  </si>
  <si>
    <t>Buildings and Facilities:</t>
  </si>
  <si>
    <t>Decreases</t>
  </si>
  <si>
    <t>23.2  Rental payments to others</t>
  </si>
  <si>
    <t>32.0 Land</t>
  </si>
  <si>
    <t/>
  </si>
  <si>
    <t>Program Changes</t>
  </si>
  <si>
    <t>Secure Female FCI with camp, Aliceville, AL (1,792)</t>
  </si>
  <si>
    <t xml:space="preserve">Design-build contract awarded on 7/31/08.  Notice to </t>
  </si>
  <si>
    <t>Buildings and Facilities account.</t>
  </si>
  <si>
    <r>
      <t xml:space="preserve">   </t>
    </r>
    <r>
      <rPr>
        <b/>
        <u/>
        <sz val="12"/>
        <rFont val="Times New Roman"/>
        <family val="1"/>
      </rPr>
      <t>Decreases</t>
    </r>
    <r>
      <rPr>
        <b/>
        <sz val="12"/>
        <rFont val="Times New Roman"/>
        <family val="1"/>
      </rPr>
      <t>:</t>
    </r>
  </si>
  <si>
    <t>Status of Projects</t>
  </si>
  <si>
    <t>FCI Florida (Minimum &amp; Medium)</t>
  </si>
  <si>
    <t>Total Prog. Changes</t>
  </si>
  <si>
    <t>FULLY OR PARTIALLY FUNDED CAPACITY BY FISCAL YEAR</t>
  </si>
  <si>
    <t xml:space="preserve">    Health Insurance Premium</t>
  </si>
  <si>
    <t>GS-15, $123,758 - 155,500</t>
  </si>
  <si>
    <t>GS-14, $105,211 - 136,771</t>
  </si>
  <si>
    <t>GS-13, $89,033 - 115,742</t>
  </si>
  <si>
    <t>GS-12, $74,872 - 97,333</t>
  </si>
  <si>
    <t>GS-11, $62,467 - 81,204</t>
  </si>
  <si>
    <t>GS-8, 46,745 - 60,765</t>
  </si>
  <si>
    <t>GS-7, $42,209 - 54,875</t>
  </si>
  <si>
    <t>GS-6, $37,983 - 49,375</t>
  </si>
  <si>
    <t>GS-5, $34,075 - 44,293</t>
  </si>
  <si>
    <t>with Camp (1,856)</t>
  </si>
  <si>
    <t>USP Bennettsville, SC (Minimum &amp; High)</t>
  </si>
  <si>
    <t>The Finding of No Significant Impact (FONSI) was signed on</t>
  </si>
  <si>
    <t>Developing environmental services requirements.</t>
  </si>
  <si>
    <t>FCI Florida with Camp (1,408)</t>
  </si>
  <si>
    <t>USP North Central/Pekin, IL (Minimum &amp; High)</t>
  </si>
  <si>
    <t xml:space="preserve">    Change in Compensable Days</t>
  </si>
  <si>
    <t xml:space="preserve">      Total Adjustments to Base </t>
  </si>
  <si>
    <t xml:space="preserve">       Decreases:</t>
  </si>
  <si>
    <t xml:space="preserve">                Subtotal Decreases</t>
  </si>
  <si>
    <t>Crosswalk of 2011 Availability</t>
  </si>
  <si>
    <t>Increases (Direct Only):</t>
  </si>
  <si>
    <t>Increases:</t>
  </si>
  <si>
    <t>POS</t>
  </si>
  <si>
    <t>Total Increase:</t>
  </si>
  <si>
    <t>Total Decrease:</t>
  </si>
  <si>
    <t>Total ATB:</t>
  </si>
  <si>
    <t>($000)</t>
  </si>
  <si>
    <t>FY 2013 Summary of Change</t>
  </si>
  <si>
    <t xml:space="preserve">       Total Program Changes</t>
  </si>
  <si>
    <t>Technical Adjustments</t>
  </si>
  <si>
    <t>2013 Current Services</t>
  </si>
  <si>
    <t xml:space="preserve">    Total Program Changes</t>
  </si>
  <si>
    <t>2013 Total Request</t>
  </si>
  <si>
    <t>2013 Adjustments to Base and Technical Adjustments</t>
  </si>
  <si>
    <t>2013 Request</t>
  </si>
  <si>
    <t>FY 2013 Request</t>
  </si>
  <si>
    <t>Location of Description By</t>
  </si>
  <si>
    <t xml:space="preserve"> Pos.</t>
  </si>
  <si>
    <t>Corr. Off.</t>
  </si>
  <si>
    <t>F: Crosswalk of 2011 Availability</t>
  </si>
  <si>
    <t>2011 Availability</t>
  </si>
  <si>
    <r>
      <t>Health Insurance.</t>
    </r>
    <r>
      <rPr>
        <sz val="18"/>
        <rFont val="Times New Roman"/>
        <family val="1"/>
      </rPr>
      <t xml:space="preserve">  Effective January 2013, this component's contribution to Federal employees' health insurance premiums increased by 9.6 percent.  Applied </t>
    </r>
  </si>
  <si>
    <t>2011 Enacted with</t>
  </si>
  <si>
    <t>USP Bennettsville, SC with Camp (1,088)</t>
  </si>
  <si>
    <t>Secure Female FCI with camp, Aliceville, AL</t>
  </si>
  <si>
    <t>Preliminary</t>
  </si>
  <si>
    <t>Estimate**</t>
  </si>
  <si>
    <t>2013 Offsets</t>
  </si>
  <si>
    <t xml:space="preserve">     Total w/Rescissions</t>
  </si>
  <si>
    <t>C:  Program Increases/Offsets By Decision Unit</t>
  </si>
  <si>
    <t>FY 2013 Program Increases/Offsets By Decision Unit</t>
  </si>
  <si>
    <t>Program Increases</t>
  </si>
  <si>
    <t xml:space="preserve">                    Total  Increases</t>
  </si>
  <si>
    <t>Total Program Increases</t>
  </si>
  <si>
    <t>Program Offsets</t>
  </si>
  <si>
    <t xml:space="preserve">    FERS Rate Increase</t>
  </si>
  <si>
    <t>Rescission of Prior Years' Unobligated Balances (New Construction projects)</t>
  </si>
  <si>
    <r>
      <rPr>
        <u/>
        <sz val="18"/>
        <color indexed="8"/>
        <rFont val="Times New Roman"/>
        <family val="1"/>
      </rPr>
      <t>FERS Regular/Law Enforcement Retirement Contribution</t>
    </r>
    <r>
      <rPr>
        <sz val="18"/>
        <color indexed="8"/>
        <rFont val="Times New Roman"/>
        <family val="1"/>
      </rPr>
      <t>.  On June 11, 2010, the Board of Actuaries of the Civil Service Retirement System recommended a new</t>
    </r>
  </si>
  <si>
    <t>set of economic assumptions for the Civil Service Retirement System (CSRS) and the Federal Employees Retirement System (FERS).  In accordance with this change,</t>
  </si>
  <si>
    <t>to meet our increased retirement obligations as a result of this conversion.</t>
  </si>
  <si>
    <r>
      <rPr>
        <u/>
        <sz val="18"/>
        <color indexed="8"/>
        <rFont val="Times New Roman"/>
        <family val="1"/>
      </rPr>
      <t>Retirement</t>
    </r>
    <r>
      <rPr>
        <sz val="18"/>
        <color indexed="8"/>
        <rFont val="Times New Roman"/>
        <family val="1"/>
      </rPr>
      <t>.  Agency retirement contributions increase as employees under CSRS retire and are replaced by FERS employees.  Based on OPM government-wide</t>
    </r>
  </si>
  <si>
    <t>Const. Award</t>
  </si>
  <si>
    <t xml:space="preserve">8/21/2009. The design-build contract was awarded on  </t>
  </si>
  <si>
    <t xml:space="preserve">The FONSI was signed May 6, 2008.  The design-build   </t>
  </si>
  <si>
    <r>
      <t>Acquire Existing Institution for higher security FCI</t>
    </r>
    <r>
      <rPr>
        <sz val="14"/>
        <rFont val="Calibri"/>
        <family val="2"/>
      </rPr>
      <t>₁</t>
    </r>
  </si>
  <si>
    <t>*The "Activation Funding Date" reflects the change to "operations" funding from construction expenses.  Operational expenses</t>
  </si>
  <si>
    <t>₁ The status of "Acquired Existing Institution for Higher Security FCI" project is uncertain due to proposed rescission of funds.</t>
  </si>
  <si>
    <t>USP North Central /Pekin,IL with Camp (1,216)</t>
  </si>
  <si>
    <t>* The "Activation Funding Date" reflects the change to "operations" funding from construction expenses.  Operational expenses are cumulative and reflect past and future month of ramped up activity</t>
  </si>
  <si>
    <t>(staffing, equipment purchase and install, etc.)  until the facility is ready to house inmates.</t>
  </si>
  <si>
    <t>** Preliminary cost estimates are updated based on the following factors:  When full construction funds are anticipated to become available;  Geographic location;  Historical and projected cost escalation/</t>
  </si>
  <si>
    <t>deflation; and Allowances for uncertainty as to actual sites to be developed.</t>
  </si>
  <si>
    <t>***FCI Midwestern/Leavenworth, KS with Camp (1,408)</t>
  </si>
  <si>
    <t>***USP Letcher County, KY with Camp (1,216)</t>
  </si>
  <si>
    <t>***USP South Central/Forrest City, AR with Camp (1,216)</t>
  </si>
  <si>
    <t xml:space="preserve">***Administrative USP El Reno (Western),OK </t>
  </si>
  <si>
    <t xml:space="preserve">*  The status of these projects are uncertain due to proposed rescission of funds. </t>
  </si>
  <si>
    <t>FCI Midwestern/Leavenworth, KS (Minimum &amp; Medium) *</t>
  </si>
  <si>
    <t>USP Letcher County, KY (Minimum &amp; High) *</t>
  </si>
  <si>
    <t>USP South Central/Forrest City, AR (Min. &amp; High) *</t>
  </si>
  <si>
    <t>Administrative USP El Reno, OK (Western) (Minimum &amp; High) *</t>
  </si>
  <si>
    <t>2013 Increases</t>
  </si>
  <si>
    <t>2011 Appropriation Enacted w/Rescissions</t>
  </si>
  <si>
    <t xml:space="preserve"> *** The status of these projects are uncertain due to proposed rescission of funds.</t>
  </si>
  <si>
    <t>2013 Total Request w/Rescissions</t>
  </si>
  <si>
    <r>
      <t xml:space="preserve">against the 2012 estimate of </t>
    </r>
    <r>
      <rPr>
        <u/>
        <sz val="18"/>
        <color indexed="8"/>
        <rFont val="Times New Roman"/>
        <family val="1"/>
      </rPr>
      <t>$1,000,000</t>
    </r>
    <r>
      <rPr>
        <sz val="18"/>
        <color indexed="8"/>
        <rFont val="Times New Roman"/>
        <family val="1"/>
      </rPr>
      <t xml:space="preserve"> the additional amount required is </t>
    </r>
    <r>
      <rPr>
        <u/>
        <sz val="18"/>
        <color indexed="8"/>
        <rFont val="Times New Roman"/>
        <family val="1"/>
      </rPr>
      <t>$96,000</t>
    </r>
    <r>
      <rPr>
        <sz val="18"/>
        <color indexed="8"/>
        <rFont val="Times New Roman"/>
        <family val="1"/>
      </rPr>
      <t>.</t>
    </r>
  </si>
  <si>
    <r>
      <t xml:space="preserve">estimates, we project that the DOJ workforce will convert from CSRS to FERS at a rate of 1.3 percent per year.  The requested increase of </t>
    </r>
    <r>
      <rPr>
        <u/>
        <sz val="18"/>
        <color indexed="8"/>
        <rFont val="Times New Roman"/>
        <family val="1"/>
      </rPr>
      <t>$52,000</t>
    </r>
    <r>
      <rPr>
        <sz val="18"/>
        <color indexed="8"/>
        <rFont val="Times New Roman"/>
        <family val="1"/>
      </rPr>
      <t xml:space="preserve"> is necessary </t>
    </r>
  </si>
  <si>
    <t xml:space="preserve">   J: Financial Analysis of Program Changes</t>
  </si>
  <si>
    <t>Financial Analysis of Program Changes</t>
  </si>
  <si>
    <t>Grades:</t>
  </si>
  <si>
    <t xml:space="preserve">Amount  </t>
  </si>
  <si>
    <t>GS-13</t>
  </si>
  <si>
    <t>GS-12</t>
  </si>
  <si>
    <t>GS-11</t>
  </si>
  <si>
    <t>Total positions &amp; annual amount</t>
  </si>
  <si>
    <t xml:space="preserve">      Lapse (-)</t>
  </si>
  <si>
    <t>Total FTE &amp; personnel compensation</t>
  </si>
  <si>
    <t>Personnel benefits</t>
  </si>
  <si>
    <t>Travel and transportation of persons</t>
  </si>
  <si>
    <t>Transportation of things</t>
  </si>
  <si>
    <t>GSA rent</t>
  </si>
  <si>
    <t>Communication, rents, and utilities</t>
  </si>
  <si>
    <t>Printing</t>
  </si>
  <si>
    <t>Other services</t>
  </si>
  <si>
    <t>Supplies and materials</t>
  </si>
  <si>
    <t>Equipment</t>
  </si>
  <si>
    <t xml:space="preserve">  Total, 2013 Program Changes Requested</t>
  </si>
  <si>
    <t>Positions are non-recurred as projects are completed.  However, appropriated funding associated with these projects was non-recurred in prior years.</t>
  </si>
  <si>
    <t xml:space="preserve">     Retirement</t>
  </si>
  <si>
    <t>2012 Enacted</t>
  </si>
  <si>
    <t>FY 2013 Current Services  (New Construction $25,393  &amp; M&amp;R Base $73,796)</t>
  </si>
  <si>
    <t>Net FY 2013 Congressional Request with Rescission</t>
  </si>
  <si>
    <t xml:space="preserve">Total FY 2013 Congressional Request </t>
  </si>
  <si>
    <t>2011 Actuals</t>
  </si>
  <si>
    <t>FY 2012 Estimate</t>
  </si>
  <si>
    <t>2012 Enacted (without Rescissions, direct only)</t>
  </si>
  <si>
    <t>2011 Enacted (without Rescissions, direct only)</t>
  </si>
  <si>
    <t>2012 Rescissions</t>
  </si>
  <si>
    <t>Total 2012 Enacted (with Rescissions)</t>
  </si>
  <si>
    <t>2013 Pay Raise (0.5%)</t>
  </si>
  <si>
    <t>Changes in Compensable Days</t>
  </si>
  <si>
    <t>FERS Rate Increase</t>
  </si>
  <si>
    <t>Health Insurance</t>
  </si>
  <si>
    <t>Retirement</t>
  </si>
  <si>
    <t xml:space="preserve">    2013 Pay Raise (0.5%)</t>
  </si>
  <si>
    <t xml:space="preserve">       Subtotal, Pay and Benefits</t>
  </si>
  <si>
    <t xml:space="preserve">               Subtotal Pay &amp; Benefits</t>
  </si>
  <si>
    <t>2012 - 2013 Total Change</t>
  </si>
  <si>
    <t>Rescission of $75 million in Prior Years' Unobligated Balances (New Construction projects)</t>
  </si>
  <si>
    <t xml:space="preserve">  Security FCI" project.  Further, the rescission reduces four partially funded projects as shown on the Status of Construction (Exhibit O), </t>
  </si>
  <si>
    <t xml:space="preserve">   leaving $500,000 or less in availability funding for each.</t>
  </si>
  <si>
    <t xml:space="preserve">     </t>
  </si>
  <si>
    <t xml:space="preserve">          Total DIRECT requirements with Rescissions</t>
  </si>
  <si>
    <t>Rescissions of prior years' new construction unobligated balances</t>
  </si>
  <si>
    <t>N:  Summary of Change</t>
  </si>
  <si>
    <t>O:  Status of Construction</t>
  </si>
  <si>
    <t>P. Waterfall</t>
  </si>
  <si>
    <t xml:space="preserve">            Positions and Workyears Associated with Construction Projects  (FCI Mendota -3; FCI Hazelton -3; USP Yazoo City -3; and Secure Female FCI Aliceville -6)</t>
  </si>
  <si>
    <t>New Construction (Rescission of Prior Years' Unobligated Balances)</t>
  </si>
  <si>
    <t>The FY 2013 budget proposes a rescission of $75 million from prior years' unobligated new construction balances.  The rescission eliminates funding</t>
  </si>
  <si>
    <t>as shown on the Status of Construction (Exhibit O), leaving $500,000 or less in availability funding for each.</t>
  </si>
  <si>
    <t>G: Crosswalk of 2012 Availability</t>
  </si>
  <si>
    <t>Crosswalk of 2012 Availability</t>
  </si>
  <si>
    <t>FY 2012 Enacted Without Rescissions</t>
  </si>
  <si>
    <t xml:space="preserve">Carryover -  Funds were carried over from FY 2011 from the Buildings and Facilities account.  The Bureau of Prisons brought forward $197,445,000 from funds provided in prior years for the </t>
  </si>
  <si>
    <t>2011 Enacted</t>
  </si>
  <si>
    <t>2012 enacted</t>
  </si>
  <si>
    <t>D: Resources by DOJ Strategic Goal and Strategic Objective</t>
  </si>
  <si>
    <t>Resources by Department of Justice Strategic Goal/Objective</t>
  </si>
  <si>
    <r>
      <t xml:space="preserve">                        </t>
    </r>
    <r>
      <rPr>
        <b/>
        <sz val="12"/>
        <rFont val="Times New Roman"/>
        <family val="1"/>
      </rPr>
      <t xml:space="preserve">                                      Buildings and Facilities</t>
    </r>
  </si>
  <si>
    <t>2011 Appropriation Enacted</t>
  </si>
  <si>
    <t>Offsets</t>
  </si>
  <si>
    <t>Strategic Goal and Strategic Objective</t>
  </si>
  <si>
    <t>Direct, Reimb. Other FTE</t>
  </si>
  <si>
    <t>Direct Amount $000s</t>
  </si>
  <si>
    <t>Goal 3:  Ensure and Support the Fair, Impartial, Efficient, and</t>
  </si>
  <si>
    <t xml:space="preserve">               Transparent Administration of Justice at the Federal,</t>
  </si>
  <si>
    <t xml:space="preserve">               State, Local, Tribal and International Levels</t>
  </si>
  <si>
    <t xml:space="preserve">   3.3   Buildings and Facilities</t>
  </si>
  <si>
    <t>Subtotal, Goal 3</t>
  </si>
  <si>
    <t>GRAND TOTAL with Rescissions</t>
  </si>
  <si>
    <t xml:space="preserve">             on the Status of Construction (Exhibit O), leaving $500,000 or less in availability funding for each.</t>
  </si>
  <si>
    <t xml:space="preserve">                   Rescissions of Prior Years' Unobligated </t>
  </si>
  <si>
    <t xml:space="preserve">                     New Construction Balances</t>
  </si>
  <si>
    <t>FY 2013 Congressional Budget Submission</t>
  </si>
  <si>
    <t xml:space="preserve">Proceed was issued on 9/08/08.  The date of substantial  </t>
  </si>
  <si>
    <t>completion has been established as 11/18/11.  The</t>
  </si>
  <si>
    <t>Contractor is completing Punch List items.  The construction</t>
  </si>
  <si>
    <t>The Consolidated and Further Continuing Appropriations Act, 2012</t>
  </si>
  <si>
    <t>9/4/2009.  Proceeding with building, roofing, interior partitions,</t>
  </si>
  <si>
    <t>electrical and mechanical work.</t>
  </si>
  <si>
    <t xml:space="preserve">contract was awarded on 9/11/2009.  Proceeding with </t>
  </si>
  <si>
    <t>interior partitions, electrical and mechanical work.</t>
  </si>
  <si>
    <t>Construction is approximately 77% complete.</t>
  </si>
  <si>
    <t>was held in Leavenworth on December 14,  2011.  The comment</t>
  </si>
  <si>
    <t>period on the DEIS concluded January 3, 2012.</t>
  </si>
  <si>
    <t xml:space="preserve">The Consolidated and Further Continuing Appropriations Acts, </t>
  </si>
  <si>
    <t>community officials on November 16, 2011.</t>
  </si>
  <si>
    <t>Environmental studies are complete.</t>
  </si>
  <si>
    <t>The Draft Environmental Impact Statement (DEIS) public hearing</t>
  </si>
  <si>
    <t xml:space="preserve">of $64.7 million from the "Acquire Existing Institution for Higher Security FCI" project.  Further, the rescission reduces four partially funded projects </t>
  </si>
  <si>
    <t xml:space="preserve">  unobligated new construction balances.  The rescission eliminates funding of $64.7 million from the "Acquire Existing Institution for Higher </t>
  </si>
  <si>
    <t xml:space="preserve">             The rescission eliminates funding of $64.7 million from the "Acquire Existing Institution for Higher Security FCI" project and reduces four partially funded projects as shown </t>
  </si>
  <si>
    <t>n/a</t>
  </si>
  <si>
    <t xml:space="preserve">                    Total  Offsets</t>
  </si>
  <si>
    <t>Total Offsets</t>
  </si>
  <si>
    <t>Rescission of Prior Years' Unobligated Balances</t>
  </si>
  <si>
    <t xml:space="preserve">NOTE:   The proposed rescission eliminates funding of $64.7 million from the "Acquire Existing Institution for Higher Security FCI" project and reduces four partially funded projects as shown </t>
  </si>
  <si>
    <t xml:space="preserve">               on the Status of Construction (Exhibit O), leaving $500,000 or less in availability funding for each.</t>
  </si>
  <si>
    <t>Construction Completion: By end of January 2012</t>
  </si>
  <si>
    <t>Construction Completion: January 2013</t>
  </si>
  <si>
    <t>Construction Completion: November 2012</t>
  </si>
  <si>
    <r>
      <t>Changes in Compensable Days.</t>
    </r>
    <r>
      <rPr>
        <sz val="18"/>
        <rFont val="Times New Roman"/>
        <family val="1"/>
      </rPr>
      <t xml:space="preserve">  The decreased cost for one compensable day in FY 2013 compared to FY 2012 is calculated by dividing the FY 2012 estimated  </t>
    </r>
  </si>
  <si>
    <r>
      <t>Positions and Workyears Associated with Construction Projects.</t>
    </r>
    <r>
      <rPr>
        <sz val="18"/>
        <rFont val="Times New Roman"/>
        <family val="1"/>
      </rPr>
      <t xml:space="preserve">  A net non-recurring of 15 positions and 15 FTEs are from New Construction projects, which</t>
    </r>
  </si>
  <si>
    <t xml:space="preserve">were previously funded (FCI Mendota - 3; FCI Hazelton -3; USP Yazoo City -3; and Secure Female FCI Aliceville - 6).  </t>
  </si>
  <si>
    <t>effective October 1, 2011 (FY 2012), the total Normal Cost of Regular retirement under FERS will increase from the current level of 12.5% of pay to 12.7%.  The total</t>
  </si>
  <si>
    <r>
      <t xml:space="preserve">FERS contribution for Law Enforcement retirement will increase from 27.0% to 27.6%.  This will result in new </t>
    </r>
    <r>
      <rPr>
        <b/>
        <sz val="18"/>
        <color indexed="8"/>
        <rFont val="Times New Roman"/>
        <family val="1"/>
      </rPr>
      <t xml:space="preserve">agency contribution </t>
    </r>
    <r>
      <rPr>
        <sz val="18"/>
        <color indexed="8"/>
        <rFont val="Times New Roman"/>
        <family val="1"/>
      </rPr>
      <t>rates of 11.9% for normal costs</t>
    </r>
  </si>
  <si>
    <t>to cover this increase.</t>
  </si>
  <si>
    <r>
      <t xml:space="preserve">(up from the current 11.7%) and 26.3% for law enforcement personnel (up from the current 25.7%).  The amount requested, </t>
    </r>
    <r>
      <rPr>
        <u/>
        <sz val="18"/>
        <color indexed="8"/>
        <rFont val="Times New Roman"/>
        <family val="1"/>
      </rPr>
      <t>$5,000</t>
    </r>
    <r>
      <rPr>
        <sz val="18"/>
        <color indexed="8"/>
        <rFont val="Times New Roman"/>
        <family val="1"/>
      </rPr>
      <t>, represents the funds needed</t>
    </r>
  </si>
  <si>
    <r>
      <t>2013 Pay Raise</t>
    </r>
    <r>
      <rPr>
        <sz val="18"/>
        <rFont val="Times New Roman"/>
        <family val="1"/>
      </rPr>
      <t xml:space="preserve">.  This request provides for a proposed 0.5 percent pay raise to be effective in January of 2013.  The increase only includes the general pay raise. </t>
    </r>
  </si>
  <si>
    <t>The amount requested, $30,000.00, represents the pay amounts for 3/4 of the fiscal year plus appropriate benefits ($13,500.00 for pay and $16,500.00 for benefits.)</t>
  </si>
  <si>
    <t xml:space="preserve">  Security FCI" project.  Further, the rescission reduces four partially funded projects as shown on the Status of Construction (Exhibit O),</t>
  </si>
  <si>
    <t>Enacted/Proposed Rescissions of Prior Years' Unobligated New Construction Balances</t>
  </si>
  <si>
    <t>z</t>
  </si>
  <si>
    <t xml:space="preserve">(The FY 2013 budget proposes a rescission of $75 million from prior years' unobligated new construction balances.  The rescission eliminates funding of $64.7 million from the </t>
  </si>
  <si>
    <t>"Acquire Existing Institution for Higher Security FCI" project.  Further, the rescission reduces four partially funded projects, leaving $500,000 or less in availability funding for each.)</t>
  </si>
  <si>
    <t xml:space="preserve">(The FY 2013 budget proposes a rescission of $75 million from prior years' unobligated new construction balances.  The rescission eliminates funding of $64.7 million from the  </t>
  </si>
  <si>
    <t>"Acquire Existing  Institution for Higher Security FCI" project.  Further, the rescission reduces four partially funded projects, leaving $500,000 or less in availability funding for each.)</t>
  </si>
  <si>
    <t>(FY 2013 Request proposes a rescission to reduce this project by $64.7 million.  Proposed rescission would eliminate the project.)</t>
  </si>
  <si>
    <t>(FY 2013 Request proposes a rescission to reduce this project by $ 127,000)</t>
  </si>
  <si>
    <t>(FY 2013 Request proposes a rescission to reduce this project by $848,000)</t>
  </si>
  <si>
    <t>(FY 2013 Request proposes a rescission to reduce this project by $3.8 million)</t>
  </si>
  <si>
    <t>(FY 2013 Request proposes a rescission to reduce this project by $5.4 million)</t>
  </si>
  <si>
    <t>Status of Construction</t>
  </si>
  <si>
    <t xml:space="preserve">  leaving $500,000 or less in availability funding for each.  Therefore, the "Acquire Existing Institution for Higher Security FCI" project was</t>
  </si>
  <si>
    <t>Uncertain</t>
  </si>
  <si>
    <t>M.  Status of Congressionally Requested Studies, Reports, and Evaluations</t>
  </si>
  <si>
    <t>Status of Congressionally Requested Studies, Reports, and Evaluations</t>
  </si>
  <si>
    <r>
      <t xml:space="preserve">DOJ Spending Plan - SEC. 538. The Departments of Commerce and Justice, the National Aeronautics and Space Administration, and the National Science Foundation shall submit spending plans, signed by the respective department or agency head, to the Committees on Appropriations of the House of Representatives and the Senate within 45 days after the date of enactment of this Act. </t>
    </r>
    <r>
      <rPr>
        <b/>
        <sz val="12"/>
        <rFont val="Times New Roman"/>
        <family val="1"/>
      </rPr>
      <t xml:space="preserve"> The spend plan was submitted to the Committees on Appropriations of the House of Representatives and the Senate on January 10, 2012.</t>
    </r>
  </si>
  <si>
    <r>
      <t xml:space="preserve">Federal Prisons Radicalization -The conferees further directs the Department to submit a report to the Committees on Appropriations not later than 120 days after the enactment of this Act on its maintenance of a central registry of acceptable materials and the processes employed to ensure that potentially radicalizing materials are not included.  </t>
    </r>
    <r>
      <rPr>
        <b/>
        <sz val="12"/>
        <rFont val="Times New Roman"/>
        <family val="1"/>
      </rPr>
      <t>Target response to committees March 17, 2012.</t>
    </r>
  </si>
  <si>
    <r>
      <t xml:space="preserve">BOP's Construction Report - The conferees direct BOP to resume providing to the Committees on Appropriations, not later than 30 days after the enactment of this Act, the most recent monthly status of construction report and to notify the Committees on Appropriations of any deviations from the construction and activation schedule identified in that report, including detailed explanations of the causes of delays and actions proposed to address them.  Target response to committee December 18, 2011 and monthly thereafter.  </t>
    </r>
    <r>
      <rPr>
        <b/>
        <sz val="12"/>
        <rFont val="Times New Roman"/>
        <family val="1"/>
      </rPr>
      <t>The first monthly report was submitted to the Committees on Appropriations of the House of Representatives and the Senate on January 4, 2012.</t>
    </r>
  </si>
  <si>
    <r>
      <t xml:space="preserve">Increasing Inmate Work Opportunities - The conferees direct the Department to report to the Committees on Appropriations not later than 120 days after the enactment of this Act on actions taken and planned to increase meaningful work opportunities available to inmates.  </t>
    </r>
    <r>
      <rPr>
        <b/>
        <sz val="12"/>
        <rFont val="Times New Roman"/>
        <family val="1"/>
      </rPr>
      <t>Target response to committees March 17, 2012.</t>
    </r>
  </si>
  <si>
    <r>
      <t xml:space="preserve">DOJ Unobligated Balances - SEC. 508. (a) The Departments of Commerce and Justice, the National Science Foundation, and the National Aeronautics and Space Administration shall provide to the Committees on Appropriations of the House of Representatives and the Senate a quarterly report on the status of balances of appropriations at the account level. For unobligated, uncommitted balances and unobligated, committed balances the quarterly reports shall separately identify the amounts attributable to each source year of appropriation from which the balances were derived. For balances that are obligated, but unexpended, the quarterly reports shall separately identify amounts by the year of obligation.  </t>
    </r>
    <r>
      <rPr>
        <b/>
        <sz val="12"/>
        <rFont val="Times New Roman"/>
        <family val="1"/>
      </rPr>
      <t>This report is due to the committee quarterly.</t>
    </r>
  </si>
  <si>
    <r>
      <t xml:space="preserve">Vehicle Inventory - SEC. 545. All agencies and departments funded under this Act shall send to the Committees on Appropriations of the House of Representatives and the Senate at the end of the fiscal year a report containing a complete inventory of the total number of vehicles owned, permanently retired, and purchased during fiscal year 2012 as well as the total cost of the vehicle fleet, including maintenance, fuel, storage, purchasing, and leasing.  </t>
    </r>
    <r>
      <rPr>
        <b/>
        <sz val="12"/>
        <rFont val="Times New Roman"/>
        <family val="1"/>
      </rPr>
      <t>Target response to committees September 30, 2012.</t>
    </r>
  </si>
  <si>
    <t>ongoing expenses which is essential to basic daily prison operations.</t>
  </si>
  <si>
    <t>2012 Availability</t>
  </si>
  <si>
    <t>is approximately 99% complete.</t>
  </si>
  <si>
    <t>(P.L. 112-55) rescinded $40 million from this project.</t>
  </si>
  <si>
    <t>Construction is approximately 69% complete.</t>
  </si>
  <si>
    <t>2012 (P.L. 112-55) rescinded $5 million from this project.</t>
  </si>
  <si>
    <t xml:space="preserve">The Feasibility Study Report findings were presented to the </t>
  </si>
  <si>
    <t>Considering potential sites at or near Pekin.</t>
  </si>
  <si>
    <r>
      <t xml:space="preserve">Employee Retaliation Recommendations - The conferees expect BOP to certify to the Committees on Appropriations that it has implemented and met the recommendations included in the EEOC's November 2010 Final Program Evaluation Report for the Federal Bureau of Prisons, and submit concurrently a report on its compliance with the recommendations to the Department's OIG for review and comment.  </t>
    </r>
    <r>
      <rPr>
        <b/>
        <sz val="12"/>
        <rFont val="Times New Roman"/>
        <family val="1"/>
      </rPr>
      <t>The certification to the Committee will be sent upon completion of EEOC recommendations.</t>
    </r>
  </si>
  <si>
    <t xml:space="preserve">  removed from this exhibit due to proposed rescission of funds.</t>
  </si>
  <si>
    <t>B&amp;F Program Base Adjustment</t>
  </si>
  <si>
    <r>
      <rPr>
        <u/>
        <sz val="18"/>
        <color indexed="8"/>
        <rFont val="Times New Roman"/>
        <family val="1"/>
      </rPr>
      <t>B&amp;F Program Base Adjustment</t>
    </r>
    <r>
      <rPr>
        <sz val="18"/>
        <color indexed="8"/>
        <rFont val="Times New Roman"/>
        <family val="1"/>
      </rPr>
      <t xml:space="preserve">.  These funds are required to maintain the B&amp;F base program in FY 2013.  This request provides for an adjustment  in </t>
    </r>
  </si>
  <si>
    <t xml:space="preserve">     B&amp;F Program Base Adjustment</t>
  </si>
  <si>
    <t xml:space="preserve">  leaving $500,000 or less in available funding for each.</t>
  </si>
  <si>
    <r>
      <t xml:space="preserve">personnel compensation </t>
    </r>
    <r>
      <rPr>
        <u/>
        <sz val="18"/>
        <rFont val="Times New Roman"/>
        <family val="1"/>
      </rPr>
      <t>$6,043,000</t>
    </r>
    <r>
      <rPr>
        <sz val="18"/>
        <rFont val="Times New Roman"/>
        <family val="1"/>
      </rPr>
      <t xml:space="preserve"> and applicable benefits </t>
    </r>
    <r>
      <rPr>
        <u/>
        <sz val="18"/>
        <rFont val="Times New Roman"/>
        <family val="1"/>
      </rPr>
      <t>$6,776,000</t>
    </r>
    <r>
      <rPr>
        <sz val="18"/>
        <rFont val="Times New Roman"/>
        <family val="1"/>
      </rPr>
      <t xml:space="preserve"> by 260 compensable days.</t>
    </r>
  </si>
  <si>
    <t xml:space="preserve">NOTE:  All FTE numbers in this table reflect authorized FTE, which is the total number of FTE available to a component.  Because the FY 2013 President's Budget Appendix builds the FTE request using actual FTE rather than authorized, it may not </t>
  </si>
  <si>
    <t>match the FY 2012 FTE enacted and FY 2013 FTE request reflected in this table.</t>
  </si>
  <si>
    <t>Balance Rescissions</t>
  </si>
  <si>
    <t>FY 2011 Enacted Without Balance Rescissions*</t>
  </si>
  <si>
    <t xml:space="preserve">**Carryover Balances -  Funds were carried over from FY 2010 from the Buildings and Facilities account.  The Bureau of Prisons brought forward $223,773,000 from funds provided in prior years for the </t>
  </si>
  <si>
    <t>*The across-the-board reduction of 0.2 percent is included in the enacted amount column.</t>
  </si>
  <si>
    <t xml:space="preserve">Note:  In addition to the request of $99.2 million in new resources, the budget proposes a rescission of $75 million in prior years' </t>
  </si>
  <si>
    <t>NOTE:  In addition to the request of $99.2 million in new resources, the budget proposes a rescission of $75 million in prior years' unobligated new construction balances.</t>
  </si>
  <si>
    <t xml:space="preserve">Note:  In addition to the request of $99.2 million in resources, the budget proposes a rescission of $75 million in prior years' </t>
  </si>
  <si>
    <t xml:space="preserve">        USP Yazoo City -3; and Secure Female FCI Aliceville -6)</t>
  </si>
  <si>
    <t xml:space="preserve">     Positions and Workyears Associated with Construction Projects (FCI Mendota -3; FCI Hazelton - 3;</t>
  </si>
  <si>
    <r>
      <rPr>
        <u val="singleAccounting"/>
        <sz val="13"/>
        <rFont val="Times New Roman"/>
        <family val="1"/>
      </rPr>
      <t>Rescissions</t>
    </r>
    <r>
      <rPr>
        <sz val="13"/>
        <rFont val="Times New Roman"/>
        <family val="1"/>
      </rPr>
      <t xml:space="preserve"> - The Consolidated and Further Continuing Appropriations Act, 2012 (P.L. 112-55) rescinded $45 million in unobligated balances from the Buildings and Facilities account.</t>
    </r>
  </si>
  <si>
    <t>Carryover**</t>
  </si>
  <si>
    <t>Recoveries</t>
  </si>
  <si>
    <t>Carryover</t>
  </si>
</sst>
</file>

<file path=xl/styles.xml><?xml version="1.0" encoding="utf-8"?>
<styleSheet xmlns="http://schemas.openxmlformats.org/spreadsheetml/2006/main">
  <numFmts count="11">
    <numFmt numFmtId="5" formatCode="&quot;$&quot;#,##0_);\(&quot;$&quot;#,##0\)"/>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_(* #,##0_);_(* \(#,##0\);_(* &quot;-&quot;??_);_(@_)"/>
    <numFmt numFmtId="167" formatCode="0_);\(0\)"/>
    <numFmt numFmtId="168" formatCode="&quot;$&quot;#,##0.00"/>
    <numFmt numFmtId="169" formatCode="mm/dd/yy;@"/>
    <numFmt numFmtId="170" formatCode="m/yyyy"/>
  </numFmts>
  <fonts count="99">
    <font>
      <sz val="12"/>
      <name val="Arial"/>
    </font>
    <font>
      <sz val="12"/>
      <name val="TimesNewRomanPS"/>
    </font>
    <font>
      <sz val="12"/>
      <name val="Times New Roman"/>
      <family val="1"/>
    </font>
    <font>
      <sz val="12"/>
      <name val="Times New Roman"/>
      <family val="1"/>
    </font>
    <font>
      <sz val="10"/>
      <color indexed="8"/>
      <name val="Times New Roman"/>
      <family val="1"/>
    </font>
    <font>
      <sz val="10"/>
      <name val="Times New Roman"/>
      <family val="1"/>
    </font>
    <font>
      <sz val="9"/>
      <color indexed="8"/>
      <name val="Times New Roman"/>
      <family val="1"/>
    </font>
    <font>
      <sz val="8"/>
      <color indexed="8"/>
      <name val="Times New Roman"/>
      <family val="1"/>
    </font>
    <font>
      <u/>
      <sz val="12"/>
      <name val="Times New Roman"/>
      <family val="1"/>
    </font>
    <font>
      <b/>
      <sz val="12"/>
      <name val="Arial"/>
      <family val="2"/>
    </font>
    <font>
      <sz val="12"/>
      <name val="Arial"/>
      <family val="2"/>
    </font>
    <font>
      <b/>
      <sz val="12"/>
      <name val="Times New Roman"/>
      <family val="1"/>
    </font>
    <font>
      <sz val="10"/>
      <name val="Arial"/>
      <family val="2"/>
    </font>
    <font>
      <b/>
      <u/>
      <sz val="12"/>
      <name val="Arial"/>
      <family val="2"/>
    </font>
    <font>
      <b/>
      <sz val="10"/>
      <name val="Times New Roman"/>
      <family val="1"/>
    </font>
    <font>
      <sz val="12"/>
      <color indexed="8"/>
      <name val="Times New Roman"/>
      <family val="1"/>
    </font>
    <font>
      <b/>
      <sz val="12"/>
      <color indexed="8"/>
      <name val="Times New Roman"/>
      <family val="1"/>
    </font>
    <font>
      <i/>
      <sz val="14"/>
      <name val="Times New Roman"/>
      <family val="1"/>
    </font>
    <font>
      <sz val="14"/>
      <name val="Arial"/>
      <family val="2"/>
    </font>
    <font>
      <sz val="8"/>
      <name val="Arial"/>
      <family val="2"/>
    </font>
    <font>
      <sz val="9"/>
      <name val="Times New Roman"/>
      <family val="1"/>
    </font>
    <font>
      <sz val="18"/>
      <name val="Times New Roman"/>
      <family val="1"/>
    </font>
    <font>
      <i/>
      <sz val="12"/>
      <name val="Arial"/>
      <family val="2"/>
    </font>
    <font>
      <u/>
      <sz val="9"/>
      <name val="Times New Roman"/>
      <family val="1"/>
    </font>
    <font>
      <b/>
      <sz val="9"/>
      <name val="Times New Roman"/>
      <family val="1"/>
    </font>
    <font>
      <sz val="16"/>
      <name val="Arial"/>
      <family val="2"/>
    </font>
    <font>
      <b/>
      <u/>
      <sz val="14"/>
      <name val="Arial"/>
      <family val="2"/>
    </font>
    <font>
      <sz val="14"/>
      <name val="Arial"/>
      <family val="2"/>
    </font>
    <font>
      <sz val="11"/>
      <name val="Arial"/>
      <family val="2"/>
    </font>
    <font>
      <b/>
      <u/>
      <sz val="20"/>
      <name val="Arial"/>
      <family val="2"/>
    </font>
    <font>
      <sz val="20"/>
      <name val="Arial"/>
      <family val="2"/>
    </font>
    <font>
      <u/>
      <sz val="9"/>
      <color indexed="8"/>
      <name val="Times New Roman"/>
      <family val="1"/>
    </font>
    <font>
      <b/>
      <sz val="20"/>
      <name val="Arial"/>
      <family val="2"/>
    </font>
    <font>
      <sz val="8"/>
      <name val="Arial"/>
      <family val="2"/>
    </font>
    <font>
      <sz val="9"/>
      <name val="Arial"/>
      <family val="2"/>
    </font>
    <font>
      <sz val="12"/>
      <color indexed="12"/>
      <name val="Arial"/>
      <family val="2"/>
    </font>
    <font>
      <sz val="12"/>
      <color indexed="8"/>
      <name val="Arial"/>
      <family val="2"/>
    </font>
    <font>
      <sz val="12"/>
      <color indexed="9"/>
      <name val="Arial"/>
      <family val="2"/>
    </font>
    <font>
      <sz val="9"/>
      <color indexed="9"/>
      <name val="Times New Roman"/>
      <family val="1"/>
    </font>
    <font>
      <sz val="12"/>
      <color indexed="9"/>
      <name val="Times New Roman"/>
      <family val="1"/>
    </font>
    <font>
      <sz val="12"/>
      <color indexed="9"/>
      <name val="Times New Roman"/>
      <family val="1"/>
    </font>
    <font>
      <sz val="10"/>
      <color indexed="9"/>
      <name val="Times New Roman"/>
      <family val="1"/>
    </font>
    <font>
      <sz val="8"/>
      <color indexed="9"/>
      <name val="Arial"/>
      <family val="2"/>
    </font>
    <font>
      <sz val="8"/>
      <color indexed="9"/>
      <name val="Arial"/>
      <family val="2"/>
    </font>
    <font>
      <sz val="8"/>
      <name val="Times New Roman"/>
      <family val="1"/>
    </font>
    <font>
      <sz val="8"/>
      <color indexed="9"/>
      <name val="Times New Roman"/>
      <family val="1"/>
    </font>
    <font>
      <sz val="8"/>
      <name val="Times New Roman"/>
      <family val="1"/>
    </font>
    <font>
      <sz val="12"/>
      <name val="Arial"/>
      <family val="2"/>
    </font>
    <font>
      <b/>
      <u/>
      <sz val="12"/>
      <name val="Times New Roman"/>
      <family val="1"/>
    </font>
    <font>
      <b/>
      <sz val="18"/>
      <name val="Times New Roman"/>
      <family val="1"/>
    </font>
    <font>
      <u/>
      <sz val="18"/>
      <name val="Times New Roman"/>
      <family val="1"/>
    </font>
    <font>
      <sz val="18"/>
      <name val="Arial"/>
      <family val="2"/>
    </font>
    <font>
      <u/>
      <sz val="18"/>
      <color indexed="8"/>
      <name val="Times New Roman"/>
      <family val="1"/>
    </font>
    <font>
      <sz val="18"/>
      <color indexed="12"/>
      <name val="Times New Roman"/>
      <family val="1"/>
    </font>
    <font>
      <b/>
      <sz val="14"/>
      <name val="Times New Roman"/>
      <family val="1"/>
    </font>
    <font>
      <sz val="14"/>
      <name val="Times New Roman"/>
      <family val="1"/>
    </font>
    <font>
      <b/>
      <u val="singleAccounting"/>
      <sz val="14"/>
      <color theme="1"/>
      <name val="Times New Roman"/>
      <family val="1"/>
    </font>
    <font>
      <sz val="14"/>
      <color indexed="9"/>
      <name val="Times New Roman"/>
      <family val="1"/>
    </font>
    <font>
      <u/>
      <sz val="14"/>
      <name val="Times New Roman"/>
      <family val="1"/>
    </font>
    <font>
      <b/>
      <u/>
      <sz val="14"/>
      <name val="Times New Roman"/>
      <family val="1"/>
    </font>
    <font>
      <b/>
      <sz val="14"/>
      <name val="Arial"/>
      <family val="2"/>
    </font>
    <font>
      <u/>
      <sz val="14"/>
      <name val="Arial"/>
      <family val="2"/>
    </font>
    <font>
      <sz val="18"/>
      <color indexed="8"/>
      <name val="Times New Roman"/>
      <family val="1"/>
    </font>
    <font>
      <u/>
      <sz val="18"/>
      <color indexed="12"/>
      <name val="Times New Roman"/>
      <family val="1"/>
    </font>
    <font>
      <b/>
      <u/>
      <sz val="18"/>
      <name val="Times New Roman"/>
      <family val="1"/>
    </font>
    <font>
      <b/>
      <sz val="18"/>
      <name val="Arial"/>
      <family val="2"/>
    </font>
    <font>
      <b/>
      <u/>
      <sz val="18"/>
      <name val="Arial"/>
      <family val="2"/>
    </font>
    <font>
      <sz val="14"/>
      <name val="Calibri"/>
      <family val="2"/>
    </font>
    <font>
      <sz val="13"/>
      <name val="Times New Roman"/>
      <family val="1"/>
    </font>
    <font>
      <b/>
      <sz val="14"/>
      <color indexed="8"/>
      <name val="Times New Roman"/>
      <family val="1"/>
    </font>
    <font>
      <sz val="16"/>
      <color indexed="8"/>
      <name val="Times New Roman"/>
      <family val="1"/>
    </font>
    <font>
      <b/>
      <sz val="16"/>
      <color indexed="8"/>
      <name val="Times New Roman"/>
      <family val="1"/>
    </font>
    <font>
      <sz val="10"/>
      <color indexed="9"/>
      <name val="TMS"/>
    </font>
    <font>
      <sz val="10"/>
      <color indexed="8"/>
      <name val="TMS"/>
    </font>
    <font>
      <sz val="8"/>
      <color indexed="81"/>
      <name val="Tahoma"/>
      <family val="2"/>
    </font>
    <font>
      <b/>
      <sz val="8"/>
      <color indexed="81"/>
      <name val="Tahoma"/>
      <family val="2"/>
    </font>
    <font>
      <sz val="12"/>
      <name val="Arial"/>
      <family val="2"/>
    </font>
    <font>
      <sz val="10"/>
      <color indexed="9"/>
      <name val="Arial"/>
      <family val="2"/>
    </font>
    <font>
      <b/>
      <sz val="18"/>
      <color indexed="8"/>
      <name val="Times New Roman"/>
      <family val="1"/>
    </font>
    <font>
      <b/>
      <sz val="16"/>
      <name val="Arial"/>
      <family val="2"/>
    </font>
    <font>
      <b/>
      <sz val="16"/>
      <name val="Times New Roman"/>
      <family val="1"/>
    </font>
    <font>
      <b/>
      <u/>
      <sz val="16"/>
      <name val="Arial"/>
      <family val="2"/>
    </font>
    <font>
      <u/>
      <sz val="16"/>
      <name val="Times New Roman"/>
      <family val="1"/>
    </font>
    <font>
      <sz val="16"/>
      <name val="Times New Roman"/>
      <family val="1"/>
    </font>
    <font>
      <sz val="12"/>
      <color theme="1"/>
      <name val="Times New Roman"/>
      <family val="1"/>
    </font>
    <font>
      <sz val="12"/>
      <color theme="0"/>
      <name val="Times New Roman"/>
      <family val="1"/>
    </font>
    <font>
      <sz val="12"/>
      <color theme="0"/>
      <name val="Arial"/>
      <family val="2"/>
    </font>
    <font>
      <b/>
      <sz val="15.5"/>
      <name val="Times New Roman"/>
      <family val="1"/>
    </font>
    <font>
      <b/>
      <sz val="16.5"/>
      <name val="Times New Roman"/>
      <family val="1"/>
    </font>
    <font>
      <sz val="16.5"/>
      <name val="Times New Roman"/>
      <family val="1"/>
    </font>
    <font>
      <b/>
      <sz val="13"/>
      <name val="Times New Roman"/>
      <family val="1"/>
    </font>
    <font>
      <sz val="13"/>
      <color indexed="9"/>
      <name val="Times New Roman"/>
      <family val="1"/>
    </font>
    <font>
      <sz val="13"/>
      <name val="Arial"/>
      <family val="2"/>
    </font>
    <font>
      <u/>
      <sz val="13"/>
      <name val="Times New Roman"/>
      <family val="1"/>
    </font>
    <font>
      <u val="singleAccounting"/>
      <sz val="13"/>
      <name val="Times New Roman"/>
      <family val="1"/>
    </font>
    <font>
      <b/>
      <sz val="17"/>
      <name val="Times New Roman"/>
      <family val="1"/>
    </font>
    <font>
      <sz val="17"/>
      <name val="Times New Roman"/>
      <family val="1"/>
    </font>
    <font>
      <b/>
      <sz val="20"/>
      <name val="Times New Roman"/>
      <family val="1"/>
    </font>
    <font>
      <sz val="20"/>
      <name val="Times New Roman"/>
      <family val="1"/>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8"/>
        <bgColor indexed="64"/>
      </patternFill>
    </fill>
    <fill>
      <patternFill patternType="solid">
        <fgColor theme="0"/>
        <bgColor indexed="64"/>
      </patternFill>
    </fill>
  </fills>
  <borders count="215">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diagonal/>
    </border>
    <border>
      <left style="medium">
        <color indexed="8"/>
      </left>
      <right/>
      <top/>
      <bottom/>
      <diagonal/>
    </border>
    <border>
      <left style="medium">
        <color indexed="8"/>
      </left>
      <right/>
      <top style="thin">
        <color indexed="8"/>
      </top>
      <bottom/>
      <diagonal/>
    </border>
    <border>
      <left style="thin">
        <color indexed="8"/>
      </left>
      <right/>
      <top style="thin">
        <color indexed="8"/>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8"/>
      </right>
      <top style="thin">
        <color indexed="8"/>
      </top>
      <bottom style="medium">
        <color indexed="64"/>
      </bottom>
      <diagonal/>
    </border>
    <border>
      <left style="thin">
        <color indexed="64"/>
      </left>
      <right style="thin">
        <color indexed="8"/>
      </right>
      <top/>
      <bottom style="hair">
        <color indexed="64"/>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style="thin">
        <color indexed="8"/>
      </top>
      <bottom/>
      <diagonal/>
    </border>
    <border>
      <left style="medium">
        <color indexed="8"/>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8"/>
      </left>
      <right style="thin">
        <color indexed="8"/>
      </right>
      <top style="thin">
        <color indexed="23"/>
      </top>
      <bottom style="thin">
        <color indexed="23"/>
      </bottom>
      <diagonal/>
    </border>
    <border>
      <left style="thin">
        <color indexed="8"/>
      </left>
      <right style="thin">
        <color indexed="8"/>
      </right>
      <top style="thin">
        <color indexed="23"/>
      </top>
      <bottom style="thin">
        <color indexed="8"/>
      </bottom>
      <diagonal/>
    </border>
    <border>
      <left style="thin">
        <color indexed="8"/>
      </left>
      <right style="thin">
        <color indexed="8"/>
      </right>
      <top style="thin">
        <color indexed="8"/>
      </top>
      <bottom style="thin">
        <color indexed="23"/>
      </bottom>
      <diagonal/>
    </border>
    <border>
      <left/>
      <right style="thin">
        <color indexed="64"/>
      </right>
      <top style="thin">
        <color indexed="23"/>
      </top>
      <bottom style="thin">
        <color indexed="23"/>
      </bottom>
      <diagonal/>
    </border>
    <border>
      <left/>
      <right style="thin">
        <color indexed="8"/>
      </right>
      <top style="thin">
        <color indexed="8"/>
      </top>
      <bottom style="thin">
        <color indexed="64"/>
      </bottom>
      <diagonal/>
    </border>
    <border>
      <left/>
      <right style="thin">
        <color indexed="8"/>
      </right>
      <top style="thin">
        <color indexed="23"/>
      </top>
      <bottom style="thin">
        <color indexed="23"/>
      </bottom>
      <diagonal/>
    </border>
    <border>
      <left/>
      <right style="thin">
        <color indexed="8"/>
      </right>
      <top style="thin">
        <color indexed="23"/>
      </top>
      <bottom style="thin">
        <color indexed="8"/>
      </bottom>
      <diagonal/>
    </border>
    <border>
      <left/>
      <right style="thin">
        <color indexed="8"/>
      </right>
      <top style="thin">
        <color indexed="8"/>
      </top>
      <bottom style="thin">
        <color indexed="23"/>
      </bottom>
      <diagonal/>
    </border>
    <border>
      <left/>
      <right style="thin">
        <color indexed="8"/>
      </right>
      <top style="thin">
        <color indexed="64"/>
      </top>
      <bottom/>
      <diagonal/>
    </border>
    <border>
      <left/>
      <right style="medium">
        <color indexed="8"/>
      </right>
      <top style="medium">
        <color indexed="64"/>
      </top>
      <bottom style="medium">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style="thin">
        <color indexed="64"/>
      </right>
      <top style="medium">
        <color indexed="64"/>
      </top>
      <bottom/>
      <diagonal/>
    </border>
    <border>
      <left/>
      <right/>
      <top style="thin">
        <color auto="1"/>
      </top>
      <bottom/>
      <diagonal/>
    </border>
    <border>
      <left/>
      <right style="thin">
        <color indexed="64"/>
      </right>
      <top style="hair">
        <color indexed="64"/>
      </top>
      <bottom/>
      <diagonal/>
    </border>
    <border>
      <left/>
      <right/>
      <top/>
      <bottom style="thin">
        <color auto="1"/>
      </bottom>
      <diagonal/>
    </border>
    <border>
      <left style="medium">
        <color indexed="64"/>
      </left>
      <right style="medium">
        <color indexed="8"/>
      </right>
      <top style="thin">
        <color indexed="64"/>
      </top>
      <bottom/>
      <diagonal/>
    </border>
    <border>
      <left style="medium">
        <color indexed="64"/>
      </left>
      <right style="medium">
        <color indexed="64"/>
      </right>
      <top style="thin">
        <color indexed="64"/>
      </top>
      <bottom/>
      <diagonal/>
    </border>
    <border>
      <left/>
      <right/>
      <top style="medium">
        <color indexed="8"/>
      </top>
      <bottom/>
      <diagonal/>
    </border>
    <border>
      <left style="thin">
        <color indexed="8"/>
      </left>
      <right style="medium">
        <color indexed="8"/>
      </right>
      <top style="thin">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thin">
        <color indexed="8"/>
      </left>
      <right/>
      <top/>
      <bottom/>
      <diagonal/>
    </border>
    <border>
      <left style="thin">
        <color indexed="8"/>
      </left>
      <right style="medium">
        <color indexed="8"/>
      </right>
      <top/>
      <bottom/>
      <diagonal/>
    </border>
    <border>
      <left style="thin">
        <color indexed="8"/>
      </left>
      <right style="medium">
        <color indexed="8"/>
      </right>
      <top style="medium">
        <color indexed="8"/>
      </top>
      <bottom style="medium">
        <color indexed="8"/>
      </bottom>
      <diagonal/>
    </border>
    <border>
      <left style="medium">
        <color indexed="64"/>
      </left>
      <right style="medium">
        <color indexed="64"/>
      </right>
      <top style="medium">
        <color indexed="64"/>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8"/>
      </bottom>
      <diagonal/>
    </border>
    <border>
      <left/>
      <right/>
      <top style="thin">
        <color indexed="8"/>
      </top>
      <bottom/>
      <diagonal/>
    </border>
    <border>
      <left/>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medium">
        <color auto="1"/>
      </left>
      <right/>
      <top style="thin">
        <color auto="1"/>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23"/>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64"/>
      </right>
      <top style="thin">
        <color indexed="23"/>
      </top>
      <bottom style="thin">
        <color indexed="64"/>
      </bottom>
      <diagonal/>
    </border>
    <border>
      <left style="thin">
        <color auto="1"/>
      </left>
      <right/>
      <top style="thin">
        <color indexed="8"/>
      </top>
      <bottom style="thin">
        <color indexed="64"/>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64"/>
      </bottom>
      <diagonal/>
    </border>
    <border>
      <left style="thin">
        <color indexed="8"/>
      </left>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right style="medium">
        <color indexed="8"/>
      </right>
      <top style="thin">
        <color indexed="8"/>
      </top>
      <bottom style="medium">
        <color indexed="64"/>
      </bottom>
      <diagonal/>
    </border>
    <border>
      <left style="thin">
        <color indexed="8"/>
      </left>
      <right/>
      <top/>
      <bottom style="hair">
        <color indexed="8"/>
      </bottom>
      <diagonal/>
    </border>
    <border>
      <left style="thin">
        <color indexed="8"/>
      </left>
      <right style="medium">
        <color indexed="64"/>
      </right>
      <top/>
      <bottom/>
      <diagonal/>
    </border>
    <border>
      <left style="thin">
        <color indexed="8"/>
      </left>
      <right style="thin">
        <color indexed="8"/>
      </right>
      <top style="hair">
        <color indexed="8"/>
      </top>
      <bottom style="thin">
        <color indexed="64"/>
      </bottom>
      <diagonal/>
    </border>
    <border>
      <left style="thin">
        <color indexed="8"/>
      </left>
      <right style="medium">
        <color indexed="8"/>
      </right>
      <top style="thin">
        <color indexed="8"/>
      </top>
      <bottom/>
      <diagonal/>
    </border>
    <border>
      <left style="thin">
        <color indexed="8"/>
      </left>
      <right style="medium">
        <color indexed="64"/>
      </right>
      <top/>
      <bottom style="thin">
        <color indexed="8"/>
      </bottom>
      <diagonal/>
    </border>
    <border>
      <left style="thin">
        <color indexed="8"/>
      </left>
      <right style="thin">
        <color indexed="64"/>
      </right>
      <top/>
      <bottom style="hair">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diagonal/>
    </border>
    <border>
      <left style="thin">
        <color indexed="8"/>
      </left>
      <right style="medium">
        <color indexed="64"/>
      </right>
      <top style="thin">
        <color indexed="8"/>
      </top>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bottom style="medium">
        <color indexed="8"/>
      </bottom>
      <diagonal/>
    </border>
    <border>
      <left style="thin">
        <color indexed="64"/>
      </left>
      <right style="thin">
        <color indexed="64"/>
      </right>
      <top style="thin">
        <color indexed="8"/>
      </top>
      <bottom style="medium">
        <color indexed="64"/>
      </bottom>
      <diagonal/>
    </border>
    <border>
      <left/>
      <right style="thin">
        <color indexed="64"/>
      </right>
      <top style="thin">
        <color indexed="64"/>
      </top>
      <bottom style="medium">
        <color indexed="64"/>
      </bottom>
      <diagonal/>
    </border>
    <border>
      <left/>
      <right style="thin">
        <color auto="1"/>
      </right>
      <top style="thin">
        <color auto="1"/>
      </top>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style="thin">
        <color indexed="23"/>
      </bottom>
      <diagonal/>
    </border>
    <border>
      <left/>
      <right style="thin">
        <color indexed="8"/>
      </right>
      <top style="thin">
        <color indexed="23"/>
      </top>
      <bottom style="thin">
        <color indexed="23"/>
      </bottom>
      <diagonal/>
    </border>
    <border>
      <left/>
      <right style="thin">
        <color indexed="8"/>
      </right>
      <top style="thin">
        <color indexed="23"/>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style="thin">
        <color indexed="23"/>
      </bottom>
      <diagonal/>
    </border>
    <border>
      <left style="thin">
        <color indexed="8"/>
      </left>
      <right style="thin">
        <color indexed="8"/>
      </right>
      <top style="thin">
        <color indexed="23"/>
      </top>
      <bottom style="thin">
        <color indexed="23"/>
      </bottom>
      <diagonal/>
    </border>
    <border>
      <left style="thin">
        <color indexed="8"/>
      </left>
      <right style="thin">
        <color indexed="8"/>
      </right>
      <top style="thin">
        <color indexed="23"/>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8"/>
      </left>
      <right/>
      <top/>
      <bottom style="medium">
        <color indexed="8"/>
      </bottom>
      <diagonal/>
    </border>
    <border>
      <left style="medium">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auto="1"/>
      </bottom>
      <diagonal/>
    </border>
    <border>
      <left style="medium">
        <color indexed="64"/>
      </left>
      <right style="medium">
        <color indexed="64"/>
      </right>
      <top style="medium">
        <color auto="1"/>
      </top>
      <bottom style="medium">
        <color auto="1"/>
      </bottom>
      <diagonal/>
    </border>
    <border>
      <left style="medium">
        <color indexed="64"/>
      </left>
      <right style="thin">
        <color indexed="64"/>
      </right>
      <top style="medium">
        <color indexed="8"/>
      </top>
      <bottom/>
      <diagonal/>
    </border>
    <border>
      <left style="medium">
        <color indexed="64"/>
      </left>
      <right style="thin">
        <color indexed="64"/>
      </right>
      <top/>
      <bottom style="medium">
        <color auto="1"/>
      </bottom>
      <diagonal/>
    </border>
    <border>
      <left style="medium">
        <color indexed="64"/>
      </left>
      <right style="thin">
        <color indexed="64"/>
      </right>
      <top style="medium">
        <color auto="1"/>
      </top>
      <bottom style="medium">
        <color auto="1"/>
      </bottom>
      <diagonal/>
    </border>
    <border>
      <left style="thin">
        <color indexed="64"/>
      </left>
      <right style="thin">
        <color indexed="64"/>
      </right>
      <top style="medium">
        <color indexed="8"/>
      </top>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indexed="64"/>
      </right>
      <top style="medium">
        <color indexed="8"/>
      </top>
      <bottom/>
      <diagonal/>
    </border>
    <border>
      <left style="thin">
        <color indexed="64"/>
      </left>
      <right style="medium">
        <color indexed="64"/>
      </right>
      <top/>
      <bottom/>
      <diagonal/>
    </border>
    <border>
      <left style="thin">
        <color indexed="64"/>
      </left>
      <right style="medium">
        <color indexed="64"/>
      </right>
      <top/>
      <bottom style="medium">
        <color auto="1"/>
      </bottom>
      <diagonal/>
    </border>
    <border>
      <left style="thin">
        <color indexed="64"/>
      </left>
      <right style="medium">
        <color indexed="64"/>
      </right>
      <top style="medium">
        <color auto="1"/>
      </top>
      <bottom style="medium">
        <color auto="1"/>
      </bottom>
      <diagonal/>
    </border>
    <border>
      <left style="medium">
        <color indexed="8"/>
      </left>
      <right style="medium">
        <color indexed="64"/>
      </right>
      <top/>
      <bottom/>
      <diagonal/>
    </border>
    <border>
      <left style="medium">
        <color indexed="8"/>
      </left>
      <right style="medium">
        <color auto="1"/>
      </right>
      <top/>
      <bottom style="medium">
        <color auto="1"/>
      </bottom>
      <diagonal/>
    </border>
    <border>
      <left style="medium">
        <color indexed="8"/>
      </left>
      <right style="medium">
        <color auto="1"/>
      </right>
      <top style="medium">
        <color auto="1"/>
      </top>
      <bottom style="medium">
        <color auto="1"/>
      </bottom>
      <diagonal/>
    </border>
    <border>
      <left style="medium">
        <color indexed="64"/>
      </left>
      <right style="medium">
        <color indexed="8"/>
      </right>
      <top/>
      <bottom/>
      <diagonal/>
    </border>
    <border>
      <left style="medium">
        <color indexed="8"/>
      </left>
      <right style="medium">
        <color indexed="8"/>
      </right>
      <top/>
      <bottom style="thin">
        <color indexed="64"/>
      </bottom>
      <diagonal/>
    </border>
    <border>
      <left/>
      <right/>
      <top/>
      <bottom style="medium">
        <color auto="1"/>
      </bottom>
      <diagonal/>
    </border>
    <border>
      <left/>
      <right style="thin">
        <color indexed="64"/>
      </right>
      <top/>
      <bottom style="medium">
        <color auto="1"/>
      </bottom>
      <diagonal/>
    </border>
    <border>
      <left/>
      <right/>
      <top style="medium">
        <color indexed="64"/>
      </top>
      <bottom/>
      <diagonal/>
    </border>
    <border>
      <left/>
      <right style="thin">
        <color indexed="64"/>
      </right>
      <top/>
      <bottom style="thin">
        <color auto="1"/>
      </bottom>
      <diagonal/>
    </border>
    <border>
      <left style="medium">
        <color indexed="64"/>
      </left>
      <right style="medium">
        <color indexed="8"/>
      </right>
      <top style="medium">
        <color indexed="64"/>
      </top>
      <bottom style="medium">
        <color indexed="8"/>
      </bottom>
      <diagonal/>
    </border>
  </borders>
  <cellStyleXfs count="8">
    <xf numFmtId="0" fontId="0" fillId="0" borderId="0"/>
    <xf numFmtId="0" fontId="12" fillId="0" borderId="0"/>
    <xf numFmtId="0" fontId="10" fillId="0" borderId="0"/>
    <xf numFmtId="43" fontId="76" fillId="0" borderId="0" applyFont="0" applyFill="0" applyBorder="0" applyAlignment="0" applyProtection="0"/>
    <xf numFmtId="44" fontId="76" fillId="0" borderId="0" applyFont="0" applyFill="0" applyBorder="0" applyAlignment="0" applyProtection="0"/>
    <xf numFmtId="0" fontId="12" fillId="0" borderId="0"/>
    <xf numFmtId="0" fontId="12" fillId="0" borderId="0"/>
    <xf numFmtId="0" fontId="12" fillId="0" borderId="0"/>
  </cellStyleXfs>
  <cellXfs count="1233">
    <xf numFmtId="0" fontId="0" fillId="0" borderId="0" xfId="0"/>
    <xf numFmtId="165" fontId="1" fillId="0" borderId="0" xfId="0" applyNumberFormat="1" applyFont="1" applyAlignment="1"/>
    <xf numFmtId="165" fontId="3" fillId="0" borderId="0" xfId="0" applyNumberFormat="1" applyFont="1"/>
    <xf numFmtId="165" fontId="3" fillId="0" borderId="0" xfId="0" applyNumberFormat="1" applyFont="1" applyBorder="1"/>
    <xf numFmtId="3" fontId="3" fillId="0" borderId="0" xfId="0" applyNumberFormat="1" applyFont="1" applyAlignment="1"/>
    <xf numFmtId="3" fontId="3" fillId="0" borderId="0" xfId="0" applyNumberFormat="1" applyFont="1" applyAlignment="1">
      <alignment horizontal="centerContinuous"/>
    </xf>
    <xf numFmtId="3" fontId="3" fillId="0" borderId="0" xfId="0" applyNumberFormat="1" applyFont="1" applyAlignment="1">
      <alignment horizontal="fill"/>
    </xf>
    <xf numFmtId="3" fontId="3" fillId="0" borderId="0" xfId="0" applyNumberFormat="1" applyFont="1" applyBorder="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Alignment="1">
      <alignment horizontal="centerContinuous"/>
    </xf>
    <xf numFmtId="165" fontId="2" fillId="0" borderId="0" xfId="0" applyNumberFormat="1" applyFont="1" applyAlignment="1"/>
    <xf numFmtId="165" fontId="0" fillId="0" borderId="0" xfId="0" applyNumberFormat="1"/>
    <xf numFmtId="165" fontId="0" fillId="0" borderId="0" xfId="0" applyNumberFormat="1" applyBorder="1"/>
    <xf numFmtId="165" fontId="4" fillId="2" borderId="0" xfId="0" applyNumberFormat="1" applyFont="1" applyFill="1" applyAlignment="1"/>
    <xf numFmtId="165" fontId="4" fillId="2" borderId="0" xfId="0" applyNumberFormat="1" applyFont="1" applyFill="1" applyBorder="1" applyAlignment="1"/>
    <xf numFmtId="165" fontId="3" fillId="0" borderId="0" xfId="0" applyNumberFormat="1" applyFont="1" applyBorder="1" applyAlignment="1">
      <alignment horizontal="centerContinuous"/>
    </xf>
    <xf numFmtId="165" fontId="7" fillId="2" borderId="0" xfId="0" applyNumberFormat="1" applyFont="1" applyFill="1" applyAlignment="1"/>
    <xf numFmtId="166" fontId="14" fillId="0" borderId="0" xfId="1" applyNumberFormat="1" applyFont="1" applyBorder="1" applyAlignment="1">
      <alignment horizontal="left"/>
    </xf>
    <xf numFmtId="0" fontId="0" fillId="0" borderId="0" xfId="0" applyBorder="1" applyAlignment="1">
      <alignment vertical="top" wrapText="1"/>
    </xf>
    <xf numFmtId="3" fontId="3" fillId="3" borderId="0" xfId="0" applyNumberFormat="1" applyFont="1" applyFill="1" applyAlignment="1"/>
    <xf numFmtId="165" fontId="0" fillId="3" borderId="0" xfId="0" applyNumberFormat="1" applyFill="1" applyBorder="1"/>
    <xf numFmtId="165" fontId="19" fillId="3" borderId="0" xfId="0" applyNumberFormat="1" applyFont="1" applyFill="1" applyBorder="1"/>
    <xf numFmtId="165" fontId="15" fillId="2" borderId="0" xfId="0" applyNumberFormat="1" applyFont="1" applyFill="1" applyAlignment="1"/>
    <xf numFmtId="3" fontId="5" fillId="0" borderId="0" xfId="0" applyNumberFormat="1" applyFont="1" applyAlignment="1">
      <alignment horizontal="centerContinuous"/>
    </xf>
    <xf numFmtId="0" fontId="20" fillId="0" borderId="0" xfId="0" applyFont="1"/>
    <xf numFmtId="0" fontId="3" fillId="0" borderId="0" xfId="0" applyFont="1" applyBorder="1" applyAlignment="1">
      <alignment vertical="top" wrapText="1"/>
    </xf>
    <xf numFmtId="165" fontId="1" fillId="0" borderId="0" xfId="0" applyNumberFormat="1" applyFont="1" applyFill="1" applyAlignment="1"/>
    <xf numFmtId="165" fontId="3" fillId="0" borderId="3" xfId="0" applyNumberFormat="1" applyFont="1" applyBorder="1" applyAlignment="1"/>
    <xf numFmtId="165" fontId="3" fillId="0" borderId="7" xfId="0" applyNumberFormat="1" applyFont="1" applyBorder="1" applyAlignment="1"/>
    <xf numFmtId="3" fontId="3" fillId="0" borderId="13" xfId="0" applyNumberFormat="1" applyFont="1" applyBorder="1" applyAlignment="1"/>
    <xf numFmtId="165" fontId="3" fillId="0" borderId="13" xfId="0" applyNumberFormat="1" applyFont="1" applyBorder="1" applyAlignment="1"/>
    <xf numFmtId="165" fontId="8" fillId="0" borderId="13" xfId="0" applyNumberFormat="1" applyFont="1" applyBorder="1" applyAlignment="1"/>
    <xf numFmtId="165" fontId="16" fillId="2" borderId="13" xfId="0" applyNumberFormat="1" applyFont="1" applyFill="1" applyBorder="1" applyAlignment="1">
      <alignment horizontal="right"/>
    </xf>
    <xf numFmtId="165" fontId="16" fillId="2" borderId="14" xfId="0" applyNumberFormat="1" applyFont="1" applyFill="1" applyBorder="1" applyAlignment="1">
      <alignment horizontal="right"/>
    </xf>
    <xf numFmtId="165" fontId="15" fillId="2" borderId="10" xfId="0" applyNumberFormat="1" applyFont="1" applyFill="1" applyBorder="1" applyAlignment="1">
      <alignment horizontal="left"/>
    </xf>
    <xf numFmtId="0" fontId="17" fillId="4" borderId="0" xfId="0" applyFont="1" applyFill="1" applyBorder="1" applyAlignment="1">
      <alignment vertical="top" wrapText="1"/>
    </xf>
    <xf numFmtId="165" fontId="19" fillId="0" borderId="0" xfId="0" applyNumberFormat="1" applyFont="1" applyFill="1" applyBorder="1"/>
    <xf numFmtId="165" fontId="0" fillId="0" borderId="0" xfId="0" applyNumberFormat="1" applyFill="1" applyBorder="1"/>
    <xf numFmtId="0" fontId="17" fillId="4" borderId="0" xfId="0" applyFont="1" applyFill="1"/>
    <xf numFmtId="0" fontId="0" fillId="4" borderId="0" xfId="0" applyFill="1" applyBorder="1" applyAlignment="1">
      <alignment vertical="top" wrapText="1"/>
    </xf>
    <xf numFmtId="3" fontId="3" fillId="0" borderId="0" xfId="0" applyNumberFormat="1" applyFont="1" applyFill="1" applyAlignment="1"/>
    <xf numFmtId="165" fontId="3" fillId="0" borderId="0" xfId="0" applyNumberFormat="1" applyFont="1" applyFill="1" applyAlignment="1"/>
    <xf numFmtId="165" fontId="3" fillId="4" borderId="0" xfId="0" applyNumberFormat="1" applyFont="1" applyFill="1"/>
    <xf numFmtId="165" fontId="4" fillId="4" borderId="0" xfId="0" applyNumberFormat="1" applyFont="1" applyFill="1" applyAlignment="1">
      <alignment horizontal="right"/>
    </xf>
    <xf numFmtId="165" fontId="4" fillId="4" borderId="0" xfId="0" applyNumberFormat="1" applyFont="1" applyFill="1" applyAlignment="1"/>
    <xf numFmtId="165" fontId="16" fillId="2" borderId="22" xfId="0" applyNumberFormat="1" applyFont="1" applyFill="1" applyBorder="1" applyAlignment="1">
      <alignment horizontal="left"/>
    </xf>
    <xf numFmtId="165" fontId="16" fillId="2" borderId="10" xfId="0" applyNumberFormat="1" applyFont="1" applyFill="1" applyBorder="1" applyAlignment="1">
      <alignment horizontal="left"/>
    </xf>
    <xf numFmtId="0" fontId="0" fillId="0" borderId="0" xfId="0" applyBorder="1" applyAlignment="1">
      <alignment horizontal="center"/>
    </xf>
    <xf numFmtId="165" fontId="16" fillId="2" borderId="23" xfId="0" applyNumberFormat="1" applyFont="1" applyFill="1" applyBorder="1" applyAlignment="1">
      <alignment horizontal="left"/>
    </xf>
    <xf numFmtId="165" fontId="10" fillId="4" borderId="0" xfId="0" applyNumberFormat="1" applyFont="1" applyFill="1"/>
    <xf numFmtId="165" fontId="26" fillId="4" borderId="0" xfId="0" applyNumberFormat="1" applyFont="1" applyFill="1" applyAlignment="1">
      <alignment horizontal="centerContinuous"/>
    </xf>
    <xf numFmtId="165" fontId="10" fillId="4" borderId="0" xfId="0" applyNumberFormat="1" applyFont="1" applyFill="1" applyAlignment="1">
      <alignment horizontal="centerContinuous"/>
    </xf>
    <xf numFmtId="0" fontId="27" fillId="4" borderId="0" xfId="0" applyFont="1" applyFill="1" applyBorder="1" applyAlignment="1">
      <alignment vertical="top" wrapText="1"/>
    </xf>
    <xf numFmtId="0" fontId="10" fillId="4" borderId="0" xfId="0" applyFont="1" applyFill="1" applyBorder="1" applyAlignment="1">
      <alignment vertical="top" wrapText="1"/>
    </xf>
    <xf numFmtId="165" fontId="4" fillId="0" borderId="0" xfId="0" applyNumberFormat="1" applyFont="1" applyFill="1" applyBorder="1" applyAlignment="1"/>
    <xf numFmtId="0" fontId="0" fillId="0" borderId="0" xfId="0" applyFill="1" applyBorder="1" applyAlignment="1">
      <alignment vertical="top" wrapText="1"/>
    </xf>
    <xf numFmtId="165" fontId="3" fillId="0" borderId="0" xfId="0" applyNumberFormat="1" applyFont="1" applyFill="1"/>
    <xf numFmtId="0" fontId="22" fillId="0" borderId="0" xfId="0" applyFont="1" applyFill="1" applyBorder="1" applyAlignment="1">
      <alignment vertical="top" wrapText="1"/>
    </xf>
    <xf numFmtId="165" fontId="25" fillId="4" borderId="0" xfId="0" applyNumberFormat="1" applyFont="1" applyFill="1" applyAlignment="1">
      <alignment horizontal="centerContinuous"/>
    </xf>
    <xf numFmtId="165" fontId="10" fillId="4" borderId="0" xfId="0" applyNumberFormat="1" applyFont="1" applyFill="1" applyAlignment="1"/>
    <xf numFmtId="0" fontId="10" fillId="4" borderId="0" xfId="0" applyFont="1" applyFill="1"/>
    <xf numFmtId="3" fontId="30" fillId="4" borderId="0" xfId="0" applyNumberFormat="1" applyFont="1" applyFill="1" applyAlignment="1">
      <alignment wrapText="1"/>
    </xf>
    <xf numFmtId="0" fontId="10" fillId="4" borderId="0" xfId="0" applyFont="1" applyFill="1" applyAlignment="1">
      <alignment wrapText="1"/>
    </xf>
    <xf numFmtId="0" fontId="10" fillId="4" borderId="0" xfId="0" applyFont="1" applyFill="1" applyBorder="1" applyAlignment="1"/>
    <xf numFmtId="0" fontId="10" fillId="0" borderId="0" xfId="0" applyFont="1" applyFill="1" applyBorder="1" applyAlignment="1">
      <alignment vertical="top" wrapText="1"/>
    </xf>
    <xf numFmtId="165" fontId="26" fillId="4" borderId="0" xfId="0" applyNumberFormat="1" applyFont="1" applyFill="1" applyAlignment="1">
      <alignment horizontal="center" wrapText="1"/>
    </xf>
    <xf numFmtId="165" fontId="13" fillId="4" borderId="0" xfId="0" applyNumberFormat="1" applyFont="1" applyFill="1" applyBorder="1" applyAlignment="1">
      <alignment horizontal="centerContinuous"/>
    </xf>
    <xf numFmtId="165" fontId="10" fillId="4" borderId="0" xfId="0" applyNumberFormat="1" applyFont="1" applyFill="1" applyBorder="1" applyAlignment="1">
      <alignment horizontal="centerContinuous"/>
    </xf>
    <xf numFmtId="165" fontId="10" fillId="0" borderId="0" xfId="0" applyNumberFormat="1" applyFont="1" applyFill="1" applyAlignment="1">
      <alignment horizontal="centerContinuous"/>
    </xf>
    <xf numFmtId="0" fontId="30" fillId="0" borderId="0" xfId="0" applyFont="1" applyFill="1" applyBorder="1" applyAlignment="1">
      <alignment vertical="top" wrapText="1"/>
    </xf>
    <xf numFmtId="0" fontId="10" fillId="0" borderId="0" xfId="0" applyFont="1" applyFill="1" applyAlignment="1">
      <alignment wrapText="1"/>
    </xf>
    <xf numFmtId="165" fontId="3" fillId="0" borderId="0" xfId="0" applyNumberFormat="1" applyFont="1" applyBorder="1" applyAlignment="1"/>
    <xf numFmtId="0" fontId="14" fillId="0" borderId="0" xfId="1" applyFont="1" applyFill="1" applyBorder="1" applyAlignment="1">
      <alignment horizontal="centerContinuous"/>
    </xf>
    <xf numFmtId="3" fontId="8" fillId="0" borderId="13" xfId="0" applyNumberFormat="1" applyFont="1" applyBorder="1" applyAlignment="1"/>
    <xf numFmtId="0" fontId="10" fillId="4" borderId="0" xfId="0" applyFont="1" applyFill="1" applyBorder="1" applyAlignment="1">
      <alignment wrapText="1"/>
    </xf>
    <xf numFmtId="0" fontId="27" fillId="4" borderId="0" xfId="0" applyFont="1" applyFill="1" applyBorder="1" applyAlignment="1">
      <alignment wrapText="1"/>
    </xf>
    <xf numFmtId="0" fontId="27" fillId="4" borderId="0" xfId="0" applyFont="1" applyFill="1" applyBorder="1" applyAlignment="1"/>
    <xf numFmtId="0" fontId="18" fillId="4" borderId="0" xfId="0" applyFont="1" applyFill="1" applyBorder="1" applyAlignment="1">
      <alignment vertical="top" wrapText="1"/>
    </xf>
    <xf numFmtId="164" fontId="16" fillId="2" borderId="11" xfId="0" applyNumberFormat="1" applyFont="1" applyFill="1" applyBorder="1" applyAlignment="1"/>
    <xf numFmtId="0" fontId="34" fillId="0" borderId="0" xfId="0" applyFont="1" applyBorder="1" applyAlignment="1">
      <alignment horizontal="center" vertical="top" wrapText="1"/>
    </xf>
    <xf numFmtId="165" fontId="37" fillId="0" borderId="0" xfId="0" applyNumberFormat="1" applyFont="1"/>
    <xf numFmtId="165" fontId="41" fillId="2" borderId="0" xfId="0" applyNumberFormat="1" applyFont="1" applyFill="1" applyAlignment="1"/>
    <xf numFmtId="165" fontId="40" fillId="0" borderId="0" xfId="0" applyNumberFormat="1" applyFont="1" applyFill="1" applyAlignment="1"/>
    <xf numFmtId="0" fontId="43" fillId="0" borderId="0" xfId="0" applyFont="1"/>
    <xf numFmtId="165" fontId="19" fillId="0" borderId="0" xfId="0" applyNumberFormat="1" applyFont="1"/>
    <xf numFmtId="165" fontId="42" fillId="0" borderId="0" xfId="0" applyNumberFormat="1" applyFont="1" applyAlignment="1"/>
    <xf numFmtId="165" fontId="19" fillId="0" borderId="0" xfId="0" applyNumberFormat="1" applyFont="1" applyAlignment="1"/>
    <xf numFmtId="165" fontId="43" fillId="0" borderId="0" xfId="0" applyNumberFormat="1" applyFont="1"/>
    <xf numFmtId="165" fontId="43" fillId="0" borderId="0" xfId="0" applyNumberFormat="1" applyFont="1" applyBorder="1"/>
    <xf numFmtId="165" fontId="46" fillId="0" borderId="0" xfId="0" applyNumberFormat="1" applyFont="1" applyAlignment="1"/>
    <xf numFmtId="3" fontId="45" fillId="0" borderId="0" xfId="0" applyNumberFormat="1" applyFont="1" applyAlignment="1"/>
    <xf numFmtId="3" fontId="45" fillId="0" borderId="0" xfId="0" applyNumberFormat="1" applyFont="1" applyBorder="1" applyAlignment="1"/>
    <xf numFmtId="3" fontId="44" fillId="0" borderId="0" xfId="0" applyNumberFormat="1" applyFont="1" applyAlignment="1"/>
    <xf numFmtId="3" fontId="19" fillId="0" borderId="0" xfId="0" applyNumberFormat="1" applyFont="1" applyFill="1" applyAlignment="1">
      <alignment horizontal="centerContinuous"/>
    </xf>
    <xf numFmtId="0" fontId="19" fillId="0" borderId="0" xfId="0" applyFont="1" applyFill="1" applyBorder="1" applyAlignment="1">
      <alignment vertical="top" wrapText="1"/>
    </xf>
    <xf numFmtId="0" fontId="19" fillId="0" borderId="0" xfId="0" applyFont="1" applyFill="1" applyAlignment="1">
      <alignment wrapText="1"/>
    </xf>
    <xf numFmtId="3" fontId="19" fillId="0" borderId="0" xfId="0" applyNumberFormat="1" applyFont="1" applyFill="1" applyAlignment="1"/>
    <xf numFmtId="3" fontId="44" fillId="0" borderId="0" xfId="0" applyNumberFormat="1" applyFont="1" applyFill="1" applyAlignment="1"/>
    <xf numFmtId="165" fontId="18" fillId="4" borderId="0" xfId="0" applyNumberFormat="1" applyFont="1" applyFill="1" applyBorder="1" applyAlignment="1">
      <alignment vertical="top" wrapText="1"/>
    </xf>
    <xf numFmtId="37" fontId="3" fillId="0" borderId="12" xfId="0" applyNumberFormat="1" applyFont="1" applyBorder="1" applyAlignment="1"/>
    <xf numFmtId="37" fontId="3" fillId="3" borderId="0" xfId="0" applyNumberFormat="1" applyFont="1" applyFill="1" applyAlignment="1"/>
    <xf numFmtId="37" fontId="0" fillId="3" borderId="0" xfId="0" applyNumberFormat="1" applyFill="1" applyBorder="1"/>
    <xf numFmtId="37" fontId="15" fillId="2" borderId="11" xfId="0" applyNumberFormat="1" applyFont="1" applyFill="1" applyBorder="1" applyAlignment="1"/>
    <xf numFmtId="37" fontId="15" fillId="2" borderId="12" xfId="0" applyNumberFormat="1" applyFont="1" applyFill="1" applyBorder="1" applyAlignment="1"/>
    <xf numFmtId="37" fontId="16" fillId="2" borderId="22" xfId="0" applyNumberFormat="1" applyFont="1" applyFill="1" applyBorder="1" applyAlignment="1"/>
    <xf numFmtId="4" fontId="15" fillId="2" borderId="10" xfId="0" applyNumberFormat="1" applyFont="1" applyFill="1" applyBorder="1" applyAlignment="1"/>
    <xf numFmtId="4" fontId="16" fillId="2" borderId="11" xfId="0" applyNumberFormat="1" applyFont="1" applyFill="1" applyBorder="1" applyAlignment="1"/>
    <xf numFmtId="4" fontId="15" fillId="2" borderId="10" xfId="0" applyNumberFormat="1" applyFont="1" applyFill="1" applyBorder="1" applyAlignment="1">
      <alignment horizontal="right"/>
    </xf>
    <xf numFmtId="4" fontId="15" fillId="2" borderId="23" xfId="0" applyNumberFormat="1" applyFont="1" applyFill="1" applyBorder="1" applyAlignment="1">
      <alignment horizontal="right"/>
    </xf>
    <xf numFmtId="4" fontId="15" fillId="2" borderId="23" xfId="0" applyNumberFormat="1" applyFont="1" applyFill="1" applyBorder="1" applyAlignment="1"/>
    <xf numFmtId="4" fontId="3" fillId="0" borderId="10" xfId="0" applyNumberFormat="1" applyFont="1" applyBorder="1" applyAlignment="1"/>
    <xf numFmtId="4" fontId="15" fillId="2" borderId="12" xfId="0" applyNumberFormat="1" applyFont="1" applyFill="1" applyBorder="1" applyAlignment="1"/>
    <xf numFmtId="4" fontId="15" fillId="2" borderId="29" xfId="0" applyNumberFormat="1" applyFont="1" applyFill="1" applyBorder="1" applyAlignment="1"/>
    <xf numFmtId="0" fontId="23" fillId="0" borderId="0" xfId="0" applyFont="1" applyBorder="1" applyAlignment="1">
      <alignment vertical="top" wrapText="1"/>
    </xf>
    <xf numFmtId="0" fontId="43" fillId="0" borderId="0" xfId="0" applyFont="1" applyAlignment="1">
      <alignment vertical="top"/>
    </xf>
    <xf numFmtId="0" fontId="20" fillId="0" borderId="0" xfId="0" applyFont="1" applyBorder="1" applyAlignment="1">
      <alignment vertical="top" wrapText="1"/>
    </xf>
    <xf numFmtId="0" fontId="0" fillId="0" borderId="0" xfId="0" applyAlignment="1">
      <alignment vertical="top"/>
    </xf>
    <xf numFmtId="0" fontId="20" fillId="0" borderId="0" xfId="0" applyFont="1" applyAlignment="1">
      <alignment vertical="top"/>
    </xf>
    <xf numFmtId="0" fontId="20" fillId="5" borderId="0" xfId="0" applyFont="1" applyFill="1" applyAlignment="1">
      <alignment vertical="top"/>
    </xf>
    <xf numFmtId="0" fontId="20" fillId="0" borderId="0" xfId="0" applyFont="1" applyBorder="1" applyAlignment="1">
      <alignment vertical="top"/>
    </xf>
    <xf numFmtId="0" fontId="38" fillId="0" borderId="0" xfId="0" applyFont="1" applyBorder="1" applyAlignment="1">
      <alignment horizontal="center" vertical="top"/>
    </xf>
    <xf numFmtId="0" fontId="45" fillId="0" borderId="0" xfId="0" applyFont="1" applyAlignment="1">
      <alignment vertical="top"/>
    </xf>
    <xf numFmtId="0" fontId="0" fillId="0" borderId="0" xfId="0" applyBorder="1" applyAlignment="1">
      <alignment vertical="top"/>
    </xf>
    <xf numFmtId="0" fontId="38" fillId="0" borderId="0" xfId="0" applyFont="1" applyAlignment="1">
      <alignment vertical="top"/>
    </xf>
    <xf numFmtId="0" fontId="20" fillId="5" borderId="0" xfId="0" applyFont="1" applyFill="1" applyBorder="1" applyAlignment="1">
      <alignment vertical="top"/>
    </xf>
    <xf numFmtId="0" fontId="20" fillId="0" borderId="0" xfId="0" applyFont="1" applyBorder="1" applyAlignment="1">
      <alignment horizontal="center" vertical="top" wrapText="1"/>
    </xf>
    <xf numFmtId="0" fontId="0" fillId="0" borderId="0" xfId="0" applyNumberFormat="1" applyFont="1" applyAlignment="1"/>
    <xf numFmtId="0" fontId="0" fillId="0" borderId="0" xfId="0" applyNumberFormat="1"/>
    <xf numFmtId="0" fontId="5" fillId="0" borderId="0" xfId="0" applyFont="1"/>
    <xf numFmtId="165" fontId="16" fillId="2" borderId="34" xfId="0" applyNumberFormat="1" applyFont="1" applyFill="1" applyBorder="1" applyAlignment="1">
      <alignment horizontal="right"/>
    </xf>
    <xf numFmtId="37" fontId="15" fillId="2" borderId="17" xfId="0" applyNumberFormat="1" applyFont="1" applyFill="1" applyBorder="1" applyAlignment="1"/>
    <xf numFmtId="37" fontId="15" fillId="2" borderId="32" xfId="0" applyNumberFormat="1" applyFont="1" applyFill="1" applyBorder="1" applyAlignment="1"/>
    <xf numFmtId="37" fontId="15" fillId="2" borderId="27" xfId="0" applyNumberFormat="1" applyFont="1" applyFill="1" applyBorder="1" applyAlignment="1"/>
    <xf numFmtId="0" fontId="3" fillId="0" borderId="39" xfId="0" applyFont="1" applyBorder="1" applyAlignment="1">
      <alignment horizontal="left" indent="2"/>
    </xf>
    <xf numFmtId="3" fontId="11" fillId="0" borderId="0" xfId="0" applyNumberFormat="1" applyFont="1" applyAlignment="1"/>
    <xf numFmtId="37" fontId="3" fillId="0" borderId="10" xfId="0" applyNumberFormat="1" applyFont="1" applyBorder="1" applyAlignment="1"/>
    <xf numFmtId="37" fontId="3" fillId="0" borderId="11" xfId="0" applyNumberFormat="1" applyFont="1" applyBorder="1" applyAlignment="1"/>
    <xf numFmtId="5" fontId="11" fillId="0" borderId="9" xfId="0" applyNumberFormat="1" applyFont="1" applyBorder="1" applyAlignment="1"/>
    <xf numFmtId="37" fontId="11" fillId="0" borderId="5" xfId="0" applyNumberFormat="1" applyFont="1" applyBorder="1" applyAlignment="1"/>
    <xf numFmtId="37" fontId="11" fillId="0" borderId="9" xfId="0" applyNumberFormat="1" applyFont="1" applyBorder="1" applyAlignment="1"/>
    <xf numFmtId="5" fontId="11" fillId="0" borderId="6" xfId="0" applyNumberFormat="1" applyFont="1" applyBorder="1" applyAlignment="1"/>
    <xf numFmtId="0" fontId="3" fillId="0" borderId="0" xfId="0" applyFont="1"/>
    <xf numFmtId="165" fontId="3" fillId="0" borderId="18" xfId="0" applyNumberFormat="1" applyFont="1" applyBorder="1" applyAlignment="1"/>
    <xf numFmtId="165" fontId="3" fillId="0" borderId="2" xfId="0" applyNumberFormat="1" applyFont="1" applyBorder="1" applyAlignment="1"/>
    <xf numFmtId="165" fontId="11" fillId="0" borderId="19" xfId="0" applyNumberFormat="1" applyFont="1" applyBorder="1" applyAlignment="1"/>
    <xf numFmtId="165" fontId="3" fillId="0" borderId="5" xfId="0" applyNumberFormat="1" applyFont="1" applyBorder="1" applyAlignment="1"/>
    <xf numFmtId="165" fontId="3" fillId="0" borderId="9" xfId="0" applyNumberFormat="1" applyFont="1" applyBorder="1" applyAlignment="1"/>
    <xf numFmtId="37" fontId="3" fillId="0" borderId="5" xfId="0" applyNumberFormat="1" applyFont="1" applyFill="1" applyBorder="1" applyAlignment="1"/>
    <xf numFmtId="37" fontId="3" fillId="0" borderId="9" xfId="0" applyNumberFormat="1" applyFont="1" applyFill="1" applyBorder="1" applyAlignment="1"/>
    <xf numFmtId="37" fontId="3" fillId="0" borderId="6" xfId="0" applyNumberFormat="1" applyFont="1" applyFill="1" applyBorder="1" applyAlignment="1"/>
    <xf numFmtId="0" fontId="3" fillId="0" borderId="42" xfId="0" applyFont="1" applyBorder="1" applyAlignment="1">
      <alignment wrapText="1"/>
    </xf>
    <xf numFmtId="165" fontId="16" fillId="2" borderId="44" xfId="0" applyNumberFormat="1" applyFont="1" applyFill="1" applyBorder="1" applyAlignment="1">
      <alignment horizontal="center" wrapText="1"/>
    </xf>
    <xf numFmtId="37" fontId="16" fillId="2" borderId="45" xfId="0" applyNumberFormat="1" applyFont="1" applyFill="1" applyBorder="1" applyAlignment="1"/>
    <xf numFmtId="37" fontId="16" fillId="2" borderId="46" xfId="0" applyNumberFormat="1" applyFont="1" applyFill="1" applyBorder="1" applyAlignment="1"/>
    <xf numFmtId="37" fontId="16" fillId="2" borderId="47" xfId="0" applyNumberFormat="1" applyFont="1" applyFill="1" applyBorder="1" applyAlignment="1"/>
    <xf numFmtId="37" fontId="16" fillId="2" borderId="48" xfId="0" applyNumberFormat="1" applyFont="1" applyFill="1" applyBorder="1" applyAlignment="1"/>
    <xf numFmtId="37" fontId="3" fillId="0" borderId="17" xfId="0" applyNumberFormat="1" applyFont="1" applyBorder="1"/>
    <xf numFmtId="37" fontId="3" fillId="0" borderId="12" xfId="0" applyNumberFormat="1" applyFont="1" applyBorder="1"/>
    <xf numFmtId="37" fontId="15" fillId="2" borderId="49" xfId="0" applyNumberFormat="1" applyFont="1" applyFill="1" applyBorder="1" applyAlignment="1"/>
    <xf numFmtId="37" fontId="11" fillId="0" borderId="24" xfId="0" applyNumberFormat="1" applyFont="1" applyBorder="1"/>
    <xf numFmtId="37" fontId="11" fillId="0" borderId="50" xfId="0" applyNumberFormat="1" applyFont="1" applyBorder="1"/>
    <xf numFmtId="37" fontId="11" fillId="0" borderId="51" xfId="0" applyNumberFormat="1" applyFont="1" applyBorder="1"/>
    <xf numFmtId="165" fontId="16" fillId="2" borderId="0" xfId="0" applyNumberFormat="1" applyFont="1" applyFill="1" applyAlignment="1"/>
    <xf numFmtId="165" fontId="15" fillId="2" borderId="0" xfId="0" applyNumberFormat="1" applyFont="1" applyFill="1" applyAlignment="1">
      <alignment horizontal="centerContinuous"/>
    </xf>
    <xf numFmtId="0" fontId="3" fillId="0" borderId="33" xfId="0" applyFont="1" applyBorder="1" applyAlignment="1">
      <alignment horizontal="left" indent="2"/>
    </xf>
    <xf numFmtId="0" fontId="3" fillId="0" borderId="0" xfId="0" applyFont="1" applyFill="1" applyBorder="1"/>
    <xf numFmtId="165" fontId="16" fillId="2" borderId="19" xfId="0" applyNumberFormat="1" applyFont="1" applyFill="1" applyBorder="1" applyAlignment="1">
      <alignment horizontal="right"/>
    </xf>
    <xf numFmtId="37" fontId="15" fillId="2" borderId="10" xfId="0" applyNumberFormat="1" applyFont="1" applyFill="1" applyBorder="1" applyAlignment="1"/>
    <xf numFmtId="37" fontId="15" fillId="2" borderId="22" xfId="0" applyNumberFormat="1" applyFont="1" applyFill="1" applyBorder="1" applyAlignment="1"/>
    <xf numFmtId="37" fontId="15" fillId="2" borderId="41" xfId="0" applyNumberFormat="1" applyFont="1" applyFill="1" applyBorder="1" applyAlignment="1"/>
    <xf numFmtId="37" fontId="15" fillId="2" borderId="51" xfId="0" applyNumberFormat="1" applyFont="1" applyFill="1" applyBorder="1" applyAlignment="1"/>
    <xf numFmtId="165" fontId="15" fillId="2" borderId="30" xfId="0" applyNumberFormat="1" applyFont="1" applyFill="1" applyBorder="1" applyAlignment="1">
      <alignment horizontal="left" indent="2"/>
    </xf>
    <xf numFmtId="167" fontId="16" fillId="2" borderId="10" xfId="0" applyNumberFormat="1" applyFont="1" applyFill="1" applyBorder="1" applyAlignment="1"/>
    <xf numFmtId="5" fontId="16" fillId="2" borderId="11" xfId="0" applyNumberFormat="1" applyFont="1" applyFill="1" applyBorder="1" applyAlignment="1"/>
    <xf numFmtId="37" fontId="15" fillId="0" borderId="10" xfId="0" applyNumberFormat="1" applyFont="1" applyFill="1" applyBorder="1" applyAlignment="1"/>
    <xf numFmtId="37" fontId="15" fillId="0" borderId="11" xfId="0" applyNumberFormat="1" applyFont="1" applyFill="1" applyBorder="1" applyAlignment="1"/>
    <xf numFmtId="37" fontId="15" fillId="0" borderId="12" xfId="0" applyNumberFormat="1" applyFont="1" applyFill="1" applyBorder="1" applyAlignment="1"/>
    <xf numFmtId="37" fontId="16" fillId="0" borderId="23" xfId="0" applyNumberFormat="1" applyFont="1" applyFill="1" applyBorder="1" applyAlignment="1"/>
    <xf numFmtId="37" fontId="16" fillId="0" borderId="29" xfId="0" applyNumberFormat="1" applyFont="1" applyFill="1" applyBorder="1" applyAlignment="1"/>
    <xf numFmtId="165" fontId="15" fillId="0" borderId="0" xfId="0" applyNumberFormat="1" applyFont="1" applyFill="1" applyBorder="1" applyAlignment="1">
      <alignment horizontal="left"/>
    </xf>
    <xf numFmtId="165" fontId="15" fillId="0" borderId="0" xfId="0" applyNumberFormat="1" applyFont="1" applyFill="1" applyBorder="1" applyAlignment="1"/>
    <xf numFmtId="0" fontId="3" fillId="0" borderId="0" xfId="0" applyNumberFormat="1" applyFont="1" applyAlignment="1">
      <alignment horizontal="centerContinuous"/>
    </xf>
    <xf numFmtId="0" fontId="3" fillId="0" borderId="0" xfId="0" applyNumberFormat="1" applyFont="1" applyAlignment="1">
      <alignment horizontal="center"/>
    </xf>
    <xf numFmtId="0" fontId="3" fillId="0" borderId="35" xfId="0" applyNumberFormat="1" applyFont="1" applyBorder="1" applyAlignment="1"/>
    <xf numFmtId="0" fontId="11" fillId="0" borderId="35" xfId="0" applyNumberFormat="1" applyFont="1" applyBorder="1" applyAlignment="1">
      <alignment horizontal="center"/>
    </xf>
    <xf numFmtId="0" fontId="11" fillId="0" borderId="53" xfId="0" applyNumberFormat="1" applyFont="1" applyBorder="1" applyAlignment="1">
      <alignment horizontal="center"/>
    </xf>
    <xf numFmtId="0" fontId="3" fillId="0" borderId="53" xfId="0" applyNumberFormat="1" applyFont="1" applyBorder="1" applyAlignment="1"/>
    <xf numFmtId="0" fontId="11" fillId="0" borderId="36" xfId="0" applyNumberFormat="1" applyFont="1" applyFill="1" applyBorder="1" applyAlignment="1"/>
    <xf numFmtId="0" fontId="3" fillId="0" borderId="36" xfId="0" applyNumberFormat="1" applyFont="1" applyFill="1" applyBorder="1" applyAlignment="1"/>
    <xf numFmtId="3" fontId="3" fillId="0" borderId="54" xfId="0" applyNumberFormat="1" applyFont="1" applyBorder="1" applyAlignment="1"/>
    <xf numFmtId="0" fontId="11" fillId="0" borderId="36" xfId="0" applyNumberFormat="1" applyFont="1" applyBorder="1" applyAlignment="1"/>
    <xf numFmtId="0" fontId="3" fillId="0" borderId="36" xfId="0" applyNumberFormat="1" applyFont="1" applyBorder="1" applyAlignment="1"/>
    <xf numFmtId="37" fontId="3" fillId="0" borderId="54" xfId="0" applyNumberFormat="1" applyFont="1" applyBorder="1" applyAlignment="1">
      <alignment horizontal="right" readingOrder="1"/>
    </xf>
    <xf numFmtId="0" fontId="3" fillId="0" borderId="54" xfId="0" applyNumberFormat="1" applyFont="1" applyBorder="1" applyAlignment="1"/>
    <xf numFmtId="37" fontId="3" fillId="0" borderId="55" xfId="0" applyNumberFormat="1" applyFont="1" applyBorder="1" applyAlignment="1">
      <alignment horizontal="right" readingOrder="1"/>
    </xf>
    <xf numFmtId="37" fontId="3" fillId="0" borderId="36" xfId="0" applyNumberFormat="1" applyFont="1" applyBorder="1" applyAlignment="1"/>
    <xf numFmtId="37" fontId="3" fillId="0" borderId="37" xfId="0" applyNumberFormat="1" applyFont="1" applyBorder="1" applyAlignment="1"/>
    <xf numFmtId="37" fontId="3" fillId="0" borderId="55" xfId="0" applyNumberFormat="1" applyFont="1" applyBorder="1" applyAlignment="1"/>
    <xf numFmtId="37" fontId="3" fillId="0" borderId="54" xfId="0" applyNumberFormat="1" applyFont="1" applyBorder="1" applyAlignment="1"/>
    <xf numFmtId="0" fontId="11" fillId="2" borderId="56" xfId="0" applyNumberFormat="1" applyFont="1" applyFill="1" applyBorder="1" applyAlignment="1"/>
    <xf numFmtId="0" fontId="3" fillId="0" borderId="57" xfId="0" applyNumberFormat="1" applyFont="1" applyBorder="1" applyAlignment="1"/>
    <xf numFmtId="0" fontId="3" fillId="0" borderId="58" xfId="0" applyNumberFormat="1" applyFont="1" applyBorder="1" applyAlignment="1"/>
    <xf numFmtId="0" fontId="3" fillId="0" borderId="21" xfId="0" applyNumberFormat="1" applyFont="1" applyBorder="1" applyAlignment="1"/>
    <xf numFmtId="0" fontId="11" fillId="0" borderId="0" xfId="0" applyNumberFormat="1" applyFont="1" applyAlignment="1">
      <alignment horizontal="centerContinuous"/>
    </xf>
    <xf numFmtId="165" fontId="16" fillId="2" borderId="61" xfId="0" applyNumberFormat="1" applyFont="1" applyFill="1" applyBorder="1" applyAlignment="1">
      <alignment horizontal="centerContinuous" readingOrder="1"/>
    </xf>
    <xf numFmtId="0" fontId="3" fillId="0" borderId="6" xfId="0" applyFont="1" applyBorder="1" applyAlignment="1">
      <alignment horizontal="centerContinuous" readingOrder="1"/>
    </xf>
    <xf numFmtId="165" fontId="16" fillId="2" borderId="62" xfId="0" applyNumberFormat="1" applyFont="1" applyFill="1" applyBorder="1" applyAlignment="1">
      <alignment horizontal="centerContinuous"/>
    </xf>
    <xf numFmtId="0" fontId="11" fillId="0" borderId="5" xfId="0" applyFont="1" applyBorder="1" applyAlignment="1">
      <alignment horizontal="centerContinuous" readingOrder="1"/>
    </xf>
    <xf numFmtId="37" fontId="15" fillId="2" borderId="64" xfId="0" applyNumberFormat="1" applyFont="1" applyFill="1" applyBorder="1" applyAlignment="1"/>
    <xf numFmtId="37" fontId="15" fillId="2" borderId="65" xfId="0" applyNumberFormat="1" applyFont="1" applyFill="1" applyBorder="1" applyAlignment="1"/>
    <xf numFmtId="37" fontId="15" fillId="2" borderId="66" xfId="0" applyNumberFormat="1" applyFont="1" applyFill="1" applyBorder="1" applyAlignment="1"/>
    <xf numFmtId="37" fontId="15" fillId="2" borderId="67" xfId="0" applyNumberFormat="1" applyFont="1" applyFill="1" applyBorder="1" applyAlignment="1"/>
    <xf numFmtId="165" fontId="15" fillId="2" borderId="18" xfId="0" applyNumberFormat="1" applyFont="1" applyFill="1" applyBorder="1" applyAlignment="1">
      <alignment horizontal="left"/>
    </xf>
    <xf numFmtId="165" fontId="15" fillId="2" borderId="68" xfId="0" applyNumberFormat="1" applyFont="1" applyFill="1" applyBorder="1" applyAlignment="1"/>
    <xf numFmtId="37" fontId="15" fillId="2" borderId="69" xfId="0" applyNumberFormat="1" applyFont="1" applyFill="1" applyBorder="1" applyAlignment="1"/>
    <xf numFmtId="37" fontId="15" fillId="2" borderId="70" xfId="0" applyNumberFormat="1" applyFont="1" applyFill="1" applyBorder="1" applyAlignment="1"/>
    <xf numFmtId="37" fontId="15" fillId="2" borderId="71" xfId="0" applyNumberFormat="1" applyFont="1" applyFill="1" applyBorder="1" applyAlignment="1"/>
    <xf numFmtId="165" fontId="15" fillId="2" borderId="72" xfId="0" applyNumberFormat="1" applyFont="1" applyFill="1" applyBorder="1" applyAlignment="1"/>
    <xf numFmtId="0" fontId="2" fillId="0" borderId="54" xfId="0" applyNumberFormat="1" applyFont="1" applyBorder="1" applyAlignment="1"/>
    <xf numFmtId="5" fontId="16" fillId="2" borderId="24" xfId="0" applyNumberFormat="1" applyFont="1" applyFill="1" applyBorder="1" applyAlignment="1"/>
    <xf numFmtId="5" fontId="16" fillId="2" borderId="22" xfId="0" applyNumberFormat="1" applyFont="1" applyFill="1" applyBorder="1" applyAlignment="1"/>
    <xf numFmtId="5" fontId="16" fillId="0" borderId="28" xfId="0" applyNumberFormat="1" applyFont="1" applyFill="1" applyBorder="1" applyAlignment="1"/>
    <xf numFmtId="0" fontId="35" fillId="0" borderId="0" xfId="0" applyFont="1" applyFill="1" applyBorder="1" applyAlignment="1">
      <alignment vertical="top" wrapText="1"/>
    </xf>
    <xf numFmtId="0" fontId="6" fillId="0" borderId="0" xfId="0" applyFont="1" applyBorder="1" applyAlignment="1">
      <alignment vertical="top" wrapText="1"/>
    </xf>
    <xf numFmtId="0" fontId="36" fillId="0" borderId="0" xfId="0" applyFont="1" applyBorder="1" applyAlignment="1">
      <alignment vertical="top" wrapText="1"/>
    </xf>
    <xf numFmtId="0" fontId="47" fillId="0" borderId="0" xfId="0" applyFont="1" applyBorder="1" applyAlignment="1">
      <alignment vertical="top" wrapText="1"/>
    </xf>
    <xf numFmtId="0" fontId="0" fillId="4" borderId="0" xfId="0" applyFill="1" applyBorder="1" applyAlignment="1">
      <alignment horizontal="center" vertical="top"/>
    </xf>
    <xf numFmtId="0" fontId="34" fillId="0" borderId="0" xfId="0" applyFont="1" applyBorder="1" applyAlignment="1">
      <alignment vertical="top" wrapText="1"/>
    </xf>
    <xf numFmtId="0" fontId="0" fillId="0" borderId="0" xfId="0" applyBorder="1" applyAlignment="1">
      <alignment horizontal="center" vertical="top"/>
    </xf>
    <xf numFmtId="0" fontId="20" fillId="0" borderId="0" xfId="0" applyFont="1" applyBorder="1" applyAlignment="1">
      <alignment horizontal="left" vertical="top" wrapText="1"/>
    </xf>
    <xf numFmtId="0" fontId="36" fillId="0" borderId="0" xfId="0" applyFont="1" applyBorder="1" applyAlignment="1">
      <alignment horizontal="left" vertical="top" wrapText="1"/>
    </xf>
    <xf numFmtId="3" fontId="41" fillId="0" borderId="0" xfId="0" applyNumberFormat="1" applyFont="1" applyAlignment="1"/>
    <xf numFmtId="3" fontId="5" fillId="0" borderId="0" xfId="0" applyNumberFormat="1" applyFont="1" applyAlignment="1"/>
    <xf numFmtId="0" fontId="41" fillId="0" borderId="0" xfId="1" applyFont="1"/>
    <xf numFmtId="165" fontId="41" fillId="0" borderId="0" xfId="0" applyNumberFormat="1" applyFont="1" applyAlignment="1"/>
    <xf numFmtId="165" fontId="41" fillId="0" borderId="0" xfId="0" applyNumberFormat="1" applyFont="1"/>
    <xf numFmtId="165" fontId="5" fillId="0" borderId="0" xfId="0" applyNumberFormat="1" applyFont="1"/>
    <xf numFmtId="165" fontId="41" fillId="0" borderId="0" xfId="0" applyNumberFormat="1" applyFont="1" applyBorder="1"/>
    <xf numFmtId="165" fontId="5" fillId="0" borderId="0" xfId="0" applyNumberFormat="1" applyFont="1" applyBorder="1"/>
    <xf numFmtId="0" fontId="11" fillId="0" borderId="20" xfId="0" applyNumberFormat="1" applyFont="1" applyFill="1" applyBorder="1" applyAlignment="1"/>
    <xf numFmtId="3" fontId="11" fillId="0" borderId="20" xfId="0" applyNumberFormat="1" applyFont="1" applyBorder="1" applyAlignment="1"/>
    <xf numFmtId="0" fontId="2" fillId="0" borderId="36" xfId="0" applyNumberFormat="1" applyFont="1" applyBorder="1" applyAlignment="1"/>
    <xf numFmtId="5" fontId="3" fillId="0" borderId="54" xfId="0" applyNumberFormat="1" applyFont="1" applyFill="1" applyBorder="1" applyAlignment="1"/>
    <xf numFmtId="0" fontId="21" fillId="0" borderId="0" xfId="1" applyFont="1"/>
    <xf numFmtId="0" fontId="21" fillId="0" borderId="0" xfId="0" applyFont="1"/>
    <xf numFmtId="0" fontId="21" fillId="0" borderId="0" xfId="1" applyFont="1" applyBorder="1" applyAlignment="1">
      <alignment horizontal="center"/>
    </xf>
    <xf numFmtId="0" fontId="21" fillId="0" borderId="0" xfId="0" applyFont="1" applyBorder="1" applyAlignment="1">
      <alignment horizontal="center"/>
    </xf>
    <xf numFmtId="0" fontId="50" fillId="0" borderId="0" xfId="0" applyFont="1" applyBorder="1" applyAlignment="1">
      <alignment vertical="top" wrapText="1"/>
    </xf>
    <xf numFmtId="0" fontId="21" fillId="0" borderId="0" xfId="0" applyFont="1" applyBorder="1" applyAlignment="1">
      <alignment vertical="top" wrapText="1"/>
    </xf>
    <xf numFmtId="0" fontId="50" fillId="0" borderId="0" xfId="0" applyFont="1" applyBorder="1" applyAlignment="1">
      <alignment vertical="top"/>
    </xf>
    <xf numFmtId="0" fontId="21" fillId="0" borderId="0" xfId="0" applyFont="1" applyBorder="1" applyAlignment="1">
      <alignment vertical="top"/>
    </xf>
    <xf numFmtId="0" fontId="52" fillId="0" borderId="0" xfId="0" applyFont="1" applyFill="1" applyBorder="1" applyAlignment="1">
      <alignment vertical="top" wrapText="1"/>
    </xf>
    <xf numFmtId="0" fontId="53" fillId="0" borderId="0" xfId="0" applyFont="1" applyFill="1" applyBorder="1" applyAlignment="1">
      <alignment vertical="top" wrapText="1"/>
    </xf>
    <xf numFmtId="0" fontId="51" fillId="0" borderId="0" xfId="0" applyFont="1"/>
    <xf numFmtId="0" fontId="21" fillId="0" borderId="0" xfId="0" applyFont="1" applyBorder="1"/>
    <xf numFmtId="0" fontId="21" fillId="0" borderId="0" xfId="0" applyFont="1" applyAlignment="1">
      <alignment horizontal="centerContinuous" wrapText="1"/>
    </xf>
    <xf numFmtId="6" fontId="16" fillId="2" borderId="11" xfId="0" applyNumberFormat="1" applyFont="1" applyFill="1" applyBorder="1" applyAlignment="1"/>
    <xf numFmtId="3" fontId="20" fillId="0" borderId="0" xfId="0" applyNumberFormat="1" applyFont="1" applyBorder="1" applyAlignment="1"/>
    <xf numFmtId="165" fontId="20" fillId="0" borderId="0" xfId="0" applyNumberFormat="1" applyFont="1" applyBorder="1" applyAlignment="1"/>
    <xf numFmtId="3" fontId="20" fillId="0" borderId="0" xfId="0" applyNumberFormat="1" applyFont="1" applyFill="1" applyBorder="1" applyAlignment="1"/>
    <xf numFmtId="165" fontId="24" fillId="0" borderId="0" xfId="0" applyNumberFormat="1" applyFont="1" applyBorder="1" applyAlignment="1"/>
    <xf numFmtId="3" fontId="20" fillId="0" borderId="0" xfId="0" applyNumberFormat="1" applyFont="1" applyBorder="1" applyAlignment="1">
      <alignment horizontal="fill"/>
    </xf>
    <xf numFmtId="0" fontId="10" fillId="0" borderId="0" xfId="0" applyFont="1" applyBorder="1" applyAlignment="1">
      <alignment wrapText="1"/>
    </xf>
    <xf numFmtId="0" fontId="25" fillId="4" borderId="0" xfId="0" applyFont="1" applyFill="1" applyBorder="1" applyAlignment="1">
      <alignment wrapText="1"/>
    </xf>
    <xf numFmtId="0" fontId="25" fillId="4" borderId="0" xfId="0" applyFont="1" applyFill="1" applyBorder="1" applyAlignment="1">
      <alignment vertical="top" wrapText="1"/>
    </xf>
    <xf numFmtId="0" fontId="28" fillId="4" borderId="0" xfId="0" applyFont="1" applyFill="1" applyAlignment="1"/>
    <xf numFmtId="5" fontId="25" fillId="4" borderId="0" xfId="0" applyNumberFormat="1" applyFont="1" applyFill="1" applyBorder="1" applyAlignment="1">
      <alignment vertical="top" wrapText="1"/>
    </xf>
    <xf numFmtId="165" fontId="13" fillId="4" borderId="0" xfId="0" applyNumberFormat="1" applyFont="1" applyFill="1" applyAlignment="1">
      <alignment horizontal="left"/>
    </xf>
    <xf numFmtId="165" fontId="56" fillId="2" borderId="0" xfId="0" applyNumberFormat="1" applyFont="1" applyFill="1" applyAlignment="1"/>
    <xf numFmtId="6" fontId="16" fillId="0" borderId="11" xfId="0" applyNumberFormat="1" applyFont="1" applyFill="1" applyBorder="1" applyAlignment="1"/>
    <xf numFmtId="5" fontId="16" fillId="0" borderId="12" xfId="0" applyNumberFormat="1" applyFont="1" applyFill="1" applyBorder="1" applyAlignment="1"/>
    <xf numFmtId="3" fontId="11" fillId="2" borderId="56" xfId="0" applyNumberFormat="1" applyFont="1" applyFill="1" applyBorder="1" applyAlignment="1"/>
    <xf numFmtId="37" fontId="54" fillId="0" borderId="1" xfId="0" applyNumberFormat="1" applyFont="1" applyBorder="1" applyAlignment="1"/>
    <xf numFmtId="37" fontId="55" fillId="0" borderId="59" xfId="0" applyNumberFormat="1" applyFont="1" applyBorder="1" applyAlignment="1"/>
    <xf numFmtId="37" fontId="55" fillId="0" borderId="60" xfId="0" applyNumberFormat="1" applyFont="1" applyBorder="1" applyAlignment="1"/>
    <xf numFmtId="37" fontId="54" fillId="0" borderId="24" xfId="0" applyNumberFormat="1" applyFont="1" applyBorder="1" applyAlignment="1"/>
    <xf numFmtId="0" fontId="55" fillId="0" borderId="41" xfId="0" applyFont="1" applyBorder="1" applyAlignment="1">
      <alignment horizontal="left" indent="2"/>
    </xf>
    <xf numFmtId="37" fontId="54" fillId="0" borderId="51" xfId="0" applyNumberFormat="1" applyFont="1" applyBorder="1" applyAlignment="1"/>
    <xf numFmtId="3" fontId="54" fillId="0" borderId="18" xfId="0" applyNumberFormat="1" applyFont="1" applyBorder="1" applyAlignment="1">
      <alignment horizontal="left" indent="2"/>
    </xf>
    <xf numFmtId="37" fontId="54" fillId="0" borderId="15" xfId="0" applyNumberFormat="1" applyFont="1" applyBorder="1" applyAlignment="1"/>
    <xf numFmtId="37" fontId="54" fillId="0" borderId="8" xfId="0" applyNumberFormat="1" applyFont="1" applyBorder="1" applyAlignment="1"/>
    <xf numFmtId="3" fontId="55" fillId="0" borderId="39" xfId="0" applyNumberFormat="1" applyFont="1" applyBorder="1" applyAlignment="1"/>
    <xf numFmtId="37" fontId="55" fillId="0" borderId="32" xfId="0" applyNumberFormat="1" applyFont="1" applyBorder="1" applyAlignment="1"/>
    <xf numFmtId="37" fontId="55" fillId="0" borderId="33" xfId="0" applyNumberFormat="1" applyFont="1" applyBorder="1" applyAlignment="1"/>
    <xf numFmtId="37" fontId="55" fillId="0" borderId="17" xfId="0" applyNumberFormat="1" applyFont="1" applyBorder="1" applyAlignment="1"/>
    <xf numFmtId="37" fontId="55" fillId="0" borderId="12" xfId="0" applyNumberFormat="1" applyFont="1" applyBorder="1" applyAlignment="1"/>
    <xf numFmtId="37" fontId="55" fillId="0" borderId="1" xfId="0" applyNumberFormat="1" applyFont="1" applyBorder="1" applyAlignment="1"/>
    <xf numFmtId="3" fontId="55" fillId="0" borderId="0" xfId="0" applyNumberFormat="1" applyFont="1" applyAlignment="1"/>
    <xf numFmtId="3" fontId="54" fillId="0" borderId="25" xfId="0" applyNumberFormat="1" applyFont="1" applyBorder="1" applyAlignment="1"/>
    <xf numFmtId="0" fontId="55" fillId="0" borderId="40" xfId="0" applyFont="1" applyBorder="1" applyAlignment="1"/>
    <xf numFmtId="37" fontId="54" fillId="0" borderId="26" xfId="0" applyNumberFormat="1" applyFont="1" applyBorder="1" applyAlignment="1"/>
    <xf numFmtId="37" fontId="55" fillId="0" borderId="27" xfId="0" applyNumberFormat="1" applyFont="1" applyBorder="1" applyAlignment="1"/>
    <xf numFmtId="37" fontId="54" fillId="0" borderId="4" xfId="0" applyNumberFormat="1" applyFont="1" applyBorder="1" applyAlignment="1"/>
    <xf numFmtId="5" fontId="54" fillId="0" borderId="4" xfId="0" applyNumberFormat="1" applyFont="1" applyBorder="1" applyAlignment="1"/>
    <xf numFmtId="37" fontId="55" fillId="0" borderId="4" xfId="0" applyNumberFormat="1" applyFont="1" applyBorder="1" applyAlignment="1"/>
    <xf numFmtId="37" fontId="55" fillId="0" borderId="6" xfId="0" applyNumberFormat="1" applyFont="1" applyBorder="1" applyAlignment="1"/>
    <xf numFmtId="3" fontId="55" fillId="0" borderId="0" xfId="0" applyNumberFormat="1" applyFont="1" applyBorder="1" applyAlignment="1"/>
    <xf numFmtId="3" fontId="55" fillId="0" borderId="9" xfId="0" applyNumberFormat="1" applyFont="1" applyBorder="1" applyAlignment="1"/>
    <xf numFmtId="37" fontId="55" fillId="0" borderId="9" xfId="0" applyNumberFormat="1" applyFont="1" applyBorder="1" applyAlignment="1"/>
    <xf numFmtId="165" fontId="55" fillId="0" borderId="0" xfId="0" applyNumberFormat="1" applyFont="1" applyAlignment="1"/>
    <xf numFmtId="165" fontId="57" fillId="0" borderId="0" xfId="0" applyNumberFormat="1" applyFont="1" applyAlignment="1"/>
    <xf numFmtId="165" fontId="55" fillId="0" borderId="9" xfId="0" applyNumberFormat="1" applyFont="1" applyBorder="1" applyAlignment="1"/>
    <xf numFmtId="165" fontId="55" fillId="0" borderId="19" xfId="0" applyNumberFormat="1" applyFont="1" applyBorder="1" applyAlignment="1">
      <alignment horizontal="right"/>
    </xf>
    <xf numFmtId="165" fontId="55" fillId="0" borderId="13" xfId="0" applyNumberFormat="1" applyFont="1" applyBorder="1" applyAlignment="1">
      <alignment horizontal="center"/>
    </xf>
    <xf numFmtId="165" fontId="55" fillId="0" borderId="13" xfId="0" applyNumberFormat="1" applyFont="1" applyBorder="1" applyAlignment="1">
      <alignment horizontal="right"/>
    </xf>
    <xf numFmtId="165" fontId="55" fillId="0" borderId="14" xfId="0" applyNumberFormat="1" applyFont="1" applyBorder="1" applyAlignment="1">
      <alignment horizontal="right"/>
    </xf>
    <xf numFmtId="37" fontId="55" fillId="0" borderId="10" xfId="0" applyNumberFormat="1" applyFont="1" applyBorder="1" applyAlignment="1"/>
    <xf numFmtId="37" fontId="55" fillId="0" borderId="11" xfId="0" applyNumberFormat="1" applyFont="1" applyBorder="1" applyAlignment="1"/>
    <xf numFmtId="37" fontId="55" fillId="0" borderId="5" xfId="0" applyNumberFormat="1" applyFont="1" applyBorder="1" applyAlignment="1"/>
    <xf numFmtId="5" fontId="54" fillId="0" borderId="9" xfId="0" applyNumberFormat="1" applyFont="1" applyBorder="1" applyAlignment="1"/>
    <xf numFmtId="37" fontId="54" fillId="0" borderId="5" xfId="0" applyNumberFormat="1" applyFont="1" applyBorder="1" applyAlignment="1"/>
    <xf numFmtId="37" fontId="54" fillId="0" borderId="9" xfId="0" applyNumberFormat="1" applyFont="1" applyBorder="1" applyAlignment="1"/>
    <xf numFmtId="5" fontId="54" fillId="0" borderId="6" xfId="0" applyNumberFormat="1" applyFont="1" applyBorder="1" applyAlignment="1"/>
    <xf numFmtId="3" fontId="55" fillId="0" borderId="30" xfId="0" applyNumberFormat="1" applyFont="1" applyBorder="1" applyAlignment="1"/>
    <xf numFmtId="0" fontId="55" fillId="0" borderId="30" xfId="0" applyFont="1" applyBorder="1" applyAlignment="1">
      <alignment horizontal="left"/>
    </xf>
    <xf numFmtId="0" fontId="55" fillId="0" borderId="39" xfId="0" applyFont="1" applyBorder="1" applyAlignment="1">
      <alignment horizontal="left"/>
    </xf>
    <xf numFmtId="3" fontId="55" fillId="0" borderId="30" xfId="0" applyNumberFormat="1" applyFont="1" applyBorder="1" applyAlignment="1">
      <alignment horizontal="left"/>
    </xf>
    <xf numFmtId="3" fontId="55" fillId="0" borderId="39" xfId="0" applyNumberFormat="1" applyFont="1" applyBorder="1" applyAlignment="1">
      <alignment horizontal="left"/>
    </xf>
    <xf numFmtId="3" fontId="55" fillId="0" borderId="33" xfId="0" applyNumberFormat="1" applyFont="1" applyBorder="1" applyAlignment="1"/>
    <xf numFmtId="0" fontId="55" fillId="0" borderId="95" xfId="0" applyFont="1" applyBorder="1" applyAlignment="1">
      <alignment horizontal="left" indent="2"/>
    </xf>
    <xf numFmtId="0" fontId="55" fillId="0" borderId="8" xfId="0" applyFont="1" applyBorder="1" applyAlignment="1">
      <alignment horizontal="left" indent="2"/>
    </xf>
    <xf numFmtId="3" fontId="55" fillId="0" borderId="33" xfId="0" applyNumberFormat="1" applyFont="1" applyBorder="1" applyAlignment="1">
      <alignment horizontal="left"/>
    </xf>
    <xf numFmtId="0" fontId="55" fillId="0" borderId="33" xfId="0" applyFont="1" applyBorder="1" applyAlignment="1">
      <alignment horizontal="left"/>
    </xf>
    <xf numFmtId="0" fontId="55" fillId="0" borderId="30" xfId="0" applyFont="1" applyBorder="1" applyAlignment="1"/>
    <xf numFmtId="0" fontId="55" fillId="0" borderId="96" xfId="0" applyFont="1" applyBorder="1" applyAlignment="1"/>
    <xf numFmtId="3" fontId="55" fillId="0" borderId="30" xfId="0" applyNumberFormat="1" applyFont="1" applyBorder="1" applyAlignment="1"/>
    <xf numFmtId="3" fontId="55" fillId="0" borderId="39" xfId="0" applyNumberFormat="1" applyFont="1" applyBorder="1" applyAlignment="1"/>
    <xf numFmtId="3" fontId="55" fillId="0" borderId="33" xfId="0" applyNumberFormat="1" applyFont="1" applyBorder="1" applyAlignment="1"/>
    <xf numFmtId="0" fontId="53" fillId="0" borderId="0" xfId="0" applyFont="1" applyFill="1" applyBorder="1" applyAlignment="1">
      <alignment vertical="top" wrapText="1"/>
    </xf>
    <xf numFmtId="0" fontId="50" fillId="0" borderId="0" xfId="0" applyFont="1" applyBorder="1" applyAlignment="1">
      <alignment vertical="top" wrapText="1"/>
    </xf>
    <xf numFmtId="0" fontId="21" fillId="0" borderId="0" xfId="0" applyFont="1" applyBorder="1"/>
    <xf numFmtId="0" fontId="21" fillId="0" borderId="0" xfId="0" applyFont="1" applyBorder="1" applyAlignment="1">
      <alignment horizontal="center"/>
    </xf>
    <xf numFmtId="3" fontId="49" fillId="0" borderId="0" xfId="1" applyNumberFormat="1" applyFont="1" applyAlignment="1">
      <alignment horizontal="center"/>
    </xf>
    <xf numFmtId="0" fontId="2" fillId="0" borderId="0" xfId="0" applyFont="1" applyAlignment="1"/>
    <xf numFmtId="0" fontId="55" fillId="0" borderId="0" xfId="0" applyNumberFormat="1" applyFont="1" applyAlignment="1"/>
    <xf numFmtId="165" fontId="57" fillId="0" borderId="0" xfId="0" applyNumberFormat="1" applyFont="1"/>
    <xf numFmtId="0" fontId="55" fillId="0" borderId="0" xfId="0" applyNumberFormat="1" applyFont="1" applyAlignment="1">
      <alignment horizontal="centerContinuous"/>
    </xf>
    <xf numFmtId="0" fontId="54" fillId="0" borderId="0" xfId="0" applyNumberFormat="1" applyFont="1" applyAlignment="1">
      <alignment horizontal="centerContinuous"/>
    </xf>
    <xf numFmtId="0" fontId="59" fillId="0" borderId="0" xfId="0" applyNumberFormat="1" applyFont="1" applyAlignment="1"/>
    <xf numFmtId="0" fontId="59" fillId="0" borderId="0" xfId="0" applyNumberFormat="1" applyFont="1" applyAlignment="1">
      <alignment horizontal="right"/>
    </xf>
    <xf numFmtId="0" fontId="59" fillId="0" borderId="0" xfId="0" applyNumberFormat="1" applyFont="1" applyAlignment="1" applyProtection="1">
      <alignment horizontal="right"/>
    </xf>
    <xf numFmtId="0" fontId="55" fillId="0" borderId="0" xfId="0" applyNumberFormat="1" applyFont="1" applyBorder="1" applyAlignment="1"/>
    <xf numFmtId="0" fontId="55" fillId="0" borderId="9" xfId="0" applyNumberFormat="1" applyFont="1" applyBorder="1" applyAlignment="1"/>
    <xf numFmtId="0" fontId="54" fillId="0" borderId="0" xfId="0" applyNumberFormat="1" applyFont="1" applyAlignment="1">
      <alignment horizontal="left" readingOrder="1"/>
    </xf>
    <xf numFmtId="0" fontId="18" fillId="0" borderId="0" xfId="0" applyNumberFormat="1" applyFont="1" applyAlignment="1">
      <alignment horizontal="centerContinuous" readingOrder="1"/>
    </xf>
    <xf numFmtId="0" fontId="60" fillId="0" borderId="0" xfId="0" applyNumberFormat="1" applyFont="1" applyAlignment="1">
      <alignment horizontal="centerContinuous" readingOrder="1"/>
    </xf>
    <xf numFmtId="0" fontId="61" fillId="0" borderId="0" xfId="0" applyNumberFormat="1" applyFont="1" applyAlignment="1">
      <alignment horizontal="centerContinuous" readingOrder="1"/>
    </xf>
    <xf numFmtId="0" fontId="55" fillId="0" borderId="0" xfId="0" applyNumberFormat="1" applyFont="1" applyAlignment="1">
      <alignment horizontal="left" readingOrder="1"/>
    </xf>
    <xf numFmtId="37" fontId="54" fillId="0" borderId="96" xfId="0" applyNumberFormat="1" applyFont="1" applyBorder="1" applyAlignment="1"/>
    <xf numFmtId="37" fontId="54" fillId="0" borderId="32" xfId="0" applyNumberFormat="1" applyFont="1" applyBorder="1" applyAlignment="1"/>
    <xf numFmtId="37" fontId="54" fillId="0" borderId="33" xfId="0" applyNumberFormat="1" applyFont="1" applyBorder="1" applyAlignment="1"/>
    <xf numFmtId="37" fontId="21" fillId="0" borderId="0" xfId="0" applyNumberFormat="1" applyFont="1" applyAlignment="1">
      <alignment vertical="top"/>
    </xf>
    <xf numFmtId="0" fontId="62" fillId="0" borderId="0" xfId="0" applyFont="1" applyFill="1" applyBorder="1" applyAlignment="1">
      <alignment vertical="top" wrapText="1"/>
    </xf>
    <xf numFmtId="37" fontId="21" fillId="0" borderId="0" xfId="0" applyNumberFormat="1" applyFont="1" applyBorder="1"/>
    <xf numFmtId="37" fontId="50" fillId="0" borderId="0" xfId="0" applyNumberFormat="1" applyFont="1" applyBorder="1"/>
    <xf numFmtId="37" fontId="21" fillId="0" borderId="0" xfId="0" applyNumberFormat="1" applyFont="1"/>
    <xf numFmtId="3" fontId="16" fillId="6" borderId="28" xfId="0" applyNumberFormat="1" applyFont="1" applyFill="1" applyBorder="1" applyAlignment="1"/>
    <xf numFmtId="3" fontId="15" fillId="2" borderId="23" xfId="0" applyNumberFormat="1" applyFont="1" applyFill="1" applyBorder="1" applyAlignment="1"/>
    <xf numFmtId="3" fontId="16" fillId="0" borderId="28" xfId="0" applyNumberFormat="1" applyFont="1" applyFill="1" applyBorder="1" applyAlignment="1"/>
    <xf numFmtId="0" fontId="48" fillId="0" borderId="36" xfId="0" applyNumberFormat="1" applyFont="1" applyBorder="1" applyAlignment="1"/>
    <xf numFmtId="37" fontId="21" fillId="0" borderId="0" xfId="0" applyNumberFormat="1" applyFont="1" applyBorder="1" applyAlignment="1">
      <alignment horizontal="center"/>
    </xf>
    <xf numFmtId="37" fontId="50" fillId="0" borderId="0" xfId="0" quotePrefix="1" applyNumberFormat="1" applyFont="1" applyAlignment="1">
      <alignment horizontal="centerContinuous" wrapText="1"/>
    </xf>
    <xf numFmtId="37" fontId="21" fillId="0" borderId="0" xfId="0" applyNumberFormat="1" applyFont="1" applyBorder="1" applyAlignment="1">
      <alignment vertical="top" wrapText="1"/>
    </xf>
    <xf numFmtId="37" fontId="21" fillId="0" borderId="0" xfId="0" applyNumberFormat="1" applyFont="1" applyBorder="1" applyAlignment="1">
      <alignment horizontal="right" vertical="top" wrapText="1"/>
    </xf>
    <xf numFmtId="37" fontId="53" fillId="0" borderId="0" xfId="0" applyNumberFormat="1" applyFont="1" applyFill="1" applyBorder="1" applyAlignment="1">
      <alignment vertical="top" wrapText="1"/>
    </xf>
    <xf numFmtId="37" fontId="49" fillId="0" borderId="0" xfId="0" applyNumberFormat="1" applyFont="1" applyBorder="1" applyAlignment="1">
      <alignment horizontal="center" vertical="top" wrapText="1"/>
    </xf>
    <xf numFmtId="37" fontId="0" fillId="0" borderId="0" xfId="0" applyNumberFormat="1" applyBorder="1" applyAlignment="1">
      <alignment vertical="top"/>
    </xf>
    <xf numFmtId="37" fontId="20" fillId="0" borderId="0" xfId="0" applyNumberFormat="1" applyFont="1" applyAlignment="1">
      <alignment vertical="top"/>
    </xf>
    <xf numFmtId="37" fontId="20" fillId="0" borderId="0" xfId="0" applyNumberFormat="1" applyFont="1" applyBorder="1" applyAlignment="1">
      <alignment vertical="top"/>
    </xf>
    <xf numFmtId="37" fontId="0" fillId="0" borderId="0" xfId="0" applyNumberFormat="1" applyBorder="1" applyAlignment="1">
      <alignment vertical="top" wrapText="1"/>
    </xf>
    <xf numFmtId="37" fontId="20" fillId="0" borderId="0" xfId="0" applyNumberFormat="1" applyFont="1" applyBorder="1" applyAlignment="1">
      <alignment vertical="top" wrapText="1"/>
    </xf>
    <xf numFmtId="37" fontId="38" fillId="0" borderId="0" xfId="0" applyNumberFormat="1" applyFont="1" applyBorder="1" applyAlignment="1">
      <alignment horizontal="center" vertical="top"/>
    </xf>
    <xf numFmtId="37" fontId="0" fillId="0" borderId="0" xfId="0" applyNumberFormat="1"/>
    <xf numFmtId="37" fontId="50" fillId="0" borderId="0" xfId="0" applyNumberFormat="1" applyFont="1" applyAlignment="1">
      <alignment horizontal="centerContinuous" wrapText="1"/>
    </xf>
    <xf numFmtId="5" fontId="21" fillId="0" borderId="0" xfId="0" applyNumberFormat="1" applyFont="1" applyBorder="1" applyAlignment="1">
      <alignment horizontal="right" vertical="top" wrapText="1"/>
    </xf>
    <xf numFmtId="0" fontId="49" fillId="0" borderId="0" xfId="0" applyFont="1" applyFill="1" applyBorder="1" applyAlignment="1">
      <alignment vertical="top" wrapText="1"/>
    </xf>
    <xf numFmtId="37" fontId="49" fillId="0" borderId="0" xfId="0" applyNumberFormat="1" applyFont="1" applyFill="1" applyBorder="1" applyAlignment="1">
      <alignment vertical="top" wrapText="1"/>
    </xf>
    <xf numFmtId="0" fontId="49" fillId="0" borderId="0" xfId="0" applyFont="1"/>
    <xf numFmtId="37" fontId="49" fillId="0" borderId="0" xfId="0" applyNumberFormat="1" applyFont="1" applyBorder="1"/>
    <xf numFmtId="0" fontId="49" fillId="0" borderId="0" xfId="0" applyFont="1" applyAlignment="1">
      <alignment vertical="top"/>
    </xf>
    <xf numFmtId="37" fontId="49" fillId="0" borderId="0" xfId="0" applyNumberFormat="1" applyFont="1"/>
    <xf numFmtId="5" fontId="49" fillId="0" borderId="0" xfId="0" applyNumberFormat="1" applyFont="1"/>
    <xf numFmtId="0" fontId="3" fillId="0" borderId="0" xfId="0" applyNumberFormat="1" applyFont="1" applyBorder="1" applyAlignment="1"/>
    <xf numFmtId="37" fontId="3" fillId="0" borderId="98" xfId="0" applyNumberFormat="1" applyFont="1" applyBorder="1" applyAlignment="1"/>
    <xf numFmtId="0" fontId="11" fillId="0" borderId="0" xfId="0" applyNumberFormat="1" applyFont="1" applyBorder="1" applyAlignment="1">
      <alignment horizontal="center"/>
    </xf>
    <xf numFmtId="5" fontId="3" fillId="0" borderId="0" xfId="0" applyNumberFormat="1" applyFont="1" applyFill="1" applyBorder="1" applyAlignment="1"/>
    <xf numFmtId="37" fontId="3" fillId="0" borderId="0" xfId="0" applyNumberFormat="1" applyFont="1" applyBorder="1" applyAlignment="1"/>
    <xf numFmtId="37" fontId="3" fillId="0" borderId="0" xfId="0" applyNumberFormat="1" applyFont="1" applyBorder="1" applyAlignment="1">
      <alignment horizontal="right" readingOrder="1"/>
    </xf>
    <xf numFmtId="37" fontId="11" fillId="0" borderId="0" xfId="0" applyNumberFormat="1" applyFont="1" applyBorder="1" applyAlignment="1"/>
    <xf numFmtId="0" fontId="3" fillId="0" borderId="0" xfId="0" applyFont="1" applyBorder="1"/>
    <xf numFmtId="0" fontId="2" fillId="0" borderId="0" xfId="0" applyNumberFormat="1" applyFont="1" applyBorder="1" applyAlignment="1">
      <alignment horizontal="center"/>
    </xf>
    <xf numFmtId="3" fontId="8" fillId="2" borderId="0" xfId="0" applyNumberFormat="1" applyFont="1" applyFill="1" applyBorder="1" applyAlignment="1">
      <alignment horizontal="center"/>
    </xf>
    <xf numFmtId="37" fontId="3" fillId="0" borderId="54" xfId="0" applyNumberFormat="1" applyFont="1" applyFill="1" applyBorder="1" applyAlignment="1"/>
    <xf numFmtId="0" fontId="2" fillId="0" borderId="21" xfId="0" applyNumberFormat="1" applyFont="1" applyBorder="1" applyAlignment="1"/>
    <xf numFmtId="0" fontId="3" fillId="0" borderId="99" xfId="0" applyNumberFormat="1" applyFont="1" applyBorder="1" applyAlignment="1"/>
    <xf numFmtId="3" fontId="55" fillId="0" borderId="22" xfId="0" applyNumberFormat="1" applyFont="1" applyBorder="1" applyAlignment="1"/>
    <xf numFmtId="3" fontId="54" fillId="0" borderId="40" xfId="0" applyNumberFormat="1" applyFont="1" applyBorder="1" applyAlignment="1"/>
    <xf numFmtId="3" fontId="55" fillId="0" borderId="25" xfId="0" applyNumberFormat="1" applyFont="1" applyBorder="1" applyAlignment="1"/>
    <xf numFmtId="0" fontId="16" fillId="0" borderId="0" xfId="0" applyNumberFormat="1" applyFont="1" applyAlignment="1"/>
    <xf numFmtId="0" fontId="15" fillId="0" borderId="0" xfId="0" applyNumberFormat="1" applyFont="1" applyAlignment="1"/>
    <xf numFmtId="1" fontId="2" fillId="0" borderId="0" xfId="0" applyNumberFormat="1" applyFont="1" applyAlignment="1"/>
    <xf numFmtId="0" fontId="16" fillId="0" borderId="0" xfId="0" applyNumberFormat="1" applyFont="1" applyAlignment="1">
      <alignment horizontal="centerContinuous"/>
    </xf>
    <xf numFmtId="1" fontId="2" fillId="0" borderId="0" xfId="0" applyNumberFormat="1" applyFont="1" applyAlignment="1">
      <alignment horizontal="centerContinuous"/>
    </xf>
    <xf numFmtId="0" fontId="15" fillId="0" borderId="0" xfId="0" applyNumberFormat="1" applyFont="1" applyAlignment="1">
      <alignment horizontal="centerContinuous"/>
    </xf>
    <xf numFmtId="0" fontId="15" fillId="0" borderId="35" xfId="0" applyNumberFormat="1" applyFont="1" applyBorder="1" applyAlignment="1"/>
    <xf numFmtId="0" fontId="15" fillId="0" borderId="100" xfId="0" applyNumberFormat="1" applyFont="1" applyBorder="1" applyAlignment="1"/>
    <xf numFmtId="0" fontId="15" fillId="0" borderId="57" xfId="0" applyNumberFormat="1" applyFont="1" applyBorder="1" applyAlignment="1"/>
    <xf numFmtId="0" fontId="15" fillId="0" borderId="36" xfId="0" applyNumberFormat="1" applyFont="1" applyBorder="1" applyAlignment="1"/>
    <xf numFmtId="0" fontId="15" fillId="0" borderId="35" xfId="0" applyNumberFormat="1" applyFont="1" applyBorder="1" applyAlignment="1">
      <alignment horizontal="center"/>
    </xf>
    <xf numFmtId="0" fontId="15" fillId="0" borderId="102" xfId="0" applyNumberFormat="1" applyFont="1" applyBorder="1" applyAlignment="1">
      <alignment horizontal="center"/>
    </xf>
    <xf numFmtId="0" fontId="15" fillId="0" borderId="103" xfId="0" applyNumberFormat="1" applyFont="1" applyBorder="1" applyAlignment="1">
      <alignment horizontal="center"/>
    </xf>
    <xf numFmtId="0" fontId="15" fillId="0" borderId="104" xfId="0" applyNumberFormat="1" applyFont="1" applyBorder="1" applyAlignment="1"/>
    <xf numFmtId="37" fontId="15" fillId="0" borderId="104" xfId="0" applyNumberFormat="1" applyFont="1" applyBorder="1" applyAlignment="1">
      <alignment horizontal="right"/>
    </xf>
    <xf numFmtId="3" fontId="15" fillId="0" borderId="104" xfId="0" applyNumberFormat="1" applyFont="1" applyBorder="1" applyAlignment="1"/>
    <xf numFmtId="3" fontId="15" fillId="0" borderId="36" xfId="0" applyNumberFormat="1" applyFont="1" applyBorder="1" applyAlignment="1"/>
    <xf numFmtId="37" fontId="15" fillId="0" borderId="105" xfId="0" applyNumberFormat="1" applyFont="1" applyBorder="1" applyAlignment="1">
      <alignment horizontal="right"/>
    </xf>
    <xf numFmtId="3" fontId="15" fillId="0" borderId="105" xfId="0" applyNumberFormat="1" applyFont="1" applyBorder="1" applyAlignment="1"/>
    <xf numFmtId="0" fontId="16" fillId="0" borderId="35" xfId="0" applyNumberFormat="1" applyFont="1" applyBorder="1" applyAlignment="1"/>
    <xf numFmtId="3" fontId="16" fillId="0" borderId="35" xfId="0" applyNumberFormat="1" applyFont="1" applyBorder="1" applyAlignment="1"/>
    <xf numFmtId="3" fontId="16" fillId="0" borderId="102" xfId="0" applyNumberFormat="1" applyFont="1" applyBorder="1" applyAlignment="1"/>
    <xf numFmtId="5" fontId="16" fillId="0" borderId="102" xfId="0" applyNumberFormat="1" applyFont="1" applyBorder="1" applyAlignment="1"/>
    <xf numFmtId="5" fontId="16" fillId="0" borderId="106" xfId="0" applyNumberFormat="1" applyFont="1" applyBorder="1" applyAlignment="1"/>
    <xf numFmtId="1" fontId="10" fillId="0" borderId="100" xfId="0" applyNumberFormat="1" applyFont="1" applyBorder="1" applyAlignment="1"/>
    <xf numFmtId="0" fontId="36" fillId="0" borderId="0" xfId="0" applyNumberFormat="1" applyFont="1" applyAlignment="1"/>
    <xf numFmtId="0" fontId="62" fillId="0" borderId="0" xfId="0" applyFont="1" applyFill="1" applyBorder="1" applyAlignment="1">
      <alignment vertical="top" wrapText="1"/>
    </xf>
    <xf numFmtId="0" fontId="53" fillId="0" borderId="0" xfId="0" applyFont="1" applyFill="1" applyBorder="1" applyAlignment="1">
      <alignment vertical="top" wrapText="1"/>
    </xf>
    <xf numFmtId="0" fontId="62" fillId="0" borderId="0" xfId="0" applyFont="1" applyFill="1" applyBorder="1" applyAlignment="1">
      <alignment vertical="top"/>
    </xf>
    <xf numFmtId="0" fontId="53" fillId="0" borderId="0" xfId="0" applyFont="1" applyFill="1" applyBorder="1" applyAlignment="1">
      <alignment vertical="top"/>
    </xf>
    <xf numFmtId="0" fontId="0" fillId="0" borderId="52" xfId="0" applyBorder="1"/>
    <xf numFmtId="0" fontId="0" fillId="0" borderId="21" xfId="0" applyBorder="1"/>
    <xf numFmtId="37" fontId="63" fillId="0" borderId="0" xfId="0" applyNumberFormat="1" applyFont="1" applyFill="1" applyBorder="1" applyAlignment="1">
      <alignment vertical="top" wrapText="1"/>
    </xf>
    <xf numFmtId="0" fontId="0" fillId="0" borderId="0" xfId="0" applyBorder="1" applyAlignment="1">
      <alignment vertical="top" wrapText="1"/>
    </xf>
    <xf numFmtId="0" fontId="50" fillId="0" borderId="0" xfId="0" applyFont="1" applyBorder="1" applyAlignment="1">
      <alignment vertical="top" wrapText="1"/>
    </xf>
    <xf numFmtId="0" fontId="34" fillId="0" borderId="0" xfId="0" applyFont="1" applyBorder="1" applyAlignment="1">
      <alignment vertical="top" wrapText="1"/>
    </xf>
    <xf numFmtId="0" fontId="6" fillId="0" borderId="0" xfId="0" applyFont="1" applyBorder="1" applyAlignment="1">
      <alignment vertical="top" wrapText="1"/>
    </xf>
    <xf numFmtId="0" fontId="0" fillId="0" borderId="0" xfId="0" applyFill="1" applyBorder="1" applyAlignment="1">
      <alignment vertical="top" wrapText="1"/>
    </xf>
    <xf numFmtId="0" fontId="10" fillId="4" borderId="0" xfId="0" applyFont="1" applyFill="1" applyBorder="1" applyAlignment="1">
      <alignment vertical="top" wrapText="1"/>
    </xf>
    <xf numFmtId="0" fontId="0" fillId="4" borderId="0" xfId="0" applyFill="1" applyBorder="1" applyAlignment="1">
      <alignment horizontal="center" vertical="top"/>
    </xf>
    <xf numFmtId="0" fontId="0" fillId="0" borderId="0" xfId="0" applyBorder="1" applyAlignment="1">
      <alignment horizontal="center" vertical="top"/>
    </xf>
    <xf numFmtId="0" fontId="21" fillId="0" borderId="0" xfId="0" applyFont="1" applyBorder="1"/>
    <xf numFmtId="0" fontId="47" fillId="0" borderId="0" xfId="0" applyFont="1" applyBorder="1" applyAlignment="1">
      <alignment vertical="top" wrapText="1"/>
    </xf>
    <xf numFmtId="0" fontId="36" fillId="0" borderId="0" xfId="0" applyFont="1" applyBorder="1" applyAlignment="1">
      <alignment horizontal="left" vertical="top" wrapText="1"/>
    </xf>
    <xf numFmtId="0" fontId="36" fillId="0" borderId="0" xfId="0" applyFont="1" applyBorder="1" applyAlignment="1">
      <alignment vertical="top" wrapText="1"/>
    </xf>
    <xf numFmtId="0" fontId="20" fillId="0" borderId="0" xfId="0" applyFont="1" applyBorder="1" applyAlignment="1">
      <alignment horizontal="left" vertical="top" wrapText="1"/>
    </xf>
    <xf numFmtId="0" fontId="21" fillId="0" borderId="0" xfId="0" applyFont="1" applyBorder="1" applyAlignment="1"/>
    <xf numFmtId="0" fontId="35" fillId="0" borderId="0" xfId="0" applyFont="1" applyFill="1" applyBorder="1" applyAlignment="1">
      <alignment vertical="top" wrapText="1"/>
    </xf>
    <xf numFmtId="0" fontId="21" fillId="0" borderId="0" xfId="0" applyFont="1" applyBorder="1" applyAlignment="1">
      <alignment horizontal="center"/>
    </xf>
    <xf numFmtId="0" fontId="20" fillId="0" borderId="0" xfId="0" applyFont="1" applyBorder="1" applyAlignment="1">
      <alignment vertical="top" wrapText="1"/>
    </xf>
    <xf numFmtId="0" fontId="53" fillId="0" borderId="0" xfId="0" applyFont="1" applyFill="1" applyBorder="1" applyAlignment="1">
      <alignment vertical="top" wrapText="1"/>
    </xf>
    <xf numFmtId="0" fontId="55" fillId="0" borderId="97" xfId="0" applyNumberFormat="1" applyFont="1" applyBorder="1" applyAlignment="1"/>
    <xf numFmtId="3" fontId="20" fillId="0" borderId="0" xfId="0" applyNumberFormat="1" applyFont="1" applyBorder="1" applyAlignment="1"/>
    <xf numFmtId="3" fontId="54" fillId="0" borderId="0" xfId="0" applyNumberFormat="1" applyFont="1" applyBorder="1" applyAlignment="1"/>
    <xf numFmtId="0" fontId="53" fillId="0" borderId="0" xfId="0" applyFont="1" applyFill="1" applyBorder="1" applyAlignment="1">
      <alignment vertical="top" wrapText="1"/>
    </xf>
    <xf numFmtId="3" fontId="55" fillId="0" borderId="97" xfId="0" applyNumberFormat="1" applyFont="1" applyBorder="1" applyAlignment="1"/>
    <xf numFmtId="3" fontId="55" fillId="0" borderId="18" xfId="0" applyNumberFormat="1" applyFont="1" applyBorder="1" applyAlignment="1"/>
    <xf numFmtId="3" fontId="55" fillId="0" borderId="108" xfId="0" applyNumberFormat="1" applyFont="1" applyBorder="1" applyAlignment="1"/>
    <xf numFmtId="3" fontId="55" fillId="0" borderId="8" xfId="0" applyNumberFormat="1" applyFont="1" applyBorder="1" applyAlignment="1"/>
    <xf numFmtId="3" fontId="55" fillId="0" borderId="6" xfId="0" applyNumberFormat="1" applyFont="1" applyBorder="1" applyAlignment="1"/>
    <xf numFmtId="37" fontId="55" fillId="0" borderId="15" xfId="0" applyNumberFormat="1" applyFont="1" applyBorder="1" applyAlignment="1"/>
    <xf numFmtId="165" fontId="55" fillId="0" borderId="0" xfId="0" applyNumberFormat="1" applyFont="1" applyBorder="1" applyAlignment="1"/>
    <xf numFmtId="3" fontId="20" fillId="0" borderId="18" xfId="0" applyNumberFormat="1" applyFont="1" applyBorder="1" applyAlignment="1"/>
    <xf numFmtId="3" fontId="20" fillId="0" borderId="5" xfId="0" applyNumberFormat="1" applyFont="1" applyBorder="1" applyAlignment="1"/>
    <xf numFmtId="165" fontId="55" fillId="0" borderId="8" xfId="0" applyNumberFormat="1" applyFont="1" applyBorder="1" applyAlignment="1"/>
    <xf numFmtId="165" fontId="54" fillId="0" borderId="110" xfId="0" applyNumberFormat="1" applyFont="1" applyBorder="1" applyAlignment="1"/>
    <xf numFmtId="165" fontId="55" fillId="0" borderId="109" xfId="0" applyNumberFormat="1" applyFont="1" applyBorder="1" applyAlignment="1"/>
    <xf numFmtId="3" fontId="55" fillId="0" borderId="0" xfId="0" applyNumberFormat="1" applyFont="1" applyFill="1" applyBorder="1" applyAlignment="1"/>
    <xf numFmtId="3" fontId="54" fillId="0" borderId="0" xfId="0" applyNumberFormat="1" applyFont="1" applyBorder="1" applyAlignment="1">
      <alignment horizontal="fill"/>
    </xf>
    <xf numFmtId="5" fontId="11" fillId="0" borderId="73" xfId="0" applyNumberFormat="1" applyFont="1" applyBorder="1" applyAlignment="1"/>
    <xf numFmtId="0" fontId="3" fillId="0" borderId="107" xfId="0" applyFont="1" applyBorder="1"/>
    <xf numFmtId="0" fontId="10" fillId="0" borderId="21" xfId="0" applyFont="1" applyFill="1" applyBorder="1"/>
    <xf numFmtId="37" fontId="0" fillId="0" borderId="21" xfId="0" applyNumberFormat="1" applyBorder="1"/>
    <xf numFmtId="0" fontId="64" fillId="0" borderId="0" xfId="0" applyFont="1" applyAlignment="1">
      <alignment horizontal="centerContinuous" wrapText="1"/>
    </xf>
    <xf numFmtId="0" fontId="2" fillId="0" borderId="21" xfId="0" applyFont="1" applyBorder="1"/>
    <xf numFmtId="0" fontId="11" fillId="0" borderId="111" xfId="0" applyFont="1" applyBorder="1"/>
    <xf numFmtId="3" fontId="11" fillId="0" borderId="111" xfId="0" applyNumberFormat="1" applyFont="1" applyBorder="1"/>
    <xf numFmtId="5" fontId="11" fillId="0" borderId="111" xfId="0" applyNumberFormat="1" applyFont="1" applyBorder="1"/>
    <xf numFmtId="0" fontId="51" fillId="0" borderId="0" xfId="0" applyNumberFormat="1" applyFont="1" applyAlignment="1"/>
    <xf numFmtId="0" fontId="51" fillId="0" borderId="0" xfId="0" applyNumberFormat="1" applyFont="1" applyAlignment="1">
      <alignment horizontal="center"/>
    </xf>
    <xf numFmtId="0" fontId="21" fillId="0" borderId="0" xfId="0" applyNumberFormat="1" applyFont="1" applyAlignment="1">
      <alignment horizontal="center"/>
    </xf>
    <xf numFmtId="0" fontId="65" fillId="0" borderId="0" xfId="0" applyNumberFormat="1" applyFont="1" applyAlignment="1">
      <alignment horizontal="center"/>
    </xf>
    <xf numFmtId="0" fontId="65" fillId="0" borderId="0" xfId="0" applyNumberFormat="1" applyFont="1" applyAlignment="1">
      <alignment horizontal="right"/>
    </xf>
    <xf numFmtId="0" fontId="50" fillId="0" borderId="0" xfId="0" applyNumberFormat="1" applyFont="1" applyAlignment="1">
      <alignment horizontal="right"/>
    </xf>
    <xf numFmtId="0" fontId="50" fillId="0" borderId="0" xfId="0" applyNumberFormat="1" applyFont="1" applyAlignment="1">
      <alignment horizontal="center"/>
    </xf>
    <xf numFmtId="0" fontId="26" fillId="0" borderId="0" xfId="0" applyNumberFormat="1" applyFont="1" applyAlignment="1"/>
    <xf numFmtId="0" fontId="61" fillId="0" borderId="0" xfId="0" applyNumberFormat="1" applyFont="1" applyAlignment="1"/>
    <xf numFmtId="0" fontId="18" fillId="0" borderId="0" xfId="0" applyNumberFormat="1" applyFont="1" applyAlignment="1"/>
    <xf numFmtId="0" fontId="55" fillId="0" borderId="0" xfId="0" applyNumberFormat="1" applyFont="1" applyAlignment="1">
      <alignment horizontal="center"/>
    </xf>
    <xf numFmtId="0" fontId="18" fillId="0" borderId="0" xfId="0" applyNumberFormat="1" applyFont="1" applyAlignment="1">
      <alignment horizontal="center"/>
    </xf>
    <xf numFmtId="0" fontId="10" fillId="0" borderId="0" xfId="0" applyNumberFormat="1" applyFont="1" applyAlignment="1"/>
    <xf numFmtId="0" fontId="18" fillId="0" borderId="0" xfId="0" applyNumberFormat="1" applyFont="1" applyAlignment="1">
      <alignment horizontal="centerContinuous"/>
    </xf>
    <xf numFmtId="0" fontId="18" fillId="0" borderId="0" xfId="0" applyNumberFormat="1" applyFont="1" applyAlignment="1">
      <alignment horizontal="right"/>
    </xf>
    <xf numFmtId="0" fontId="61" fillId="0" borderId="0" xfId="0" applyNumberFormat="1" applyFont="1" applyAlignment="1">
      <alignment horizontal="center"/>
    </xf>
    <xf numFmtId="169" fontId="61" fillId="0" borderId="0" xfId="0" applyNumberFormat="1" applyFont="1" applyAlignment="1">
      <alignment horizontal="center"/>
    </xf>
    <xf numFmtId="0" fontId="18" fillId="0" borderId="0" xfId="0" applyNumberFormat="1" applyFont="1" applyFill="1" applyAlignment="1">
      <alignment horizontal="center"/>
    </xf>
    <xf numFmtId="0" fontId="10" fillId="0" borderId="113" xfId="0" applyNumberFormat="1" applyFont="1" applyBorder="1" applyAlignment="1"/>
    <xf numFmtId="0" fontId="2" fillId="0" borderId="0" xfId="0" applyNumberFormat="1" applyFont="1" applyAlignment="1"/>
    <xf numFmtId="0" fontId="2" fillId="0" borderId="113" xfId="0" applyNumberFormat="1" applyFont="1" applyBorder="1" applyAlignment="1"/>
    <xf numFmtId="5" fontId="18" fillId="0" borderId="0" xfId="0" applyNumberFormat="1" applyFont="1" applyAlignment="1">
      <alignment horizontal="center"/>
    </xf>
    <xf numFmtId="3" fontId="18" fillId="0" borderId="0" xfId="0" applyNumberFormat="1" applyFont="1" applyAlignment="1"/>
    <xf numFmtId="164" fontId="18" fillId="0" borderId="0" xfId="0" applyNumberFormat="1" applyFont="1" applyAlignment="1">
      <alignment horizontal="center" vertical="center"/>
    </xf>
    <xf numFmtId="3" fontId="18" fillId="0" borderId="0" xfId="0" applyNumberFormat="1" applyFont="1" applyAlignment="1">
      <alignment horizontal="centerContinuous" vertical="center"/>
    </xf>
    <xf numFmtId="164" fontId="18" fillId="0" borderId="0" xfId="0" applyNumberFormat="1" applyFont="1" applyAlignment="1">
      <alignment horizontal="centerContinuous" vertical="center"/>
    </xf>
    <xf numFmtId="14" fontId="18" fillId="0" borderId="0" xfId="0" applyNumberFormat="1" applyFont="1" applyAlignment="1">
      <alignment horizontal="right"/>
    </xf>
    <xf numFmtId="170" fontId="18" fillId="0" borderId="0" xfId="0" applyNumberFormat="1" applyFont="1" applyAlignment="1"/>
    <xf numFmtId="164" fontId="18" fillId="0" borderId="0" xfId="0" applyNumberFormat="1" applyFont="1" applyAlignment="1">
      <alignment horizontal="right"/>
    </xf>
    <xf numFmtId="164" fontId="18" fillId="0" borderId="0" xfId="0" applyNumberFormat="1" applyFont="1" applyAlignment="1"/>
    <xf numFmtId="37" fontId="18" fillId="0" borderId="0" xfId="0" applyNumberFormat="1" applyFont="1" applyAlignment="1">
      <alignment horizontal="right"/>
    </xf>
    <xf numFmtId="0" fontId="18" fillId="0" borderId="0" xfId="0" applyNumberFormat="1" applyFont="1" applyAlignment="1">
      <alignment horizontal="centerContinuous" vertical="center"/>
    </xf>
    <xf numFmtId="3" fontId="18" fillId="0" borderId="0" xfId="0" applyNumberFormat="1" applyFont="1" applyAlignment="1">
      <alignment horizontal="right"/>
    </xf>
    <xf numFmtId="3" fontId="18" fillId="0" borderId="0" xfId="0" applyNumberFormat="1" applyFont="1" applyAlignment="1">
      <alignment horizontal="center"/>
    </xf>
    <xf numFmtId="3" fontId="18" fillId="0" borderId="0" xfId="0" applyNumberFormat="1" applyFont="1" applyAlignment="1">
      <alignment horizontal="center" vertical="center"/>
    </xf>
    <xf numFmtId="0" fontId="60" fillId="0" borderId="0" xfId="0" applyNumberFormat="1" applyFont="1" applyAlignment="1"/>
    <xf numFmtId="164" fontId="60" fillId="0" borderId="0" xfId="0" applyNumberFormat="1" applyFont="1" applyAlignment="1">
      <alignment horizontal="right" wrapText="1"/>
    </xf>
    <xf numFmtId="164" fontId="55" fillId="0" borderId="0" xfId="0" applyNumberFormat="1" applyFont="1" applyAlignment="1"/>
    <xf numFmtId="164" fontId="18" fillId="0" borderId="0" xfId="0" applyNumberFormat="1" applyFont="1" applyAlignment="1">
      <alignment horizontal="right" wrapText="1"/>
    </xf>
    <xf numFmtId="3" fontId="18" fillId="0" borderId="0" xfId="0" applyNumberFormat="1" applyFont="1" applyAlignment="1">
      <alignment horizontal="right" wrapText="1"/>
    </xf>
    <xf numFmtId="37" fontId="18" fillId="0" borderId="0" xfId="0" applyNumberFormat="1" applyFont="1" applyAlignment="1">
      <alignment horizontal="right" wrapText="1"/>
    </xf>
    <xf numFmtId="37" fontId="18" fillId="0" borderId="0" xfId="0" applyNumberFormat="1" applyFont="1" applyAlignment="1"/>
    <xf numFmtId="0" fontId="18" fillId="0" borderId="0" xfId="0" applyNumberFormat="1" applyFont="1" applyBorder="1" applyAlignment="1"/>
    <xf numFmtId="15" fontId="18" fillId="0" borderId="0" xfId="0" applyNumberFormat="1" applyFont="1" applyAlignment="1"/>
    <xf numFmtId="0" fontId="10" fillId="0" borderId="0" xfId="0" applyNumberFormat="1" applyFont="1" applyAlignment="1">
      <alignment horizontal="center"/>
    </xf>
    <xf numFmtId="0" fontId="2" fillId="0" borderId="0" xfId="0" applyNumberFormat="1" applyFont="1" applyAlignment="1">
      <alignment horizontal="center"/>
    </xf>
    <xf numFmtId="0" fontId="10" fillId="0" borderId="0" xfId="0" applyNumberFormat="1" applyFont="1" applyAlignment="1">
      <alignment horizontal="centerContinuous"/>
    </xf>
    <xf numFmtId="0" fontId="8" fillId="0" borderId="0" xfId="0" applyNumberFormat="1" applyFont="1" applyAlignment="1">
      <alignment horizontal="right"/>
    </xf>
    <xf numFmtId="0" fontId="8" fillId="0" borderId="0" xfId="0" applyNumberFormat="1" applyFont="1" applyAlignment="1">
      <alignment horizontal="center"/>
    </xf>
    <xf numFmtId="0" fontId="10" fillId="0" borderId="0" xfId="0" applyNumberFormat="1" applyFont="1" applyBorder="1" applyAlignment="1"/>
    <xf numFmtId="0" fontId="18" fillId="0" borderId="114" xfId="0" applyNumberFormat="1" applyFont="1" applyBorder="1" applyAlignment="1">
      <alignment horizontal="centerContinuous"/>
    </xf>
    <xf numFmtId="0" fontId="18" fillId="0" borderId="114" xfId="0" applyNumberFormat="1" applyFont="1" applyFill="1" applyBorder="1" applyAlignment="1">
      <alignment horizontal="center"/>
    </xf>
    <xf numFmtId="0" fontId="18" fillId="0" borderId="0" xfId="0" applyNumberFormat="1" applyFont="1" applyBorder="1" applyAlignment="1">
      <alignment horizontal="centerContinuous"/>
    </xf>
    <xf numFmtId="0" fontId="18" fillId="0" borderId="0" xfId="0" applyNumberFormat="1" applyFont="1" applyFill="1" applyBorder="1" applyAlignment="1">
      <alignment horizontal="center"/>
    </xf>
    <xf numFmtId="37" fontId="18" fillId="0" borderId="0" xfId="0" applyNumberFormat="1" applyFont="1" applyAlignment="1">
      <alignment horizontal="center" vertical="center"/>
    </xf>
    <xf numFmtId="5" fontId="18" fillId="0" borderId="0" xfId="0" applyNumberFormat="1" applyFont="1" applyAlignment="1"/>
    <xf numFmtId="168" fontId="18" fillId="0" borderId="0" xfId="0" applyNumberFormat="1" applyFont="1" applyAlignment="1"/>
    <xf numFmtId="0" fontId="18" fillId="0" borderId="0" xfId="0" applyNumberFormat="1" applyFont="1" applyAlignment="1">
      <alignment horizontal="left"/>
    </xf>
    <xf numFmtId="3" fontId="18" fillId="0" borderId="0" xfId="0" applyNumberFormat="1" applyFont="1" applyAlignment="1">
      <alignment horizontal="right" vertical="center"/>
    </xf>
    <xf numFmtId="3" fontId="65" fillId="0" borderId="0" xfId="0" applyNumberFormat="1" applyFont="1" applyAlignment="1"/>
    <xf numFmtId="0" fontId="66" fillId="0" borderId="0" xfId="0" applyNumberFormat="1" applyFont="1" applyAlignment="1"/>
    <xf numFmtId="0" fontId="65" fillId="0" borderId="0" xfId="0" applyNumberFormat="1" applyFont="1" applyAlignment="1" applyProtection="1">
      <alignment horizontal="left" vertical="center" indent="2"/>
      <protection locked="0"/>
    </xf>
    <xf numFmtId="0" fontId="61" fillId="0" borderId="0" xfId="0" applyNumberFormat="1" applyFont="1" applyBorder="1" applyAlignment="1"/>
    <xf numFmtId="0" fontId="2" fillId="0" borderId="0" xfId="0" applyNumberFormat="1" applyFont="1" applyBorder="1" applyAlignment="1"/>
    <xf numFmtId="37" fontId="18" fillId="0" borderId="95" xfId="0" applyNumberFormat="1" applyFont="1" applyBorder="1" applyAlignment="1">
      <alignment horizontal="right"/>
    </xf>
    <xf numFmtId="37" fontId="18" fillId="0" borderId="95" xfId="0" applyNumberFormat="1" applyFont="1" applyBorder="1" applyAlignment="1"/>
    <xf numFmtId="0" fontId="54" fillId="0" borderId="110" xfId="0" applyNumberFormat="1" applyFont="1" applyBorder="1" applyAlignment="1"/>
    <xf numFmtId="37" fontId="16" fillId="2" borderId="14" xfId="0" applyNumberFormat="1" applyFont="1" applyFill="1" applyBorder="1" applyAlignment="1"/>
    <xf numFmtId="37" fontId="11" fillId="0" borderId="109" xfId="0" applyNumberFormat="1" applyFont="1" applyBorder="1"/>
    <xf numFmtId="0" fontId="0" fillId="0" borderId="0" xfId="0"/>
    <xf numFmtId="3" fontId="54" fillId="0" borderId="0" xfId="0" applyNumberFormat="1" applyFont="1" applyBorder="1" applyAlignment="1"/>
    <xf numFmtId="0" fontId="0" fillId="0" borderId="0" xfId="0"/>
    <xf numFmtId="3" fontId="55" fillId="0" borderId="95" xfId="0" applyNumberFormat="1" applyFont="1" applyBorder="1" applyAlignment="1"/>
    <xf numFmtId="165" fontId="55" fillId="0" borderId="74" xfId="0" applyNumberFormat="1" applyFont="1" applyBorder="1" applyAlignment="1"/>
    <xf numFmtId="5" fontId="54" fillId="0" borderId="109" xfId="0" applyNumberFormat="1" applyFont="1" applyBorder="1" applyAlignment="1"/>
    <xf numFmtId="37" fontId="54" fillId="0" borderId="0" xfId="0" applyNumberFormat="1" applyFont="1" applyBorder="1" applyAlignment="1"/>
    <xf numFmtId="5" fontId="54" fillId="0" borderId="0" xfId="0" applyNumberFormat="1" applyFont="1" applyBorder="1" applyAlignment="1"/>
    <xf numFmtId="3" fontId="55" fillId="0" borderId="117" xfId="0" applyNumberFormat="1" applyFont="1" applyBorder="1" applyAlignment="1"/>
    <xf numFmtId="3" fontId="54" fillId="0" borderId="118" xfId="0" applyNumberFormat="1" applyFont="1" applyBorder="1" applyAlignment="1"/>
    <xf numFmtId="37" fontId="55" fillId="0" borderId="119" xfId="0" applyNumberFormat="1" applyFont="1" applyBorder="1" applyAlignment="1"/>
    <xf numFmtId="5" fontId="54" fillId="0" borderId="14" xfId="0" applyNumberFormat="1" applyFont="1" applyBorder="1" applyAlignment="1"/>
    <xf numFmtId="37" fontId="55" fillId="0" borderId="120" xfId="0" applyNumberFormat="1" applyFont="1" applyBorder="1" applyAlignment="1"/>
    <xf numFmtId="37" fontId="54" fillId="0" borderId="16" xfId="0" applyNumberFormat="1" applyFont="1" applyBorder="1" applyAlignment="1"/>
    <xf numFmtId="0" fontId="21" fillId="0" borderId="0" xfId="0" applyFont="1" applyFill="1" applyBorder="1" applyAlignment="1">
      <alignment vertical="top" wrapText="1"/>
    </xf>
    <xf numFmtId="37" fontId="21" fillId="0" borderId="0" xfId="0" applyNumberFormat="1" applyFont="1" applyFill="1" applyBorder="1" applyAlignment="1">
      <alignment vertical="top" wrapText="1"/>
    </xf>
    <xf numFmtId="0" fontId="50" fillId="0" borderId="0" xfId="0" applyFont="1" applyFill="1" applyBorder="1" applyAlignment="1">
      <alignment vertical="top" wrapText="1"/>
    </xf>
    <xf numFmtId="37" fontId="50" fillId="0" borderId="0" xfId="0" applyNumberFormat="1" applyFont="1" applyFill="1" applyBorder="1" applyAlignment="1">
      <alignment vertical="top" wrapText="1"/>
    </xf>
    <xf numFmtId="37" fontId="15" fillId="2" borderId="121" xfId="0" applyNumberFormat="1" applyFont="1" applyFill="1" applyBorder="1" applyAlignment="1"/>
    <xf numFmtId="37" fontId="15" fillId="2" borderId="124" xfId="0" applyNumberFormat="1" applyFont="1" applyFill="1" applyBorder="1" applyAlignment="1"/>
    <xf numFmtId="165" fontId="15" fillId="2" borderId="125" xfId="0" applyNumberFormat="1" applyFont="1" applyFill="1" applyBorder="1" applyAlignment="1"/>
    <xf numFmtId="0" fontId="10" fillId="0" borderId="0" xfId="2"/>
    <xf numFmtId="0" fontId="10" fillId="0" borderId="0" xfId="2" applyBorder="1"/>
    <xf numFmtId="0" fontId="19" fillId="0" borderId="0" xfId="2" applyFont="1"/>
    <xf numFmtId="0" fontId="55" fillId="0" borderId="0" xfId="2" applyFont="1" applyFill="1" applyAlignment="1">
      <alignment horizontal="centerContinuous"/>
    </xf>
    <xf numFmtId="0" fontId="55" fillId="0" borderId="0" xfId="2" applyFont="1" applyFill="1" applyAlignment="1">
      <alignment horizontal="center"/>
    </xf>
    <xf numFmtId="3" fontId="73" fillId="0" borderId="0" xfId="2" applyNumberFormat="1" applyFont="1" applyFill="1" applyBorder="1" applyAlignment="1"/>
    <xf numFmtId="3" fontId="73" fillId="0" borderId="0" xfId="2" applyNumberFormat="1" applyFont="1" applyFill="1" applyBorder="1" applyAlignment="1">
      <alignment horizontal="center"/>
    </xf>
    <xf numFmtId="0" fontId="10" fillId="0" borderId="0" xfId="2" applyFill="1"/>
    <xf numFmtId="0" fontId="10" fillId="0" borderId="0" xfId="2" applyFill="1" applyAlignment="1">
      <alignment horizontal="center"/>
    </xf>
    <xf numFmtId="0" fontId="13" fillId="0" borderId="0" xfId="2" applyFont="1" applyFill="1" applyBorder="1" applyAlignment="1">
      <alignment horizontal="center"/>
    </xf>
    <xf numFmtId="0" fontId="0" fillId="0" borderId="0" xfId="0" applyFill="1"/>
    <xf numFmtId="3" fontId="4" fillId="0" borderId="0" xfId="2" applyNumberFormat="1" applyFont="1" applyFill="1" applyAlignment="1"/>
    <xf numFmtId="3" fontId="4" fillId="0" borderId="0" xfId="2" applyNumberFormat="1" applyFont="1" applyFill="1" applyAlignment="1">
      <alignment horizontal="center"/>
    </xf>
    <xf numFmtId="3" fontId="4" fillId="0" borderId="0" xfId="2" applyNumberFormat="1" applyFont="1" applyFill="1" applyBorder="1" applyAlignment="1">
      <alignment horizontal="center"/>
    </xf>
    <xf numFmtId="3" fontId="42" fillId="0" borderId="0" xfId="2" applyNumberFormat="1" applyFont="1" applyFill="1" applyAlignment="1"/>
    <xf numFmtId="0" fontId="16" fillId="0" borderId="139" xfId="2" applyNumberFormat="1" applyFont="1" applyFill="1" applyBorder="1" applyAlignment="1">
      <alignment horizontal="center"/>
    </xf>
    <xf numFmtId="0" fontId="70" fillId="0" borderId="140" xfId="2" applyNumberFormat="1" applyFont="1" applyFill="1" applyBorder="1" applyAlignment="1">
      <alignment horizontal="left"/>
    </xf>
    <xf numFmtId="37" fontId="15" fillId="0" borderId="104" xfId="2" applyNumberFormat="1" applyFont="1" applyFill="1" applyBorder="1" applyAlignment="1">
      <alignment horizontal="center"/>
    </xf>
    <xf numFmtId="37" fontId="15" fillId="0" borderId="141" xfId="2" applyNumberFormat="1" applyFont="1" applyFill="1" applyBorder="1" applyAlignment="1">
      <alignment horizontal="center"/>
    </xf>
    <xf numFmtId="0" fontId="70" fillId="0" borderId="104" xfId="2" applyNumberFormat="1" applyFont="1" applyFill="1" applyBorder="1" applyAlignment="1">
      <alignment horizontal="left"/>
    </xf>
    <xf numFmtId="37" fontId="15" fillId="0" borderId="128" xfId="2" applyNumberFormat="1" applyFont="1" applyFill="1" applyBorder="1" applyAlignment="1"/>
    <xf numFmtId="37" fontId="15" fillId="0" borderId="129" xfId="2" applyNumberFormat="1" applyFont="1" applyFill="1" applyBorder="1" applyAlignment="1">
      <alignment horizontal="center"/>
    </xf>
    <xf numFmtId="37" fontId="15" fillId="0" borderId="113" xfId="2" applyNumberFormat="1" applyFont="1" applyFill="1" applyBorder="1" applyAlignment="1"/>
    <xf numFmtId="37" fontId="15" fillId="0" borderId="143" xfId="2" applyNumberFormat="1" applyFont="1" applyFill="1" applyBorder="1" applyAlignment="1">
      <alignment horizontal="center"/>
    </xf>
    <xf numFmtId="0" fontId="71" fillId="0" borderId="140" xfId="2" applyNumberFormat="1" applyFont="1" applyFill="1" applyBorder="1" applyAlignment="1">
      <alignment horizontal="left"/>
    </xf>
    <xf numFmtId="37" fontId="16" fillId="0" borderId="132" xfId="2" applyNumberFormat="1" applyFont="1" applyFill="1" applyBorder="1" applyAlignment="1">
      <alignment horizontal="center"/>
    </xf>
    <xf numFmtId="37" fontId="16" fillId="0" borderId="144" xfId="2" applyNumberFormat="1" applyFont="1" applyFill="1" applyBorder="1" applyAlignment="1">
      <alignment horizontal="center"/>
    </xf>
    <xf numFmtId="0" fontId="70" fillId="0" borderId="145" xfId="2" applyNumberFormat="1" applyFont="1" applyFill="1" applyBorder="1" applyAlignment="1">
      <alignment horizontal="left"/>
    </xf>
    <xf numFmtId="37" fontId="15" fillId="0" borderId="132" xfId="2" applyNumberFormat="1" applyFont="1" applyFill="1" applyBorder="1" applyAlignment="1">
      <alignment horizontal="center"/>
    </xf>
    <xf numFmtId="0" fontId="70" fillId="0" borderId="115" xfId="2" applyNumberFormat="1" applyFont="1" applyFill="1" applyBorder="1" applyAlignment="1">
      <alignment horizontal="left"/>
    </xf>
    <xf numFmtId="37" fontId="15" fillId="0" borderId="0" xfId="2" applyNumberFormat="1" applyFont="1" applyFill="1" applyBorder="1" applyAlignment="1"/>
    <xf numFmtId="37" fontId="15" fillId="0" borderId="149" xfId="2" applyNumberFormat="1" applyFont="1" applyFill="1" applyBorder="1" applyAlignment="1"/>
    <xf numFmtId="37" fontId="15" fillId="0" borderId="150" xfId="2" applyNumberFormat="1" applyFont="1" applyFill="1" applyBorder="1" applyAlignment="1">
      <alignment horizontal="center"/>
    </xf>
    <xf numFmtId="0" fontId="71" fillId="0" borderId="151" xfId="2" applyNumberFormat="1" applyFont="1" applyFill="1" applyBorder="1" applyAlignment="1">
      <alignment horizontal="left"/>
    </xf>
    <xf numFmtId="37" fontId="16" fillId="0" borderId="104" xfId="2" applyNumberFormat="1" applyFont="1" applyFill="1" applyBorder="1" applyAlignment="1">
      <alignment horizontal="center"/>
    </xf>
    <xf numFmtId="37" fontId="16" fillId="0" borderId="141" xfId="2" applyNumberFormat="1" applyFont="1" applyFill="1" applyBorder="1" applyAlignment="1">
      <alignment horizontal="center"/>
    </xf>
    <xf numFmtId="37" fontId="15" fillId="0" borderId="104" xfId="2" applyNumberFormat="1" applyFont="1" applyFill="1" applyBorder="1" applyAlignment="1"/>
    <xf numFmtId="37" fontId="15" fillId="0" borderId="91" xfId="2" applyNumberFormat="1" applyFont="1" applyFill="1" applyBorder="1" applyAlignment="1">
      <alignment horizontal="center"/>
    </xf>
    <xf numFmtId="37" fontId="15" fillId="0" borderId="105" xfId="2" applyNumberFormat="1" applyFont="1" applyFill="1" applyBorder="1" applyAlignment="1">
      <alignment horizontal="center"/>
    </xf>
    <xf numFmtId="0" fontId="70" fillId="0" borderId="142" xfId="2" applyNumberFormat="1" applyFont="1" applyFill="1" applyBorder="1" applyAlignment="1">
      <alignment horizontal="left"/>
    </xf>
    <xf numFmtId="37" fontId="15" fillId="0" borderId="132" xfId="2" applyNumberFormat="1" applyFont="1" applyFill="1" applyBorder="1" applyAlignment="1"/>
    <xf numFmtId="37" fontId="15" fillId="0" borderId="133" xfId="2" applyNumberFormat="1" applyFont="1" applyFill="1" applyBorder="1" applyAlignment="1">
      <alignment horizontal="center"/>
    </xf>
    <xf numFmtId="37" fontId="15" fillId="0" borderId="152" xfId="2" applyNumberFormat="1" applyFont="1" applyFill="1" applyBorder="1" applyAlignment="1">
      <alignment horizontal="center"/>
    </xf>
    <xf numFmtId="0" fontId="71" fillId="0" borderId="153" xfId="2" applyNumberFormat="1" applyFont="1" applyFill="1" applyBorder="1" applyAlignment="1">
      <alignment horizontal="left"/>
    </xf>
    <xf numFmtId="37" fontId="16" fillId="0" borderId="153" xfId="2" applyNumberFormat="1" applyFont="1" applyFill="1" applyBorder="1" applyAlignment="1">
      <alignment horizontal="center"/>
    </xf>
    <xf numFmtId="5" fontId="16" fillId="0" borderId="156" xfId="2" applyNumberFormat="1" applyFont="1" applyFill="1" applyBorder="1" applyAlignment="1">
      <alignment horizontal="center"/>
    </xf>
    <xf numFmtId="0" fontId="21" fillId="0" borderId="0" xfId="0" applyFont="1" applyBorder="1" applyAlignment="1">
      <alignment horizontal="left" vertical="top" wrapText="1"/>
    </xf>
    <xf numFmtId="0" fontId="16" fillId="0" borderId="157" xfId="2" applyNumberFormat="1" applyFont="1" applyFill="1" applyBorder="1" applyAlignment="1">
      <alignment horizontal="center"/>
    </xf>
    <xf numFmtId="0" fontId="0" fillId="0" borderId="0" xfId="0"/>
    <xf numFmtId="0" fontId="10" fillId="4" borderId="0" xfId="0" applyFont="1" applyFill="1" applyAlignment="1">
      <alignment wrapText="1"/>
    </xf>
    <xf numFmtId="0" fontId="0" fillId="0" borderId="0" xfId="0"/>
    <xf numFmtId="3" fontId="54" fillId="0" borderId="110" xfId="0" applyNumberFormat="1" applyFont="1" applyBorder="1" applyAlignment="1"/>
    <xf numFmtId="3" fontId="54" fillId="0" borderId="22" xfId="0" applyNumberFormat="1" applyFont="1" applyBorder="1" applyAlignment="1"/>
    <xf numFmtId="0" fontId="10" fillId="0" borderId="0" xfId="0" applyFont="1" applyBorder="1" applyAlignment="1">
      <alignment wrapText="1"/>
    </xf>
    <xf numFmtId="0" fontId="0" fillId="0" borderId="0" xfId="0"/>
    <xf numFmtId="0" fontId="55" fillId="0" borderId="110" xfId="0" applyFont="1" applyBorder="1" applyAlignment="1">
      <alignment horizontal="left" indent="2"/>
    </xf>
    <xf numFmtId="37" fontId="55" fillId="0" borderId="97" xfId="0" applyNumberFormat="1" applyFont="1" applyBorder="1" applyAlignment="1"/>
    <xf numFmtId="5" fontId="54" fillId="0" borderId="97" xfId="0" applyNumberFormat="1" applyFont="1" applyBorder="1" applyAlignment="1"/>
    <xf numFmtId="165" fontId="55" fillId="0" borderId="158" xfId="0" applyNumberFormat="1" applyFont="1" applyBorder="1" applyAlignment="1">
      <alignment horizontal="right"/>
    </xf>
    <xf numFmtId="37" fontId="54" fillId="0" borderId="97" xfId="0" applyNumberFormat="1" applyFont="1" applyBorder="1" applyAlignment="1"/>
    <xf numFmtId="165" fontId="55" fillId="0" borderId="159" xfId="0" applyNumberFormat="1" applyFont="1" applyBorder="1" applyAlignment="1"/>
    <xf numFmtId="3" fontId="55" fillId="0" borderId="2" xfId="0" applyNumberFormat="1" applyFont="1" applyBorder="1" applyAlignment="1"/>
    <xf numFmtId="37" fontId="54" fillId="0" borderId="1" xfId="0" applyNumberFormat="1" applyFont="1" applyBorder="1" applyAlignment="1">
      <alignment horizontal="right"/>
    </xf>
    <xf numFmtId="0" fontId="3" fillId="0" borderId="37" xfId="0" applyNumberFormat="1" applyFont="1" applyBorder="1" applyAlignment="1"/>
    <xf numFmtId="37" fontId="55" fillId="0" borderId="3" xfId="0" applyNumberFormat="1" applyFont="1" applyBorder="1" applyAlignment="1"/>
    <xf numFmtId="0" fontId="0" fillId="0" borderId="0" xfId="0"/>
    <xf numFmtId="37" fontId="16" fillId="0" borderId="23" xfId="0" applyNumberFormat="1" applyFont="1" applyFill="1" applyBorder="1" applyAlignment="1">
      <alignment horizontal="right"/>
    </xf>
    <xf numFmtId="0" fontId="37" fillId="0" borderId="0" xfId="0" applyFont="1" applyBorder="1" applyAlignment="1">
      <alignment wrapText="1"/>
    </xf>
    <xf numFmtId="165" fontId="39" fillId="0" borderId="0" xfId="0" applyNumberFormat="1" applyFont="1" applyBorder="1" applyAlignment="1">
      <alignment wrapText="1"/>
    </xf>
    <xf numFmtId="0" fontId="37" fillId="0" borderId="0" xfId="0" applyFont="1" applyBorder="1" applyAlignment="1"/>
    <xf numFmtId="0" fontId="37" fillId="0" borderId="0" xfId="2" applyFont="1" applyBorder="1" applyAlignment="1">
      <alignment horizontal="center"/>
    </xf>
    <xf numFmtId="3" fontId="72" fillId="2" borderId="0" xfId="2" applyNumberFormat="1" applyFont="1" applyFill="1" applyBorder="1" applyAlignment="1">
      <alignment horizontal="left"/>
    </xf>
    <xf numFmtId="0" fontId="2" fillId="0" borderId="0" xfId="2" applyFont="1" applyFill="1"/>
    <xf numFmtId="3" fontId="15" fillId="0" borderId="0" xfId="2" applyNumberFormat="1" applyFont="1" applyFill="1" applyBorder="1" applyAlignment="1"/>
    <xf numFmtId="3" fontId="2" fillId="2" borderId="0" xfId="2" applyNumberFormat="1" applyFont="1" applyFill="1" applyBorder="1" applyAlignment="1">
      <alignment horizontal="left"/>
    </xf>
    <xf numFmtId="37" fontId="11" fillId="0" borderId="161" xfId="0" applyNumberFormat="1" applyFont="1" applyBorder="1"/>
    <xf numFmtId="37" fontId="15" fillId="2" borderId="163" xfId="0" applyNumberFormat="1" applyFont="1" applyFill="1" applyBorder="1" applyAlignment="1"/>
    <xf numFmtId="37" fontId="15" fillId="2" borderId="164" xfId="0" applyNumberFormat="1" applyFont="1" applyFill="1" applyBorder="1" applyAlignment="1"/>
    <xf numFmtId="37" fontId="15" fillId="2" borderId="165" xfId="0" applyNumberFormat="1" applyFont="1" applyFill="1" applyBorder="1" applyAlignment="1"/>
    <xf numFmtId="37" fontId="15" fillId="2" borderId="167" xfId="0" applyNumberFormat="1" applyFont="1" applyFill="1" applyBorder="1" applyAlignment="1"/>
    <xf numFmtId="37" fontId="15" fillId="2" borderId="168" xfId="0" applyNumberFormat="1" applyFont="1" applyFill="1" applyBorder="1" applyAlignment="1"/>
    <xf numFmtId="37" fontId="15" fillId="2" borderId="169" xfId="0" applyNumberFormat="1" applyFont="1" applyFill="1" applyBorder="1" applyAlignment="1"/>
    <xf numFmtId="37" fontId="16" fillId="2" borderId="34" xfId="0" applyNumberFormat="1" applyFont="1" applyFill="1" applyBorder="1" applyAlignment="1"/>
    <xf numFmtId="37" fontId="16" fillId="2" borderId="158" xfId="0" applyNumberFormat="1" applyFont="1" applyFill="1" applyBorder="1" applyAlignment="1"/>
    <xf numFmtId="37" fontId="16" fillId="2" borderId="46" xfId="0" applyNumberFormat="1" applyFont="1" applyFill="1" applyBorder="1" applyAlignment="1">
      <alignment horizontal="right"/>
    </xf>
    <xf numFmtId="37" fontId="15" fillId="2" borderId="0" xfId="0" applyNumberFormat="1" applyFont="1" applyFill="1" applyBorder="1" applyAlignment="1"/>
    <xf numFmtId="37" fontId="15" fillId="2" borderId="4" xfId="0" applyNumberFormat="1" applyFont="1" applyFill="1" applyBorder="1" applyAlignment="1"/>
    <xf numFmtId="165" fontId="16" fillId="2" borderId="34" xfId="0" applyNumberFormat="1" applyFont="1" applyFill="1" applyBorder="1" applyAlignment="1">
      <alignment horizontal="center"/>
    </xf>
    <xf numFmtId="0" fontId="16" fillId="2" borderId="22" xfId="0" applyNumberFormat="1" applyFont="1" applyFill="1" applyBorder="1" applyAlignment="1"/>
    <xf numFmtId="6" fontId="16" fillId="2" borderId="30" xfId="0" applyNumberFormat="1" applyFont="1" applyFill="1" applyBorder="1" applyAlignment="1"/>
    <xf numFmtId="3" fontId="16" fillId="6" borderId="23" xfId="0" applyNumberFormat="1" applyFont="1" applyFill="1" applyBorder="1" applyAlignment="1"/>
    <xf numFmtId="0" fontId="77" fillId="0" borderId="0" xfId="1" applyFont="1"/>
    <xf numFmtId="0" fontId="11" fillId="0" borderId="0" xfId="1" applyFont="1"/>
    <xf numFmtId="0" fontId="2" fillId="0" borderId="0" xfId="1" applyFont="1"/>
    <xf numFmtId="3" fontId="11" fillId="0" borderId="0" xfId="1" applyNumberFormat="1" applyFont="1" applyAlignment="1">
      <alignment horizontal="center"/>
    </xf>
    <xf numFmtId="0" fontId="2" fillId="0" borderId="0" xfId="0" applyFont="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0" xfId="1" applyFont="1" applyFill="1" applyBorder="1" applyAlignment="1">
      <alignment horizontal="center"/>
    </xf>
    <xf numFmtId="0" fontId="2" fillId="0" borderId="177" xfId="1" applyFont="1" applyFill="1" applyBorder="1" applyAlignment="1">
      <alignment horizontal="center"/>
    </xf>
    <xf numFmtId="0" fontId="2" fillId="0" borderId="5" xfId="1" applyFont="1" applyFill="1" applyBorder="1" applyAlignment="1">
      <alignment horizontal="center" wrapText="1"/>
    </xf>
    <xf numFmtId="0" fontId="2" fillId="0" borderId="6" xfId="1" applyFont="1" applyFill="1" applyBorder="1" applyAlignment="1">
      <alignment horizontal="center" wrapText="1"/>
    </xf>
    <xf numFmtId="0" fontId="2" fillId="0" borderId="176" xfId="1" applyFont="1" applyFill="1" applyBorder="1" applyAlignment="1">
      <alignment horizontal="center" wrapText="1"/>
    </xf>
    <xf numFmtId="37" fontId="2" fillId="0" borderId="2" xfId="1" applyNumberFormat="1" applyFont="1" applyBorder="1"/>
    <xf numFmtId="37" fontId="2" fillId="0" borderId="3" xfId="1" applyNumberFormat="1" applyFont="1" applyBorder="1"/>
    <xf numFmtId="37" fontId="2" fillId="0" borderId="0" xfId="1" applyNumberFormat="1" applyFont="1" applyBorder="1"/>
    <xf numFmtId="37" fontId="2" fillId="0" borderId="177" xfId="1" applyNumberFormat="1" applyFont="1" applyBorder="1"/>
    <xf numFmtId="0" fontId="41" fillId="0" borderId="0" xfId="1" applyFont="1" applyBorder="1"/>
    <xf numFmtId="5" fontId="2" fillId="0" borderId="3" xfId="1" applyNumberFormat="1" applyFont="1" applyBorder="1"/>
    <xf numFmtId="5" fontId="2" fillId="0" borderId="177" xfId="1" applyNumberFormat="1" applyFont="1" applyBorder="1"/>
    <xf numFmtId="37" fontId="11" fillId="0" borderId="5" xfId="3" applyNumberFormat="1" applyFont="1" applyBorder="1"/>
    <xf numFmtId="37" fontId="11" fillId="0" borderId="6" xfId="3" applyNumberFormat="1" applyFont="1" applyBorder="1"/>
    <xf numFmtId="37" fontId="11" fillId="0" borderId="114" xfId="3" applyNumberFormat="1" applyFont="1" applyBorder="1"/>
    <xf numFmtId="37" fontId="11" fillId="0" borderId="176" xfId="3" applyNumberFormat="1" applyFont="1" applyBorder="1"/>
    <xf numFmtId="37" fontId="11" fillId="0" borderId="0" xfId="3" applyNumberFormat="1" applyFont="1" applyBorder="1"/>
    <xf numFmtId="37" fontId="11" fillId="0" borderId="178" xfId="3" applyNumberFormat="1" applyFont="1" applyBorder="1"/>
    <xf numFmtId="37" fontId="11" fillId="0" borderId="177" xfId="3" applyNumberFormat="1" applyFont="1" applyBorder="1"/>
    <xf numFmtId="37" fontId="11" fillId="0" borderId="97" xfId="3" applyNumberFormat="1" applyFont="1" applyBorder="1"/>
    <xf numFmtId="0" fontId="2" fillId="0" borderId="0" xfId="1" applyNumberFormat="1" applyFont="1"/>
    <xf numFmtId="37" fontId="2" fillId="0" borderId="13" xfId="1" applyNumberFormat="1" applyFont="1" applyBorder="1"/>
    <xf numFmtId="37" fontId="11" fillId="0" borderId="179" xfId="1" applyNumberFormat="1" applyFont="1" applyBorder="1" applyAlignment="1">
      <alignment horizontal="right"/>
    </xf>
    <xf numFmtId="5" fontId="11" fillId="0" borderId="180" xfId="4" applyNumberFormat="1" applyFont="1" applyBorder="1" applyAlignment="1">
      <alignment horizontal="right"/>
    </xf>
    <xf numFmtId="5" fontId="11" fillId="0" borderId="180" xfId="3" applyNumberFormat="1" applyFont="1" applyBorder="1"/>
    <xf numFmtId="0" fontId="12" fillId="0" borderId="0" xfId="1" applyFont="1"/>
    <xf numFmtId="37" fontId="11" fillId="0" borderId="181" xfId="3" applyNumberFormat="1" applyFont="1" applyBorder="1"/>
    <xf numFmtId="37" fontId="11" fillId="0" borderId="3" xfId="3" applyNumberFormat="1" applyFont="1" applyBorder="1"/>
    <xf numFmtId="0" fontId="2" fillId="0" borderId="184" xfId="1" applyFont="1" applyBorder="1"/>
    <xf numFmtId="0" fontId="11" fillId="0" borderId="184" xfId="1" applyFont="1" applyBorder="1" applyAlignment="1"/>
    <xf numFmtId="0" fontId="11" fillId="0" borderId="184" xfId="0" applyFont="1" applyBorder="1" applyAlignment="1">
      <alignment wrapText="1"/>
    </xf>
    <xf numFmtId="0" fontId="2" fillId="0" borderId="184" xfId="0" applyFont="1" applyBorder="1" applyAlignment="1">
      <alignment wrapText="1"/>
    </xf>
    <xf numFmtId="0" fontId="11" fillId="0" borderId="183" xfId="1" applyFont="1" applyBorder="1"/>
    <xf numFmtId="0" fontId="11" fillId="0" borderId="185" xfId="1" applyFont="1" applyBorder="1"/>
    <xf numFmtId="0" fontId="11" fillId="0" borderId="20" xfId="1" applyFont="1" applyBorder="1" applyAlignment="1">
      <alignment horizontal="left"/>
    </xf>
    <xf numFmtId="0" fontId="11" fillId="0" borderId="177" xfId="1" applyFont="1" applyBorder="1"/>
    <xf numFmtId="0" fontId="2" fillId="0" borderId="186" xfId="1" applyFont="1" applyBorder="1"/>
    <xf numFmtId="0" fontId="2" fillId="0" borderId="183" xfId="1" applyFont="1" applyBorder="1"/>
    <xf numFmtId="0" fontId="54" fillId="0" borderId="22" xfId="0" applyNumberFormat="1" applyFont="1" applyBorder="1" applyAlignment="1"/>
    <xf numFmtId="0" fontId="2" fillId="0" borderId="187" xfId="1" applyFont="1" applyBorder="1"/>
    <xf numFmtId="0" fontId="0" fillId="0" borderId="0" xfId="0"/>
    <xf numFmtId="37" fontId="61" fillId="0" borderId="0" xfId="0" applyNumberFormat="1" applyFont="1" applyAlignment="1">
      <alignment horizontal="right"/>
    </xf>
    <xf numFmtId="0" fontId="0" fillId="0" borderId="0" xfId="0"/>
    <xf numFmtId="1" fontId="2" fillId="0" borderId="0" xfId="0" applyNumberFormat="1" applyFont="1" applyBorder="1" applyAlignment="1"/>
    <xf numFmtId="0" fontId="16" fillId="0" borderId="36" xfId="0" applyNumberFormat="1" applyFont="1" applyBorder="1" applyAlignment="1"/>
    <xf numFmtId="1" fontId="10" fillId="0" borderId="192" xfId="0" applyNumberFormat="1" applyFont="1" applyBorder="1" applyAlignment="1"/>
    <xf numFmtId="1" fontId="2" fillId="0" borderId="21" xfId="0" applyNumberFormat="1" applyFont="1" applyBorder="1" applyAlignment="1"/>
    <xf numFmtId="1" fontId="2" fillId="0" borderId="193" xfId="0" applyNumberFormat="1" applyFont="1" applyBorder="1" applyAlignment="1"/>
    <xf numFmtId="1" fontId="2" fillId="0" borderId="194" xfId="0" applyNumberFormat="1" applyFont="1" applyBorder="1" applyAlignment="1"/>
    <xf numFmtId="1" fontId="10" fillId="0" borderId="195" xfId="0" applyNumberFormat="1" applyFont="1" applyBorder="1" applyAlignment="1"/>
    <xf numFmtId="37" fontId="2" fillId="0" borderId="184" xfId="0" applyNumberFormat="1" applyFont="1" applyBorder="1" applyAlignment="1"/>
    <xf numFmtId="1" fontId="2" fillId="0" borderId="196" xfId="0" applyNumberFormat="1" applyFont="1" applyBorder="1" applyAlignment="1"/>
    <xf numFmtId="1" fontId="10" fillId="0" borderId="198" xfId="0" applyNumberFormat="1" applyFont="1" applyBorder="1" applyAlignment="1"/>
    <xf numFmtId="37" fontId="2" fillId="0" borderId="1" xfId="0" applyNumberFormat="1" applyFont="1" applyBorder="1" applyAlignment="1"/>
    <xf numFmtId="1" fontId="2" fillId="0" borderId="199" xfId="0" applyNumberFormat="1" applyFont="1" applyBorder="1" applyAlignment="1"/>
    <xf numFmtId="1" fontId="10" fillId="0" borderId="201" xfId="0" applyNumberFormat="1" applyFont="1" applyBorder="1" applyAlignment="1"/>
    <xf numFmtId="37" fontId="2" fillId="0" borderId="202" xfId="0" applyNumberFormat="1" applyFont="1" applyBorder="1" applyAlignment="1"/>
    <xf numFmtId="1" fontId="2" fillId="0" borderId="203" xfId="0" applyNumberFormat="1" applyFont="1" applyBorder="1" applyAlignment="1"/>
    <xf numFmtId="1" fontId="11" fillId="0" borderId="197" xfId="0" applyNumberFormat="1" applyFont="1" applyBorder="1" applyAlignment="1"/>
    <xf numFmtId="1" fontId="11" fillId="0" borderId="200" xfId="0" applyNumberFormat="1" applyFont="1" applyBorder="1" applyAlignment="1"/>
    <xf numFmtId="5" fontId="11" fillId="0" borderId="204" xfId="0" applyNumberFormat="1" applyFont="1" applyBorder="1" applyAlignment="1"/>
    <xf numFmtId="1" fontId="11" fillId="0" borderId="204" xfId="0" applyNumberFormat="1" applyFont="1" applyBorder="1" applyAlignment="1"/>
    <xf numFmtId="1" fontId="10" fillId="0" borderId="205" xfId="0" applyNumberFormat="1" applyFont="1" applyBorder="1" applyAlignment="1"/>
    <xf numFmtId="1" fontId="2" fillId="0" borderId="205" xfId="0" applyNumberFormat="1" applyFont="1" applyBorder="1" applyAlignment="1"/>
    <xf numFmtId="1" fontId="2" fillId="0" borderId="206" xfId="0" applyNumberFormat="1" applyFont="1" applyBorder="1" applyAlignment="1"/>
    <xf numFmtId="1" fontId="11" fillId="0" borderId="207" xfId="0" applyNumberFormat="1" applyFont="1" applyBorder="1" applyAlignment="1"/>
    <xf numFmtId="0" fontId="16" fillId="0" borderId="36" xfId="0" applyNumberFormat="1" applyFont="1" applyBorder="1" applyAlignment="1">
      <alignment horizontal="center"/>
    </xf>
    <xf numFmtId="0" fontId="16" fillId="0" borderId="36" xfId="0" applyNumberFormat="1" applyFont="1" applyBorder="1" applyAlignment="1">
      <alignment horizontal="centerContinuous"/>
    </xf>
    <xf numFmtId="1" fontId="11" fillId="0" borderId="0" xfId="0" applyNumberFormat="1" applyFont="1" applyAlignment="1">
      <alignment horizontal="centerContinuous"/>
    </xf>
    <xf numFmtId="0" fontId="16" fillId="0" borderId="58" xfId="0" applyNumberFormat="1" applyFont="1" applyBorder="1" applyAlignment="1"/>
    <xf numFmtId="0" fontId="16" fillId="0" borderId="37" xfId="0" applyNumberFormat="1" applyFont="1" applyBorder="1" applyAlignment="1">
      <alignment horizontal="center"/>
    </xf>
    <xf numFmtId="0" fontId="16" fillId="0" borderId="38" xfId="0" applyNumberFormat="1" applyFont="1" applyBorder="1" applyAlignment="1">
      <alignment horizontal="center"/>
    </xf>
    <xf numFmtId="0" fontId="16" fillId="0" borderId="101" xfId="0" applyNumberFormat="1" applyFont="1" applyBorder="1" applyAlignment="1">
      <alignment horizontal="center"/>
    </xf>
    <xf numFmtId="0" fontId="16" fillId="0" borderId="188" xfId="0" applyNumberFormat="1" applyFont="1" applyBorder="1" applyAlignment="1">
      <alignment horizontal="center"/>
    </xf>
    <xf numFmtId="0" fontId="16" fillId="0" borderId="189" xfId="0" applyNumberFormat="1" applyFont="1" applyBorder="1" applyAlignment="1">
      <alignment horizontal="center"/>
    </xf>
    <xf numFmtId="0" fontId="16" fillId="0" borderId="190" xfId="0" applyNumberFormat="1" applyFont="1" applyBorder="1" applyAlignment="1">
      <alignment horizontal="center"/>
    </xf>
    <xf numFmtId="0" fontId="16" fillId="0" borderId="191" xfId="0" applyNumberFormat="1" applyFont="1" applyBorder="1" applyAlignment="1">
      <alignment horizontal="center"/>
    </xf>
    <xf numFmtId="3" fontId="55" fillId="0" borderId="0" xfId="0" applyNumberFormat="1" applyFont="1"/>
    <xf numFmtId="0" fontId="53" fillId="0" borderId="0" xfId="0" applyFont="1" applyFill="1" applyBorder="1" applyAlignment="1">
      <alignment vertical="top" wrapText="1"/>
    </xf>
    <xf numFmtId="0" fontId="53" fillId="0" borderId="0" xfId="0" applyFont="1" applyFill="1" applyBorder="1" applyAlignment="1">
      <alignment vertical="top" wrapText="1"/>
    </xf>
    <xf numFmtId="0" fontId="0" fillId="0" borderId="0" xfId="0"/>
    <xf numFmtId="0" fontId="9" fillId="0" borderId="0" xfId="0" applyNumberFormat="1" applyFont="1" applyAlignment="1">
      <alignment horizontal="centerContinuous" vertical="center"/>
    </xf>
    <xf numFmtId="37" fontId="60" fillId="0" borderId="0" xfId="0" applyNumberFormat="1" applyFont="1" applyAlignment="1">
      <alignment horizontal="right"/>
    </xf>
    <xf numFmtId="3" fontId="60" fillId="0" borderId="0" xfId="0" applyNumberFormat="1" applyFont="1" applyAlignment="1">
      <alignment horizontal="centerContinuous" vertical="center"/>
    </xf>
    <xf numFmtId="0" fontId="60" fillId="0" borderId="0" xfId="0" applyNumberFormat="1" applyFont="1" applyAlignment="1">
      <alignment horizontal="centerContinuous" vertical="center"/>
    </xf>
    <xf numFmtId="3" fontId="60" fillId="0" borderId="0" xfId="0" applyNumberFormat="1" applyFont="1" applyAlignment="1"/>
    <xf numFmtId="3" fontId="60" fillId="0" borderId="0" xfId="0" applyNumberFormat="1" applyFont="1" applyAlignment="1">
      <alignment horizontal="right"/>
    </xf>
    <xf numFmtId="0" fontId="79" fillId="0" borderId="0" xfId="0" applyNumberFormat="1" applyFont="1" applyAlignment="1"/>
    <xf numFmtId="37" fontId="79" fillId="0" borderId="0" xfId="0" applyNumberFormat="1" applyFont="1" applyAlignment="1"/>
    <xf numFmtId="3" fontId="80" fillId="0" borderId="0" xfId="0" applyNumberFormat="1" applyFont="1" applyAlignment="1"/>
    <xf numFmtId="37" fontId="79" fillId="0" borderId="0" xfId="0" applyNumberFormat="1" applyFont="1" applyAlignment="1">
      <alignment horizontal="center" vertical="center"/>
    </xf>
    <xf numFmtId="3" fontId="79" fillId="0" borderId="0" xfId="0" applyNumberFormat="1" applyFont="1" applyAlignment="1"/>
    <xf numFmtId="3" fontId="79" fillId="0" borderId="0" xfId="0" applyNumberFormat="1" applyFont="1" applyAlignment="1">
      <alignment horizontal="right"/>
    </xf>
    <xf numFmtId="3" fontId="79" fillId="0" borderId="0" xfId="0" applyNumberFormat="1" applyFont="1" applyAlignment="1">
      <alignment horizontal="center" vertical="center"/>
    </xf>
    <xf numFmtId="0" fontId="80" fillId="0" borderId="0" xfId="0" applyNumberFormat="1" applyFont="1" applyAlignment="1"/>
    <xf numFmtId="0" fontId="2" fillId="0" borderId="0" xfId="0" applyFont="1" applyAlignment="1"/>
    <xf numFmtId="0" fontId="0" fillId="0" borderId="0" xfId="0"/>
    <xf numFmtId="0" fontId="0" fillId="0" borderId="0" xfId="0"/>
    <xf numFmtId="0" fontId="65" fillId="0" borderId="0" xfId="0" applyNumberFormat="1" applyFont="1" applyAlignment="1">
      <alignment horizontal="center"/>
    </xf>
    <xf numFmtId="0" fontId="10" fillId="0" borderId="0" xfId="0" applyNumberFormat="1" applyFont="1" applyAlignment="1">
      <alignment horizontal="center"/>
    </xf>
    <xf numFmtId="0" fontId="51" fillId="0" borderId="0" xfId="0" applyNumberFormat="1" applyFont="1" applyAlignment="1">
      <alignment horizontal="center"/>
    </xf>
    <xf numFmtId="37" fontId="3" fillId="0" borderId="54" xfId="0" applyNumberFormat="1" applyFont="1" applyBorder="1" applyAlignment="1">
      <alignment horizontal="right"/>
    </xf>
    <xf numFmtId="37" fontId="3" fillId="0" borderId="208" xfId="0" applyNumberFormat="1" applyFont="1" applyBorder="1" applyAlignment="1"/>
    <xf numFmtId="37" fontId="3" fillId="0" borderId="209" xfId="0" applyNumberFormat="1" applyFont="1" applyBorder="1" applyAlignment="1"/>
    <xf numFmtId="0" fontId="0" fillId="0" borderId="0" xfId="0"/>
    <xf numFmtId="0" fontId="79" fillId="0" borderId="0" xfId="0" applyNumberFormat="1" applyFont="1" applyAlignment="1">
      <alignment horizontal="right"/>
    </xf>
    <xf numFmtId="0" fontId="79" fillId="0" borderId="0" xfId="0" applyNumberFormat="1" applyFont="1" applyAlignment="1">
      <alignment horizontal="center"/>
    </xf>
    <xf numFmtId="0" fontId="81" fillId="0" borderId="0" xfId="0" applyNumberFormat="1" applyFont="1" applyAlignment="1">
      <alignment horizontal="right"/>
    </xf>
    <xf numFmtId="0" fontId="81" fillId="0" borderId="0" xfId="0" applyNumberFormat="1" applyFont="1" applyAlignment="1">
      <alignment horizontal="center"/>
    </xf>
    <xf numFmtId="164" fontId="79" fillId="0" borderId="0" xfId="0" applyNumberFormat="1" applyFont="1" applyAlignment="1">
      <alignment horizontal="centerContinuous" vertical="center"/>
    </xf>
    <xf numFmtId="0" fontId="25" fillId="0" borderId="0" xfId="0" applyFont="1"/>
    <xf numFmtId="0" fontId="25" fillId="0" borderId="0" xfId="0" applyNumberFormat="1" applyFont="1" applyAlignment="1">
      <alignment horizontal="centerContinuous"/>
    </xf>
    <xf numFmtId="0" fontId="25" fillId="0" borderId="0" xfId="0" applyNumberFormat="1" applyFont="1" applyAlignment="1">
      <alignment horizontal="center"/>
    </xf>
    <xf numFmtId="0" fontId="82" fillId="0" borderId="0" xfId="0" applyNumberFormat="1" applyFont="1" applyAlignment="1">
      <alignment horizontal="right"/>
    </xf>
    <xf numFmtId="0" fontId="82" fillId="0" borderId="0" xfId="0" applyNumberFormat="1" applyFont="1" applyAlignment="1">
      <alignment horizontal="center"/>
    </xf>
    <xf numFmtId="0" fontId="83" fillId="0" borderId="0" xfId="0" applyNumberFormat="1" applyFont="1" applyAlignment="1">
      <alignment horizontal="center"/>
    </xf>
    <xf numFmtId="0" fontId="79" fillId="0" borderId="0" xfId="0" applyNumberFormat="1" applyFont="1" applyAlignment="1" applyProtection="1">
      <alignment horizontal="left" vertical="center" indent="2"/>
      <protection locked="0"/>
    </xf>
    <xf numFmtId="0" fontId="79" fillId="0" borderId="0" xfId="0" applyNumberFormat="1" applyFont="1" applyAlignment="1">
      <alignment horizontal="centerContinuous" vertical="center"/>
    </xf>
    <xf numFmtId="5" fontId="79" fillId="0" borderId="0" xfId="0" applyNumberFormat="1" applyFont="1" applyAlignment="1">
      <alignment horizontal="centerContinuous" vertical="center"/>
    </xf>
    <xf numFmtId="37" fontId="18" fillId="0" borderId="0" xfId="0" applyNumberFormat="1" applyFont="1" applyBorder="1" applyAlignment="1"/>
    <xf numFmtId="3" fontId="65" fillId="0" borderId="0" xfId="0" applyNumberFormat="1" applyFont="1" applyAlignment="1">
      <alignment horizontal="centerContinuous"/>
    </xf>
    <xf numFmtId="0" fontId="51" fillId="0" borderId="0" xfId="0" applyNumberFormat="1" applyFont="1" applyAlignment="1">
      <alignment horizontal="centerContinuous"/>
    </xf>
    <xf numFmtId="0" fontId="21" fillId="0" borderId="0" xfId="0" applyNumberFormat="1" applyFont="1" applyAlignment="1">
      <alignment horizontal="centerContinuous"/>
    </xf>
    <xf numFmtId="0" fontId="65" fillId="0" borderId="0" xfId="0" applyNumberFormat="1" applyFont="1" applyAlignment="1">
      <alignment horizontal="centerContinuous"/>
    </xf>
    <xf numFmtId="0" fontId="51" fillId="0" borderId="0" xfId="0" applyFont="1" applyAlignment="1">
      <alignment horizontal="centerContinuous"/>
    </xf>
    <xf numFmtId="0" fontId="65" fillId="0" borderId="0" xfId="0" quotePrefix="1" applyNumberFormat="1" applyFont="1" applyAlignment="1">
      <alignment horizontal="centerContinuous"/>
    </xf>
    <xf numFmtId="0" fontId="50" fillId="0" borderId="0" xfId="0" applyNumberFormat="1" applyFont="1" applyAlignment="1">
      <alignment horizontal="centerContinuous"/>
    </xf>
    <xf numFmtId="0" fontId="2" fillId="0" borderId="0" xfId="0" applyNumberFormat="1" applyFont="1" applyAlignment="1">
      <alignment horizontal="centerContinuous"/>
    </xf>
    <xf numFmtId="0" fontId="0" fillId="0" borderId="0" xfId="0" applyAlignment="1">
      <alignment horizontal="centerContinuous"/>
    </xf>
    <xf numFmtId="0" fontId="65" fillId="0" borderId="0" xfId="0" applyNumberFormat="1" applyFont="1" applyAlignment="1" applyProtection="1">
      <alignment horizontal="centerContinuous" vertical="center"/>
      <protection locked="0"/>
    </xf>
    <xf numFmtId="0" fontId="8" fillId="0" borderId="0" xfId="0" applyNumberFormat="1" applyFont="1" applyAlignment="1">
      <alignment horizontal="centerContinuous"/>
    </xf>
    <xf numFmtId="37" fontId="3" fillId="0" borderId="208" xfId="0" applyNumberFormat="1" applyFont="1" applyBorder="1" applyAlignment="1">
      <alignment horizontal="right" readingOrder="1"/>
    </xf>
    <xf numFmtId="0" fontId="84" fillId="0" borderId="0" xfId="0" applyFont="1" applyFill="1"/>
    <xf numFmtId="0" fontId="85" fillId="0" borderId="0" xfId="0" applyFont="1" applyFill="1"/>
    <xf numFmtId="0" fontId="86" fillId="0" borderId="0" xfId="0" applyFont="1" applyFill="1"/>
    <xf numFmtId="3" fontId="11" fillId="0" borderId="0" xfId="2" applyNumberFormat="1" applyFont="1" applyFill="1" applyAlignment="1"/>
    <xf numFmtId="0" fontId="2" fillId="0" borderId="0" xfId="6" applyFont="1" applyFill="1"/>
    <xf numFmtId="0" fontId="2" fillId="0" borderId="0" xfId="7" applyFont="1" applyFill="1"/>
    <xf numFmtId="0" fontId="11" fillId="0" borderId="0" xfId="7" applyFont="1" applyFill="1"/>
    <xf numFmtId="0" fontId="8" fillId="0" borderId="0" xfId="7" applyFont="1" applyFill="1"/>
    <xf numFmtId="0" fontId="2" fillId="0" borderId="0" xfId="7" applyFont="1" applyFill="1" applyAlignment="1">
      <alignment wrapText="1"/>
    </xf>
    <xf numFmtId="0" fontId="2" fillId="0" borderId="0" xfId="6" applyFont="1" applyFill="1" applyAlignment="1">
      <alignment vertical="center" wrapText="1"/>
    </xf>
    <xf numFmtId="0" fontId="2" fillId="0" borderId="0" xfId="6" applyFont="1" applyFill="1" applyAlignment="1">
      <alignment wrapText="1"/>
    </xf>
    <xf numFmtId="0" fontId="2" fillId="0" borderId="0" xfId="6" applyFont="1" applyFill="1" applyAlignment="1">
      <alignment vertical="top" wrapText="1"/>
    </xf>
    <xf numFmtId="0" fontId="84" fillId="0" borderId="0" xfId="0" applyFont="1" applyAlignment="1">
      <alignment vertical="center" wrapText="1"/>
    </xf>
    <xf numFmtId="0" fontId="2" fillId="0" borderId="0" xfId="7" applyFont="1" applyFill="1" applyAlignment="1">
      <alignment horizontal="left" vertical="center" wrapText="1"/>
    </xf>
    <xf numFmtId="0" fontId="2" fillId="0" borderId="0" xfId="6" applyFont="1" applyFill="1" applyAlignment="1">
      <alignment horizontal="left" vertical="center" wrapText="1"/>
    </xf>
    <xf numFmtId="4" fontId="16" fillId="2" borderId="60" xfId="0" applyNumberFormat="1" applyFont="1" applyFill="1" applyBorder="1" applyAlignment="1"/>
    <xf numFmtId="3" fontId="55" fillId="0" borderId="159" xfId="0" applyNumberFormat="1" applyFont="1" applyBorder="1" applyAlignment="1"/>
    <xf numFmtId="3" fontId="55" fillId="0" borderId="210" xfId="0" applyNumberFormat="1" applyFont="1" applyBorder="1" applyAlignment="1"/>
    <xf numFmtId="3" fontId="55" fillId="0" borderId="211" xfId="0" applyNumberFormat="1" applyFont="1" applyBorder="1" applyAlignment="1"/>
    <xf numFmtId="3" fontId="55" fillId="0" borderId="212" xfId="0" applyNumberFormat="1" applyFont="1" applyBorder="1" applyAlignment="1"/>
    <xf numFmtId="37" fontId="55" fillId="0" borderId="0" xfId="0" applyNumberFormat="1" applyFont="1" applyBorder="1" applyAlignment="1"/>
    <xf numFmtId="37" fontId="54" fillId="0" borderId="212" xfId="0" applyNumberFormat="1" applyFont="1" applyBorder="1" applyAlignment="1"/>
    <xf numFmtId="5" fontId="54" fillId="0" borderId="212" xfId="0" applyNumberFormat="1" applyFont="1" applyBorder="1" applyAlignment="1"/>
    <xf numFmtId="3" fontId="54" fillId="0" borderId="212" xfId="0" applyNumberFormat="1" applyFont="1" applyBorder="1" applyAlignment="1"/>
    <xf numFmtId="37" fontId="54" fillId="0" borderId="22" xfId="0" applyNumberFormat="1" applyFont="1" applyBorder="1" applyAlignment="1"/>
    <xf numFmtId="37" fontId="54" fillId="0" borderId="110" xfId="0" applyNumberFormat="1" applyFont="1" applyBorder="1" applyAlignment="1"/>
    <xf numFmtId="165" fontId="11" fillId="0" borderId="82" xfId="0" applyNumberFormat="1" applyFont="1" applyBorder="1" applyAlignment="1">
      <alignment horizontal="right"/>
    </xf>
    <xf numFmtId="165" fontId="11" fillId="0" borderId="187" xfId="0" applyNumberFormat="1" applyFont="1" applyBorder="1" applyAlignment="1">
      <alignment horizontal="right"/>
    </xf>
    <xf numFmtId="165" fontId="11" fillId="0" borderId="158" xfId="0" applyNumberFormat="1" applyFont="1" applyBorder="1" applyAlignment="1">
      <alignment horizontal="right"/>
    </xf>
    <xf numFmtId="0" fontId="80" fillId="0" borderId="0" xfId="0" applyFont="1"/>
    <xf numFmtId="0" fontId="80" fillId="0" borderId="0" xfId="0" applyFont="1" applyFill="1"/>
    <xf numFmtId="0" fontId="87" fillId="0" borderId="0" xfId="2" applyNumberFormat="1" applyFont="1" applyFill="1" applyAlignment="1"/>
    <xf numFmtId="165" fontId="91" fillId="0" borderId="0" xfId="0" applyNumberFormat="1" applyFont="1" applyAlignment="1"/>
    <xf numFmtId="165" fontId="68" fillId="0" borderId="0" xfId="0" applyNumberFormat="1" applyFont="1" applyAlignment="1"/>
    <xf numFmtId="0" fontId="92" fillId="0" borderId="0" xfId="0" applyFont="1"/>
    <xf numFmtId="165" fontId="68" fillId="0" borderId="0" xfId="0" applyNumberFormat="1" applyFont="1" applyAlignment="1">
      <alignment horizontal="centerContinuous"/>
    </xf>
    <xf numFmtId="165" fontId="68" fillId="0" borderId="160" xfId="0" applyNumberFormat="1" applyFont="1" applyBorder="1" applyAlignment="1"/>
    <xf numFmtId="165" fontId="68" fillId="0" borderId="95" xfId="0" applyNumberFormat="1" applyFont="1" applyBorder="1" applyAlignment="1"/>
    <xf numFmtId="165" fontId="68" fillId="0" borderId="2" xfId="0" applyNumberFormat="1" applyFont="1" applyBorder="1" applyAlignment="1"/>
    <xf numFmtId="165" fontId="68" fillId="0" borderId="0" xfId="0" applyNumberFormat="1" applyFont="1" applyBorder="1" applyAlignment="1"/>
    <xf numFmtId="165" fontId="68" fillId="0" borderId="3" xfId="0" applyNumberFormat="1" applyFont="1" applyBorder="1" applyAlignment="1"/>
    <xf numFmtId="165" fontId="90" fillId="0" borderId="19" xfId="0" applyNumberFormat="1" applyFont="1" applyBorder="1" applyAlignment="1"/>
    <xf numFmtId="165" fontId="93" fillId="0" borderId="13" xfId="0" applyNumberFormat="1" applyFont="1" applyBorder="1" applyAlignment="1"/>
    <xf numFmtId="165" fontId="90" fillId="0" borderId="19" xfId="0" applyNumberFormat="1" applyFont="1" applyBorder="1" applyAlignment="1">
      <alignment horizontal="right"/>
    </xf>
    <xf numFmtId="165" fontId="90" fillId="0" borderId="13" xfId="0" applyNumberFormat="1" applyFont="1" applyBorder="1" applyAlignment="1">
      <alignment horizontal="right"/>
    </xf>
    <xf numFmtId="165" fontId="90" fillId="0" borderId="14" xfId="0" applyNumberFormat="1" applyFont="1" applyBorder="1" applyAlignment="1">
      <alignment horizontal="right"/>
    </xf>
    <xf numFmtId="37" fontId="68" fillId="0" borderId="10" xfId="0" applyNumberFormat="1" applyFont="1" applyBorder="1" applyAlignment="1"/>
    <xf numFmtId="37" fontId="68" fillId="0" borderId="11" xfId="0" applyNumberFormat="1" applyFont="1" applyBorder="1" applyAlignment="1"/>
    <xf numFmtId="37" fontId="68" fillId="0" borderId="12" xfId="0" applyNumberFormat="1" applyFont="1" applyBorder="1" applyAlignment="1"/>
    <xf numFmtId="165" fontId="68" fillId="0" borderId="5" xfId="0" applyNumberFormat="1" applyFont="1" applyBorder="1" applyAlignment="1"/>
    <xf numFmtId="165" fontId="68" fillId="0" borderId="114" xfId="0" applyNumberFormat="1" applyFont="1" applyBorder="1" applyAlignment="1"/>
    <xf numFmtId="37" fontId="68" fillId="0" borderId="5" xfId="0" applyNumberFormat="1" applyFont="1" applyFill="1" applyBorder="1" applyAlignment="1"/>
    <xf numFmtId="37" fontId="68" fillId="0" borderId="114" xfId="0" applyNumberFormat="1" applyFont="1" applyFill="1" applyBorder="1" applyAlignment="1"/>
    <xf numFmtId="37" fontId="68" fillId="0" borderId="6" xfId="0" applyNumberFormat="1" applyFont="1" applyFill="1" applyBorder="1" applyAlignment="1"/>
    <xf numFmtId="37" fontId="90" fillId="0" borderId="5" xfId="0" applyNumberFormat="1" applyFont="1" applyBorder="1" applyAlignment="1"/>
    <xf numFmtId="37" fontId="90" fillId="0" borderId="114" xfId="0" applyNumberFormat="1" applyFont="1" applyBorder="1" applyAlignment="1"/>
    <xf numFmtId="5" fontId="90" fillId="0" borderId="114" xfId="0" applyNumberFormat="1" applyFont="1" applyBorder="1" applyAlignment="1"/>
    <xf numFmtId="5" fontId="90" fillId="0" borderId="6" xfId="0" applyNumberFormat="1" applyFont="1" applyBorder="1" applyAlignment="1"/>
    <xf numFmtId="0" fontId="68" fillId="0" borderId="0" xfId="0" applyFont="1" applyBorder="1" applyAlignment="1">
      <alignment vertical="top" wrapText="1"/>
    </xf>
    <xf numFmtId="0" fontId="91" fillId="0" borderId="0" xfId="5" applyFont="1"/>
    <xf numFmtId="0" fontId="71" fillId="0" borderId="0" xfId="0" applyNumberFormat="1" applyFont="1" applyAlignment="1"/>
    <xf numFmtId="3" fontId="83" fillId="0" borderId="0" xfId="0" applyNumberFormat="1" applyFont="1" applyAlignment="1">
      <alignment horizontal="centerContinuous"/>
    </xf>
    <xf numFmtId="165" fontId="83" fillId="0" borderId="0" xfId="0" applyNumberFormat="1" applyFont="1" applyAlignment="1">
      <alignment horizontal="centerContinuous"/>
    </xf>
    <xf numFmtId="0" fontId="68" fillId="0" borderId="0" xfId="0" applyFont="1" applyBorder="1" applyAlignment="1">
      <alignment vertical="top" wrapText="1"/>
    </xf>
    <xf numFmtId="5" fontId="11" fillId="0" borderId="214" xfId="0" applyNumberFormat="1" applyFont="1" applyBorder="1" applyAlignment="1"/>
    <xf numFmtId="37" fontId="68" fillId="0" borderId="97" xfId="0" applyNumberFormat="1" applyFont="1" applyFill="1" applyBorder="1" applyAlignment="1"/>
    <xf numFmtId="5" fontId="90" fillId="0" borderId="97" xfId="0" applyNumberFormat="1" applyFont="1" applyBorder="1" applyAlignment="1"/>
    <xf numFmtId="165" fontId="68" fillId="0" borderId="1" xfId="0" applyNumberFormat="1" applyFont="1" applyBorder="1" applyAlignment="1"/>
    <xf numFmtId="37" fontId="68" fillId="0" borderId="17" xfId="0" applyNumberFormat="1" applyFont="1" applyBorder="1" applyAlignment="1"/>
    <xf numFmtId="37" fontId="68" fillId="0" borderId="4" xfId="0" applyNumberFormat="1" applyFont="1" applyFill="1" applyBorder="1" applyAlignment="1"/>
    <xf numFmtId="5" fontId="90" fillId="0" borderId="4" xfId="0" applyNumberFormat="1" applyFont="1" applyBorder="1" applyAlignment="1"/>
    <xf numFmtId="37" fontId="3" fillId="0" borderId="97" xfId="0" applyNumberFormat="1" applyFont="1" applyFill="1" applyBorder="1" applyAlignment="1"/>
    <xf numFmtId="5" fontId="11" fillId="0" borderId="97" xfId="0" applyNumberFormat="1" applyFont="1" applyBorder="1" applyAlignment="1"/>
    <xf numFmtId="0" fontId="55" fillId="0" borderId="30" xfId="0" applyFont="1" applyBorder="1" applyAlignment="1">
      <alignment horizontal="left" indent="2"/>
    </xf>
    <xf numFmtId="0" fontId="55" fillId="0" borderId="39" xfId="0" applyFont="1" applyBorder="1" applyAlignment="1">
      <alignment horizontal="left" indent="2"/>
    </xf>
    <xf numFmtId="0" fontId="55" fillId="0" borderId="33" xfId="0" applyFont="1" applyBorder="1" applyAlignment="1">
      <alignment horizontal="left" indent="2"/>
    </xf>
    <xf numFmtId="165" fontId="55" fillId="0" borderId="18" xfId="0" applyNumberFormat="1" applyFont="1" applyBorder="1" applyAlignment="1">
      <alignment horizontal="center" vertical="center" wrapText="1"/>
    </xf>
    <xf numFmtId="165" fontId="55" fillId="0" borderId="7" xfId="0" applyNumberFormat="1" applyFont="1" applyBorder="1" applyAlignment="1">
      <alignment horizontal="center" vertical="center" wrapText="1"/>
    </xf>
    <xf numFmtId="165" fontId="55" fillId="0" borderId="8" xfId="0" applyNumberFormat="1" applyFont="1" applyBorder="1" applyAlignment="1">
      <alignment horizontal="center" vertical="center" wrapText="1"/>
    </xf>
    <xf numFmtId="165" fontId="55" fillId="0" borderId="5" xfId="0" applyNumberFormat="1" applyFont="1" applyBorder="1" applyAlignment="1">
      <alignment horizontal="center" vertical="center" wrapText="1"/>
    </xf>
    <xf numFmtId="165" fontId="55" fillId="0" borderId="9" xfId="0" applyNumberFormat="1" applyFont="1" applyBorder="1" applyAlignment="1">
      <alignment horizontal="center" vertical="center" wrapText="1"/>
    </xf>
    <xf numFmtId="165" fontId="55" fillId="0" borderId="6" xfId="0" applyNumberFormat="1" applyFont="1" applyBorder="1" applyAlignment="1">
      <alignment horizontal="center" vertical="center" wrapText="1"/>
    </xf>
    <xf numFmtId="3" fontId="54" fillId="0" borderId="22" xfId="0" applyNumberFormat="1" applyFont="1" applyBorder="1" applyAlignment="1">
      <alignment horizontal="left" indent="2"/>
    </xf>
    <xf numFmtId="3" fontId="54" fillId="0" borderId="41" xfId="0" applyNumberFormat="1" applyFont="1" applyBorder="1" applyAlignment="1">
      <alignment horizontal="left" indent="2"/>
    </xf>
    <xf numFmtId="3" fontId="54" fillId="0" borderId="110" xfId="0" applyNumberFormat="1" applyFont="1" applyBorder="1" applyAlignment="1">
      <alignment horizontal="left" indent="2"/>
    </xf>
    <xf numFmtId="3" fontId="54" fillId="0" borderId="30" xfId="0" applyNumberFormat="1" applyFont="1" applyBorder="1" applyAlignment="1"/>
    <xf numFmtId="3" fontId="54" fillId="0" borderId="39" xfId="0" applyNumberFormat="1" applyFont="1" applyBorder="1" applyAlignment="1"/>
    <xf numFmtId="3" fontId="54" fillId="0" borderId="33" xfId="0" applyNumberFormat="1" applyFont="1" applyBorder="1" applyAlignment="1"/>
    <xf numFmtId="3" fontId="55" fillId="0" borderId="75" xfId="0" applyNumberFormat="1" applyFont="1" applyBorder="1" applyAlignment="1">
      <alignment horizontal="left" indent="2"/>
    </xf>
    <xf numFmtId="3" fontId="55" fillId="0" borderId="76" xfId="0" applyNumberFormat="1" applyFont="1" applyBorder="1" applyAlignment="1">
      <alignment horizontal="left" indent="2"/>
    </xf>
    <xf numFmtId="3" fontId="97" fillId="0" borderId="0" xfId="0" applyNumberFormat="1" applyFont="1" applyAlignment="1">
      <alignment horizontal="center"/>
    </xf>
    <xf numFmtId="0" fontId="98" fillId="0" borderId="0" xfId="0" applyFont="1" applyAlignment="1">
      <alignment horizontal="center"/>
    </xf>
    <xf numFmtId="3" fontId="98" fillId="0" borderId="0" xfId="0" applyNumberFormat="1" applyFont="1" applyAlignment="1">
      <alignment horizontal="center"/>
    </xf>
    <xf numFmtId="0" fontId="98" fillId="0" borderId="0" xfId="0" applyFont="1" applyBorder="1" applyAlignment="1">
      <alignment horizontal="center"/>
    </xf>
    <xf numFmtId="167" fontId="55" fillId="0" borderId="160" xfId="0" applyNumberFormat="1" applyFont="1" applyBorder="1" applyAlignment="1">
      <alignment horizontal="center" vertical="center" wrapText="1"/>
    </xf>
    <xf numFmtId="167" fontId="55" fillId="0" borderId="95" xfId="0" applyNumberFormat="1" applyFont="1" applyBorder="1" applyAlignment="1">
      <alignment horizontal="center" vertical="center" wrapText="1"/>
    </xf>
    <xf numFmtId="167" fontId="55" fillId="0" borderId="159" xfId="0" applyNumberFormat="1" applyFont="1" applyBorder="1" applyAlignment="1">
      <alignment horizontal="center" vertical="center" wrapText="1"/>
    </xf>
    <xf numFmtId="167" fontId="55" fillId="0" borderId="108" xfId="0" applyNumberFormat="1" applyFont="1" applyBorder="1" applyAlignment="1">
      <alignment horizontal="center" vertical="center" wrapText="1"/>
    </xf>
    <xf numFmtId="167" fontId="55" fillId="0" borderId="97" xfId="0" applyNumberFormat="1" applyFont="1" applyBorder="1" applyAlignment="1">
      <alignment horizontal="center" vertical="center" wrapText="1"/>
    </xf>
    <xf numFmtId="167" fontId="55" fillId="0" borderId="213" xfId="0" applyNumberFormat="1" applyFont="1" applyBorder="1" applyAlignment="1">
      <alignment horizontal="center" vertical="center" wrapText="1"/>
    </xf>
    <xf numFmtId="3" fontId="97" fillId="0" borderId="0" xfId="0" applyNumberFormat="1" applyFont="1" applyAlignment="1"/>
    <xf numFmtId="0" fontId="98" fillId="0" borderId="0" xfId="0" applyFont="1" applyAlignment="1"/>
    <xf numFmtId="3" fontId="54" fillId="0" borderId="61" xfId="0" applyNumberFormat="1" applyFont="1" applyBorder="1" applyAlignment="1"/>
    <xf numFmtId="3" fontId="54" fillId="0" borderId="52" xfId="0" applyNumberFormat="1" applyFont="1" applyBorder="1" applyAlignment="1"/>
    <xf numFmtId="3" fontId="55" fillId="0" borderId="2" xfId="0" applyNumberFormat="1" applyFont="1" applyBorder="1" applyAlignment="1">
      <alignment horizontal="left" indent="2"/>
    </xf>
    <xf numFmtId="3" fontId="55" fillId="0" borderId="0" xfId="0" applyNumberFormat="1" applyFont="1" applyBorder="1" applyAlignment="1">
      <alignment horizontal="left" indent="2"/>
    </xf>
    <xf numFmtId="165" fontId="11" fillId="0" borderId="15" xfId="0" applyNumberFormat="1" applyFont="1" applyBorder="1" applyAlignment="1">
      <alignment horizontal="center"/>
    </xf>
    <xf numFmtId="0" fontId="3" fillId="0" borderId="16" xfId="0" applyFont="1" applyBorder="1" applyAlignment="1"/>
    <xf numFmtId="165" fontId="11" fillId="0" borderId="15" xfId="0" applyNumberFormat="1" applyFont="1" applyBorder="1" applyAlignment="1">
      <alignment horizontal="center" wrapText="1"/>
    </xf>
    <xf numFmtId="0" fontId="3" fillId="0" borderId="16" xfId="0" applyFont="1" applyBorder="1" applyAlignment="1">
      <alignment horizontal="center" wrapText="1"/>
    </xf>
    <xf numFmtId="3" fontId="54" fillId="0" borderId="18" xfId="0" applyNumberFormat="1" applyFont="1" applyBorder="1" applyAlignment="1"/>
    <xf numFmtId="3" fontId="54" fillId="0" borderId="7" xfId="0" applyNumberFormat="1" applyFont="1" applyBorder="1" applyAlignment="1"/>
    <xf numFmtId="3" fontId="54" fillId="0" borderId="2" xfId="0" applyNumberFormat="1" applyFont="1" applyBorder="1" applyAlignment="1"/>
    <xf numFmtId="3" fontId="54" fillId="0" borderId="0" xfId="0" applyNumberFormat="1" applyFont="1" applyBorder="1" applyAlignment="1"/>
    <xf numFmtId="3" fontId="54" fillId="0" borderId="19" xfId="0" applyNumberFormat="1" applyFont="1" applyBorder="1" applyAlignment="1"/>
    <xf numFmtId="3" fontId="54" fillId="0" borderId="13" xfId="0" applyNumberFormat="1" applyFont="1" applyBorder="1" applyAlignment="1"/>
    <xf numFmtId="3" fontId="80" fillId="0" borderId="0" xfId="0" applyNumberFormat="1" applyFont="1" applyAlignment="1">
      <alignment horizontal="center"/>
    </xf>
    <xf numFmtId="0" fontId="83" fillId="0" borderId="0" xfId="0" applyFont="1" applyAlignment="1">
      <alignment horizontal="center"/>
    </xf>
    <xf numFmtId="3" fontId="83" fillId="0" borderId="0" xfId="0" applyNumberFormat="1" applyFont="1" applyAlignment="1">
      <alignment horizontal="center"/>
    </xf>
    <xf numFmtId="0" fontId="83" fillId="0" borderId="0" xfId="0" applyFont="1" applyBorder="1" applyAlignment="1">
      <alignment horizontal="center"/>
    </xf>
    <xf numFmtId="165" fontId="11" fillId="0" borderId="22" xfId="0" applyNumberFormat="1" applyFont="1" applyBorder="1" applyAlignment="1">
      <alignment horizontal="center"/>
    </xf>
    <xf numFmtId="165" fontId="11" fillId="0" borderId="41" xfId="0" applyNumberFormat="1" applyFont="1" applyBorder="1" applyAlignment="1">
      <alignment horizontal="center"/>
    </xf>
    <xf numFmtId="165" fontId="11" fillId="0" borderId="51" xfId="0" applyNumberFormat="1" applyFont="1" applyBorder="1" applyAlignment="1">
      <alignment horizontal="center"/>
    </xf>
    <xf numFmtId="3" fontId="55" fillId="0" borderId="22" xfId="0" applyNumberFormat="1" applyFont="1" applyBorder="1" applyAlignment="1"/>
    <xf numFmtId="3" fontId="55" fillId="0" borderId="41" xfId="0" applyNumberFormat="1" applyFont="1" applyBorder="1" applyAlignment="1"/>
    <xf numFmtId="3" fontId="55" fillId="0" borderId="110" xfId="0" applyNumberFormat="1" applyFont="1" applyBorder="1" applyAlignment="1"/>
    <xf numFmtId="3" fontId="54" fillId="0" borderId="22" xfId="0" applyNumberFormat="1" applyFont="1" applyBorder="1" applyAlignment="1"/>
    <xf numFmtId="3" fontId="54" fillId="0" borderId="41" xfId="0" applyNumberFormat="1" applyFont="1" applyBorder="1" applyAlignment="1"/>
    <xf numFmtId="3" fontId="54" fillId="0" borderId="110" xfId="0" applyNumberFormat="1" applyFont="1" applyBorder="1" applyAlignment="1"/>
    <xf numFmtId="165" fontId="55" fillId="0" borderId="97" xfId="0" applyNumberFormat="1" applyFont="1" applyBorder="1" applyAlignment="1">
      <alignment horizontal="center" vertical="center" wrapText="1"/>
    </xf>
    <xf numFmtId="165" fontId="11" fillId="0" borderId="15" xfId="0" applyNumberFormat="1" applyFont="1" applyBorder="1" applyAlignment="1">
      <alignment horizontal="right"/>
    </xf>
    <xf numFmtId="3" fontId="30" fillId="4" borderId="0" xfId="0" applyNumberFormat="1" applyFont="1" applyFill="1" applyAlignment="1">
      <alignment wrapText="1"/>
    </xf>
    <xf numFmtId="0" fontId="0" fillId="0" borderId="0" xfId="0" applyBorder="1" applyAlignment="1">
      <alignment wrapText="1"/>
    </xf>
    <xf numFmtId="3" fontId="32" fillId="4" borderId="0" xfId="0" applyNumberFormat="1" applyFont="1" applyFill="1" applyAlignment="1">
      <alignment vertical="top" wrapText="1"/>
    </xf>
    <xf numFmtId="0" fontId="9" fillId="0" borderId="0" xfId="0" applyFont="1" applyAlignment="1">
      <alignment vertical="top" wrapText="1"/>
    </xf>
    <xf numFmtId="3" fontId="30" fillId="4" borderId="0" xfId="0" applyNumberFormat="1" applyFont="1" applyFill="1" applyAlignment="1">
      <alignment vertical="top" wrapText="1"/>
    </xf>
    <xf numFmtId="0" fontId="0" fillId="0" borderId="0" xfId="0" applyAlignment="1">
      <alignment vertical="top" wrapText="1"/>
    </xf>
    <xf numFmtId="3" fontId="29" fillId="4" borderId="0" xfId="0" applyNumberFormat="1" applyFont="1" applyFill="1" applyAlignment="1">
      <alignment horizontal="center"/>
    </xf>
    <xf numFmtId="0" fontId="30" fillId="4" borderId="0" xfId="0" applyFont="1" applyFill="1" applyBorder="1" applyAlignment="1">
      <alignment vertical="top" wrapText="1"/>
    </xf>
    <xf numFmtId="0" fontId="0" fillId="0" borderId="0" xfId="0" applyBorder="1" applyAlignment="1">
      <alignment vertical="top" wrapText="1"/>
    </xf>
    <xf numFmtId="3" fontId="20" fillId="0" borderId="0" xfId="0" applyNumberFormat="1" applyFont="1" applyBorder="1" applyAlignment="1"/>
    <xf numFmtId="3" fontId="54" fillId="0" borderId="109" xfId="0" applyNumberFormat="1" applyFont="1" applyBorder="1" applyAlignment="1"/>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9" xfId="0" applyFont="1" applyBorder="1" applyAlignment="1">
      <alignment horizontal="center" vertical="center" wrapText="1"/>
    </xf>
    <xf numFmtId="0" fontId="55" fillId="0" borderId="6" xfId="0" applyFont="1" applyBorder="1" applyAlignment="1">
      <alignment horizontal="center" vertical="center" wrapText="1"/>
    </xf>
    <xf numFmtId="3" fontId="55" fillId="0" borderId="7" xfId="0" applyNumberFormat="1" applyFont="1" applyBorder="1" applyAlignment="1">
      <alignment wrapText="1"/>
    </xf>
    <xf numFmtId="3" fontId="55" fillId="0" borderId="8" xfId="0" applyNumberFormat="1" applyFont="1" applyBorder="1" applyAlignment="1">
      <alignment wrapText="1"/>
    </xf>
    <xf numFmtId="3" fontId="58" fillId="0" borderId="61" xfId="0" applyNumberFormat="1" applyFont="1" applyBorder="1" applyAlignment="1">
      <alignment horizontal="left" indent="2"/>
    </xf>
    <xf numFmtId="3" fontId="58" fillId="0" borderId="52" xfId="0" applyNumberFormat="1" applyFont="1" applyBorder="1" applyAlignment="1">
      <alignment horizontal="left" indent="2"/>
    </xf>
    <xf numFmtId="3" fontId="54" fillId="0" borderId="5" xfId="0" applyNumberFormat="1" applyFont="1" applyBorder="1" applyAlignment="1">
      <alignment horizontal="left" indent="4"/>
    </xf>
    <xf numFmtId="3" fontId="54" fillId="0" borderId="9" xfId="0" applyNumberFormat="1" applyFont="1" applyBorder="1" applyAlignment="1">
      <alignment horizontal="left" indent="4"/>
    </xf>
    <xf numFmtId="0" fontId="11" fillId="0" borderId="182" xfId="1" applyFont="1" applyFill="1" applyBorder="1" applyAlignment="1"/>
    <xf numFmtId="0" fontId="2" fillId="0" borderId="183" xfId="1" applyFont="1" applyFill="1" applyBorder="1" applyAlignment="1"/>
    <xf numFmtId="0" fontId="41" fillId="0" borderId="0" xfId="1" applyFont="1" applyBorder="1" applyAlignment="1">
      <alignment horizontal="center"/>
    </xf>
    <xf numFmtId="0" fontId="37" fillId="0" borderId="0" xfId="0" applyFont="1" applyBorder="1" applyAlignment="1">
      <alignment horizontal="center"/>
    </xf>
    <xf numFmtId="0" fontId="80" fillId="0" borderId="0" xfId="1" applyFont="1" applyAlignment="1"/>
    <xf numFmtId="0" fontId="83" fillId="0" borderId="0" xfId="0" applyFont="1" applyBorder="1" applyAlignment="1"/>
    <xf numFmtId="0" fontId="11" fillId="0" borderId="0" xfId="1" applyFont="1" applyAlignment="1">
      <alignment horizontal="center"/>
    </xf>
    <xf numFmtId="0" fontId="2" fillId="0" borderId="0" xfId="0" applyFont="1" applyBorder="1" applyAlignment="1">
      <alignment horizontal="center"/>
    </xf>
    <xf numFmtId="0" fontId="2" fillId="0" borderId="0" xfId="1" applyFont="1" applyAlignment="1">
      <alignment horizontal="center"/>
    </xf>
    <xf numFmtId="0" fontId="11" fillId="0" borderId="52" xfId="1" applyFont="1" applyFill="1" applyBorder="1" applyAlignment="1">
      <alignment horizontal="center" vertical="center" wrapText="1"/>
    </xf>
    <xf numFmtId="0" fontId="2" fillId="0" borderId="62" xfId="0" applyFont="1" applyBorder="1" applyAlignment="1">
      <alignment horizontal="center" vertical="center" wrapText="1"/>
    </xf>
    <xf numFmtId="0" fontId="2" fillId="0" borderId="97" xfId="0" applyFont="1" applyBorder="1" applyAlignment="1">
      <alignment vertical="center" wrapText="1"/>
    </xf>
    <xf numFmtId="0" fontId="2" fillId="0" borderId="6" xfId="0" applyFont="1" applyBorder="1" applyAlignment="1">
      <alignment vertical="center" wrapText="1"/>
    </xf>
    <xf numFmtId="0" fontId="11" fillId="0" borderId="61" xfId="1"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 fontId="11" fillId="0" borderId="61" xfId="1" applyNumberFormat="1" applyFont="1" applyFill="1" applyBorder="1" applyAlignment="1">
      <alignment horizontal="center" vertical="center" wrapText="1"/>
    </xf>
    <xf numFmtId="1" fontId="11" fillId="0" borderId="172" xfId="1" applyNumberFormat="1" applyFont="1" applyFill="1" applyBorder="1" applyAlignment="1">
      <alignment horizontal="center" vertical="center" wrapText="1"/>
    </xf>
    <xf numFmtId="0" fontId="2" fillId="0" borderId="173" xfId="0" applyFont="1" applyBorder="1" applyAlignment="1">
      <alignment horizontal="center" vertical="center" wrapText="1"/>
    </xf>
    <xf numFmtId="0" fontId="2" fillId="0" borderId="174" xfId="0" applyFont="1" applyBorder="1" applyAlignment="1">
      <alignment horizontal="center" vertical="center" wrapText="1"/>
    </xf>
    <xf numFmtId="0" fontId="2" fillId="0" borderId="175" xfId="0" applyFont="1" applyBorder="1" applyAlignment="1">
      <alignment horizontal="center" vertical="center" wrapText="1"/>
    </xf>
    <xf numFmtId="0" fontId="2" fillId="0" borderId="176" xfId="0" applyFont="1" applyBorder="1" applyAlignment="1">
      <alignment horizontal="center" vertical="center" wrapText="1"/>
    </xf>
    <xf numFmtId="0" fontId="11" fillId="0" borderId="5" xfId="1" applyFont="1" applyFill="1" applyBorder="1" applyAlignment="1">
      <alignment horizontal="center"/>
    </xf>
    <xf numFmtId="0" fontId="11" fillId="0" borderId="6" xfId="1" applyFont="1" applyFill="1" applyBorder="1" applyAlignment="1">
      <alignment horizontal="center"/>
    </xf>
    <xf numFmtId="0" fontId="11" fillId="0" borderId="22" xfId="1" applyFont="1" applyFill="1" applyBorder="1" applyAlignment="1">
      <alignment horizontal="center"/>
    </xf>
    <xf numFmtId="0" fontId="2" fillId="0" borderId="51" xfId="0" applyFont="1" applyBorder="1" applyAlignment="1">
      <alignment horizontal="center"/>
    </xf>
    <xf numFmtId="0" fontId="49" fillId="0" borderId="0" xfId="1" applyFont="1" applyAlignment="1"/>
    <xf numFmtId="0" fontId="21" fillId="0" borderId="0" xfId="0" applyFont="1" applyBorder="1" applyAlignment="1"/>
    <xf numFmtId="0" fontId="31" fillId="0" borderId="0" xfId="0" applyFont="1" applyFill="1" applyBorder="1" applyAlignment="1">
      <alignment vertical="top" wrapText="1"/>
    </xf>
    <xf numFmtId="0" fontId="35" fillId="0" borderId="0" xfId="0" applyFont="1" applyFill="1" applyBorder="1" applyAlignment="1">
      <alignment vertical="top" wrapText="1"/>
    </xf>
    <xf numFmtId="0" fontId="31" fillId="0" borderId="0" xfId="0" applyFont="1" applyBorder="1" applyAlignment="1">
      <alignment vertical="top" wrapText="1"/>
    </xf>
    <xf numFmtId="0" fontId="6" fillId="0" borderId="0" xfId="0" applyFont="1" applyBorder="1" applyAlignment="1">
      <alignment vertical="top" wrapText="1"/>
    </xf>
    <xf numFmtId="0" fontId="36" fillId="0" borderId="0" xfId="0" applyFont="1" applyBorder="1" applyAlignment="1">
      <alignment vertical="top" wrapText="1"/>
    </xf>
    <xf numFmtId="0" fontId="23" fillId="0" borderId="0" xfId="0" applyFont="1" applyBorder="1" applyAlignment="1">
      <alignment vertical="top" wrapText="1"/>
    </xf>
    <xf numFmtId="0" fontId="20" fillId="0" borderId="0" xfId="0" applyNumberFormat="1" applyFont="1" applyBorder="1" applyAlignment="1">
      <alignment vertical="top" wrapText="1"/>
    </xf>
    <xf numFmtId="0" fontId="47" fillId="0" borderId="0" xfId="0" applyFont="1" applyBorder="1" applyAlignment="1">
      <alignment vertical="top" wrapText="1"/>
    </xf>
    <xf numFmtId="0" fontId="49" fillId="0" borderId="0" xfId="1" applyFont="1" applyAlignment="1">
      <alignment horizontal="center"/>
    </xf>
    <xf numFmtId="0" fontId="21" fillId="0" borderId="0" xfId="0" applyFont="1" applyBorder="1" applyAlignment="1">
      <alignment horizontal="center"/>
    </xf>
    <xf numFmtId="3" fontId="49" fillId="0" borderId="0" xfId="1" applyNumberFormat="1" applyFont="1" applyAlignment="1">
      <alignment horizontal="center"/>
    </xf>
    <xf numFmtId="0" fontId="20" fillId="0" borderId="0" xfId="0" applyFont="1" applyBorder="1" applyAlignment="1">
      <alignment horizontal="center" vertical="top" wrapText="1"/>
    </xf>
    <xf numFmtId="0" fontId="20" fillId="0" borderId="0" xfId="0" applyFont="1" applyBorder="1" applyAlignment="1">
      <alignment vertical="top" wrapText="1"/>
    </xf>
    <xf numFmtId="0" fontId="62" fillId="0" borderId="0" xfId="0" applyFont="1" applyFill="1" applyBorder="1" applyAlignment="1">
      <alignment vertical="top" wrapText="1"/>
    </xf>
    <xf numFmtId="0" fontId="53" fillId="0" borderId="0" xfId="0" applyFont="1" applyFill="1" applyBorder="1" applyAlignment="1">
      <alignment vertical="top" wrapText="1"/>
    </xf>
    <xf numFmtId="37" fontId="20" fillId="0" borderId="0" xfId="0" applyNumberFormat="1" applyFont="1" applyBorder="1" applyAlignment="1">
      <alignment horizontal="center" vertical="top" wrapText="1"/>
    </xf>
    <xf numFmtId="0" fontId="34" fillId="0" borderId="0" xfId="0" applyFont="1" applyBorder="1" applyAlignment="1">
      <alignment vertical="top" wrapText="1"/>
    </xf>
    <xf numFmtId="0" fontId="23" fillId="0" borderId="0" xfId="0" applyFont="1" applyFill="1" applyBorder="1" applyAlignment="1">
      <alignment vertical="top" wrapText="1"/>
    </xf>
    <xf numFmtId="0" fontId="0" fillId="0" borderId="0" xfId="0" applyFill="1" applyBorder="1" applyAlignment="1">
      <alignment vertical="top" wrapText="1"/>
    </xf>
    <xf numFmtId="0" fontId="10" fillId="4" borderId="0" xfId="0" applyFont="1" applyFill="1" applyBorder="1" applyAlignment="1">
      <alignment vertical="top" wrapText="1"/>
    </xf>
    <xf numFmtId="0" fontId="0" fillId="4" borderId="0" xfId="0" applyFill="1" applyBorder="1" applyAlignment="1">
      <alignment horizontal="center" vertical="top"/>
    </xf>
    <xf numFmtId="0" fontId="23" fillId="0" borderId="0" xfId="0" applyFont="1" applyBorder="1" applyAlignment="1">
      <alignment horizontal="center" vertical="top"/>
    </xf>
    <xf numFmtId="0" fontId="0" fillId="0" borderId="0" xfId="0" applyBorder="1" applyAlignment="1">
      <alignment horizontal="center" vertical="top"/>
    </xf>
    <xf numFmtId="0" fontId="50" fillId="0" borderId="0" xfId="0" applyFont="1" applyBorder="1" applyAlignment="1">
      <alignment vertical="top" wrapText="1"/>
    </xf>
    <xf numFmtId="0" fontId="50" fillId="0" borderId="0" xfId="0" applyFont="1" applyBorder="1" applyAlignment="1">
      <alignment horizontal="left" vertical="top" wrapText="1"/>
    </xf>
    <xf numFmtId="0" fontId="21" fillId="0" borderId="0" xfId="0" applyFont="1" applyBorder="1" applyAlignment="1">
      <alignment horizontal="left" vertical="top" wrapText="1"/>
    </xf>
    <xf numFmtId="0" fontId="50" fillId="0" borderId="0" xfId="0" applyFont="1" applyBorder="1" applyAlignment="1">
      <alignment horizontal="center" vertical="top" wrapText="1"/>
    </xf>
    <xf numFmtId="0" fontId="21" fillId="0" borderId="0" xfId="0" applyFont="1" applyBorder="1" applyAlignment="1">
      <alignment vertical="top" wrapText="1"/>
    </xf>
    <xf numFmtId="0" fontId="21" fillId="0" borderId="0" xfId="0" applyFont="1" applyBorder="1"/>
    <xf numFmtId="0" fontId="64" fillId="0" borderId="0" xfId="0" applyFont="1" applyBorder="1" applyAlignment="1">
      <alignment horizontal="center" vertical="top" wrapText="1"/>
    </xf>
    <xf numFmtId="0" fontId="31" fillId="0" borderId="0" xfId="0" applyNumberFormat="1" applyFont="1" applyBorder="1" applyAlignment="1">
      <alignment horizontal="left" vertical="top" wrapText="1"/>
    </xf>
    <xf numFmtId="0" fontId="36" fillId="0" borderId="0" xfId="0" applyFont="1" applyBorder="1" applyAlignment="1">
      <alignment horizontal="left" vertical="top" wrapText="1"/>
    </xf>
    <xf numFmtId="0" fontId="23" fillId="0" borderId="0" xfId="0" applyFont="1" applyBorder="1" applyAlignment="1">
      <alignment horizontal="left" vertical="top" wrapText="1"/>
    </xf>
    <xf numFmtId="0" fontId="20" fillId="0" borderId="0" xfId="0" applyFont="1" applyBorder="1" applyAlignment="1">
      <alignment horizontal="left" vertical="top" wrapText="1"/>
    </xf>
    <xf numFmtId="165" fontId="3" fillId="0" borderId="0" xfId="0" applyNumberFormat="1" applyFont="1" applyAlignment="1">
      <alignment horizontal="center"/>
    </xf>
    <xf numFmtId="0" fontId="3" fillId="0" borderId="0" xfId="0" applyFont="1" applyBorder="1" applyAlignment="1">
      <alignment horizontal="center"/>
    </xf>
    <xf numFmtId="165" fontId="40" fillId="0" borderId="0" xfId="0" applyNumberFormat="1" applyFont="1" applyAlignment="1">
      <alignment horizontal="center"/>
    </xf>
    <xf numFmtId="3" fontId="88" fillId="0" borderId="0" xfId="0" applyNumberFormat="1" applyFont="1" applyAlignment="1"/>
    <xf numFmtId="0" fontId="89" fillId="0" borderId="0" xfId="0" applyFont="1" applyAlignment="1"/>
    <xf numFmtId="165" fontId="11" fillId="0" borderId="0" xfId="0" applyNumberFormat="1" applyFont="1" applyAlignment="1">
      <alignment horizontal="center"/>
    </xf>
    <xf numFmtId="0" fontId="3" fillId="0" borderId="0" xfId="0" applyFont="1" applyAlignment="1">
      <alignment horizontal="center"/>
    </xf>
    <xf numFmtId="165" fontId="11" fillId="0" borderId="18" xfId="0" applyNumberFormat="1"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165" fontId="11" fillId="0" borderId="18"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165" fontId="3" fillId="0" borderId="79" xfId="0" applyNumberFormat="1" applyFont="1" applyBorder="1" applyAlignment="1"/>
    <xf numFmtId="0" fontId="3" fillId="0" borderId="74" xfId="0" applyFont="1" applyBorder="1" applyAlignment="1"/>
    <xf numFmtId="165" fontId="3" fillId="0" borderId="30" xfId="0" applyNumberFormat="1" applyFont="1" applyBorder="1" applyAlignment="1"/>
    <xf numFmtId="0" fontId="3" fillId="0" borderId="33" xfId="0" applyFont="1" applyBorder="1" applyAlignment="1"/>
    <xf numFmtId="165" fontId="90" fillId="0" borderId="15" xfId="0" applyNumberFormat="1" applyFont="1" applyBorder="1" applyAlignment="1">
      <alignment horizontal="center" vertical="center" wrapText="1"/>
    </xf>
    <xf numFmtId="165" fontId="90" fillId="0" borderId="1" xfId="0" applyNumberFormat="1" applyFont="1" applyBorder="1" applyAlignment="1">
      <alignment horizontal="center" vertical="center" wrapText="1"/>
    </xf>
    <xf numFmtId="165" fontId="11" fillId="0" borderId="5" xfId="0" applyNumberFormat="1" applyFont="1" applyBorder="1" applyAlignment="1">
      <alignment horizontal="left" indent="3"/>
    </xf>
    <xf numFmtId="0" fontId="3" fillId="0" borderId="6" xfId="0" applyFont="1" applyBorder="1" applyAlignment="1">
      <alignment horizontal="left" indent="3"/>
    </xf>
    <xf numFmtId="0" fontId="3" fillId="0" borderId="95" xfId="0" applyFont="1" applyBorder="1" applyAlignment="1">
      <alignment horizontal="center" vertical="center" wrapText="1"/>
    </xf>
    <xf numFmtId="0" fontId="27" fillId="4" borderId="0" xfId="0" applyFont="1" applyFill="1" applyBorder="1" applyAlignment="1">
      <alignment wrapText="1"/>
    </xf>
    <xf numFmtId="0" fontId="10" fillId="0" borderId="0" xfId="0" applyFont="1" applyBorder="1" applyAlignment="1">
      <alignment wrapText="1"/>
    </xf>
    <xf numFmtId="0" fontId="3" fillId="0" borderId="0" xfId="0" applyFont="1" applyBorder="1" applyAlignment="1">
      <alignment vertical="top" wrapText="1"/>
    </xf>
    <xf numFmtId="165" fontId="26" fillId="4" borderId="0" xfId="0" applyNumberFormat="1" applyFont="1" applyFill="1" applyAlignment="1">
      <alignment horizontal="center" wrapText="1"/>
    </xf>
    <xf numFmtId="0" fontId="10" fillId="0" borderId="0" xfId="0" applyFont="1" applyAlignment="1">
      <alignment wrapText="1"/>
    </xf>
    <xf numFmtId="165" fontId="27" fillId="4" borderId="0" xfId="0" applyNumberFormat="1" applyFont="1" applyFill="1" applyAlignment="1">
      <alignment wrapText="1"/>
    </xf>
    <xf numFmtId="0" fontId="10" fillId="4" borderId="0" xfId="0" applyFont="1" applyFill="1" applyBorder="1" applyAlignment="1">
      <alignment wrapText="1"/>
    </xf>
    <xf numFmtId="0" fontId="10" fillId="4" borderId="0" xfId="0" applyFont="1" applyFill="1" applyAlignment="1">
      <alignment wrapText="1"/>
    </xf>
    <xf numFmtId="3" fontId="95" fillId="0" borderId="0" xfId="0" applyNumberFormat="1" applyFont="1" applyAlignment="1"/>
    <xf numFmtId="0" fontId="96" fillId="0" borderId="0" xfId="0" applyFont="1" applyAlignment="1"/>
    <xf numFmtId="165" fontId="90" fillId="0" borderId="0" xfId="0" applyNumberFormat="1" applyFont="1" applyAlignment="1">
      <alignment horizontal="center"/>
    </xf>
    <xf numFmtId="0" fontId="68" fillId="0" borderId="0" xfId="0" applyFont="1" applyAlignment="1">
      <alignment horizontal="center"/>
    </xf>
    <xf numFmtId="165" fontId="68" fillId="0" borderId="0" xfId="0" applyNumberFormat="1" applyFont="1" applyAlignment="1">
      <alignment horizontal="center"/>
    </xf>
    <xf numFmtId="0" fontId="68" fillId="0" borderId="0" xfId="0" applyFont="1" applyBorder="1" applyAlignment="1">
      <alignment horizontal="center"/>
    </xf>
    <xf numFmtId="165" fontId="91" fillId="0" borderId="0" xfId="0" applyNumberFormat="1" applyFont="1" applyAlignment="1">
      <alignment horizontal="center"/>
    </xf>
    <xf numFmtId="165" fontId="90" fillId="0" borderId="160" xfId="0" applyNumberFormat="1" applyFont="1" applyBorder="1" applyAlignment="1">
      <alignment horizontal="center" vertical="center" wrapText="1"/>
    </xf>
    <xf numFmtId="0" fontId="68" fillId="0" borderId="95" xfId="0" applyFont="1" applyBorder="1" applyAlignment="1">
      <alignment horizontal="center" vertical="center" wrapText="1"/>
    </xf>
    <xf numFmtId="0" fontId="68" fillId="0" borderId="119" xfId="0" applyFont="1" applyBorder="1" applyAlignment="1">
      <alignment horizontal="center" vertical="center" wrapText="1"/>
    </xf>
    <xf numFmtId="0" fontId="68" fillId="0" borderId="2" xfId="0" applyFont="1" applyBorder="1" applyAlignment="1">
      <alignment horizontal="center" vertical="center" wrapText="1"/>
    </xf>
    <xf numFmtId="0" fontId="68" fillId="0" borderId="0" xfId="0" applyFont="1" applyBorder="1" applyAlignment="1">
      <alignment horizontal="center" vertical="center" wrapText="1"/>
    </xf>
    <xf numFmtId="0" fontId="68" fillId="0" borderId="3" xfId="0" applyFont="1" applyBorder="1" applyAlignment="1">
      <alignment horizontal="center" vertical="center" wrapText="1"/>
    </xf>
    <xf numFmtId="165" fontId="68" fillId="0" borderId="79" xfId="0" applyNumberFormat="1" applyFont="1" applyBorder="1" applyAlignment="1"/>
    <xf numFmtId="0" fontId="68" fillId="0" borderId="74" xfId="0" applyFont="1" applyBorder="1" applyAlignment="1"/>
    <xf numFmtId="165" fontId="68" fillId="0" borderId="30" xfId="0" applyNumberFormat="1" applyFont="1" applyBorder="1" applyAlignment="1"/>
    <xf numFmtId="0" fontId="68" fillId="0" borderId="33" xfId="0" applyFont="1" applyBorder="1" applyAlignment="1"/>
    <xf numFmtId="165" fontId="90" fillId="0" borderId="5" xfId="0" applyNumberFormat="1" applyFont="1" applyBorder="1" applyAlignment="1">
      <alignment horizontal="left" indent="3"/>
    </xf>
    <xf numFmtId="0" fontId="68" fillId="0" borderId="6" xfId="0" applyFont="1" applyBorder="1" applyAlignment="1">
      <alignment horizontal="left" indent="3"/>
    </xf>
    <xf numFmtId="0" fontId="68" fillId="0" borderId="0" xfId="0" applyFont="1" applyBorder="1" applyAlignment="1">
      <alignment vertical="top" wrapText="1"/>
    </xf>
    <xf numFmtId="165" fontId="90" fillId="0" borderId="160" xfId="0" applyNumberFormat="1" applyFont="1" applyBorder="1" applyAlignment="1">
      <alignment horizontal="center" vertical="center"/>
    </xf>
    <xf numFmtId="0" fontId="68" fillId="0" borderId="95" xfId="0" applyFont="1" applyBorder="1" applyAlignment="1">
      <alignment vertical="center"/>
    </xf>
    <xf numFmtId="0" fontId="68" fillId="0" borderId="119" xfId="0" applyFont="1" applyBorder="1" applyAlignment="1">
      <alignment vertical="center"/>
    </xf>
    <xf numFmtId="0" fontId="68" fillId="0" borderId="2" xfId="0" applyFont="1" applyBorder="1" applyAlignment="1">
      <alignment vertical="center"/>
    </xf>
    <xf numFmtId="0" fontId="68" fillId="0" borderId="0" xfId="0" applyFont="1" applyBorder="1" applyAlignment="1">
      <alignment vertical="center"/>
    </xf>
    <xf numFmtId="0" fontId="68" fillId="0" borderId="3" xfId="0" applyFont="1" applyBorder="1" applyAlignment="1">
      <alignment vertical="center"/>
    </xf>
    <xf numFmtId="165" fontId="40" fillId="0" borderId="0" xfId="0" applyNumberFormat="1" applyFont="1" applyBorder="1" applyAlignment="1">
      <alignment horizontal="center"/>
    </xf>
    <xf numFmtId="165" fontId="15" fillId="2" borderId="18" xfId="0" applyNumberFormat="1" applyFont="1" applyFill="1" applyBorder="1" applyAlignment="1">
      <alignment horizontal="left"/>
    </xf>
    <xf numFmtId="0" fontId="3" fillId="0" borderId="72" xfId="0" applyFont="1" applyBorder="1" applyAlignment="1"/>
    <xf numFmtId="165" fontId="15" fillId="2" borderId="79" xfId="0" applyNumberFormat="1" applyFont="1" applyFill="1" applyBorder="1" applyAlignment="1">
      <alignment horizontal="left"/>
    </xf>
    <xf numFmtId="165" fontId="16" fillId="2" borderId="82" xfId="0" applyNumberFormat="1" applyFont="1" applyFill="1" applyBorder="1" applyAlignment="1">
      <alignment horizontal="left" indent="5"/>
    </xf>
    <xf numFmtId="0" fontId="3" fillId="0" borderId="83" xfId="0" applyFont="1" applyBorder="1" applyAlignment="1">
      <alignment horizontal="left" indent="5"/>
    </xf>
    <xf numFmtId="165" fontId="16" fillId="2" borderId="43" xfId="0" applyNumberFormat="1" applyFont="1" applyFill="1" applyBorder="1" applyAlignment="1">
      <alignment horizontal="center" wrapText="1"/>
    </xf>
    <xf numFmtId="0" fontId="3" fillId="0" borderId="88" xfId="0" applyFont="1" applyBorder="1" applyAlignment="1">
      <alignment horizontal="center" wrapText="1"/>
    </xf>
    <xf numFmtId="0" fontId="11" fillId="0" borderId="43" xfId="0" applyFont="1" applyBorder="1" applyAlignment="1">
      <alignment horizontal="center" wrapText="1"/>
    </xf>
    <xf numFmtId="0" fontId="11" fillId="0" borderId="112" xfId="0" applyFont="1" applyBorder="1" applyAlignment="1">
      <alignment horizontal="center" wrapText="1"/>
    </xf>
    <xf numFmtId="165" fontId="16" fillId="2" borderId="22" xfId="0" applyNumberFormat="1" applyFont="1" applyFill="1" applyBorder="1" applyAlignment="1">
      <alignment horizontal="left" indent="5"/>
    </xf>
    <xf numFmtId="0" fontId="3" fillId="0" borderId="51" xfId="0" applyFont="1" applyBorder="1" applyAlignment="1">
      <alignment horizontal="left" indent="5"/>
    </xf>
    <xf numFmtId="165" fontId="15" fillId="2" borderId="75" xfId="0" applyNumberFormat="1" applyFont="1" applyFill="1" applyBorder="1" applyAlignment="1">
      <alignment horizontal="left"/>
    </xf>
    <xf numFmtId="0" fontId="3" fillId="0" borderId="78" xfId="0" applyFont="1" applyBorder="1" applyAlignment="1"/>
    <xf numFmtId="165" fontId="15" fillId="2" borderId="30" xfId="0" applyNumberFormat="1" applyFont="1" applyFill="1" applyBorder="1" applyAlignment="1">
      <alignment horizontal="left"/>
    </xf>
    <xf numFmtId="165" fontId="15" fillId="2" borderId="22" xfId="0" applyNumberFormat="1" applyFont="1" applyFill="1" applyBorder="1" applyAlignment="1">
      <alignment horizontal="left"/>
    </xf>
    <xf numFmtId="0" fontId="3" fillId="0" borderId="84" xfId="0" applyFont="1" applyBorder="1" applyAlignment="1"/>
    <xf numFmtId="165" fontId="3" fillId="0" borderId="85" xfId="0" applyNumberFormat="1" applyFont="1" applyFill="1" applyBorder="1" applyAlignment="1"/>
    <xf numFmtId="0" fontId="3" fillId="0" borderId="68" xfId="0" applyFont="1" applyBorder="1" applyAlignment="1"/>
    <xf numFmtId="0" fontId="89" fillId="0" borderId="0" xfId="0" applyFont="1" applyBorder="1" applyAlignment="1"/>
    <xf numFmtId="165" fontId="3" fillId="0" borderId="0" xfId="0" applyNumberFormat="1" applyFont="1" applyBorder="1" applyAlignment="1">
      <alignment horizontal="center"/>
    </xf>
    <xf numFmtId="1" fontId="16" fillId="2" borderId="38" xfId="0" applyNumberFormat="1" applyFont="1" applyFill="1" applyBorder="1" applyAlignment="1">
      <alignment horizontal="center"/>
    </xf>
    <xf numFmtId="1" fontId="16" fillId="2" borderId="86" xfId="0" applyNumberFormat="1" applyFont="1" applyFill="1" applyBorder="1" applyAlignment="1">
      <alignment horizontal="center"/>
    </xf>
    <xf numFmtId="1" fontId="16" fillId="2" borderId="87" xfId="0" applyNumberFormat="1" applyFont="1" applyFill="1" applyBorder="1" applyAlignment="1">
      <alignment horizontal="center"/>
    </xf>
    <xf numFmtId="165" fontId="16" fillId="2" borderId="89" xfId="0" applyNumberFormat="1" applyFont="1" applyFill="1" applyBorder="1" applyAlignment="1">
      <alignment horizontal="center" wrapText="1"/>
    </xf>
    <xf numFmtId="0" fontId="3" fillId="0" borderId="90" xfId="0" applyFont="1" applyBorder="1" applyAlignment="1">
      <alignment wrapText="1"/>
    </xf>
    <xf numFmtId="0" fontId="3" fillId="0" borderId="2" xfId="0" applyFont="1" applyBorder="1" applyAlignment="1">
      <alignment wrapText="1"/>
    </xf>
    <xf numFmtId="0" fontId="3" fillId="0" borderId="91" xfId="0" applyFont="1" applyBorder="1" applyAlignment="1">
      <alignment wrapText="1"/>
    </xf>
    <xf numFmtId="0" fontId="3" fillId="0" borderId="92" xfId="0" applyFont="1" applyBorder="1" applyAlignment="1">
      <alignment wrapText="1"/>
    </xf>
    <xf numFmtId="0" fontId="3" fillId="0" borderId="93" xfId="0" applyFont="1" applyBorder="1" applyAlignment="1">
      <alignment wrapText="1"/>
    </xf>
    <xf numFmtId="1" fontId="16" fillId="2" borderId="85" xfId="0" applyNumberFormat="1" applyFont="1" applyFill="1" applyBorder="1" applyAlignment="1">
      <alignment horizontal="center" wrapText="1"/>
    </xf>
    <xf numFmtId="0" fontId="3" fillId="0" borderId="68" xfId="0" applyFont="1" applyBorder="1" applyAlignment="1">
      <alignment horizontal="center" wrapText="1"/>
    </xf>
    <xf numFmtId="165" fontId="16" fillId="2" borderId="115" xfId="0" applyNumberFormat="1" applyFont="1" applyFill="1" applyBorder="1" applyAlignment="1">
      <alignment horizontal="center" wrapText="1"/>
    </xf>
    <xf numFmtId="0" fontId="3" fillId="0" borderId="116" xfId="0" applyFont="1" applyBorder="1" applyAlignment="1">
      <alignment horizontal="center" wrapText="1"/>
    </xf>
    <xf numFmtId="165" fontId="16" fillId="2" borderId="122" xfId="0" applyNumberFormat="1" applyFont="1" applyFill="1" applyBorder="1" applyAlignment="1">
      <alignment horizontal="center" wrapText="1"/>
    </xf>
    <xf numFmtId="0" fontId="3" fillId="0" borderId="123" xfId="0" applyFont="1" applyBorder="1" applyAlignment="1">
      <alignment horizontal="center" wrapText="1"/>
    </xf>
    <xf numFmtId="165" fontId="16" fillId="2" borderId="42" xfId="0" applyNumberFormat="1" applyFont="1" applyFill="1" applyBorder="1" applyAlignment="1">
      <alignment horizontal="center" wrapText="1"/>
    </xf>
    <xf numFmtId="0" fontId="3" fillId="0" borderId="44" xfId="0" applyFont="1" applyBorder="1" applyAlignment="1">
      <alignment horizontal="center" wrapText="1"/>
    </xf>
    <xf numFmtId="165" fontId="16" fillId="2" borderId="80" xfId="0" applyNumberFormat="1" applyFont="1" applyFill="1" applyBorder="1" applyAlignment="1">
      <alignment horizontal="center" wrapText="1"/>
    </xf>
    <xf numFmtId="0" fontId="3" fillId="0" borderId="81" xfId="0" applyFont="1" applyBorder="1" applyAlignment="1">
      <alignment horizontal="center" wrapText="1"/>
    </xf>
    <xf numFmtId="165" fontId="16" fillId="2" borderId="162" xfId="0" applyNumberFormat="1" applyFont="1" applyFill="1" applyBorder="1" applyAlignment="1">
      <alignment horizontal="center" wrapText="1"/>
    </xf>
    <xf numFmtId="165" fontId="16" fillId="2" borderId="166" xfId="0" applyNumberFormat="1" applyFont="1" applyFill="1" applyBorder="1" applyAlignment="1">
      <alignment horizontal="center" wrapText="1"/>
    </xf>
    <xf numFmtId="0" fontId="11" fillId="0" borderId="170" xfId="0" applyFont="1" applyBorder="1" applyAlignment="1">
      <alignment horizontal="center" wrapText="1"/>
    </xf>
    <xf numFmtId="0" fontId="11" fillId="0" borderId="171" xfId="0" applyFont="1" applyBorder="1" applyAlignment="1">
      <alignment horizontal="center" wrapText="1"/>
    </xf>
    <xf numFmtId="3" fontId="72" fillId="2" borderId="100" xfId="2" applyNumberFormat="1" applyFont="1" applyFill="1" applyBorder="1" applyAlignment="1">
      <alignment horizontal="center"/>
    </xf>
    <xf numFmtId="0" fontId="37" fillId="0" borderId="100" xfId="2" applyFont="1" applyBorder="1" applyAlignment="1">
      <alignment horizontal="center"/>
    </xf>
    <xf numFmtId="0" fontId="13" fillId="0" borderId="0" xfId="2" applyFont="1" applyFill="1" applyBorder="1" applyAlignment="1">
      <alignment horizontal="center"/>
    </xf>
    <xf numFmtId="37" fontId="15" fillId="0" borderId="132" xfId="2" applyNumberFormat="1" applyFont="1" applyFill="1" applyBorder="1" applyAlignment="1">
      <alignment horizontal="center"/>
    </xf>
    <xf numFmtId="37" fontId="15" fillId="0" borderId="133" xfId="2" applyNumberFormat="1" applyFont="1" applyFill="1" applyBorder="1" applyAlignment="1">
      <alignment horizontal="center"/>
    </xf>
    <xf numFmtId="167" fontId="16" fillId="0" borderId="154" xfId="2" applyNumberFormat="1" applyFont="1" applyFill="1" applyBorder="1" applyAlignment="1">
      <alignment horizontal="center"/>
    </xf>
    <xf numFmtId="167" fontId="16" fillId="0" borderId="155" xfId="2" applyNumberFormat="1" applyFont="1" applyFill="1" applyBorder="1" applyAlignment="1">
      <alignment horizontal="center"/>
    </xf>
    <xf numFmtId="5" fontId="16" fillId="0" borderId="154" xfId="2" applyNumberFormat="1" applyFont="1" applyFill="1" applyBorder="1" applyAlignment="1">
      <alignment horizontal="center"/>
    </xf>
    <xf numFmtId="5" fontId="16" fillId="0" borderId="155" xfId="2" applyNumberFormat="1" applyFont="1" applyFill="1" applyBorder="1" applyAlignment="1">
      <alignment horizontal="center"/>
    </xf>
    <xf numFmtId="37" fontId="15" fillId="0" borderId="104" xfId="2" applyNumberFormat="1" applyFont="1" applyFill="1" applyBorder="1" applyAlignment="1">
      <alignment horizontal="center"/>
    </xf>
    <xf numFmtId="37" fontId="15" fillId="0" borderId="91" xfId="2" applyNumberFormat="1" applyFont="1" applyFill="1" applyBorder="1" applyAlignment="1">
      <alignment horizontal="center"/>
    </xf>
    <xf numFmtId="37" fontId="15" fillId="0" borderId="128" xfId="2" applyNumberFormat="1" applyFont="1" applyFill="1" applyBorder="1" applyAlignment="1">
      <alignment horizontal="center"/>
    </xf>
    <xf numFmtId="37" fontId="15" fillId="0" borderId="129" xfId="2" applyNumberFormat="1" applyFont="1" applyFill="1" applyBorder="1" applyAlignment="1">
      <alignment horizontal="center"/>
    </xf>
    <xf numFmtId="37" fontId="15" fillId="0" borderId="125" xfId="2" applyNumberFormat="1" applyFont="1" applyFill="1" applyBorder="1" applyAlignment="1">
      <alignment horizontal="center"/>
    </xf>
    <xf numFmtId="37" fontId="15" fillId="0" borderId="146" xfId="2" applyNumberFormat="1" applyFont="1" applyFill="1" applyBorder="1" applyAlignment="1">
      <alignment horizontal="center"/>
    </xf>
    <xf numFmtId="37" fontId="15" fillId="0" borderId="147" xfId="2" applyNumberFormat="1" applyFont="1" applyFill="1" applyBorder="1" applyAlignment="1">
      <alignment horizontal="center"/>
    </xf>
    <xf numFmtId="37" fontId="15" fillId="0" borderId="148" xfId="2" applyNumberFormat="1" applyFont="1" applyFill="1" applyBorder="1" applyAlignment="1">
      <alignment horizontal="center"/>
    </xf>
    <xf numFmtId="37" fontId="16" fillId="0" borderId="104" xfId="2" applyNumberFormat="1" applyFont="1" applyFill="1" applyBorder="1" applyAlignment="1">
      <alignment horizontal="center"/>
    </xf>
    <xf numFmtId="37" fontId="16" fillId="0" borderId="91" xfId="2" applyNumberFormat="1" applyFont="1" applyFill="1" applyBorder="1" applyAlignment="1">
      <alignment horizontal="center"/>
    </xf>
    <xf numFmtId="37" fontId="16" fillId="0" borderId="132" xfId="2" applyNumberFormat="1" applyFont="1" applyFill="1" applyBorder="1" applyAlignment="1">
      <alignment horizontal="center"/>
    </xf>
    <xf numFmtId="37" fontId="16" fillId="0" borderId="133" xfId="2" applyNumberFormat="1" applyFont="1" applyFill="1" applyBorder="1" applyAlignment="1">
      <alignment horizontal="center"/>
    </xf>
    <xf numFmtId="37" fontId="15" fillId="0" borderId="131" xfId="2" applyNumberFormat="1" applyFont="1" applyFill="1" applyBorder="1" applyAlignment="1">
      <alignment horizontal="center"/>
    </xf>
    <xf numFmtId="0" fontId="16" fillId="0" borderId="136" xfId="2" applyNumberFormat="1" applyFont="1" applyFill="1" applyBorder="1" applyAlignment="1">
      <alignment horizontal="center"/>
    </xf>
    <xf numFmtId="0" fontId="10" fillId="0" borderId="137" xfId="2" applyFill="1" applyBorder="1" applyAlignment="1">
      <alignment horizontal="center"/>
    </xf>
    <xf numFmtId="0" fontId="16" fillId="0" borderId="138" xfId="2" applyNumberFormat="1" applyFont="1" applyFill="1" applyBorder="1" applyAlignment="1">
      <alignment horizontal="center"/>
    </xf>
    <xf numFmtId="0" fontId="16" fillId="0" borderId="137" xfId="2" applyNumberFormat="1" applyFont="1" applyFill="1" applyBorder="1" applyAlignment="1">
      <alignment horizontal="center"/>
    </xf>
    <xf numFmtId="0" fontId="16" fillId="0" borderId="127" xfId="2" applyNumberFormat="1" applyFont="1" applyFill="1" applyBorder="1" applyAlignment="1">
      <alignment wrapText="1"/>
    </xf>
    <xf numFmtId="0" fontId="2" fillId="0" borderId="131" xfId="2" applyNumberFormat="1" applyFont="1" applyFill="1" applyBorder="1" applyAlignment="1">
      <alignment wrapText="1"/>
    </xf>
    <xf numFmtId="0" fontId="2" fillId="0" borderId="135" xfId="2" applyNumberFormat="1" applyFont="1" applyFill="1" applyBorder="1" applyAlignment="1">
      <alignment wrapText="1"/>
    </xf>
    <xf numFmtId="0" fontId="69" fillId="0" borderId="128" xfId="2" applyNumberFormat="1" applyFont="1" applyFill="1" applyBorder="1" applyAlignment="1">
      <alignment horizontal="center" wrapText="1"/>
    </xf>
    <xf numFmtId="0" fontId="69" fillId="0" borderId="113" xfId="2" applyNumberFormat="1" applyFont="1" applyFill="1" applyBorder="1" applyAlignment="1">
      <alignment horizontal="center" wrapText="1"/>
    </xf>
    <xf numFmtId="0" fontId="69" fillId="0" borderId="132" xfId="2" applyNumberFormat="1" applyFont="1" applyFill="1" applyBorder="1" applyAlignment="1">
      <alignment horizontal="center" wrapText="1"/>
    </xf>
    <xf numFmtId="0" fontId="69" fillId="0" borderId="126" xfId="2" applyNumberFormat="1" applyFont="1" applyFill="1" applyBorder="1" applyAlignment="1">
      <alignment horizontal="center" wrapText="1"/>
    </xf>
    <xf numFmtId="0" fontId="69" fillId="0" borderId="104" xfId="2" applyNumberFormat="1" applyFont="1" applyFill="1" applyBorder="1" applyAlignment="1">
      <alignment horizontal="center" wrapText="1"/>
    </xf>
    <xf numFmtId="0" fontId="69" fillId="0" borderId="0" xfId="2" applyNumberFormat="1" applyFont="1" applyFill="1" applyBorder="1" applyAlignment="1">
      <alignment horizontal="center" wrapText="1"/>
    </xf>
    <xf numFmtId="0" fontId="69" fillId="0" borderId="130" xfId="2" applyNumberFormat="1" applyFont="1" applyFill="1" applyBorder="1" applyAlignment="1">
      <alignment horizontal="center" wrapText="1"/>
    </xf>
    <xf numFmtId="0" fontId="69" fillId="0" borderId="134" xfId="2" applyNumberFormat="1" applyFont="1" applyFill="1" applyBorder="1" applyAlignment="1">
      <alignment horizontal="center" wrapText="1"/>
    </xf>
    <xf numFmtId="3" fontId="4" fillId="0" borderId="0" xfId="2" applyNumberFormat="1" applyFont="1" applyFill="1" applyAlignment="1">
      <alignment horizontal="center"/>
    </xf>
    <xf numFmtId="3" fontId="4" fillId="0" borderId="0" xfId="2" applyNumberFormat="1" applyFont="1" applyFill="1" applyBorder="1" applyAlignment="1">
      <alignment horizontal="center"/>
    </xf>
    <xf numFmtId="0" fontId="54" fillId="0" borderId="0" xfId="2" applyNumberFormat="1" applyFont="1" applyFill="1" applyAlignment="1">
      <alignment horizontal="center"/>
    </xf>
    <xf numFmtId="0" fontId="68" fillId="0" borderId="0" xfId="2" applyNumberFormat="1" applyFont="1" applyFill="1" applyAlignment="1">
      <alignment horizontal="center"/>
    </xf>
    <xf numFmtId="0" fontId="2" fillId="0" borderId="0" xfId="2" applyNumberFormat="1" applyFont="1" applyFill="1" applyAlignment="1">
      <alignment horizontal="center"/>
    </xf>
    <xf numFmtId="3" fontId="4" fillId="0" borderId="126" xfId="2" applyNumberFormat="1" applyFont="1" applyFill="1" applyBorder="1" applyAlignment="1">
      <alignment horizontal="center"/>
    </xf>
    <xf numFmtId="165" fontId="40" fillId="2" borderId="0" xfId="0" applyNumberFormat="1" applyFont="1" applyFill="1" applyAlignment="1">
      <alignment horizontal="center"/>
    </xf>
    <xf numFmtId="0" fontId="40" fillId="0" borderId="0" xfId="0" applyFont="1" applyBorder="1" applyAlignment="1">
      <alignment horizontal="center"/>
    </xf>
    <xf numFmtId="165" fontId="15" fillId="2" borderId="0" xfId="0" applyNumberFormat="1" applyFont="1" applyFill="1" applyAlignment="1">
      <alignment horizontal="center"/>
    </xf>
    <xf numFmtId="165" fontId="16" fillId="2" borderId="0" xfId="0" applyNumberFormat="1" applyFont="1" applyFill="1" applyAlignment="1">
      <alignment horizontal="center"/>
    </xf>
    <xf numFmtId="165" fontId="71" fillId="2" borderId="0" xfId="0" applyNumberFormat="1" applyFont="1" applyFill="1" applyAlignment="1"/>
    <xf numFmtId="0" fontId="83" fillId="0" borderId="0" xfId="0" applyFont="1" applyAlignment="1"/>
    <xf numFmtId="165" fontId="16" fillId="2" borderId="61" xfId="0" applyNumberFormat="1" applyFont="1" applyFill="1" applyBorder="1" applyAlignment="1">
      <alignment horizontal="center" wrapText="1"/>
    </xf>
    <xf numFmtId="0" fontId="3" fillId="0" borderId="62"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165" fontId="16" fillId="2" borderId="94" xfId="0" quotePrefix="1" applyNumberFormat="1" applyFont="1" applyFill="1" applyBorder="1" applyAlignment="1">
      <alignment wrapText="1"/>
    </xf>
    <xf numFmtId="0" fontId="3" fillId="0" borderId="1" xfId="0" applyFont="1" applyBorder="1" applyAlignment="1">
      <alignment wrapText="1"/>
    </xf>
    <xf numFmtId="0" fontId="3" fillId="0" borderId="16" xfId="0" applyFont="1" applyBorder="1" applyAlignment="1">
      <alignment wrapText="1"/>
    </xf>
    <xf numFmtId="165" fontId="16" fillId="2" borderId="61" xfId="0" quotePrefix="1" applyNumberFormat="1" applyFont="1" applyFill="1" applyBorder="1" applyAlignment="1">
      <alignment horizontal="center"/>
    </xf>
    <xf numFmtId="165" fontId="16" fillId="2" borderId="62" xfId="0" quotePrefix="1" applyNumberFormat="1" applyFont="1" applyFill="1" applyBorder="1" applyAlignment="1">
      <alignment horizontal="center"/>
    </xf>
    <xf numFmtId="165" fontId="16" fillId="2" borderId="5" xfId="0" quotePrefix="1" applyNumberFormat="1" applyFont="1" applyFill="1" applyBorder="1" applyAlignment="1">
      <alignment horizontal="center"/>
    </xf>
    <xf numFmtId="165" fontId="16" fillId="2" borderId="6" xfId="0" quotePrefix="1" applyNumberFormat="1" applyFont="1" applyFill="1" applyBorder="1" applyAlignment="1">
      <alignment horizontal="center"/>
    </xf>
    <xf numFmtId="165" fontId="15" fillId="2" borderId="79" xfId="0" applyNumberFormat="1" applyFont="1" applyFill="1" applyBorder="1" applyAlignment="1">
      <alignment horizontal="left" indent="1"/>
    </xf>
    <xf numFmtId="0" fontId="3" fillId="0" borderId="31" xfId="0" applyFont="1" applyBorder="1" applyAlignment="1">
      <alignment horizontal="left" indent="1"/>
    </xf>
    <xf numFmtId="0" fontId="3" fillId="0" borderId="74" xfId="0" applyFont="1" applyBorder="1" applyAlignment="1">
      <alignment horizontal="left" indent="1"/>
    </xf>
    <xf numFmtId="165" fontId="15" fillId="2" borderId="30" xfId="0" applyNumberFormat="1" applyFont="1" applyFill="1" applyBorder="1" applyAlignment="1">
      <alignment horizontal="left" indent="1"/>
    </xf>
    <xf numFmtId="0" fontId="3" fillId="0" borderId="39" xfId="0" applyFont="1" applyBorder="1" applyAlignment="1">
      <alignment horizontal="left" indent="1"/>
    </xf>
    <xf numFmtId="0" fontId="3" fillId="0" borderId="33" xfId="0" applyFont="1" applyBorder="1" applyAlignment="1">
      <alignment horizontal="left" indent="1"/>
    </xf>
    <xf numFmtId="165" fontId="16" fillId="2" borderId="22" xfId="0" applyNumberFormat="1" applyFont="1" applyFill="1" applyBorder="1" applyAlignment="1">
      <alignment horizontal="center"/>
    </xf>
    <xf numFmtId="0" fontId="3" fillId="0" borderId="51" xfId="0" applyFont="1" applyBorder="1" applyAlignment="1">
      <alignment horizontal="center"/>
    </xf>
    <xf numFmtId="165" fontId="16" fillId="2" borderId="51" xfId="0" applyNumberFormat="1" applyFont="1" applyFill="1" applyBorder="1" applyAlignment="1">
      <alignment horizontal="center"/>
    </xf>
    <xf numFmtId="0" fontId="11" fillId="0" borderId="22" xfId="0" applyFont="1" applyBorder="1" applyAlignment="1">
      <alignment horizontal="center" wrapText="1"/>
    </xf>
    <xf numFmtId="0" fontId="11" fillId="0" borderId="51" xfId="0" applyFont="1" applyBorder="1" applyAlignment="1">
      <alignment horizontal="center" wrapText="1"/>
    </xf>
    <xf numFmtId="165" fontId="15" fillId="2" borderId="18" xfId="0" applyNumberFormat="1" applyFont="1" applyFill="1" applyBorder="1" applyAlignment="1"/>
    <xf numFmtId="0" fontId="3" fillId="0" borderId="7" xfId="0" applyFont="1" applyBorder="1" applyAlignment="1"/>
    <xf numFmtId="0" fontId="3" fillId="0" borderId="8" xfId="0" applyFont="1" applyBorder="1" applyAlignment="1"/>
    <xf numFmtId="0" fontId="3" fillId="0" borderId="19" xfId="0" applyFont="1" applyBorder="1" applyAlignment="1"/>
    <xf numFmtId="0" fontId="3" fillId="0" borderId="13" xfId="0" applyFont="1" applyBorder="1" applyAlignment="1"/>
    <xf numFmtId="0" fontId="3" fillId="0" borderId="14" xfId="0" applyFont="1" applyBorder="1" applyAlignment="1"/>
    <xf numFmtId="0" fontId="3" fillId="0" borderId="0" xfId="0" applyFont="1" applyBorder="1" applyAlignment="1"/>
    <xf numFmtId="165" fontId="16" fillId="2" borderId="22" xfId="0" applyNumberFormat="1" applyFont="1" applyFill="1" applyBorder="1" applyAlignment="1">
      <alignment horizontal="center" wrapText="1"/>
    </xf>
    <xf numFmtId="0" fontId="3" fillId="0" borderId="41" xfId="0" applyFont="1" applyBorder="1" applyAlignment="1">
      <alignment horizontal="center" wrapText="1"/>
    </xf>
    <xf numFmtId="3" fontId="80" fillId="0" borderId="0" xfId="0" applyNumberFormat="1" applyFont="1" applyAlignment="1"/>
    <xf numFmtId="3" fontId="11" fillId="0" borderId="0" xfId="0" applyNumberFormat="1" applyFont="1" applyBorder="1" applyAlignment="1"/>
    <xf numFmtId="165" fontId="11" fillId="0" borderId="0" xfId="0" applyNumberFormat="1" applyFont="1" applyBorder="1" applyAlignment="1">
      <alignment horizontal="center"/>
    </xf>
    <xf numFmtId="165" fontId="16" fillId="0" borderId="23" xfId="0" applyNumberFormat="1" applyFont="1" applyFill="1" applyBorder="1" applyAlignment="1">
      <alignment horizontal="left" indent="2"/>
    </xf>
    <xf numFmtId="0" fontId="11" fillId="0" borderId="28" xfId="0" applyFont="1" applyBorder="1" applyAlignment="1">
      <alignment horizontal="left" indent="2"/>
    </xf>
    <xf numFmtId="0" fontId="11" fillId="0" borderId="29" xfId="0" applyFont="1" applyBorder="1" applyAlignment="1">
      <alignment horizontal="left" indent="2"/>
    </xf>
    <xf numFmtId="165" fontId="16" fillId="2" borderId="30" xfId="0" applyNumberFormat="1" applyFont="1" applyFill="1" applyBorder="1" applyAlignment="1">
      <alignment horizontal="left" indent="3"/>
    </xf>
    <xf numFmtId="0" fontId="3" fillId="0" borderId="39" xfId="0" applyFont="1" applyBorder="1" applyAlignment="1">
      <alignment horizontal="left" indent="3"/>
    </xf>
    <xf numFmtId="0" fontId="3" fillId="0" borderId="33" xfId="0" applyFont="1" applyBorder="1" applyAlignment="1">
      <alignment horizontal="left" indent="3"/>
    </xf>
    <xf numFmtId="165" fontId="15" fillId="0" borderId="30" xfId="0" applyNumberFormat="1" applyFont="1" applyFill="1" applyBorder="1" applyAlignment="1">
      <alignment horizontal="left" indent="2"/>
    </xf>
    <xf numFmtId="0" fontId="3" fillId="0" borderId="39" xfId="0" applyFont="1" applyBorder="1" applyAlignment="1">
      <alignment horizontal="left" indent="2"/>
    </xf>
    <xf numFmtId="0" fontId="3" fillId="0" borderId="33" xfId="0" applyFont="1" applyBorder="1" applyAlignment="1">
      <alignment horizontal="left" indent="2"/>
    </xf>
    <xf numFmtId="165" fontId="15" fillId="2" borderId="30" xfId="0" applyNumberFormat="1" applyFont="1" applyFill="1" applyBorder="1" applyAlignment="1">
      <alignment horizontal="left" indent="2"/>
    </xf>
    <xf numFmtId="165" fontId="15" fillId="2" borderId="77" xfId="0" applyNumberFormat="1" applyFont="1" applyFill="1" applyBorder="1" applyAlignment="1">
      <alignment horizontal="left" indent="2"/>
    </xf>
    <xf numFmtId="0" fontId="3" fillId="0" borderId="63" xfId="0" applyFont="1" applyBorder="1" applyAlignment="1">
      <alignment horizontal="left" indent="2"/>
    </xf>
    <xf numFmtId="0" fontId="3" fillId="0" borderId="60" xfId="0" applyFont="1" applyBorder="1" applyAlignment="1">
      <alignment horizontal="left" indent="2"/>
    </xf>
    <xf numFmtId="165" fontId="26" fillId="0" borderId="0" xfId="0" applyNumberFormat="1" applyFont="1" applyFill="1" applyBorder="1" applyAlignment="1">
      <alignment horizontal="center"/>
    </xf>
    <xf numFmtId="0" fontId="17" fillId="4" borderId="0" xfId="0" applyFont="1" applyFill="1" applyBorder="1" applyAlignment="1">
      <alignment vertical="top" wrapText="1"/>
    </xf>
    <xf numFmtId="0" fontId="0" fillId="4" borderId="0" xfId="0" applyFill="1" applyBorder="1" applyAlignment="1">
      <alignment vertical="top" wrapText="1"/>
    </xf>
    <xf numFmtId="0" fontId="27" fillId="4" borderId="0" xfId="0" applyFont="1" applyFill="1" applyBorder="1" applyAlignment="1">
      <alignment vertical="top" wrapText="1"/>
    </xf>
    <xf numFmtId="0" fontId="10" fillId="0" borderId="0" xfId="0" applyFont="1" applyBorder="1" applyAlignment="1">
      <alignment vertical="top" wrapText="1"/>
    </xf>
    <xf numFmtId="0" fontId="18" fillId="4" borderId="0" xfId="0" applyNumberFormat="1" applyFont="1" applyFill="1" applyBorder="1" applyAlignment="1">
      <alignment vertical="top" wrapText="1"/>
    </xf>
    <xf numFmtId="0" fontId="18" fillId="0" borderId="0" xfId="0" applyFont="1" applyBorder="1" applyAlignment="1">
      <alignment vertical="top" wrapText="1"/>
    </xf>
    <xf numFmtId="165" fontId="18" fillId="4" borderId="0" xfId="0" applyNumberFormat="1" applyFont="1" applyFill="1" applyBorder="1" applyAlignment="1">
      <alignment vertical="top" wrapText="1"/>
    </xf>
    <xf numFmtId="0" fontId="18" fillId="0" borderId="0" xfId="0" applyNumberFormat="1" applyFont="1" applyBorder="1" applyAlignment="1">
      <alignment vertical="top" wrapText="1"/>
    </xf>
    <xf numFmtId="0" fontId="18" fillId="4" borderId="0" xfId="0" applyFont="1" applyFill="1" applyBorder="1" applyAlignment="1">
      <alignment vertical="top" wrapText="1"/>
    </xf>
    <xf numFmtId="3" fontId="11" fillId="0" borderId="0" xfId="2" applyNumberFormat="1" applyFont="1" applyFill="1" applyAlignment="1">
      <alignment horizontal="center"/>
    </xf>
    <xf numFmtId="0" fontId="2" fillId="0" borderId="0" xfId="2" applyFont="1" applyFill="1" applyBorder="1" applyAlignment="1">
      <alignment horizontal="center"/>
    </xf>
    <xf numFmtId="0" fontId="48" fillId="0" borderId="0" xfId="7" applyFont="1" applyFill="1" applyAlignment="1">
      <alignment horizontal="center"/>
    </xf>
    <xf numFmtId="0" fontId="2" fillId="0" borderId="0" xfId="7" applyFont="1" applyFill="1" applyAlignment="1">
      <alignment horizontal="left" vertical="center" wrapText="1"/>
    </xf>
    <xf numFmtId="0" fontId="2" fillId="0" borderId="0" xfId="0" applyFont="1" applyFill="1" applyAlignment="1">
      <alignment horizontal="left" vertical="center" wrapText="1"/>
    </xf>
    <xf numFmtId="0" fontId="2" fillId="0" borderId="0" xfId="6" applyFont="1" applyFill="1" applyAlignment="1">
      <alignment horizontal="left" vertical="center" wrapText="1"/>
    </xf>
    <xf numFmtId="0" fontId="2" fillId="0" borderId="0" xfId="6" applyFont="1" applyFill="1" applyAlignment="1">
      <alignment horizontal="left" vertical="top" wrapText="1"/>
    </xf>
    <xf numFmtId="165" fontId="90" fillId="0" borderId="34" xfId="0" applyNumberFormat="1" applyFont="1" applyBorder="1" applyAlignment="1">
      <alignment horizontal="center"/>
    </xf>
    <xf numFmtId="165" fontId="90" fillId="0" borderId="199" xfId="0" applyNumberFormat="1" applyFont="1" applyBorder="1" applyAlignment="1">
      <alignment horizontal="center"/>
    </xf>
  </cellXfs>
  <cellStyles count="8">
    <cellStyle name="Comma" xfId="3" builtinId="3"/>
    <cellStyle name="Currency" xfId="4" builtinId="4"/>
    <cellStyle name="Normal" xfId="0" builtinId="0"/>
    <cellStyle name="Normal 2" xfId="2"/>
    <cellStyle name="Normal_Appendix Exhibits.FINAL 2" xfId="6"/>
    <cellStyle name="Normal_Rsrcs_X_ DOJ Goal  Obj" xfId="1"/>
    <cellStyle name="Normal_Rsrcs_X_ DOJ Goal  Obj 2" xfId="5"/>
    <cellStyle name="Normal_Sheet1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733425</xdr:colOff>
      <xdr:row>27</xdr:row>
      <xdr:rowOff>9525</xdr:rowOff>
    </xdr:to>
    <xdr:pic>
      <xdr:nvPicPr>
        <xdr:cNvPr id="2" name="Picture 1" descr="Federal Bureau of Prisons organization chart"/>
        <xdr:cNvPicPr>
          <a:picLocks noChangeAspect="1" noChangeArrowheads="1"/>
        </xdr:cNvPicPr>
      </xdr:nvPicPr>
      <xdr:blipFill>
        <a:blip xmlns:r="http://schemas.openxmlformats.org/officeDocument/2006/relationships" r:embed="rId1" cstate="print">
          <a:extLst>
            <a:ext uri="{BEBA8EAE-BF5A-486C-A8C5-ECC9F3942E4B}">
              <a14:imgProps xmlns="" xmlns:a14="http://schemas.microsoft.com/office/drawing/2010/main">
                <a14:imgLayer r:embed="rId2">
                  <a14:imgEffect>
                    <a14:sharpenSoften amount="52000"/>
                  </a14:imgEffect>
                </a14:imgLayer>
              </a14:imgProps>
            </a:ext>
            <a:ext uri="{28A0092B-C50C-407E-A947-70E740481C1C}">
              <a14:useLocalDpi xmlns="" xmlns:a14="http://schemas.microsoft.com/office/drawing/2010/main" val="0"/>
            </a:ext>
          </a:extLst>
        </a:blip>
        <a:srcRect/>
        <a:stretch>
          <a:fillRect/>
        </a:stretch>
      </xdr:blipFill>
      <xdr:spPr bwMode="auto">
        <a:xfrm>
          <a:off x="0" y="0"/>
          <a:ext cx="6829425" cy="4962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
  <sheetViews>
    <sheetView zoomScaleNormal="100" zoomScaleSheetLayoutView="100" workbookViewId="0">
      <selection activeCell="A21" sqref="A21:Q25"/>
    </sheetView>
  </sheetViews>
  <sheetFormatPr defaultColWidth="8.90625" defaultRowHeight="15"/>
  <cols>
    <col min="1" max="16384" width="8.90625" style="769"/>
  </cols>
  <sheetData/>
  <pageMargins left="0.7" right="0.7" top="1.25" bottom="1" header="1" footer="0.5"/>
  <pageSetup fitToHeight="0" orientation="landscape" r:id="rId1"/>
  <headerFooter>
    <oddHeader>&amp;L&amp;"Times New Roman,Bold"A: Organization Chart</oddHeader>
    <oddFooter>&amp;C&amp;"Times New Roman,Regular"Exhibit A - Organization Chart</oddFooter>
  </headerFooter>
  <drawing r:id="rId2"/>
</worksheet>
</file>

<file path=xl/worksheets/sheet10.xml><?xml version="1.0" encoding="utf-8"?>
<worksheet xmlns="http://schemas.openxmlformats.org/spreadsheetml/2006/main" xmlns:r="http://schemas.openxmlformats.org/officeDocument/2006/relationships">
  <sheetPr codeName="Sheet16">
    <pageSetUpPr fitToPage="1"/>
  </sheetPr>
  <dimension ref="A1:K38"/>
  <sheetViews>
    <sheetView showGridLines="0" showOutlineSymbols="0" view="pageBreakPreview" zoomScale="75" zoomScaleNormal="75" zoomScaleSheetLayoutView="75" workbookViewId="0">
      <selection activeCell="A21" sqref="A21:Q25"/>
    </sheetView>
  </sheetViews>
  <sheetFormatPr defaultColWidth="8.90625" defaultRowHeight="15.6"/>
  <cols>
    <col min="1" max="1" width="50.54296875" style="9" customWidth="1"/>
    <col min="2" max="2" width="10.90625" style="9" customWidth="1"/>
    <col min="3" max="5" width="10.54296875" style="9" customWidth="1"/>
    <col min="6" max="6" width="9.1796875" style="9" customWidth="1"/>
    <col min="7" max="7" width="9.81640625" style="9" customWidth="1"/>
    <col min="8" max="8" width="7.81640625" style="9" customWidth="1"/>
    <col min="9" max="9" width="11.81640625" style="9" bestFit="1" customWidth="1"/>
    <col min="10" max="10" width="1.1796875" style="87" customWidth="1"/>
    <col min="11" max="16384" width="8.90625" style="9"/>
  </cols>
  <sheetData>
    <row r="1" spans="1:11" ht="21">
      <c r="A1" s="1165" t="s">
        <v>49</v>
      </c>
      <c r="B1" s="1166"/>
      <c r="C1" s="1166"/>
      <c r="D1" s="1166"/>
      <c r="E1" s="1166"/>
      <c r="F1" s="1166"/>
      <c r="G1" s="1166"/>
      <c r="H1" s="1166"/>
      <c r="I1" s="1166"/>
      <c r="J1" s="235" t="s">
        <v>67</v>
      </c>
      <c r="K1" s="8"/>
    </row>
    <row r="2" spans="1:11">
      <c r="A2" s="163"/>
      <c r="B2" s="23"/>
      <c r="C2" s="23"/>
      <c r="D2" s="23"/>
      <c r="E2" s="23"/>
      <c r="F2" s="23"/>
      <c r="G2" s="23"/>
      <c r="H2" s="23"/>
      <c r="I2" s="23"/>
      <c r="J2" s="235" t="s">
        <v>67</v>
      </c>
      <c r="K2" s="8"/>
    </row>
    <row r="3" spans="1:11">
      <c r="A3" s="23"/>
      <c r="B3" s="23"/>
      <c r="C3" s="23"/>
      <c r="D3" s="23"/>
      <c r="E3" s="23"/>
      <c r="F3" s="23"/>
      <c r="G3" s="23"/>
      <c r="H3" s="23"/>
      <c r="I3" s="23"/>
      <c r="J3" s="235" t="s">
        <v>67</v>
      </c>
      <c r="K3" s="8"/>
    </row>
    <row r="4" spans="1:11">
      <c r="A4" s="1164" t="s">
        <v>66</v>
      </c>
      <c r="B4" s="1018"/>
      <c r="C4" s="1018"/>
      <c r="D4" s="1018"/>
      <c r="E4" s="1018"/>
      <c r="F4" s="1018"/>
      <c r="G4" s="1018"/>
      <c r="H4" s="1018"/>
      <c r="I4" s="1018"/>
      <c r="J4" s="235" t="s">
        <v>67</v>
      </c>
      <c r="K4" s="8"/>
    </row>
    <row r="5" spans="1:11">
      <c r="A5" s="1163" t="str">
        <f>+'B. Summary of Requirements '!A4</f>
        <v>Federal Prison System</v>
      </c>
      <c r="B5" s="1013"/>
      <c r="C5" s="1013"/>
      <c r="D5" s="1013"/>
      <c r="E5" s="1013"/>
      <c r="F5" s="1013"/>
      <c r="G5" s="1013"/>
      <c r="H5" s="1013"/>
      <c r="I5" s="1013"/>
      <c r="J5" s="235" t="s">
        <v>67</v>
      </c>
      <c r="K5" s="8"/>
    </row>
    <row r="6" spans="1:11">
      <c r="A6" s="1163" t="str">
        <f>+'B. Summary of Requirements '!A5</f>
        <v>Buildings and Facilities</v>
      </c>
      <c r="B6" s="1018"/>
      <c r="C6" s="1018"/>
      <c r="D6" s="1018"/>
      <c r="E6" s="1018"/>
      <c r="F6" s="1018"/>
      <c r="G6" s="1018"/>
      <c r="H6" s="1018"/>
      <c r="I6" s="1018"/>
      <c r="J6" s="235" t="s">
        <v>67</v>
      </c>
      <c r="K6" s="8"/>
    </row>
    <row r="7" spans="1:11">
      <c r="A7" s="164"/>
      <c r="B7" s="164"/>
      <c r="C7" s="164"/>
      <c r="D7" s="164"/>
      <c r="E7" s="164"/>
      <c r="F7" s="164"/>
      <c r="G7" s="164"/>
      <c r="H7" s="164"/>
      <c r="I7" s="164"/>
      <c r="J7" s="235" t="s">
        <v>67</v>
      </c>
      <c r="K7" s="8"/>
    </row>
    <row r="8" spans="1:11" ht="16.2" thickBot="1">
      <c r="A8" s="23" t="s">
        <v>59</v>
      </c>
      <c r="B8" s="23"/>
      <c r="C8" s="23"/>
      <c r="D8" s="23"/>
      <c r="E8" s="23"/>
      <c r="F8" s="23"/>
      <c r="G8" s="23"/>
      <c r="H8" s="23"/>
      <c r="I8" s="23"/>
      <c r="J8" s="235" t="s">
        <v>67</v>
      </c>
      <c r="K8" s="8"/>
    </row>
    <row r="9" spans="1:11" ht="15.75" customHeight="1">
      <c r="A9" s="1171" t="s">
        <v>101</v>
      </c>
      <c r="B9" s="205" t="s">
        <v>154</v>
      </c>
      <c r="C9" s="207"/>
      <c r="D9" s="1174" t="s">
        <v>221</v>
      </c>
      <c r="E9" s="1175"/>
      <c r="F9" s="1167" t="s">
        <v>146</v>
      </c>
      <c r="G9" s="1168"/>
      <c r="H9" s="1167" t="s">
        <v>21</v>
      </c>
      <c r="I9" s="1168"/>
      <c r="J9" s="235" t="s">
        <v>67</v>
      </c>
      <c r="K9" s="8"/>
    </row>
    <row r="10" spans="1:11">
      <c r="A10" s="1172"/>
      <c r="B10" s="208" t="s">
        <v>54</v>
      </c>
      <c r="C10" s="206"/>
      <c r="D10" s="1176"/>
      <c r="E10" s="1177"/>
      <c r="F10" s="1169"/>
      <c r="G10" s="1170"/>
      <c r="H10" s="1169"/>
      <c r="I10" s="1170"/>
      <c r="J10" s="235" t="s">
        <v>67</v>
      </c>
      <c r="K10" s="8"/>
    </row>
    <row r="11" spans="1:11" ht="16.2" thickBot="1">
      <c r="A11" s="1173"/>
      <c r="B11" s="130" t="s">
        <v>58</v>
      </c>
      <c r="C11" s="33" t="s">
        <v>60</v>
      </c>
      <c r="D11" s="654" t="s">
        <v>58</v>
      </c>
      <c r="E11" s="33" t="s">
        <v>60</v>
      </c>
      <c r="F11" s="130" t="s">
        <v>58</v>
      </c>
      <c r="G11" s="33" t="s">
        <v>60</v>
      </c>
      <c r="H11" s="130" t="s">
        <v>58</v>
      </c>
      <c r="I11" s="34" t="s">
        <v>60</v>
      </c>
      <c r="J11" s="235" t="s">
        <v>67</v>
      </c>
      <c r="K11" s="8"/>
    </row>
    <row r="12" spans="1:11">
      <c r="A12" s="35" t="s">
        <v>112</v>
      </c>
      <c r="B12" s="131">
        <v>2</v>
      </c>
      <c r="C12" s="103">
        <v>303</v>
      </c>
      <c r="D12" s="131">
        <v>3</v>
      </c>
      <c r="E12" s="103">
        <v>458</v>
      </c>
      <c r="F12" s="131">
        <v>3</v>
      </c>
      <c r="G12" s="103">
        <v>441</v>
      </c>
      <c r="H12" s="131">
        <f t="shared" ref="H12:I16" si="0">SUM(F12-D12)</f>
        <v>0</v>
      </c>
      <c r="I12" s="104">
        <f t="shared" si="0"/>
        <v>-17</v>
      </c>
      <c r="J12" s="235" t="s">
        <v>67</v>
      </c>
      <c r="K12" s="8"/>
    </row>
    <row r="13" spans="1:11">
      <c r="A13" s="35" t="s">
        <v>113</v>
      </c>
      <c r="B13" s="132">
        <v>17</v>
      </c>
      <c r="C13" s="103">
        <v>2258</v>
      </c>
      <c r="D13" s="131">
        <v>17</v>
      </c>
      <c r="E13" s="103">
        <v>2272</v>
      </c>
      <c r="F13" s="132">
        <v>15</v>
      </c>
      <c r="G13" s="103">
        <v>2006</v>
      </c>
      <c r="H13" s="132">
        <f t="shared" si="0"/>
        <v>-2</v>
      </c>
      <c r="I13" s="104">
        <f t="shared" si="0"/>
        <v>-266</v>
      </c>
      <c r="J13" s="235" t="s">
        <v>67</v>
      </c>
      <c r="K13" s="8"/>
    </row>
    <row r="14" spans="1:11">
      <c r="A14" s="35" t="s">
        <v>114</v>
      </c>
      <c r="B14" s="132">
        <v>85</v>
      </c>
      <c r="C14" s="103">
        <v>8985</v>
      </c>
      <c r="D14" s="131">
        <v>83</v>
      </c>
      <c r="E14" s="103">
        <v>8792</v>
      </c>
      <c r="F14" s="132">
        <v>76</v>
      </c>
      <c r="G14" s="103">
        <v>8026</v>
      </c>
      <c r="H14" s="132">
        <f t="shared" si="0"/>
        <v>-7</v>
      </c>
      <c r="I14" s="104">
        <f t="shared" si="0"/>
        <v>-766</v>
      </c>
      <c r="J14" s="235" t="s">
        <v>67</v>
      </c>
      <c r="K14" s="8"/>
    </row>
    <row r="15" spans="1:11">
      <c r="A15" s="35" t="s">
        <v>115</v>
      </c>
      <c r="B15" s="132">
        <v>106</v>
      </c>
      <c r="C15" s="103">
        <v>9099</v>
      </c>
      <c r="D15" s="131">
        <v>104</v>
      </c>
      <c r="E15" s="103">
        <v>8958</v>
      </c>
      <c r="F15" s="132">
        <v>98</v>
      </c>
      <c r="G15" s="103">
        <v>8541</v>
      </c>
      <c r="H15" s="132">
        <f t="shared" si="0"/>
        <v>-6</v>
      </c>
      <c r="I15" s="104">
        <f t="shared" si="0"/>
        <v>-417</v>
      </c>
      <c r="J15" s="235" t="s">
        <v>67</v>
      </c>
      <c r="K15" s="8"/>
    </row>
    <row r="16" spans="1:11">
      <c r="A16" s="35" t="s">
        <v>116</v>
      </c>
      <c r="B16" s="132">
        <v>56</v>
      </c>
      <c r="C16" s="103">
        <v>3859</v>
      </c>
      <c r="D16" s="131">
        <v>53</v>
      </c>
      <c r="E16" s="103">
        <v>3711</v>
      </c>
      <c r="F16" s="132">
        <v>53</v>
      </c>
      <c r="G16" s="103">
        <v>3882</v>
      </c>
      <c r="H16" s="132">
        <f t="shared" si="0"/>
        <v>0</v>
      </c>
      <c r="I16" s="104">
        <f t="shared" si="0"/>
        <v>171</v>
      </c>
      <c r="J16" s="235" t="s">
        <v>67</v>
      </c>
      <c r="K16" s="8"/>
    </row>
    <row r="17" spans="1:11">
      <c r="A17" s="35" t="s">
        <v>117</v>
      </c>
      <c r="B17" s="132">
        <v>5</v>
      </c>
      <c r="C17" s="103">
        <v>286</v>
      </c>
      <c r="D17" s="131">
        <v>5</v>
      </c>
      <c r="E17" s="103">
        <v>288</v>
      </c>
      <c r="F17" s="132">
        <v>5</v>
      </c>
      <c r="G17" s="103">
        <v>271</v>
      </c>
      <c r="H17" s="132">
        <f>SUM(F17-B17)</f>
        <v>0</v>
      </c>
      <c r="I17" s="104">
        <f>SUM(G17-E17)</f>
        <v>-17</v>
      </c>
      <c r="J17" s="235" t="s">
        <v>67</v>
      </c>
      <c r="K17" s="8"/>
    </row>
    <row r="18" spans="1:11">
      <c r="A18" s="35" t="s">
        <v>118</v>
      </c>
      <c r="B18" s="132">
        <v>4</v>
      </c>
      <c r="C18" s="103">
        <v>195</v>
      </c>
      <c r="D18" s="131">
        <v>4</v>
      </c>
      <c r="E18" s="103">
        <v>191</v>
      </c>
      <c r="F18" s="132">
        <v>4</v>
      </c>
      <c r="G18" s="103">
        <v>190</v>
      </c>
      <c r="H18" s="132">
        <f t="shared" ref="H18:I20" si="1">SUM(F18-D18)</f>
        <v>0</v>
      </c>
      <c r="I18" s="104">
        <f t="shared" si="1"/>
        <v>-1</v>
      </c>
      <c r="J18" s="235" t="s">
        <v>67</v>
      </c>
      <c r="K18" s="8"/>
    </row>
    <row r="19" spans="1:11">
      <c r="A19" s="35" t="s">
        <v>119</v>
      </c>
      <c r="B19" s="132">
        <v>5</v>
      </c>
      <c r="C19" s="103">
        <v>195</v>
      </c>
      <c r="D19" s="131">
        <v>5</v>
      </c>
      <c r="E19" s="103">
        <v>196</v>
      </c>
      <c r="F19" s="132">
        <v>5</v>
      </c>
      <c r="G19" s="103">
        <v>209</v>
      </c>
      <c r="H19" s="132">
        <f t="shared" si="1"/>
        <v>0</v>
      </c>
      <c r="I19" s="104">
        <f t="shared" si="1"/>
        <v>13</v>
      </c>
      <c r="J19" s="235" t="s">
        <v>67</v>
      </c>
      <c r="K19" s="8"/>
    </row>
    <row r="20" spans="1:11">
      <c r="A20" s="35" t="s">
        <v>120</v>
      </c>
      <c r="B20" s="133">
        <v>1</v>
      </c>
      <c r="C20" s="103">
        <v>34</v>
      </c>
      <c r="D20" s="653">
        <v>1</v>
      </c>
      <c r="E20" s="652">
        <v>34</v>
      </c>
      <c r="F20" s="133">
        <v>1</v>
      </c>
      <c r="G20" s="103">
        <v>37</v>
      </c>
      <c r="H20" s="133">
        <f t="shared" si="1"/>
        <v>0</v>
      </c>
      <c r="I20" s="104">
        <f t="shared" si="1"/>
        <v>3</v>
      </c>
      <c r="J20" s="235" t="s">
        <v>67</v>
      </c>
      <c r="K20" s="8"/>
    </row>
    <row r="21" spans="1:11">
      <c r="A21" s="46" t="s">
        <v>41</v>
      </c>
      <c r="B21" s="105">
        <f t="shared" ref="B21:I21" si="2">SUM(B12:B20)</f>
        <v>281</v>
      </c>
      <c r="C21" s="221">
        <f t="shared" si="2"/>
        <v>25214</v>
      </c>
      <c r="D21" s="655">
        <f>SUM(D12:D20)</f>
        <v>275</v>
      </c>
      <c r="E21" s="221">
        <f>SUM(E12:E20)</f>
        <v>24900</v>
      </c>
      <c r="F21" s="105">
        <f t="shared" si="2"/>
        <v>260</v>
      </c>
      <c r="G21" s="221">
        <f t="shared" si="2"/>
        <v>23603</v>
      </c>
      <c r="H21" s="105">
        <f t="shared" si="2"/>
        <v>-15</v>
      </c>
      <c r="I21" s="220">
        <f t="shared" si="2"/>
        <v>-1297</v>
      </c>
      <c r="J21" s="235" t="s">
        <v>67</v>
      </c>
      <c r="K21" s="8"/>
    </row>
    <row r="22" spans="1:11">
      <c r="A22" s="47"/>
      <c r="B22" s="106"/>
      <c r="C22" s="812"/>
      <c r="D22" s="107"/>
      <c r="E22" s="107"/>
      <c r="F22" s="111"/>
      <c r="G22" s="79"/>
      <c r="H22" s="106"/>
      <c r="I22" s="112"/>
      <c r="J22" s="235" t="s">
        <v>67</v>
      </c>
      <c r="K22" s="8"/>
    </row>
    <row r="23" spans="1:11">
      <c r="A23" s="47" t="s">
        <v>42</v>
      </c>
      <c r="B23" s="108"/>
      <c r="C23" s="257">
        <v>89732</v>
      </c>
      <c r="D23" s="656"/>
      <c r="E23" s="257">
        <v>90545</v>
      </c>
      <c r="F23" s="111"/>
      <c r="G23" s="270">
        <v>90780</v>
      </c>
      <c r="H23" s="106"/>
      <c r="I23" s="112"/>
      <c r="J23" s="235" t="s">
        <v>67</v>
      </c>
      <c r="K23" s="8"/>
    </row>
    <row r="24" spans="1:11" ht="16.2" thickBot="1">
      <c r="A24" s="49" t="s">
        <v>43</v>
      </c>
      <c r="B24" s="109"/>
      <c r="C24" s="357">
        <v>12</v>
      </c>
      <c r="D24" s="657"/>
      <c r="E24" s="357">
        <v>12</v>
      </c>
      <c r="F24" s="358"/>
      <c r="G24" s="359">
        <v>12</v>
      </c>
      <c r="H24" s="110"/>
      <c r="I24" s="113"/>
      <c r="J24" s="235" t="s">
        <v>15</v>
      </c>
      <c r="K24" s="8"/>
    </row>
    <row r="25" spans="1:11">
      <c r="A25" s="1161"/>
      <c r="B25" s="1162"/>
      <c r="C25" s="1162"/>
      <c r="D25" s="1162"/>
      <c r="E25" s="1162"/>
      <c r="F25" s="1162"/>
      <c r="G25" s="1162"/>
      <c r="H25" s="1162"/>
      <c r="I25" s="1162"/>
      <c r="J25" s="1162"/>
    </row>
    <row r="26" spans="1:11" ht="21">
      <c r="A26" s="269"/>
      <c r="C26" s="14"/>
      <c r="D26" s="14"/>
      <c r="E26" s="14"/>
      <c r="F26" s="14"/>
      <c r="G26" s="14"/>
      <c r="H26" s="14"/>
      <c r="I26" s="14"/>
    </row>
    <row r="27" spans="1:11" ht="20.399999999999999">
      <c r="A27" s="268"/>
      <c r="B27" s="59"/>
      <c r="C27" s="59"/>
      <c r="D27" s="59"/>
      <c r="E27" s="59"/>
      <c r="F27" s="59"/>
      <c r="G27" s="59"/>
      <c r="H27" s="59"/>
    </row>
    <row r="28" spans="1:11" ht="20.399999999999999">
      <c r="A28" s="268"/>
      <c r="B28" s="59"/>
      <c r="C28" s="59"/>
      <c r="D28" s="59"/>
      <c r="E28" s="59"/>
      <c r="F28" s="59"/>
      <c r="G28" s="59"/>
      <c r="H28" s="59"/>
    </row>
    <row r="29" spans="1:11" ht="21" customHeight="1">
      <c r="A29" s="265"/>
      <c r="B29" s="265"/>
      <c r="C29" s="265"/>
      <c r="D29" s="265"/>
      <c r="E29" s="265"/>
      <c r="F29" s="265"/>
      <c r="G29" s="265"/>
      <c r="H29" s="265"/>
    </row>
    <row r="30" spans="1:11" ht="20.399999999999999">
      <c r="A30" s="266"/>
      <c r="B30" s="265"/>
      <c r="C30" s="60"/>
      <c r="D30" s="60"/>
      <c r="E30" s="60"/>
      <c r="F30" s="60"/>
      <c r="G30" s="60"/>
      <c r="H30" s="60"/>
    </row>
    <row r="31" spans="1:11" ht="19.5" customHeight="1">
      <c r="A31" s="264"/>
      <c r="B31" s="265"/>
      <c r="C31" s="263"/>
      <c r="D31" s="620"/>
      <c r="E31" s="620"/>
      <c r="F31" s="263"/>
      <c r="G31" s="263"/>
      <c r="H31" s="263"/>
    </row>
    <row r="32" spans="1:11" ht="20.399999999999999">
      <c r="B32" s="265"/>
    </row>
    <row r="33" spans="2:10" ht="20.399999999999999">
      <c r="B33" s="265"/>
      <c r="J33" s="86"/>
    </row>
    <row r="34" spans="2:10" ht="20.399999999999999">
      <c r="B34" s="265"/>
    </row>
    <row r="35" spans="2:10" ht="20.399999999999999">
      <c r="B35" s="265"/>
    </row>
    <row r="36" spans="2:10" ht="20.399999999999999">
      <c r="B36" s="265"/>
    </row>
    <row r="37" spans="2:10" ht="20.399999999999999">
      <c r="B37" s="265"/>
    </row>
    <row r="38" spans="2:10" ht="20.399999999999999">
      <c r="B38" s="267"/>
    </row>
  </sheetData>
  <mergeCells count="9">
    <mergeCell ref="A25:J25"/>
    <mergeCell ref="A6:I6"/>
    <mergeCell ref="A5:I5"/>
    <mergeCell ref="A4:I4"/>
    <mergeCell ref="A1:I1"/>
    <mergeCell ref="F9:G10"/>
    <mergeCell ref="H9:I10"/>
    <mergeCell ref="A9:A11"/>
    <mergeCell ref="D9:E10"/>
  </mergeCells>
  <phoneticPr fontId="0" type="noConversion"/>
  <printOptions horizontalCentered="1"/>
  <pageMargins left="0.5" right="0.5" top="1" bottom="1" header="0" footer="0.5"/>
  <pageSetup scale="80" orientation="landscape" r:id="rId1"/>
  <headerFooter scaleWithDoc="0">
    <oddFooter>&amp;C&amp;"Times New Roman,Regular"&amp;14Exhibit K - Summary of Requirements by Grade</oddFooter>
  </headerFooter>
</worksheet>
</file>

<file path=xl/worksheets/sheet11.xml><?xml version="1.0" encoding="utf-8"?>
<worksheet xmlns="http://schemas.openxmlformats.org/spreadsheetml/2006/main" xmlns:r="http://schemas.openxmlformats.org/officeDocument/2006/relationships">
  <sheetPr codeName="Sheet17">
    <pageSetUpPr fitToPage="1"/>
  </sheetPr>
  <dimension ref="A1:N83"/>
  <sheetViews>
    <sheetView view="pageBreakPreview" zoomScale="67" zoomScaleNormal="75" zoomScaleSheetLayoutView="67" workbookViewId="0">
      <selection activeCell="A21" sqref="A21:Q25"/>
    </sheetView>
  </sheetViews>
  <sheetFormatPr defaultColWidth="8.90625" defaultRowHeight="15.6"/>
  <cols>
    <col min="1" max="1" width="1.90625" style="2" customWidth="1"/>
    <col min="2" max="2" width="27.08984375" style="2" customWidth="1"/>
    <col min="3" max="3" width="12.54296875" style="2" customWidth="1"/>
    <col min="4" max="4" width="18.08984375" style="2" customWidth="1"/>
    <col min="5" max="5" width="8.90625" style="2"/>
    <col min="6" max="6" width="10.08984375" style="2" customWidth="1"/>
    <col min="7" max="7" width="8.90625" style="2"/>
    <col min="8" max="8" width="12.90625" style="2" customWidth="1"/>
    <col min="9" max="9" width="8.90625" style="2"/>
    <col min="10" max="10" width="11.36328125" style="2" customWidth="1"/>
    <col min="11" max="11" width="8.90625" style="2"/>
    <col min="12" max="12" width="12" style="2" customWidth="1"/>
    <col min="13" max="13" width="1.54296875" style="85" customWidth="1"/>
    <col min="14" max="14" width="8.7265625" customWidth="1"/>
    <col min="15" max="16384" width="8.90625" style="2"/>
  </cols>
  <sheetData>
    <row r="1" spans="1:14" ht="19.2" customHeight="1">
      <c r="A1" s="1198" t="s">
        <v>48</v>
      </c>
      <c r="B1" s="955"/>
      <c r="C1" s="955"/>
      <c r="D1" s="955"/>
      <c r="E1" s="955"/>
      <c r="F1" s="955"/>
      <c r="G1" s="955"/>
      <c r="H1" s="955"/>
      <c r="I1" s="955"/>
      <c r="J1" s="955"/>
      <c r="K1" s="955"/>
      <c r="L1" s="955"/>
      <c r="M1" s="236" t="s">
        <v>67</v>
      </c>
      <c r="N1" s="129"/>
    </row>
    <row r="2" spans="1:14" ht="19.2" customHeight="1">
      <c r="A2" s="1199"/>
      <c r="B2" s="1195"/>
      <c r="C2" s="1195"/>
      <c r="D2" s="1195"/>
      <c r="E2" s="1195"/>
      <c r="F2" s="1195"/>
      <c r="G2" s="1195"/>
      <c r="H2" s="1195"/>
      <c r="I2" s="1195"/>
      <c r="J2" s="1195"/>
      <c r="K2" s="1195"/>
      <c r="L2" s="1195"/>
      <c r="M2" s="236" t="s">
        <v>67</v>
      </c>
      <c r="N2" s="129"/>
    </row>
    <row r="3" spans="1:14">
      <c r="A3" s="1200" t="s">
        <v>46</v>
      </c>
      <c r="B3" s="1195"/>
      <c r="C3" s="1195"/>
      <c r="D3" s="1195"/>
      <c r="E3" s="1195"/>
      <c r="F3" s="1195"/>
      <c r="G3" s="1195"/>
      <c r="H3" s="1195"/>
      <c r="I3" s="1195"/>
      <c r="J3" s="1195"/>
      <c r="K3" s="1195"/>
      <c r="L3" s="1195"/>
      <c r="M3" s="236" t="s">
        <v>67</v>
      </c>
      <c r="N3" s="129"/>
    </row>
    <row r="4" spans="1:14">
      <c r="A4" s="1094" t="str">
        <f>+'B. Summary of Requirements '!A4</f>
        <v>Federal Prison System</v>
      </c>
      <c r="B4" s="1195"/>
      <c r="C4" s="1195"/>
      <c r="D4" s="1195"/>
      <c r="E4" s="1195"/>
      <c r="F4" s="1195"/>
      <c r="G4" s="1195"/>
      <c r="H4" s="1195"/>
      <c r="I4" s="1195"/>
      <c r="J4" s="1195"/>
      <c r="K4" s="1195"/>
      <c r="L4" s="1195"/>
      <c r="M4" s="236" t="s">
        <v>67</v>
      </c>
      <c r="N4" s="129"/>
    </row>
    <row r="5" spans="1:14">
      <c r="A5" s="1094" t="str">
        <f>+'B. Summary of Requirements '!A5</f>
        <v>Buildings and Facilities</v>
      </c>
      <c r="B5" s="1195"/>
      <c r="C5" s="1195"/>
      <c r="D5" s="1195"/>
      <c r="E5" s="1195"/>
      <c r="F5" s="1195"/>
      <c r="G5" s="1195"/>
      <c r="H5" s="1195"/>
      <c r="I5" s="1195"/>
      <c r="J5" s="1195"/>
      <c r="K5" s="1195"/>
      <c r="L5" s="1195"/>
      <c r="M5" s="236" t="s">
        <v>67</v>
      </c>
      <c r="N5" s="129"/>
    </row>
    <row r="6" spans="1:14">
      <c r="A6" s="1094" t="s">
        <v>51</v>
      </c>
      <c r="B6" s="1195"/>
      <c r="C6" s="1195"/>
      <c r="D6" s="1195"/>
      <c r="E6" s="1195"/>
      <c r="F6" s="1195"/>
      <c r="G6" s="1195"/>
      <c r="H6" s="1195"/>
      <c r="I6" s="1195"/>
      <c r="J6" s="1195"/>
      <c r="K6" s="1195"/>
      <c r="L6" s="1195"/>
      <c r="M6" s="236" t="s">
        <v>67</v>
      </c>
      <c r="N6" s="129"/>
    </row>
    <row r="7" spans="1:14" ht="11.25" customHeight="1">
      <c r="A7" s="3"/>
      <c r="B7" s="10"/>
      <c r="C7" s="16"/>
      <c r="D7" s="16"/>
      <c r="E7" s="16"/>
      <c r="F7" s="16"/>
      <c r="G7" s="16"/>
      <c r="H7" s="16"/>
      <c r="I7" s="16"/>
      <c r="J7" s="16"/>
      <c r="K7" s="3"/>
      <c r="L7" s="3"/>
      <c r="M7" s="236" t="s">
        <v>67</v>
      </c>
      <c r="N7" s="129"/>
    </row>
    <row r="8" spans="1:14" ht="44.25" customHeight="1">
      <c r="A8" s="1189" t="s">
        <v>44</v>
      </c>
      <c r="B8" s="1190"/>
      <c r="C8" s="1190"/>
      <c r="D8" s="1191"/>
      <c r="E8" s="1196" t="s">
        <v>225</v>
      </c>
      <c r="F8" s="1197"/>
      <c r="G8" s="1187" t="s">
        <v>226</v>
      </c>
      <c r="H8" s="1188"/>
      <c r="I8" s="1184" t="s">
        <v>146</v>
      </c>
      <c r="J8" s="1186"/>
      <c r="K8" s="1184" t="s">
        <v>21</v>
      </c>
      <c r="L8" s="1185"/>
      <c r="M8" s="236" t="s">
        <v>67</v>
      </c>
      <c r="N8" s="129"/>
    </row>
    <row r="9" spans="1:14" ht="25.5" customHeight="1" thickBot="1">
      <c r="A9" s="1192"/>
      <c r="B9" s="1193"/>
      <c r="C9" s="1193"/>
      <c r="D9" s="1194"/>
      <c r="E9" s="167" t="s">
        <v>24</v>
      </c>
      <c r="F9" s="33" t="s">
        <v>60</v>
      </c>
      <c r="G9" s="167" t="s">
        <v>24</v>
      </c>
      <c r="H9" s="33" t="s">
        <v>60</v>
      </c>
      <c r="I9" s="167" t="s">
        <v>24</v>
      </c>
      <c r="J9" s="33" t="s">
        <v>60</v>
      </c>
      <c r="K9" s="167" t="s">
        <v>24</v>
      </c>
      <c r="L9" s="34" t="s">
        <v>60</v>
      </c>
      <c r="M9" s="236" t="s">
        <v>67</v>
      </c>
      <c r="N9" s="129"/>
    </row>
    <row r="10" spans="1:14">
      <c r="A10" s="1178" t="s">
        <v>11</v>
      </c>
      <c r="B10" s="1179"/>
      <c r="C10" s="1179"/>
      <c r="D10" s="1180"/>
      <c r="E10" s="168">
        <v>263</v>
      </c>
      <c r="F10" s="103">
        <v>15426</v>
      </c>
      <c r="G10" s="168">
        <v>256</v>
      </c>
      <c r="H10" s="103">
        <v>14080</v>
      </c>
      <c r="I10" s="168">
        <v>241</v>
      </c>
      <c r="J10" s="103">
        <v>13805</v>
      </c>
      <c r="K10" s="168">
        <f>I10-G10</f>
        <v>-15</v>
      </c>
      <c r="L10" s="104">
        <f>J10-H10</f>
        <v>-275</v>
      </c>
      <c r="M10" s="236" t="s">
        <v>67</v>
      </c>
      <c r="N10" s="129"/>
    </row>
    <row r="11" spans="1:14">
      <c r="A11" s="1181" t="s">
        <v>40</v>
      </c>
      <c r="B11" s="1182"/>
      <c r="C11" s="1182"/>
      <c r="D11" s="1183"/>
      <c r="E11" s="168">
        <v>0</v>
      </c>
      <c r="F11" s="103">
        <v>0</v>
      </c>
      <c r="G11" s="168">
        <v>0</v>
      </c>
      <c r="H11" s="103">
        <v>0</v>
      </c>
      <c r="I11" s="168">
        <v>0</v>
      </c>
      <c r="J11" s="103">
        <f>+H11*1.034</f>
        <v>0</v>
      </c>
      <c r="K11" s="168">
        <f>I11-G11</f>
        <v>0</v>
      </c>
      <c r="L11" s="104">
        <f>J11-H11</f>
        <v>0</v>
      </c>
      <c r="M11" s="236" t="s">
        <v>67</v>
      </c>
      <c r="N11" s="129"/>
    </row>
    <row r="12" spans="1:14">
      <c r="A12" s="1181" t="s">
        <v>28</v>
      </c>
      <c r="B12" s="1182"/>
      <c r="C12" s="1182"/>
      <c r="D12" s="1183"/>
      <c r="E12" s="168">
        <v>0</v>
      </c>
      <c r="F12" s="103">
        <v>0</v>
      </c>
      <c r="G12" s="168">
        <v>0</v>
      </c>
      <c r="H12" s="103">
        <v>0</v>
      </c>
      <c r="I12" s="168">
        <v>0</v>
      </c>
      <c r="J12" s="103">
        <v>0</v>
      </c>
      <c r="K12" s="168">
        <f>+G12+I12</f>
        <v>0</v>
      </c>
      <c r="L12" s="104">
        <f>J12-H12</f>
        <v>0</v>
      </c>
      <c r="M12" s="236" t="s">
        <v>67</v>
      </c>
      <c r="N12" s="129"/>
    </row>
    <row r="13" spans="1:14">
      <c r="A13" s="1211" t="s">
        <v>12</v>
      </c>
      <c r="B13" s="1212"/>
      <c r="C13" s="1212"/>
      <c r="D13" s="1213"/>
      <c r="E13" s="169">
        <f t="shared" ref="E13:J13" si="0">+E10+E11+E12</f>
        <v>263</v>
      </c>
      <c r="F13" s="170">
        <f>SUM(F10:F12)</f>
        <v>15426</v>
      </c>
      <c r="G13" s="169">
        <f t="shared" si="0"/>
        <v>256</v>
      </c>
      <c r="H13" s="170">
        <f>SUM(H10:H12)</f>
        <v>14080</v>
      </c>
      <c r="I13" s="169">
        <f t="shared" si="0"/>
        <v>241</v>
      </c>
      <c r="J13" s="170">
        <f t="shared" si="0"/>
        <v>13805</v>
      </c>
      <c r="K13" s="169">
        <f>SUM(K10:K12)</f>
        <v>-15</v>
      </c>
      <c r="L13" s="171">
        <f>SUM(L10:L12)</f>
        <v>-275</v>
      </c>
      <c r="M13" s="236" t="s">
        <v>67</v>
      </c>
      <c r="N13" s="129"/>
    </row>
    <row r="14" spans="1:14">
      <c r="A14" s="1181" t="s">
        <v>45</v>
      </c>
      <c r="B14" s="1182"/>
      <c r="C14" s="1182"/>
      <c r="D14" s="1183"/>
      <c r="E14" s="168"/>
      <c r="F14" s="103"/>
      <c r="G14" s="168"/>
      <c r="H14" s="103"/>
      <c r="I14" s="168"/>
      <c r="J14" s="103"/>
      <c r="K14" s="168"/>
      <c r="L14" s="104"/>
      <c r="M14" s="236" t="s">
        <v>67</v>
      </c>
      <c r="N14" s="129"/>
    </row>
    <row r="15" spans="1:14">
      <c r="A15" s="1210" t="s">
        <v>29</v>
      </c>
      <c r="B15" s="1208"/>
      <c r="C15" s="1208"/>
      <c r="D15" s="1209"/>
      <c r="E15" s="168"/>
      <c r="F15" s="103">
        <v>5715</v>
      </c>
      <c r="G15" s="168"/>
      <c r="H15" s="103">
        <v>5092</v>
      </c>
      <c r="I15" s="168"/>
      <c r="J15" s="103">
        <v>4734</v>
      </c>
      <c r="K15" s="168"/>
      <c r="L15" s="104">
        <f>J15-H15</f>
        <v>-358</v>
      </c>
      <c r="M15" s="236" t="s">
        <v>67</v>
      </c>
      <c r="N15" s="129"/>
    </row>
    <row r="16" spans="1:14">
      <c r="A16" s="1210" t="s">
        <v>30</v>
      </c>
      <c r="B16" s="1208"/>
      <c r="C16" s="1208"/>
      <c r="D16" s="1209"/>
      <c r="E16" s="168"/>
      <c r="F16" s="103">
        <v>562</v>
      </c>
      <c r="G16" s="168"/>
      <c r="H16" s="103">
        <v>563</v>
      </c>
      <c r="I16" s="168"/>
      <c r="J16" s="103">
        <v>575</v>
      </c>
      <c r="K16" s="168"/>
      <c r="L16" s="104">
        <f>J16-H16</f>
        <v>12</v>
      </c>
      <c r="M16" s="236" t="s">
        <v>67</v>
      </c>
      <c r="N16" s="129"/>
    </row>
    <row r="17" spans="1:14">
      <c r="A17" s="1210" t="s">
        <v>31</v>
      </c>
      <c r="B17" s="1208"/>
      <c r="C17" s="1208"/>
      <c r="D17" s="1209"/>
      <c r="E17" s="168"/>
      <c r="F17" s="103">
        <v>29</v>
      </c>
      <c r="G17" s="168"/>
      <c r="H17" s="103">
        <v>27</v>
      </c>
      <c r="I17" s="168"/>
      <c r="J17" s="103">
        <v>27</v>
      </c>
      <c r="K17" s="168"/>
      <c r="L17" s="104">
        <f>J17-H17</f>
        <v>0</v>
      </c>
      <c r="M17" s="236" t="s">
        <v>67</v>
      </c>
      <c r="N17" s="129"/>
    </row>
    <row r="18" spans="1:14">
      <c r="A18" s="1210" t="s">
        <v>99</v>
      </c>
      <c r="B18" s="1208"/>
      <c r="C18" s="1208"/>
      <c r="D18" s="1209"/>
      <c r="E18" s="168"/>
      <c r="F18" s="103">
        <v>9000</v>
      </c>
      <c r="G18" s="168"/>
      <c r="H18" s="103">
        <v>9000</v>
      </c>
      <c r="I18" s="168"/>
      <c r="J18" s="103">
        <v>9000</v>
      </c>
      <c r="K18" s="168"/>
      <c r="L18" s="104">
        <f>J18-H18</f>
        <v>0</v>
      </c>
      <c r="M18" s="236" t="s">
        <v>67</v>
      </c>
      <c r="N18" s="129"/>
    </row>
    <row r="19" spans="1:14">
      <c r="A19" s="1210" t="s">
        <v>32</v>
      </c>
      <c r="B19" s="1208"/>
      <c r="C19" s="1208"/>
      <c r="D19" s="1209"/>
      <c r="E19" s="168"/>
      <c r="F19" s="103">
        <v>571</v>
      </c>
      <c r="G19" s="168"/>
      <c r="H19" s="103">
        <v>4300</v>
      </c>
      <c r="I19" s="168"/>
      <c r="J19" s="103">
        <v>1484</v>
      </c>
      <c r="K19" s="168"/>
      <c r="L19" s="104">
        <f t="shared" ref="L19:L24" si="1">J19-H19</f>
        <v>-2816</v>
      </c>
      <c r="M19" s="236" t="s">
        <v>67</v>
      </c>
      <c r="N19" s="129"/>
    </row>
    <row r="20" spans="1:14">
      <c r="A20" s="1210" t="s">
        <v>33</v>
      </c>
      <c r="B20" s="1208"/>
      <c r="C20" s="1208"/>
      <c r="D20" s="1209"/>
      <c r="E20" s="168"/>
      <c r="F20" s="103">
        <v>0</v>
      </c>
      <c r="G20" s="168"/>
      <c r="H20" s="103">
        <v>0</v>
      </c>
      <c r="I20" s="168"/>
      <c r="J20" s="103">
        <v>0</v>
      </c>
      <c r="K20" s="168"/>
      <c r="L20" s="104">
        <f t="shared" si="1"/>
        <v>0</v>
      </c>
      <c r="M20" s="236" t="s">
        <v>67</v>
      </c>
      <c r="N20" s="129"/>
    </row>
    <row r="21" spans="1:14">
      <c r="A21" s="1210" t="s">
        <v>34</v>
      </c>
      <c r="B21" s="1208"/>
      <c r="C21" s="1208"/>
      <c r="D21" s="1209"/>
      <c r="E21" s="168"/>
      <c r="F21" s="103">
        <v>62507</v>
      </c>
      <c r="G21" s="168"/>
      <c r="H21" s="103">
        <v>50042</v>
      </c>
      <c r="I21" s="168"/>
      <c r="J21" s="103">
        <v>54000</v>
      </c>
      <c r="K21" s="168"/>
      <c r="L21" s="104">
        <f t="shared" si="1"/>
        <v>3958</v>
      </c>
      <c r="M21" s="236" t="s">
        <v>67</v>
      </c>
      <c r="N21" s="129"/>
    </row>
    <row r="22" spans="1:14">
      <c r="A22" s="1210" t="s">
        <v>35</v>
      </c>
      <c r="B22" s="1208"/>
      <c r="C22" s="1208"/>
      <c r="D22" s="1209"/>
      <c r="E22" s="168"/>
      <c r="F22" s="103">
        <v>16957</v>
      </c>
      <c r="G22" s="168"/>
      <c r="H22" s="103">
        <v>15300</v>
      </c>
      <c r="I22" s="168"/>
      <c r="J22" s="103">
        <v>16800</v>
      </c>
      <c r="K22" s="168"/>
      <c r="L22" s="104">
        <f t="shared" si="1"/>
        <v>1500</v>
      </c>
      <c r="M22" s="236" t="s">
        <v>67</v>
      </c>
      <c r="N22" s="129"/>
    </row>
    <row r="23" spans="1:14">
      <c r="A23" s="1210" t="s">
        <v>36</v>
      </c>
      <c r="B23" s="1208"/>
      <c r="C23" s="1208"/>
      <c r="D23" s="1209"/>
      <c r="E23" s="168"/>
      <c r="F23" s="103">
        <v>13728</v>
      </c>
      <c r="G23" s="168"/>
      <c r="H23" s="103">
        <v>8373</v>
      </c>
      <c r="I23" s="168"/>
      <c r="J23" s="103">
        <v>8500</v>
      </c>
      <c r="K23" s="168"/>
      <c r="L23" s="104">
        <f t="shared" si="1"/>
        <v>127</v>
      </c>
      <c r="M23" s="236" t="s">
        <v>67</v>
      </c>
      <c r="N23" s="129"/>
    </row>
    <row r="24" spans="1:14">
      <c r="A24" s="172" t="s">
        <v>100</v>
      </c>
      <c r="C24" s="134"/>
      <c r="D24" s="165"/>
      <c r="E24" s="168"/>
      <c r="F24" s="103">
        <v>790</v>
      </c>
      <c r="G24" s="168"/>
      <c r="H24" s="103">
        <v>700</v>
      </c>
      <c r="I24" s="168"/>
      <c r="J24" s="103">
        <v>850</v>
      </c>
      <c r="K24" s="168"/>
      <c r="L24" s="104">
        <f t="shared" si="1"/>
        <v>150</v>
      </c>
      <c r="M24" s="236" t="s">
        <v>67</v>
      </c>
      <c r="N24" s="129"/>
    </row>
    <row r="25" spans="1:14">
      <c r="A25" s="1204" t="s">
        <v>37</v>
      </c>
      <c r="B25" s="1205"/>
      <c r="C25" s="1205"/>
      <c r="D25" s="1206"/>
      <c r="E25" s="173"/>
      <c r="F25" s="174">
        <f>SUM(F13:F24)</f>
        <v>125285</v>
      </c>
      <c r="G25" s="173"/>
      <c r="H25" s="174">
        <f>SUM(H13:H24)</f>
        <v>107477</v>
      </c>
      <c r="I25" s="173"/>
      <c r="J25" s="174">
        <f>SUM(J13:J24)</f>
        <v>109775</v>
      </c>
      <c r="K25" s="173"/>
      <c r="L25" s="271">
        <f>SUM(L13:L24)</f>
        <v>2298</v>
      </c>
      <c r="M25" s="236" t="s">
        <v>67</v>
      </c>
      <c r="N25" s="129"/>
    </row>
    <row r="26" spans="1:14" ht="16.95" customHeight="1">
      <c r="A26" s="1207" t="s">
        <v>38</v>
      </c>
      <c r="B26" s="1208"/>
      <c r="C26" s="1208"/>
      <c r="D26" s="1209"/>
      <c r="E26" s="175"/>
      <c r="F26" s="176">
        <v>-223773</v>
      </c>
      <c r="G26" s="175"/>
      <c r="H26" s="176">
        <f>SUM(-F27)</f>
        <v>-197445</v>
      </c>
      <c r="I26" s="175"/>
      <c r="J26" s="176">
        <v>-134968</v>
      </c>
      <c r="K26" s="175"/>
      <c r="L26" s="177"/>
      <c r="M26" s="236" t="s">
        <v>67</v>
      </c>
      <c r="N26" s="129"/>
    </row>
    <row r="27" spans="1:14">
      <c r="A27" s="1207" t="s">
        <v>39</v>
      </c>
      <c r="B27" s="1208"/>
      <c r="C27" s="1208"/>
      <c r="D27" s="1209"/>
      <c r="E27" s="175"/>
      <c r="F27" s="176">
        <v>197445</v>
      </c>
      <c r="G27" s="175"/>
      <c r="H27" s="176">
        <v>179968</v>
      </c>
      <c r="I27" s="175"/>
      <c r="J27" s="176">
        <v>124382</v>
      </c>
      <c r="K27" s="175"/>
      <c r="L27" s="177"/>
      <c r="M27" s="236" t="s">
        <v>67</v>
      </c>
      <c r="N27" s="129"/>
    </row>
    <row r="28" spans="1:14">
      <c r="A28" s="1207" t="s">
        <v>245</v>
      </c>
      <c r="B28" s="1208"/>
      <c r="C28" s="1208"/>
      <c r="D28" s="1209"/>
      <c r="E28" s="175"/>
      <c r="F28" s="176">
        <v>0</v>
      </c>
      <c r="G28" s="175"/>
      <c r="H28" s="176">
        <v>-45000</v>
      </c>
      <c r="I28" s="175"/>
      <c r="J28" s="176">
        <v>-75000</v>
      </c>
      <c r="K28" s="175"/>
      <c r="L28" s="177"/>
      <c r="M28" s="236" t="s">
        <v>67</v>
      </c>
      <c r="N28" s="129"/>
    </row>
    <row r="29" spans="1:14" ht="16.2" thickBot="1">
      <c r="A29" s="1201" t="s">
        <v>244</v>
      </c>
      <c r="B29" s="1202"/>
      <c r="C29" s="1202"/>
      <c r="D29" s="1203"/>
      <c r="E29" s="178"/>
      <c r="F29" s="222">
        <f>SUM(F25:F28)</f>
        <v>98957</v>
      </c>
      <c r="G29" s="633"/>
      <c r="H29" s="222">
        <f>SUM(H25:H28)</f>
        <v>45000</v>
      </c>
      <c r="I29" s="178"/>
      <c r="J29" s="222">
        <f>SUM(J25:J28)</f>
        <v>24189</v>
      </c>
      <c r="K29" s="178"/>
      <c r="L29" s="179"/>
      <c r="M29" s="236" t="s">
        <v>67</v>
      </c>
      <c r="N29" s="129"/>
    </row>
    <row r="30" spans="1:14">
      <c r="A30" s="72"/>
      <c r="B30" s="180"/>
      <c r="C30" s="181"/>
      <c r="D30" s="166"/>
      <c r="E30" s="181"/>
      <c r="F30" s="181"/>
      <c r="G30" s="181"/>
      <c r="H30" s="181"/>
      <c r="I30" s="181"/>
      <c r="J30" s="181"/>
      <c r="K30" s="181"/>
      <c r="L30" s="181"/>
      <c r="M30" s="236" t="s">
        <v>15</v>
      </c>
      <c r="N30" s="129"/>
    </row>
    <row r="31" spans="1:14">
      <c r="A31" s="635" t="s">
        <v>243</v>
      </c>
      <c r="B31" s="636"/>
      <c r="C31" s="634"/>
      <c r="D31" s="634"/>
      <c r="E31" s="634"/>
      <c r="F31" s="634"/>
      <c r="G31" s="634"/>
      <c r="H31" s="634"/>
      <c r="I31" s="634"/>
      <c r="J31" s="634"/>
      <c r="K31" s="634"/>
      <c r="L31" s="634"/>
      <c r="M31" s="236"/>
      <c r="N31" s="129"/>
    </row>
    <row r="32" spans="1:14" ht="17.399999999999999">
      <c r="A32" s="1214"/>
      <c r="B32" s="1214"/>
      <c r="C32" s="1214"/>
      <c r="D32" s="1214"/>
      <c r="E32" s="1214"/>
      <c r="F32" s="1214"/>
      <c r="G32" s="1214"/>
      <c r="H32" s="1214"/>
      <c r="I32" s="1214"/>
      <c r="J32" s="1214"/>
      <c r="K32" s="55"/>
      <c r="L32" s="55"/>
    </row>
    <row r="33" spans="1:12" ht="17.399999999999999">
      <c r="A33" s="50"/>
      <c r="B33" s="51"/>
      <c r="C33" s="52"/>
      <c r="D33" s="52"/>
      <c r="E33" s="52"/>
      <c r="F33" s="52"/>
      <c r="G33" s="52"/>
      <c r="H33" s="52"/>
      <c r="J33" s="52"/>
      <c r="K33" s="55"/>
      <c r="L33" s="55"/>
    </row>
    <row r="34" spans="1:12" ht="41.25" customHeight="1">
      <c r="A34" s="1217"/>
      <c r="B34" s="1218"/>
      <c r="C34" s="1218"/>
      <c r="D34" s="1218"/>
      <c r="E34" s="1218"/>
      <c r="F34" s="1218"/>
      <c r="G34" s="1218"/>
      <c r="H34" s="1218"/>
      <c r="I34" s="1218"/>
      <c r="J34" s="1218"/>
      <c r="K34" s="56"/>
      <c r="L34" s="57"/>
    </row>
    <row r="35" spans="1:12" ht="14.25" customHeight="1">
      <c r="A35" s="50"/>
      <c r="B35" s="53"/>
      <c r="C35" s="54"/>
      <c r="D35" s="54"/>
      <c r="E35" s="54"/>
      <c r="F35" s="54"/>
      <c r="G35" s="54"/>
      <c r="H35" s="54"/>
      <c r="I35" s="54"/>
      <c r="J35" s="54"/>
      <c r="K35" s="56"/>
      <c r="L35" s="56"/>
    </row>
    <row r="36" spans="1:12" ht="77.25" customHeight="1">
      <c r="A36" s="1217"/>
      <c r="B36" s="997"/>
      <c r="C36" s="997"/>
      <c r="D36" s="997"/>
      <c r="E36" s="997"/>
      <c r="F36" s="997"/>
      <c r="G36" s="997"/>
      <c r="H36" s="997"/>
      <c r="I36" s="997"/>
      <c r="J36" s="997"/>
      <c r="K36" s="58"/>
      <c r="L36" s="57"/>
    </row>
    <row r="37" spans="1:12" ht="12.75" customHeight="1">
      <c r="A37" s="50"/>
      <c r="B37" s="53"/>
      <c r="C37" s="54"/>
      <c r="D37" s="54"/>
      <c r="E37" s="54"/>
      <c r="F37" s="54"/>
      <c r="G37" s="54"/>
      <c r="H37" s="54"/>
      <c r="I37" s="54"/>
      <c r="J37" s="54"/>
      <c r="K37" s="56"/>
      <c r="L37" s="56"/>
    </row>
    <row r="38" spans="1:12" ht="54" customHeight="1">
      <c r="A38" s="1217"/>
      <c r="B38" s="1218"/>
      <c r="C38" s="1218"/>
      <c r="D38" s="1218"/>
      <c r="E38" s="1218"/>
      <c r="F38" s="1218"/>
      <c r="G38" s="1218"/>
      <c r="H38" s="1218"/>
      <c r="I38" s="1218"/>
      <c r="J38" s="1218"/>
      <c r="K38" s="58"/>
      <c r="L38" s="57"/>
    </row>
    <row r="39" spans="1:12" ht="43.5" customHeight="1">
      <c r="A39" s="1221"/>
      <c r="B39" s="1220"/>
      <c r="C39" s="1220"/>
      <c r="D39" s="1220"/>
      <c r="E39" s="1220"/>
      <c r="F39" s="1220"/>
      <c r="G39" s="1220"/>
      <c r="H39" s="1220"/>
      <c r="I39" s="1220"/>
      <c r="J39" s="1220"/>
      <c r="K39" s="56"/>
      <c r="L39" s="56"/>
    </row>
    <row r="40" spans="1:12" ht="62.25" customHeight="1">
      <c r="A40" s="99"/>
      <c r="B40" s="1223"/>
      <c r="C40" s="1223"/>
      <c r="D40" s="1223"/>
      <c r="E40" s="1223"/>
      <c r="F40" s="1223"/>
      <c r="G40" s="1223"/>
      <c r="H40" s="1223"/>
      <c r="I40" s="1223"/>
      <c r="J40" s="1223"/>
      <c r="K40" s="56"/>
      <c r="L40" s="56"/>
    </row>
    <row r="41" spans="1:12" ht="12" customHeight="1">
      <c r="A41" s="99"/>
      <c r="B41" s="78"/>
      <c r="C41" s="78"/>
      <c r="D41" s="78"/>
      <c r="E41" s="78"/>
      <c r="F41" s="78"/>
      <c r="G41" s="78"/>
      <c r="H41" s="78"/>
      <c r="I41" s="78"/>
      <c r="J41" s="78"/>
      <c r="K41" s="56"/>
      <c r="L41" s="56"/>
    </row>
    <row r="42" spans="1:12" ht="64.5" customHeight="1">
      <c r="A42" s="1219"/>
      <c r="B42" s="1222"/>
      <c r="C42" s="1222"/>
      <c r="D42" s="1222"/>
      <c r="E42" s="1222"/>
      <c r="F42" s="1222"/>
      <c r="G42" s="1222"/>
      <c r="H42" s="1222"/>
      <c r="I42" s="1222"/>
      <c r="J42" s="1222"/>
      <c r="K42" s="56"/>
      <c r="L42" s="56"/>
    </row>
    <row r="43" spans="1:12" ht="47.25" customHeight="1">
      <c r="A43" s="1219"/>
      <c r="B43" s="1220"/>
      <c r="C43" s="1220"/>
      <c r="D43" s="1220"/>
      <c r="E43" s="1220"/>
      <c r="F43" s="1220"/>
      <c r="G43" s="1220"/>
      <c r="H43" s="1220"/>
      <c r="I43" s="1220"/>
      <c r="J43" s="1220"/>
      <c r="K43" s="56"/>
      <c r="L43" s="56"/>
    </row>
    <row r="44" spans="1:12" ht="60" customHeight="1">
      <c r="A44" s="1219"/>
      <c r="B44" s="1220"/>
      <c r="C44" s="1220"/>
      <c r="D44" s="1220"/>
      <c r="E44" s="1220"/>
      <c r="F44" s="1220"/>
      <c r="G44" s="1220"/>
      <c r="H44" s="1220"/>
      <c r="I44" s="1220"/>
      <c r="J44" s="1220"/>
      <c r="K44" s="56"/>
      <c r="L44" s="56"/>
    </row>
    <row r="45" spans="1:12" ht="9" customHeight="1">
      <c r="A45" s="43"/>
      <c r="B45" s="36"/>
      <c r="C45" s="40"/>
      <c r="D45" s="40"/>
      <c r="E45" s="40"/>
      <c r="F45" s="40"/>
      <c r="G45" s="40"/>
      <c r="H45" s="40"/>
      <c r="I45" s="40"/>
      <c r="J45" s="40"/>
      <c r="K45" s="56"/>
      <c r="L45" s="56"/>
    </row>
    <row r="46" spans="1:12" ht="22.95" customHeight="1">
      <c r="A46" s="43"/>
      <c r="B46" s="1215"/>
      <c r="C46" s="1216"/>
      <c r="D46" s="1216"/>
      <c r="E46" s="1216"/>
      <c r="F46" s="1216"/>
      <c r="G46" s="1216"/>
      <c r="H46" s="1216"/>
      <c r="I46" s="1216"/>
      <c r="J46" s="1216"/>
      <c r="K46" s="1216"/>
      <c r="L46" s="1216"/>
    </row>
    <row r="47" spans="1:12">
      <c r="A47" s="43"/>
      <c r="B47" s="43"/>
      <c r="C47" s="43"/>
      <c r="D47" s="43"/>
      <c r="E47" s="43"/>
      <c r="F47" s="43"/>
      <c r="G47" s="43"/>
      <c r="H47" s="43"/>
      <c r="I47" s="43"/>
      <c r="J47" s="43"/>
      <c r="K47" s="44"/>
      <c r="L47" s="45"/>
    </row>
    <row r="48" spans="1:12" ht="18">
      <c r="A48" s="43"/>
      <c r="B48" s="39"/>
      <c r="C48" s="43"/>
      <c r="D48" s="43"/>
      <c r="E48" s="43"/>
      <c r="F48" s="43"/>
      <c r="G48" s="43"/>
      <c r="H48" s="43"/>
      <c r="I48" s="43"/>
      <c r="J48" s="43"/>
      <c r="K48" s="45"/>
      <c r="L48" s="45"/>
    </row>
    <row r="49" spans="1:12">
      <c r="A49" s="43"/>
      <c r="B49" s="43"/>
      <c r="C49" s="43"/>
      <c r="D49" s="43"/>
      <c r="E49" s="43"/>
      <c r="F49" s="43"/>
      <c r="G49" s="43"/>
      <c r="H49" s="43"/>
      <c r="I49" s="43"/>
      <c r="J49" s="43"/>
      <c r="K49" s="45"/>
      <c r="L49" s="45"/>
    </row>
    <row r="50" spans="1:12" ht="65.400000000000006" customHeight="1">
      <c r="A50" s="43"/>
      <c r="B50" s="1215"/>
      <c r="C50" s="1216"/>
      <c r="D50" s="1216"/>
      <c r="E50" s="1216"/>
      <c r="F50" s="1216"/>
      <c r="G50" s="1216"/>
      <c r="H50" s="1216"/>
      <c r="I50" s="1216"/>
      <c r="J50" s="1216"/>
      <c r="K50" s="1216"/>
      <c r="L50" s="1216"/>
    </row>
    <row r="51" spans="1:12">
      <c r="B51" s="25"/>
      <c r="K51" s="14"/>
      <c r="L51" s="14"/>
    </row>
    <row r="52" spans="1:12">
      <c r="K52" s="14"/>
      <c r="L52" s="82"/>
    </row>
    <row r="53" spans="1:12">
      <c r="K53" s="14"/>
      <c r="L53" s="14"/>
    </row>
    <row r="54" spans="1:12">
      <c r="K54" s="14"/>
      <c r="L54" s="14"/>
    </row>
    <row r="55" spans="1:12">
      <c r="K55" s="14"/>
      <c r="L55" s="14"/>
    </row>
    <row r="56" spans="1:12">
      <c r="K56" s="14"/>
      <c r="L56" s="14"/>
    </row>
    <row r="57" spans="1:12">
      <c r="K57" s="14"/>
      <c r="L57" s="14"/>
    </row>
    <row r="58" spans="1:12">
      <c r="K58" s="14"/>
      <c r="L58" s="14"/>
    </row>
    <row r="59" spans="1:12">
      <c r="K59" s="14"/>
      <c r="L59" s="14"/>
    </row>
    <row r="60" spans="1:12">
      <c r="K60" s="14"/>
      <c r="L60" s="14"/>
    </row>
    <row r="61" spans="1:12">
      <c r="K61" s="14"/>
      <c r="L61" s="14"/>
    </row>
    <row r="62" spans="1:12">
      <c r="K62" s="14"/>
      <c r="L62" s="14"/>
    </row>
    <row r="63" spans="1:12">
      <c r="K63" s="14"/>
      <c r="L63" s="15"/>
    </row>
    <row r="64" spans="1:12">
      <c r="K64" s="14"/>
      <c r="L64" s="15"/>
    </row>
    <row r="65" spans="11:12">
      <c r="K65" s="14"/>
      <c r="L65" s="14"/>
    </row>
    <row r="66" spans="11:12">
      <c r="K66" s="14"/>
      <c r="L66" s="14"/>
    </row>
    <row r="67" spans="11:12">
      <c r="K67" s="14"/>
      <c r="L67" s="14"/>
    </row>
    <row r="68" spans="11:12">
      <c r="K68" s="14"/>
      <c r="L68" s="14"/>
    </row>
    <row r="69" spans="11:12">
      <c r="K69" s="14"/>
      <c r="L69" s="14"/>
    </row>
    <row r="70" spans="11:12">
      <c r="K70" s="14"/>
      <c r="L70" s="14"/>
    </row>
    <row r="71" spans="11:12">
      <c r="K71" s="14"/>
      <c r="L71" s="14"/>
    </row>
    <row r="72" spans="11:12">
      <c r="K72" s="14"/>
      <c r="L72" s="14"/>
    </row>
    <row r="73" spans="11:12">
      <c r="K73" s="14"/>
      <c r="L73" s="14"/>
    </row>
    <row r="74" spans="11:12">
      <c r="K74" s="14"/>
      <c r="L74" s="14"/>
    </row>
    <row r="75" spans="11:12">
      <c r="K75" s="14"/>
      <c r="L75" s="14"/>
    </row>
    <row r="76" spans="11:12">
      <c r="K76" s="14"/>
      <c r="L76" s="14"/>
    </row>
    <row r="77" spans="11:12">
      <c r="K77" s="14"/>
      <c r="L77" s="14"/>
    </row>
    <row r="78" spans="11:12">
      <c r="K78" s="17"/>
      <c r="L78" s="14"/>
    </row>
    <row r="79" spans="11:12">
      <c r="K79" s="9"/>
      <c r="L79" s="9"/>
    </row>
    <row r="80" spans="11:12">
      <c r="K80" s="8"/>
      <c r="L80" s="8"/>
    </row>
    <row r="81" spans="11:12">
      <c r="K81" s="8"/>
      <c r="L81" s="8"/>
    </row>
    <row r="82" spans="11:12">
      <c r="K82" s="8"/>
      <c r="L82" s="8"/>
    </row>
    <row r="83" spans="11:12">
      <c r="K83" s="8"/>
      <c r="L83" s="8"/>
    </row>
  </sheetData>
  <mergeCells count="41">
    <mergeCell ref="A32:J32"/>
    <mergeCell ref="B46:L46"/>
    <mergeCell ref="B50:L50"/>
    <mergeCell ref="A34:J34"/>
    <mergeCell ref="A36:J36"/>
    <mergeCell ref="A38:J38"/>
    <mergeCell ref="A43:J43"/>
    <mergeCell ref="A39:J39"/>
    <mergeCell ref="A44:J44"/>
    <mergeCell ref="A42:J42"/>
    <mergeCell ref="B40:J40"/>
    <mergeCell ref="A22:D22"/>
    <mergeCell ref="A15:D15"/>
    <mergeCell ref="A23:D23"/>
    <mergeCell ref="A18:D18"/>
    <mergeCell ref="A12:D12"/>
    <mergeCell ref="A13:D13"/>
    <mergeCell ref="A19:D19"/>
    <mergeCell ref="A20:D20"/>
    <mergeCell ref="A14:D14"/>
    <mergeCell ref="A21:D21"/>
    <mergeCell ref="A16:D16"/>
    <mergeCell ref="A17:D17"/>
    <mergeCell ref="A29:D29"/>
    <mergeCell ref="A25:D25"/>
    <mergeCell ref="A26:D26"/>
    <mergeCell ref="A27:D27"/>
    <mergeCell ref="A28:D28"/>
    <mergeCell ref="A5:L5"/>
    <mergeCell ref="E8:F8"/>
    <mergeCell ref="A1:L1"/>
    <mergeCell ref="A2:L2"/>
    <mergeCell ref="A3:L3"/>
    <mergeCell ref="A4:L4"/>
    <mergeCell ref="A6:L6"/>
    <mergeCell ref="A10:D10"/>
    <mergeCell ref="A11:D11"/>
    <mergeCell ref="K8:L8"/>
    <mergeCell ref="I8:J8"/>
    <mergeCell ref="G8:H8"/>
    <mergeCell ref="A8:D9"/>
  </mergeCells>
  <phoneticPr fontId="0" type="noConversion"/>
  <printOptions horizontalCentered="1"/>
  <pageMargins left="0.5" right="0.5" top="1" bottom="1" header="0.5" footer="0.5"/>
  <pageSetup scale="74" orientation="landscape" r:id="rId1"/>
  <headerFooter alignWithMargins="0">
    <oddFooter>&amp;C&amp;"Times New Roman,Regular"&amp;14Exhibit L - Summary of Requirements by Object Class</oddFooter>
  </headerFooter>
</worksheet>
</file>

<file path=xl/worksheets/sheet12.xml><?xml version="1.0" encoding="utf-8"?>
<worksheet xmlns="http://schemas.openxmlformats.org/spreadsheetml/2006/main" xmlns:r="http://schemas.openxmlformats.org/officeDocument/2006/relationships">
  <dimension ref="A1:N61"/>
  <sheetViews>
    <sheetView view="pageBreakPreview" topLeftCell="A13" zoomScale="85" zoomScaleNormal="85" zoomScaleSheetLayoutView="85" workbookViewId="0">
      <selection activeCell="A21" sqref="A21:Q25"/>
    </sheetView>
  </sheetViews>
  <sheetFormatPr defaultColWidth="8.90625" defaultRowHeight="15"/>
  <cols>
    <col min="1" max="6" width="8.90625" style="577"/>
    <col min="7" max="7" width="21.453125" style="577" customWidth="1"/>
    <col min="8" max="8" width="8.90625" style="577"/>
    <col min="9" max="9" width="8.90625" style="799"/>
    <col min="10" max="10" width="7.08984375" style="577" customWidth="1"/>
    <col min="11" max="11" width="1.453125" style="577" customWidth="1"/>
    <col min="12" max="12" width="8.90625" style="577"/>
    <col min="13" max="13" width="1.54296875" style="577" customWidth="1"/>
    <col min="14" max="14" width="1.90625" style="577" customWidth="1"/>
    <col min="15" max="16384" width="8.90625" style="577"/>
  </cols>
  <sheetData>
    <row r="1" spans="1:14" ht="20.399999999999999">
      <c r="A1" s="827" t="s">
        <v>328</v>
      </c>
      <c r="B1" s="797"/>
      <c r="C1" s="797"/>
      <c r="D1" s="797"/>
      <c r="E1" s="797"/>
      <c r="F1" s="797"/>
      <c r="G1" s="797"/>
      <c r="H1" s="797"/>
      <c r="I1" s="798"/>
      <c r="J1" s="797"/>
      <c r="K1" s="798" t="s">
        <v>67</v>
      </c>
      <c r="M1" s="799" t="s">
        <v>67</v>
      </c>
      <c r="N1" s="799"/>
    </row>
    <row r="2" spans="1:14" ht="15.6">
      <c r="A2" s="800"/>
      <c r="B2" s="801"/>
      <c r="C2" s="801"/>
      <c r="D2" s="801"/>
      <c r="E2" s="801"/>
      <c r="F2" s="801"/>
      <c r="G2" s="801"/>
      <c r="H2" s="801"/>
      <c r="I2" s="801"/>
      <c r="J2" s="801"/>
      <c r="K2" s="798" t="s">
        <v>67</v>
      </c>
      <c r="M2" s="799" t="s">
        <v>67</v>
      </c>
      <c r="N2" s="799"/>
    </row>
    <row r="3" spans="1:14" ht="15.6">
      <c r="A3" s="1224" t="s">
        <v>6</v>
      </c>
      <c r="B3" s="1225"/>
      <c r="C3" s="1225"/>
      <c r="D3" s="1225"/>
      <c r="E3" s="1225"/>
      <c r="F3" s="1225"/>
      <c r="G3" s="1225"/>
      <c r="H3" s="1225"/>
      <c r="I3" s="1225"/>
      <c r="J3" s="1225"/>
      <c r="K3" s="798" t="s">
        <v>67</v>
      </c>
      <c r="M3" s="799" t="s">
        <v>67</v>
      </c>
      <c r="N3" s="799"/>
    </row>
    <row r="4" spans="1:14" ht="15.6">
      <c r="A4" s="802"/>
      <c r="B4" s="802"/>
      <c r="C4" s="802"/>
      <c r="D4" s="802"/>
      <c r="E4" s="803"/>
      <c r="F4" s="803"/>
      <c r="G4" s="803"/>
      <c r="H4" s="803"/>
      <c r="I4" s="803"/>
      <c r="J4" s="802"/>
      <c r="K4" s="798" t="s">
        <v>67</v>
      </c>
      <c r="M4" s="799" t="s">
        <v>67</v>
      </c>
      <c r="N4" s="799"/>
    </row>
    <row r="5" spans="1:14" ht="15.6">
      <c r="A5" s="1226" t="s">
        <v>329</v>
      </c>
      <c r="B5" s="1226"/>
      <c r="C5" s="1226"/>
      <c r="D5" s="1226"/>
      <c r="E5" s="1226"/>
      <c r="F5" s="1226"/>
      <c r="G5" s="1226"/>
      <c r="H5" s="1226"/>
      <c r="I5" s="1226"/>
      <c r="J5" s="1226"/>
      <c r="K5" s="798" t="s">
        <v>67</v>
      </c>
      <c r="M5" s="799" t="s">
        <v>67</v>
      </c>
      <c r="N5" s="799"/>
    </row>
    <row r="6" spans="1:14" ht="15.6">
      <c r="A6" s="804"/>
      <c r="B6" s="802"/>
      <c r="C6" s="802"/>
      <c r="D6" s="802"/>
      <c r="E6" s="802"/>
      <c r="F6" s="802"/>
      <c r="G6" s="802"/>
      <c r="H6" s="802"/>
      <c r="I6" s="802"/>
      <c r="J6" s="802"/>
      <c r="K6" s="798" t="s">
        <v>67</v>
      </c>
      <c r="M6" s="799" t="s">
        <v>67</v>
      </c>
      <c r="N6" s="799"/>
    </row>
    <row r="7" spans="1:14" ht="15.75" customHeight="1">
      <c r="A7" s="805"/>
      <c r="B7" s="805"/>
      <c r="C7" s="805"/>
      <c r="D7" s="805"/>
      <c r="E7" s="805"/>
      <c r="F7" s="805"/>
      <c r="G7" s="805"/>
      <c r="H7" s="805"/>
      <c r="I7" s="805"/>
      <c r="J7" s="805"/>
      <c r="K7" s="798" t="s">
        <v>67</v>
      </c>
      <c r="M7" s="799" t="s">
        <v>67</v>
      </c>
    </row>
    <row r="8" spans="1:14" ht="14.25" customHeight="1">
      <c r="A8" s="1227" t="s">
        <v>330</v>
      </c>
      <c r="B8" s="1227"/>
      <c r="C8" s="1227"/>
      <c r="D8" s="1227"/>
      <c r="E8" s="1227"/>
      <c r="F8" s="1227"/>
      <c r="G8" s="1227"/>
      <c r="H8" s="1227"/>
      <c r="I8" s="1227"/>
      <c r="J8" s="1227"/>
      <c r="K8" s="1227"/>
      <c r="L8" s="1227"/>
      <c r="M8" s="799" t="s">
        <v>67</v>
      </c>
    </row>
    <row r="9" spans="1:14" ht="14.25" customHeight="1">
      <c r="A9" s="1227"/>
      <c r="B9" s="1227"/>
      <c r="C9" s="1227"/>
      <c r="D9" s="1227"/>
      <c r="E9" s="1227"/>
      <c r="F9" s="1227"/>
      <c r="G9" s="1227"/>
      <c r="H9" s="1227"/>
      <c r="I9" s="1227"/>
      <c r="J9" s="1227"/>
      <c r="K9" s="1227"/>
      <c r="L9" s="1227"/>
      <c r="M9" s="799" t="s">
        <v>67</v>
      </c>
    </row>
    <row r="10" spans="1:14" ht="14.25" customHeight="1">
      <c r="A10" s="1227"/>
      <c r="B10" s="1227"/>
      <c r="C10" s="1227"/>
      <c r="D10" s="1227"/>
      <c r="E10" s="1227"/>
      <c r="F10" s="1227"/>
      <c r="G10" s="1227"/>
      <c r="H10" s="1227"/>
      <c r="I10" s="1227"/>
      <c r="J10" s="1227"/>
      <c r="K10" s="1227"/>
      <c r="L10" s="1227"/>
      <c r="M10" s="799" t="s">
        <v>67</v>
      </c>
    </row>
    <row r="11" spans="1:14" ht="25.5" customHeight="1">
      <c r="A11" s="1227"/>
      <c r="B11" s="1227"/>
      <c r="C11" s="1227"/>
      <c r="D11" s="1227"/>
      <c r="E11" s="1227"/>
      <c r="F11" s="1227"/>
      <c r="G11" s="1227"/>
      <c r="H11" s="1227"/>
      <c r="I11" s="1227"/>
      <c r="J11" s="1227"/>
      <c r="K11" s="1227"/>
      <c r="L11" s="1227"/>
      <c r="M11" s="799" t="s">
        <v>67</v>
      </c>
    </row>
    <row r="12" spans="1:14" ht="12" customHeight="1">
      <c r="A12" s="810"/>
      <c r="B12" s="810"/>
      <c r="C12" s="810"/>
      <c r="D12" s="810"/>
      <c r="E12" s="810"/>
      <c r="F12" s="810"/>
      <c r="G12" s="810"/>
      <c r="H12" s="810"/>
      <c r="I12" s="810"/>
      <c r="J12" s="810"/>
      <c r="K12" s="810"/>
      <c r="L12" s="810"/>
      <c r="M12" s="799" t="s">
        <v>67</v>
      </c>
    </row>
    <row r="13" spans="1:14" ht="11.25" customHeight="1">
      <c r="A13" s="1229" t="s">
        <v>331</v>
      </c>
      <c r="B13" s="1229"/>
      <c r="C13" s="1229"/>
      <c r="D13" s="1229"/>
      <c r="E13" s="1229"/>
      <c r="F13" s="1229"/>
      <c r="G13" s="1229"/>
      <c r="H13" s="1229"/>
      <c r="I13" s="1229"/>
      <c r="J13" s="1229"/>
      <c r="K13" s="1229"/>
      <c r="L13" s="1229"/>
      <c r="M13" s="799" t="s">
        <v>67</v>
      </c>
    </row>
    <row r="14" spans="1:14" ht="15.75" customHeight="1">
      <c r="A14" s="1229"/>
      <c r="B14" s="1229"/>
      <c r="C14" s="1229"/>
      <c r="D14" s="1229"/>
      <c r="E14" s="1229"/>
      <c r="F14" s="1229"/>
      <c r="G14" s="1229"/>
      <c r="H14" s="1229"/>
      <c r="I14" s="1229"/>
      <c r="J14" s="1229"/>
      <c r="K14" s="1229"/>
      <c r="L14" s="1229"/>
      <c r="M14" s="799" t="s">
        <v>67</v>
      </c>
      <c r="N14" s="799"/>
    </row>
    <row r="15" spans="1:14" ht="19.5" customHeight="1">
      <c r="A15" s="1229"/>
      <c r="B15" s="1229"/>
      <c r="C15" s="1229"/>
      <c r="D15" s="1229"/>
      <c r="E15" s="1229"/>
      <c r="F15" s="1229"/>
      <c r="G15" s="1229"/>
      <c r="H15" s="1229"/>
      <c r="I15" s="1229"/>
      <c r="J15" s="1229"/>
      <c r="K15" s="1229"/>
      <c r="L15" s="1229"/>
      <c r="M15" s="799" t="s">
        <v>67</v>
      </c>
      <c r="N15" s="799"/>
    </row>
    <row r="16" spans="1:14" ht="12" customHeight="1">
      <c r="A16" s="811"/>
      <c r="B16" s="811"/>
      <c r="C16" s="811"/>
      <c r="D16" s="811"/>
      <c r="E16" s="811"/>
      <c r="F16" s="811"/>
      <c r="G16" s="811"/>
      <c r="H16" s="811"/>
      <c r="I16" s="811"/>
      <c r="J16" s="811"/>
      <c r="K16" s="811"/>
      <c r="L16" s="811"/>
      <c r="M16" s="799"/>
      <c r="N16" s="799"/>
    </row>
    <row r="17" spans="1:14" ht="11.25" customHeight="1">
      <c r="A17" s="1229" t="s">
        <v>344</v>
      </c>
      <c r="B17" s="1229"/>
      <c r="C17" s="1229"/>
      <c r="D17" s="1229"/>
      <c r="E17" s="1229"/>
      <c r="F17" s="1229"/>
      <c r="G17" s="1229"/>
      <c r="H17" s="1229"/>
      <c r="I17" s="1229"/>
      <c r="J17" s="1229"/>
      <c r="K17" s="1229"/>
      <c r="L17" s="1229"/>
      <c r="M17" s="799" t="s">
        <v>67</v>
      </c>
      <c r="N17" s="799"/>
    </row>
    <row r="18" spans="1:14" ht="19.5" customHeight="1">
      <c r="A18" s="1229"/>
      <c r="B18" s="1229"/>
      <c r="C18" s="1229"/>
      <c r="D18" s="1229"/>
      <c r="E18" s="1229"/>
      <c r="F18" s="1229"/>
      <c r="G18" s="1229"/>
      <c r="H18" s="1229"/>
      <c r="I18" s="1229"/>
      <c r="J18" s="1229"/>
      <c r="K18" s="1229"/>
      <c r="L18" s="1229"/>
      <c r="M18" s="799" t="s">
        <v>67</v>
      </c>
      <c r="N18" s="799"/>
    </row>
    <row r="19" spans="1:14" ht="41.25" customHeight="1">
      <c r="A19" s="1229"/>
      <c r="B19" s="1229"/>
      <c r="C19" s="1229"/>
      <c r="D19" s="1229"/>
      <c r="E19" s="1229"/>
      <c r="F19" s="1229"/>
      <c r="G19" s="1229"/>
      <c r="H19" s="1229"/>
      <c r="I19" s="1229"/>
      <c r="J19" s="1229"/>
      <c r="K19" s="1229"/>
      <c r="L19" s="1229"/>
      <c r="M19" s="799" t="s">
        <v>67</v>
      </c>
      <c r="N19" s="799"/>
    </row>
    <row r="20" spans="1:14" ht="12" customHeight="1">
      <c r="A20" s="806"/>
      <c r="B20" s="806"/>
      <c r="C20" s="806"/>
      <c r="D20" s="806"/>
      <c r="E20" s="806"/>
      <c r="F20" s="806"/>
      <c r="G20" s="806"/>
      <c r="H20" s="806"/>
      <c r="I20" s="806"/>
      <c r="J20" s="806"/>
      <c r="K20" s="806"/>
      <c r="L20" s="806"/>
      <c r="M20" s="799" t="s">
        <v>67</v>
      </c>
      <c r="N20" s="799"/>
    </row>
    <row r="21" spans="1:14" ht="15.75" customHeight="1">
      <c r="A21" s="1229" t="s">
        <v>332</v>
      </c>
      <c r="B21" s="1229"/>
      <c r="C21" s="1229"/>
      <c r="D21" s="1229"/>
      <c r="E21" s="1229"/>
      <c r="F21" s="1229"/>
      <c r="G21" s="1229"/>
      <c r="H21" s="1229"/>
      <c r="I21" s="1229"/>
      <c r="J21" s="1229"/>
      <c r="K21" s="1229"/>
      <c r="L21" s="1229"/>
      <c r="M21" s="799" t="s">
        <v>67</v>
      </c>
      <c r="N21" s="799"/>
    </row>
    <row r="22" spans="1:14" ht="15.75" customHeight="1">
      <c r="A22" s="1229"/>
      <c r="B22" s="1229"/>
      <c r="C22" s="1229"/>
      <c r="D22" s="1229"/>
      <c r="E22" s="1229"/>
      <c r="F22" s="1229"/>
      <c r="G22" s="1229"/>
      <c r="H22" s="1229"/>
      <c r="I22" s="1229"/>
      <c r="J22" s="1229"/>
      <c r="K22" s="1229"/>
      <c r="L22" s="1229"/>
      <c r="M22" s="799" t="s">
        <v>67</v>
      </c>
      <c r="N22" s="799"/>
    </row>
    <row r="23" spans="1:14" ht="15.75" customHeight="1">
      <c r="A23" s="1229"/>
      <c r="B23" s="1229"/>
      <c r="C23" s="1229"/>
      <c r="D23" s="1229"/>
      <c r="E23" s="1229"/>
      <c r="F23" s="1229"/>
      <c r="G23" s="1229"/>
      <c r="H23" s="1229"/>
      <c r="I23" s="1229"/>
      <c r="J23" s="1229"/>
      <c r="K23" s="1229"/>
      <c r="L23" s="1229"/>
      <c r="M23" s="799" t="s">
        <v>67</v>
      </c>
      <c r="N23" s="799"/>
    </row>
    <row r="24" spans="1:14" ht="15.75" customHeight="1">
      <c r="A24" s="1229"/>
      <c r="B24" s="1229"/>
      <c r="C24" s="1229"/>
      <c r="D24" s="1229"/>
      <c r="E24" s="1229"/>
      <c r="F24" s="1229"/>
      <c r="G24" s="1229"/>
      <c r="H24" s="1229"/>
      <c r="I24" s="1229"/>
      <c r="J24" s="1229"/>
      <c r="K24" s="1229"/>
      <c r="L24" s="1229"/>
      <c r="M24" s="799" t="s">
        <v>67</v>
      </c>
      <c r="N24" s="799"/>
    </row>
    <row r="25" spans="1:14" ht="15.75" customHeight="1">
      <c r="A25" s="1229"/>
      <c r="B25" s="1229"/>
      <c r="C25" s="1229"/>
      <c r="D25" s="1229"/>
      <c r="E25" s="1229"/>
      <c r="F25" s="1229"/>
      <c r="G25" s="1229"/>
      <c r="H25" s="1229"/>
      <c r="I25" s="1229"/>
      <c r="J25" s="1229"/>
      <c r="K25" s="1229"/>
      <c r="L25" s="1229"/>
      <c r="M25" s="799" t="s">
        <v>67</v>
      </c>
      <c r="N25" s="799"/>
    </row>
    <row r="26" spans="1:14" ht="12" customHeight="1">
      <c r="A26" s="807"/>
      <c r="B26" s="807"/>
      <c r="C26" s="807"/>
      <c r="D26" s="807"/>
      <c r="E26" s="807"/>
      <c r="F26" s="807"/>
      <c r="G26" s="807"/>
      <c r="H26" s="807"/>
      <c r="I26" s="807"/>
      <c r="J26" s="807"/>
      <c r="K26" s="798"/>
      <c r="M26" s="799" t="s">
        <v>67</v>
      </c>
      <c r="N26" s="799"/>
    </row>
    <row r="27" spans="1:14" ht="15.75" customHeight="1">
      <c r="A27" s="1230" t="s">
        <v>333</v>
      </c>
      <c r="B27" s="1230"/>
      <c r="C27" s="1230"/>
      <c r="D27" s="1230"/>
      <c r="E27" s="1230"/>
      <c r="F27" s="1230"/>
      <c r="G27" s="1230"/>
      <c r="H27" s="1230"/>
      <c r="I27" s="1230"/>
      <c r="J27" s="1230"/>
      <c r="K27" s="1230"/>
      <c r="L27" s="1230"/>
      <c r="M27" s="799" t="s">
        <v>67</v>
      </c>
      <c r="N27" s="799"/>
    </row>
    <row r="28" spans="1:14" ht="34.5" customHeight="1">
      <c r="A28" s="1230"/>
      <c r="B28" s="1230"/>
      <c r="C28" s="1230"/>
      <c r="D28" s="1230"/>
      <c r="E28" s="1230"/>
      <c r="F28" s="1230"/>
      <c r="G28" s="1230"/>
      <c r="H28" s="1230"/>
      <c r="I28" s="1230"/>
      <c r="J28" s="1230"/>
      <c r="K28" s="1230"/>
      <c r="L28" s="1230"/>
      <c r="M28" s="799" t="s">
        <v>67</v>
      </c>
    </row>
    <row r="29" spans="1:14" ht="15.6">
      <c r="A29" s="808"/>
      <c r="B29" s="808"/>
      <c r="C29" s="808"/>
      <c r="D29" s="808"/>
      <c r="E29" s="808"/>
      <c r="F29" s="808"/>
      <c r="G29" s="808"/>
      <c r="H29" s="808"/>
      <c r="I29" s="808"/>
      <c r="J29" s="808"/>
      <c r="K29" s="798"/>
      <c r="M29" s="799" t="s">
        <v>67</v>
      </c>
    </row>
    <row r="30" spans="1:14" ht="15" customHeight="1">
      <c r="A30" s="1229" t="s">
        <v>334</v>
      </c>
      <c r="B30" s="1229"/>
      <c r="C30" s="1229"/>
      <c r="D30" s="1229"/>
      <c r="E30" s="1229"/>
      <c r="F30" s="1229"/>
      <c r="G30" s="1229"/>
      <c r="H30" s="1229"/>
      <c r="I30" s="1229"/>
      <c r="J30" s="1229"/>
      <c r="K30" s="1229"/>
      <c r="L30" s="1229"/>
      <c r="M30" s="799" t="s">
        <v>67</v>
      </c>
    </row>
    <row r="31" spans="1:14" ht="15" customHeight="1">
      <c r="A31" s="1229"/>
      <c r="B31" s="1229"/>
      <c r="C31" s="1229"/>
      <c r="D31" s="1229"/>
      <c r="E31" s="1229"/>
      <c r="F31" s="1229"/>
      <c r="G31" s="1229"/>
      <c r="H31" s="1229"/>
      <c r="I31" s="1229"/>
      <c r="J31" s="1229"/>
      <c r="K31" s="1229"/>
      <c r="L31" s="1229"/>
      <c r="M31" s="799" t="s">
        <v>67</v>
      </c>
    </row>
    <row r="32" spans="1:14" ht="15" customHeight="1">
      <c r="A32" s="1229"/>
      <c r="B32" s="1229"/>
      <c r="C32" s="1229"/>
      <c r="D32" s="1229"/>
      <c r="E32" s="1229"/>
      <c r="F32" s="1229"/>
      <c r="G32" s="1229"/>
      <c r="H32" s="1229"/>
      <c r="I32" s="1229"/>
      <c r="J32" s="1229"/>
      <c r="K32" s="1229"/>
      <c r="L32" s="1229"/>
      <c r="M32" s="799" t="s">
        <v>67</v>
      </c>
    </row>
    <row r="33" spans="1:13" ht="15" customHeight="1">
      <c r="A33" s="1229"/>
      <c r="B33" s="1229"/>
      <c r="C33" s="1229"/>
      <c r="D33" s="1229"/>
      <c r="E33" s="1229"/>
      <c r="F33" s="1229"/>
      <c r="G33" s="1229"/>
      <c r="H33" s="1229"/>
      <c r="I33" s="1229"/>
      <c r="J33" s="1229"/>
      <c r="K33" s="1229"/>
      <c r="L33" s="1229"/>
      <c r="M33" s="799" t="s">
        <v>67</v>
      </c>
    </row>
    <row r="34" spans="1:13" ht="15" customHeight="1">
      <c r="A34" s="1229"/>
      <c r="B34" s="1229"/>
      <c r="C34" s="1229"/>
      <c r="D34" s="1229"/>
      <c r="E34" s="1229"/>
      <c r="F34" s="1229"/>
      <c r="G34" s="1229"/>
      <c r="H34" s="1229"/>
      <c r="I34" s="1229"/>
      <c r="J34" s="1229"/>
      <c r="K34" s="1229"/>
      <c r="L34" s="1229"/>
      <c r="M34" s="799" t="s">
        <v>67</v>
      </c>
    </row>
    <row r="35" spans="1:13" ht="15.6">
      <c r="A35" s="811"/>
      <c r="B35" s="811"/>
      <c r="C35" s="811"/>
      <c r="D35" s="811"/>
      <c r="E35" s="811"/>
      <c r="F35" s="811"/>
      <c r="G35" s="811"/>
      <c r="H35" s="811"/>
      <c r="I35" s="811"/>
      <c r="J35" s="811"/>
      <c r="K35" s="811"/>
      <c r="L35" s="811"/>
      <c r="M35" s="799" t="s">
        <v>67</v>
      </c>
    </row>
    <row r="36" spans="1:13" ht="15" customHeight="1">
      <c r="A36" s="1228" t="s">
        <v>335</v>
      </c>
      <c r="B36" s="1228"/>
      <c r="C36" s="1228"/>
      <c r="D36" s="1228"/>
      <c r="E36" s="1228"/>
      <c r="F36" s="1228"/>
      <c r="G36" s="1228"/>
      <c r="H36" s="1228"/>
      <c r="I36" s="1228"/>
      <c r="J36" s="1228"/>
      <c r="K36" s="1228"/>
      <c r="L36" s="1228"/>
      <c r="M36" s="799" t="s">
        <v>67</v>
      </c>
    </row>
    <row r="37" spans="1:13" ht="15" customHeight="1">
      <c r="A37" s="1228"/>
      <c r="B37" s="1228"/>
      <c r="C37" s="1228"/>
      <c r="D37" s="1228"/>
      <c r="E37" s="1228"/>
      <c r="F37" s="1228"/>
      <c r="G37" s="1228"/>
      <c r="H37" s="1228"/>
      <c r="I37" s="1228"/>
      <c r="J37" s="1228"/>
      <c r="K37" s="1228"/>
      <c r="L37" s="1228"/>
      <c r="M37" s="799" t="s">
        <v>67</v>
      </c>
    </row>
    <row r="38" spans="1:13" ht="15" customHeight="1">
      <c r="A38" s="1228"/>
      <c r="B38" s="1228"/>
      <c r="C38" s="1228"/>
      <c r="D38" s="1228"/>
      <c r="E38" s="1228"/>
      <c r="F38" s="1228"/>
      <c r="G38" s="1228"/>
      <c r="H38" s="1228"/>
      <c r="I38" s="1228"/>
      <c r="J38" s="1228"/>
      <c r="K38" s="1228"/>
      <c r="L38" s="1228"/>
      <c r="M38" s="799" t="s">
        <v>67</v>
      </c>
    </row>
    <row r="39" spans="1:13">
      <c r="A39" s="1228"/>
      <c r="B39" s="1228"/>
      <c r="C39" s="1228"/>
      <c r="D39" s="1228"/>
      <c r="E39" s="1228"/>
      <c r="F39" s="1228"/>
      <c r="G39" s="1228"/>
      <c r="H39" s="1228"/>
      <c r="I39" s="1228"/>
      <c r="J39" s="1228"/>
      <c r="K39" s="1228"/>
      <c r="L39" s="1228"/>
      <c r="M39" s="799" t="s">
        <v>67</v>
      </c>
    </row>
    <row r="40" spans="1:13" ht="15" customHeight="1">
      <c r="A40" s="809"/>
      <c r="B40" s="809"/>
      <c r="C40" s="809"/>
      <c r="D40" s="809"/>
      <c r="E40" s="809"/>
      <c r="F40" s="809"/>
      <c r="G40" s="809"/>
      <c r="H40" s="809"/>
      <c r="I40" s="809"/>
      <c r="J40" s="809"/>
      <c r="K40" s="798"/>
      <c r="M40" s="799" t="s">
        <v>67</v>
      </c>
    </row>
    <row r="41" spans="1:13" ht="15" customHeight="1">
      <c r="A41" s="809"/>
      <c r="B41" s="809"/>
      <c r="C41" s="809"/>
      <c r="D41" s="809"/>
      <c r="E41" s="809"/>
      <c r="F41" s="809"/>
      <c r="G41" s="809"/>
      <c r="H41" s="809"/>
      <c r="I41" s="809"/>
      <c r="J41" s="809"/>
      <c r="K41" s="798"/>
      <c r="M41" s="799" t="s">
        <v>67</v>
      </c>
    </row>
    <row r="42" spans="1:13" ht="15" customHeight="1">
      <c r="A42" s="809"/>
      <c r="B42" s="809"/>
      <c r="C42" s="809"/>
      <c r="D42" s="809"/>
      <c r="E42" s="809"/>
      <c r="F42" s="809"/>
      <c r="G42" s="809"/>
      <c r="H42" s="809"/>
      <c r="I42" s="809"/>
      <c r="J42" s="809"/>
      <c r="K42" s="798"/>
      <c r="M42" s="799" t="s">
        <v>15</v>
      </c>
    </row>
    <row r="43" spans="1:13" ht="15" customHeight="1">
      <c r="A43" s="809"/>
      <c r="B43" s="809"/>
      <c r="C43" s="809"/>
      <c r="D43" s="809"/>
      <c r="E43" s="809"/>
      <c r="F43" s="809"/>
      <c r="G43" s="809"/>
      <c r="H43" s="809"/>
      <c r="I43" s="809"/>
      <c r="J43" s="809"/>
      <c r="K43" s="798"/>
    </row>
    <row r="44" spans="1:13" ht="15.6">
      <c r="K44" s="798"/>
    </row>
    <row r="45" spans="1:13" ht="15.6">
      <c r="A45" s="809"/>
      <c r="B45" s="809"/>
      <c r="C45" s="809"/>
      <c r="D45" s="809"/>
      <c r="E45" s="809"/>
      <c r="F45" s="809"/>
      <c r="G45" s="809"/>
      <c r="H45" s="809"/>
      <c r="I45" s="809"/>
      <c r="J45" s="809"/>
      <c r="K45" s="798"/>
    </row>
    <row r="46" spans="1:13" ht="15.6">
      <c r="A46" s="809"/>
      <c r="B46" s="809"/>
      <c r="C46" s="809"/>
      <c r="D46" s="809"/>
      <c r="E46" s="809"/>
      <c r="F46" s="809"/>
      <c r="G46" s="809"/>
      <c r="H46" s="809"/>
      <c r="I46" s="809"/>
      <c r="J46" s="809"/>
      <c r="K46" s="798"/>
    </row>
    <row r="47" spans="1:13" ht="15.6">
      <c r="A47" s="809"/>
      <c r="B47" s="809"/>
      <c r="C47" s="809"/>
      <c r="D47" s="809"/>
      <c r="E47" s="809"/>
      <c r="F47" s="809"/>
      <c r="G47" s="809"/>
      <c r="H47" s="809"/>
      <c r="I47" s="809"/>
      <c r="J47" s="809"/>
      <c r="K47" s="798"/>
    </row>
    <row r="48" spans="1:13" ht="15.6">
      <c r="A48" s="809"/>
      <c r="B48" s="809"/>
      <c r="C48" s="809"/>
      <c r="D48" s="809"/>
      <c r="E48" s="809"/>
      <c r="F48" s="809"/>
      <c r="G48" s="809"/>
      <c r="H48" s="809"/>
      <c r="I48" s="809"/>
      <c r="J48" s="809"/>
      <c r="K48" s="798"/>
    </row>
    <row r="49" spans="1:11" ht="15.6">
      <c r="A49" s="809"/>
      <c r="B49" s="809"/>
      <c r="C49" s="809"/>
      <c r="D49" s="809"/>
      <c r="E49" s="809"/>
      <c r="F49" s="809"/>
      <c r="G49" s="809"/>
      <c r="H49" s="809"/>
      <c r="I49" s="809"/>
      <c r="J49" s="809"/>
      <c r="K49" s="798"/>
    </row>
    <row r="50" spans="1:11" ht="15.6">
      <c r="A50" s="809"/>
      <c r="B50" s="809"/>
      <c r="C50" s="809"/>
      <c r="D50" s="809"/>
      <c r="E50" s="809"/>
      <c r="F50" s="809"/>
      <c r="G50" s="809"/>
      <c r="H50" s="809"/>
      <c r="I50" s="809"/>
      <c r="J50" s="809"/>
      <c r="K50" s="798"/>
    </row>
    <row r="51" spans="1:11" ht="15.6">
      <c r="A51" s="809"/>
      <c r="B51" s="809"/>
      <c r="C51" s="809"/>
      <c r="D51" s="809"/>
      <c r="E51" s="809"/>
      <c r="F51" s="809"/>
      <c r="G51" s="809"/>
      <c r="H51" s="809"/>
      <c r="I51" s="809"/>
      <c r="J51" s="809"/>
      <c r="K51" s="798"/>
    </row>
    <row r="52" spans="1:11" ht="15.6">
      <c r="A52" s="809"/>
      <c r="B52" s="809"/>
      <c r="C52" s="809"/>
      <c r="D52" s="809"/>
      <c r="E52" s="809"/>
      <c r="F52" s="809"/>
      <c r="G52" s="809"/>
      <c r="H52" s="809"/>
      <c r="I52" s="809"/>
      <c r="J52" s="809"/>
      <c r="K52" s="798"/>
    </row>
    <row r="53" spans="1:11" ht="15.6">
      <c r="A53" s="809"/>
      <c r="B53" s="809"/>
      <c r="C53" s="809"/>
      <c r="D53" s="809"/>
      <c r="E53" s="809"/>
      <c r="F53" s="809"/>
      <c r="G53" s="809"/>
      <c r="H53" s="809"/>
      <c r="I53" s="809"/>
      <c r="J53" s="809"/>
      <c r="K53" s="798"/>
    </row>
    <row r="54" spans="1:11" ht="15.6">
      <c r="A54" s="809"/>
      <c r="B54" s="809"/>
      <c r="C54" s="809"/>
      <c r="D54" s="809"/>
      <c r="E54" s="809"/>
      <c r="F54" s="809"/>
      <c r="G54" s="809"/>
      <c r="H54" s="809"/>
      <c r="I54" s="809"/>
      <c r="J54" s="809"/>
      <c r="K54" s="798"/>
    </row>
    <row r="55" spans="1:11" ht="15.6">
      <c r="K55" s="798"/>
    </row>
    <row r="56" spans="1:11" ht="15.6">
      <c r="A56" s="809"/>
      <c r="B56" s="809"/>
      <c r="C56" s="809"/>
      <c r="D56" s="809"/>
      <c r="E56" s="809"/>
      <c r="F56" s="809"/>
      <c r="G56" s="809"/>
      <c r="H56" s="809"/>
      <c r="I56" s="809"/>
      <c r="J56" s="809"/>
      <c r="K56" s="798"/>
    </row>
    <row r="57" spans="1:11" ht="15.6">
      <c r="A57" s="809"/>
      <c r="B57" s="809"/>
      <c r="C57" s="809"/>
      <c r="D57" s="809"/>
      <c r="E57" s="809"/>
      <c r="F57" s="809"/>
      <c r="G57" s="809"/>
      <c r="H57" s="809"/>
      <c r="I57" s="809"/>
      <c r="J57" s="809"/>
      <c r="K57" s="798"/>
    </row>
    <row r="58" spans="1:11" ht="15.6">
      <c r="A58" s="809"/>
      <c r="B58" s="809"/>
      <c r="C58" s="809"/>
      <c r="D58" s="809"/>
      <c r="E58" s="809"/>
      <c r="F58" s="809"/>
      <c r="G58" s="809"/>
      <c r="H58" s="809"/>
      <c r="I58" s="809"/>
      <c r="J58" s="809"/>
      <c r="K58" s="798"/>
    </row>
    <row r="59" spans="1:11" ht="15.6">
      <c r="A59" s="809"/>
      <c r="B59" s="809"/>
      <c r="C59" s="809"/>
      <c r="D59" s="809"/>
      <c r="E59" s="809"/>
      <c r="F59" s="809"/>
      <c r="G59" s="809"/>
      <c r="H59" s="809"/>
      <c r="I59" s="809"/>
      <c r="J59" s="809"/>
      <c r="K59" s="798"/>
    </row>
    <row r="60" spans="1:11" ht="15.6">
      <c r="A60" s="809"/>
      <c r="B60" s="809"/>
      <c r="C60" s="809"/>
      <c r="D60" s="809"/>
      <c r="E60" s="809"/>
      <c r="F60" s="809"/>
      <c r="G60" s="809"/>
      <c r="H60" s="809"/>
      <c r="I60" s="809"/>
      <c r="J60" s="809"/>
      <c r="K60" s="798"/>
    </row>
    <row r="61" spans="1:11" ht="15.6">
      <c r="A61" s="809"/>
      <c r="B61" s="809"/>
      <c r="C61" s="809"/>
      <c r="D61" s="809"/>
      <c r="E61" s="809"/>
      <c r="F61" s="809"/>
      <c r="G61" s="809"/>
      <c r="H61" s="809"/>
      <c r="I61" s="809"/>
      <c r="J61" s="809"/>
      <c r="K61" s="798"/>
    </row>
  </sheetData>
  <mergeCells count="9">
    <mergeCell ref="A3:J3"/>
    <mergeCell ref="A5:J5"/>
    <mergeCell ref="A8:L11"/>
    <mergeCell ref="A36:L39"/>
    <mergeCell ref="A13:L15"/>
    <mergeCell ref="A17:L19"/>
    <mergeCell ref="A21:L25"/>
    <mergeCell ref="A27:L28"/>
    <mergeCell ref="A30:L34"/>
  </mergeCells>
  <pageMargins left="0.5" right="0.5" top="0.75" bottom="1" header="0.3" footer="0.57999999999999996"/>
  <pageSetup scale="95" fitToHeight="2" orientation="landscape" r:id="rId1"/>
  <headerFooter>
    <oddFooter>&amp;C&amp;"Times New Roman,Regular"&amp;14Exhibit M - Status of Congressionally Requested Studies, Reports, and Evaluations</oddFooter>
  </headerFooter>
  <rowBreaks count="1" manualBreakCount="1">
    <brk id="29" max="12" man="1"/>
  </rowBreaks>
</worksheet>
</file>

<file path=xl/worksheets/sheet13.xml><?xml version="1.0" encoding="utf-8"?>
<worksheet xmlns="http://schemas.openxmlformats.org/spreadsheetml/2006/main" xmlns:r="http://schemas.openxmlformats.org/officeDocument/2006/relationships">
  <sheetPr>
    <pageSetUpPr fitToPage="1"/>
  </sheetPr>
  <dimension ref="A1:T43"/>
  <sheetViews>
    <sheetView view="pageBreakPreview" topLeftCell="A5" zoomScale="70" zoomScaleNormal="100" zoomScaleSheetLayoutView="70" workbookViewId="0">
      <selection activeCell="D35" sqref="D35"/>
    </sheetView>
  </sheetViews>
  <sheetFormatPr defaultRowHeight="15"/>
  <cols>
    <col min="1" max="1" width="87.453125" customWidth="1"/>
    <col min="2" max="2" width="9.54296875" customWidth="1"/>
    <col min="3" max="3" width="9.81640625" customWidth="1"/>
    <col min="4" max="4" width="13.81640625" customWidth="1"/>
    <col min="5" max="5" width="1.36328125" customWidth="1"/>
    <col min="6" max="6" width="2.08984375" customWidth="1"/>
    <col min="7" max="7" width="16.36328125" customWidth="1"/>
  </cols>
  <sheetData>
    <row r="1" spans="1:7" ht="20.399999999999999">
      <c r="A1" s="826" t="s">
        <v>246</v>
      </c>
      <c r="B1" s="142"/>
      <c r="C1" s="142"/>
      <c r="D1" s="142"/>
      <c r="E1" s="142"/>
      <c r="F1" s="236" t="s">
        <v>67</v>
      </c>
      <c r="G1" s="129"/>
    </row>
    <row r="2" spans="1:7" ht="15.6">
      <c r="A2" s="204" t="s">
        <v>139</v>
      </c>
      <c r="B2" s="204"/>
      <c r="C2" s="204"/>
      <c r="D2" s="182"/>
      <c r="E2" s="182"/>
      <c r="F2" s="236" t="s">
        <v>67</v>
      </c>
      <c r="G2" s="129"/>
    </row>
    <row r="3" spans="1:7" ht="15.6">
      <c r="A3" s="204" t="s">
        <v>6</v>
      </c>
      <c r="B3" s="204"/>
      <c r="C3" s="204"/>
      <c r="D3" s="182"/>
      <c r="E3" s="182"/>
      <c r="F3" s="236" t="s">
        <v>67</v>
      </c>
      <c r="G3" s="129"/>
    </row>
    <row r="4" spans="1:7" ht="15.6">
      <c r="A4" s="204" t="s">
        <v>5</v>
      </c>
      <c r="B4" s="204"/>
      <c r="C4" s="204"/>
      <c r="D4" s="182"/>
      <c r="E4" s="182"/>
      <c r="F4" s="236" t="s">
        <v>67</v>
      </c>
      <c r="G4" s="129"/>
    </row>
    <row r="5" spans="1:7" ht="15.6">
      <c r="A5" s="204" t="s">
        <v>71</v>
      </c>
      <c r="B5" s="204"/>
      <c r="C5" s="204"/>
      <c r="D5" s="182"/>
      <c r="E5" s="182"/>
      <c r="F5" s="236" t="s">
        <v>67</v>
      </c>
      <c r="G5" s="129"/>
    </row>
    <row r="6" spans="1:7" ht="16.2" thickBot="1">
      <c r="A6" s="182"/>
      <c r="B6" s="182"/>
      <c r="C6" s="182"/>
      <c r="D6" s="183"/>
      <c r="E6" s="183"/>
      <c r="F6" s="236" t="s">
        <v>67</v>
      </c>
      <c r="G6" s="129"/>
    </row>
    <row r="7" spans="1:7" ht="16.2" thickBot="1">
      <c r="A7" s="184"/>
      <c r="B7" s="185" t="s">
        <v>58</v>
      </c>
      <c r="C7" s="185" t="s">
        <v>24</v>
      </c>
      <c r="D7" s="186" t="s">
        <v>60</v>
      </c>
      <c r="E7" s="385"/>
      <c r="F7" s="236" t="s">
        <v>67</v>
      </c>
      <c r="G7" s="129"/>
    </row>
    <row r="8" spans="1:7" ht="15.6">
      <c r="A8" s="184"/>
      <c r="B8" s="184"/>
      <c r="C8" s="184"/>
      <c r="D8" s="187"/>
      <c r="E8" s="383"/>
      <c r="F8" s="236" t="s">
        <v>67</v>
      </c>
      <c r="G8" s="129"/>
    </row>
    <row r="9" spans="1:7" ht="15.6">
      <c r="A9" s="188" t="s">
        <v>221</v>
      </c>
      <c r="B9" s="189">
        <v>275</v>
      </c>
      <c r="C9" s="189">
        <v>256</v>
      </c>
      <c r="D9" s="393">
        <v>90000</v>
      </c>
      <c r="E9" s="386"/>
      <c r="F9" s="236" t="s">
        <v>67</v>
      </c>
      <c r="G9" s="129"/>
    </row>
    <row r="10" spans="1:7" ht="15.6">
      <c r="A10" s="188"/>
      <c r="B10" s="189"/>
      <c r="C10" s="189"/>
      <c r="D10" s="243"/>
      <c r="E10" s="386"/>
      <c r="F10" s="236" t="s">
        <v>67</v>
      </c>
      <c r="G10" s="129"/>
    </row>
    <row r="11" spans="1:7" ht="15.6">
      <c r="A11" s="191" t="s">
        <v>72</v>
      </c>
      <c r="B11" s="192"/>
      <c r="C11" s="192"/>
      <c r="D11" s="190"/>
      <c r="E11" s="7"/>
      <c r="F11" s="236" t="s">
        <v>67</v>
      </c>
      <c r="G11" s="129"/>
    </row>
    <row r="12" spans="1:7" ht="15.6">
      <c r="A12" s="360" t="s">
        <v>133</v>
      </c>
      <c r="B12" s="192"/>
      <c r="C12" s="192"/>
      <c r="D12" s="190"/>
      <c r="E12" s="7"/>
      <c r="F12" s="236" t="s">
        <v>67</v>
      </c>
      <c r="G12" s="129"/>
    </row>
    <row r="13" spans="1:7" s="615" customFormat="1" ht="15.6">
      <c r="A13" s="242" t="s">
        <v>236</v>
      </c>
      <c r="B13" s="192">
        <v>0</v>
      </c>
      <c r="C13" s="192">
        <v>0</v>
      </c>
      <c r="D13" s="766">
        <v>30</v>
      </c>
      <c r="E13" s="7"/>
      <c r="F13" s="236" t="s">
        <v>67</v>
      </c>
      <c r="G13" s="129"/>
    </row>
    <row r="14" spans="1:7" ht="15.6">
      <c r="A14" s="242" t="s">
        <v>127</v>
      </c>
      <c r="B14" s="192">
        <v>0</v>
      </c>
      <c r="C14" s="192">
        <v>0</v>
      </c>
      <c r="D14" s="766">
        <v>49</v>
      </c>
      <c r="E14" s="387"/>
      <c r="F14" s="236" t="s">
        <v>67</v>
      </c>
      <c r="G14" s="129"/>
    </row>
    <row r="15" spans="1:7" ht="15.6">
      <c r="A15" s="242" t="s">
        <v>111</v>
      </c>
      <c r="B15" s="192">
        <v>0</v>
      </c>
      <c r="C15" s="192">
        <v>0</v>
      </c>
      <c r="D15" s="766">
        <v>96</v>
      </c>
      <c r="E15" s="388"/>
      <c r="F15" s="236" t="s">
        <v>67</v>
      </c>
      <c r="G15" s="129"/>
    </row>
    <row r="16" spans="1:7" ht="15.6">
      <c r="A16" s="242" t="s">
        <v>167</v>
      </c>
      <c r="B16" s="192">
        <v>0</v>
      </c>
      <c r="C16" s="192">
        <v>0</v>
      </c>
      <c r="D16" s="766">
        <v>5</v>
      </c>
      <c r="E16" s="388"/>
      <c r="F16" s="236" t="s">
        <v>67</v>
      </c>
      <c r="G16" s="129"/>
    </row>
    <row r="17" spans="1:7" s="615" customFormat="1" ht="15.6">
      <c r="A17" s="242" t="s">
        <v>220</v>
      </c>
      <c r="B17" s="192">
        <v>0</v>
      </c>
      <c r="C17" s="192">
        <v>0</v>
      </c>
      <c r="D17" s="766">
        <v>52</v>
      </c>
      <c r="E17" s="388"/>
      <c r="F17" s="236" t="s">
        <v>67</v>
      </c>
      <c r="G17" s="129"/>
    </row>
    <row r="18" spans="1:7" s="769" customFormat="1" ht="15.6">
      <c r="A18" s="242" t="s">
        <v>348</v>
      </c>
      <c r="B18" s="192">
        <v>0</v>
      </c>
      <c r="C18" s="192">
        <v>0</v>
      </c>
      <c r="D18" s="766">
        <v>8957</v>
      </c>
      <c r="E18" s="388"/>
      <c r="F18" s="236"/>
      <c r="G18" s="129"/>
    </row>
    <row r="19" spans="1:7" s="617" customFormat="1" ht="15.6">
      <c r="A19" s="242" t="s">
        <v>237</v>
      </c>
      <c r="B19" s="630">
        <f>SUM(B13:B18)</f>
        <v>0</v>
      </c>
      <c r="C19" s="630">
        <f>SUM(C13:C18)</f>
        <v>0</v>
      </c>
      <c r="D19" s="195">
        <f>SUM(D13:D18)</f>
        <v>9189</v>
      </c>
      <c r="E19" s="388"/>
      <c r="F19" s="236" t="s">
        <v>67</v>
      </c>
      <c r="G19" s="129"/>
    </row>
    <row r="20" spans="1:7" s="617" customFormat="1" ht="15.6">
      <c r="A20" s="242"/>
      <c r="B20" s="192"/>
      <c r="C20" s="192"/>
      <c r="D20" s="193"/>
      <c r="E20" s="388"/>
      <c r="F20" s="236" t="s">
        <v>67</v>
      </c>
      <c r="G20" s="129"/>
    </row>
    <row r="21" spans="1:7" ht="15.6">
      <c r="A21" s="191" t="s">
        <v>106</v>
      </c>
      <c r="B21" s="192"/>
      <c r="C21" s="192"/>
      <c r="D21" s="193"/>
      <c r="E21" s="388"/>
      <c r="F21" s="236" t="s">
        <v>67</v>
      </c>
      <c r="G21" s="129"/>
    </row>
    <row r="22" spans="1:7" ht="15.6">
      <c r="A22" s="242" t="s">
        <v>361</v>
      </c>
      <c r="B22" s="196">
        <v>-15</v>
      </c>
      <c r="C22" s="196">
        <v>-15</v>
      </c>
      <c r="D22" s="767">
        <f>SUM(D21)</f>
        <v>0</v>
      </c>
      <c r="E22" s="7"/>
      <c r="F22" s="236" t="s">
        <v>67</v>
      </c>
      <c r="G22" s="129"/>
    </row>
    <row r="23" spans="1:7" ht="15.6">
      <c r="A23" s="242" t="s">
        <v>360</v>
      </c>
      <c r="B23" s="196"/>
      <c r="C23" s="196"/>
      <c r="D23" s="190"/>
      <c r="E23" s="7"/>
      <c r="F23" s="236" t="s">
        <v>67</v>
      </c>
      <c r="G23" s="129"/>
    </row>
    <row r="24" spans="1:7" ht="15.6">
      <c r="A24" s="192" t="s">
        <v>73</v>
      </c>
      <c r="B24" s="197">
        <f>SUM(B22:B22)</f>
        <v>-15</v>
      </c>
      <c r="C24" s="197">
        <f>SUM(C22:C22)</f>
        <v>-15</v>
      </c>
      <c r="D24" s="198">
        <f>SUM(D22:D22)</f>
        <v>0</v>
      </c>
      <c r="E24" s="387"/>
      <c r="F24" s="236" t="s">
        <v>67</v>
      </c>
      <c r="G24" s="129"/>
    </row>
    <row r="25" spans="1:7" ht="15.6">
      <c r="A25" s="192"/>
      <c r="B25" s="192"/>
      <c r="C25" s="192"/>
      <c r="D25" s="190"/>
      <c r="E25" s="7"/>
      <c r="F25" s="236" t="s">
        <v>67</v>
      </c>
      <c r="G25" s="129"/>
    </row>
    <row r="26" spans="1:7" ht="15.6">
      <c r="A26" s="191" t="s">
        <v>74</v>
      </c>
      <c r="B26" s="196">
        <f>SUM(B19+B24)</f>
        <v>-15</v>
      </c>
      <c r="C26" s="196">
        <f>SUM(C19+C24)</f>
        <v>-15</v>
      </c>
      <c r="D26" s="199">
        <f>SUM(D19+D24)</f>
        <v>9189</v>
      </c>
      <c r="E26" s="387"/>
      <c r="F26" s="236" t="s">
        <v>67</v>
      </c>
      <c r="G26" s="129"/>
    </row>
    <row r="27" spans="1:7" ht="16.2" thickBot="1">
      <c r="A27" s="192"/>
      <c r="B27" s="192"/>
      <c r="C27" s="192"/>
      <c r="D27" s="194"/>
      <c r="F27" s="236" t="s">
        <v>67</v>
      </c>
      <c r="G27" s="129"/>
    </row>
    <row r="28" spans="1:7" ht="16.2" thickBot="1">
      <c r="A28" s="200" t="s">
        <v>222</v>
      </c>
      <c r="B28" s="272">
        <f>SUM(B9+B26)</f>
        <v>260</v>
      </c>
      <c r="C28" s="272">
        <f>SUM(C9+C26)</f>
        <v>241</v>
      </c>
      <c r="D28" s="861">
        <f>SUM(D9+D26)</f>
        <v>99189</v>
      </c>
      <c r="E28" s="391"/>
      <c r="F28" s="236" t="s">
        <v>67</v>
      </c>
      <c r="G28" s="129"/>
    </row>
    <row r="29" spans="1:7" ht="15.6">
      <c r="A29" s="187"/>
      <c r="B29" s="187"/>
      <c r="C29" s="187"/>
      <c r="D29" s="201"/>
      <c r="E29" s="392"/>
      <c r="F29" s="236" t="s">
        <v>67</v>
      </c>
      <c r="G29" s="129"/>
    </row>
    <row r="30" spans="1:7" ht="15.6">
      <c r="A30" s="219" t="s">
        <v>102</v>
      </c>
      <c r="B30" s="194">
        <v>0</v>
      </c>
      <c r="C30" s="194">
        <v>0</v>
      </c>
      <c r="D30" s="768">
        <f>SUM(D29)</f>
        <v>0</v>
      </c>
      <c r="E30" s="383"/>
      <c r="F30" s="236" t="s">
        <v>67</v>
      </c>
      <c r="G30" s="129"/>
    </row>
    <row r="31" spans="1:7" ht="15.6">
      <c r="A31" s="394" t="s">
        <v>140</v>
      </c>
      <c r="B31" s="395">
        <f>SUM(B30)</f>
        <v>0</v>
      </c>
      <c r="C31" s="395">
        <f>SUM(C30)</f>
        <v>0</v>
      </c>
      <c r="D31" s="384">
        <f>SUM(D30)</f>
        <v>0</v>
      </c>
      <c r="E31" s="196"/>
      <c r="F31" s="236" t="s">
        <v>67</v>
      </c>
      <c r="G31" s="129"/>
    </row>
    <row r="32" spans="1:7" ht="16.2" thickBot="1">
      <c r="A32" s="203"/>
      <c r="B32" s="203"/>
      <c r="C32" s="203"/>
      <c r="D32" s="202"/>
      <c r="E32" s="383"/>
      <c r="F32" s="236" t="s">
        <v>67</v>
      </c>
      <c r="G32" s="129"/>
    </row>
    <row r="33" spans="1:20" ht="16.2" thickBot="1">
      <c r="A33" s="240" t="s">
        <v>224</v>
      </c>
      <c r="B33" s="241">
        <f>SUM(B28+B31)</f>
        <v>260</v>
      </c>
      <c r="C33" s="241">
        <f>SUM(C28+C31)</f>
        <v>241</v>
      </c>
      <c r="D33" s="468">
        <f>SUM(D28+D31)</f>
        <v>99189</v>
      </c>
      <c r="E33" s="389"/>
      <c r="F33" s="236" t="s">
        <v>67</v>
      </c>
      <c r="G33" s="129"/>
    </row>
    <row r="34" spans="1:20" ht="15.6">
      <c r="A34" s="469"/>
      <c r="B34" s="469"/>
      <c r="C34" s="469"/>
      <c r="D34" s="469"/>
      <c r="E34" s="390"/>
      <c r="F34" s="236" t="s">
        <v>67</v>
      </c>
      <c r="G34" s="129"/>
    </row>
    <row r="35" spans="1:20" ht="15.6">
      <c r="A35" s="473" t="s">
        <v>168</v>
      </c>
      <c r="B35" s="473">
        <v>0</v>
      </c>
      <c r="C35" s="473">
        <v>0</v>
      </c>
      <c r="D35" s="796">
        <v>-75000</v>
      </c>
      <c r="F35" s="236" t="s">
        <v>67</v>
      </c>
      <c r="G35" s="129"/>
    </row>
    <row r="36" spans="1:20">
      <c r="A36" s="470"/>
      <c r="B36" s="430"/>
      <c r="C36" s="430"/>
      <c r="D36" s="471"/>
      <c r="F36" s="236" t="s">
        <v>67</v>
      </c>
      <c r="G36" s="129"/>
    </row>
    <row r="37" spans="1:20" ht="16.2" thickBot="1">
      <c r="A37" s="474" t="s">
        <v>223</v>
      </c>
      <c r="B37" s="475">
        <f>SUM(B33+B35)</f>
        <v>260</v>
      </c>
      <c r="C37" s="475">
        <f>SUM(C33+C35)</f>
        <v>241</v>
      </c>
      <c r="D37" s="476">
        <f>SUM(D33+D35)</f>
        <v>24189</v>
      </c>
      <c r="F37" s="236" t="s">
        <v>67</v>
      </c>
      <c r="G37" s="129"/>
    </row>
    <row r="38" spans="1:20">
      <c r="A38" s="429"/>
      <c r="B38" s="429"/>
      <c r="C38" s="429"/>
      <c r="D38" s="429"/>
      <c r="F38" s="236" t="s">
        <v>67</v>
      </c>
      <c r="G38" s="129"/>
    </row>
    <row r="39" spans="1:20" ht="18">
      <c r="A39" s="466" t="s">
        <v>357</v>
      </c>
      <c r="F39" s="236" t="s">
        <v>67</v>
      </c>
      <c r="G39" s="129"/>
    </row>
    <row r="40" spans="1:20" ht="18">
      <c r="A40" s="297" t="s">
        <v>293</v>
      </c>
      <c r="B40" s="451"/>
      <c r="C40" s="451"/>
      <c r="D40" s="451"/>
      <c r="E40" s="259"/>
      <c r="F40" s="236" t="s">
        <v>67</v>
      </c>
      <c r="G40" s="129"/>
      <c r="H40" s="259"/>
      <c r="I40" s="259"/>
      <c r="J40" s="259"/>
      <c r="K40" s="259"/>
      <c r="L40" s="259"/>
      <c r="M40" s="259"/>
      <c r="N40" s="259"/>
      <c r="O40" s="259"/>
      <c r="P40" s="259"/>
      <c r="Q40" s="259"/>
      <c r="R40" s="259"/>
      <c r="S40" s="259"/>
      <c r="T40" s="259"/>
    </row>
    <row r="41" spans="1:20" ht="18">
      <c r="A41" s="297" t="s">
        <v>313</v>
      </c>
      <c r="B41" s="297"/>
      <c r="D41" s="297"/>
      <c r="E41" s="259"/>
      <c r="F41" s="236" t="s">
        <v>67</v>
      </c>
      <c r="G41" s="129"/>
      <c r="H41" s="259"/>
      <c r="I41" s="259"/>
      <c r="J41" s="259"/>
      <c r="K41" s="259"/>
      <c r="L41" s="259"/>
      <c r="M41" s="259"/>
      <c r="N41" s="259"/>
      <c r="O41" s="259"/>
      <c r="P41" s="259"/>
      <c r="Q41" s="259"/>
      <c r="R41" s="259"/>
      <c r="S41" s="259"/>
      <c r="T41" s="259"/>
    </row>
    <row r="42" spans="1:20" ht="18">
      <c r="A42" s="466" t="s">
        <v>349</v>
      </c>
      <c r="B42" s="297"/>
      <c r="D42" s="297"/>
      <c r="E42" s="259"/>
      <c r="F42" s="236" t="s">
        <v>67</v>
      </c>
      <c r="G42" s="129"/>
      <c r="H42" s="259"/>
      <c r="I42" s="259"/>
      <c r="J42" s="259"/>
      <c r="K42" s="259"/>
      <c r="L42" s="259"/>
      <c r="M42" s="259"/>
      <c r="N42" s="259"/>
      <c r="O42" s="259"/>
      <c r="P42" s="259"/>
      <c r="Q42" s="259"/>
      <c r="R42" s="259"/>
      <c r="S42" s="259"/>
      <c r="T42" s="259"/>
    </row>
    <row r="43" spans="1:20" ht="18">
      <c r="A43" s="466"/>
      <c r="B43" s="297"/>
      <c r="C43" s="297"/>
      <c r="D43" s="297"/>
      <c r="E43" s="259"/>
      <c r="F43" s="236" t="s">
        <v>15</v>
      </c>
      <c r="G43" s="129"/>
      <c r="H43" s="259"/>
      <c r="I43" s="259"/>
      <c r="J43" s="259"/>
      <c r="K43" s="259"/>
      <c r="L43" s="259"/>
      <c r="M43" s="259"/>
      <c r="N43" s="259"/>
      <c r="O43" s="259"/>
      <c r="P43" s="259"/>
      <c r="Q43" s="259"/>
      <c r="R43" s="259"/>
      <c r="S43" s="259"/>
      <c r="T43" s="259"/>
    </row>
  </sheetData>
  <phoneticPr fontId="33" type="noConversion"/>
  <printOptions horizontalCentered="1"/>
  <pageMargins left="0.5" right="0.5" top="1" bottom="1" header="0.3" footer="0.3"/>
  <pageSetup scale="69" orientation="landscape" r:id="rId1"/>
  <headerFooter alignWithMargins="0">
    <oddFooter>&amp;C&amp;"Times New Roman,Regular"&amp;14Exhibit N - Summary of Change</oddFooter>
  </headerFooter>
</worksheet>
</file>

<file path=xl/worksheets/sheet14.xml><?xml version="1.0" encoding="utf-8"?>
<worksheet xmlns="http://schemas.openxmlformats.org/spreadsheetml/2006/main" xmlns:r="http://schemas.openxmlformats.org/officeDocument/2006/relationships">
  <dimension ref="A1:Q122"/>
  <sheetViews>
    <sheetView view="pageBreakPreview" topLeftCell="A87" zoomScale="55" zoomScaleNormal="100" zoomScaleSheetLayoutView="55" workbookViewId="0">
      <selection activeCell="A21" sqref="A21:Q25"/>
    </sheetView>
  </sheetViews>
  <sheetFormatPr defaultRowHeight="15"/>
  <cols>
    <col min="1" max="1" width="1.81640625" customWidth="1"/>
    <col min="2" max="2" width="57" customWidth="1"/>
    <col min="3" max="3" width="7" customWidth="1"/>
    <col min="4" max="4" width="11.54296875" customWidth="1"/>
    <col min="5" max="5" width="9.453125" customWidth="1"/>
    <col min="6" max="6" width="9.1796875" customWidth="1"/>
    <col min="7" max="7" width="12.1796875" customWidth="1"/>
    <col min="8" max="8" width="2.6328125" customWidth="1"/>
    <col min="9" max="9" width="15" customWidth="1"/>
    <col min="10" max="10" width="5.08984375" customWidth="1"/>
    <col min="11" max="11" width="14.81640625" customWidth="1"/>
    <col min="13" max="13" width="13" customWidth="1"/>
    <col min="14" max="14" width="47.453125" customWidth="1"/>
    <col min="15" max="15" width="12.36328125" customWidth="1"/>
    <col min="16" max="16" width="1.6328125" customWidth="1"/>
  </cols>
  <sheetData>
    <row r="1" spans="1:17" ht="22.8">
      <c r="A1" s="489"/>
      <c r="B1" s="536" t="s">
        <v>247</v>
      </c>
      <c r="C1" s="477"/>
      <c r="D1" s="477"/>
      <c r="E1" s="477"/>
      <c r="F1" s="478"/>
      <c r="G1" s="477"/>
      <c r="H1" s="478"/>
      <c r="I1" s="479"/>
      <c r="K1" s="479"/>
      <c r="L1" s="479"/>
      <c r="M1" s="479"/>
      <c r="N1" s="479"/>
      <c r="O1" s="479"/>
      <c r="P1" s="236" t="s">
        <v>67</v>
      </c>
      <c r="Q1" s="129"/>
    </row>
    <row r="2" spans="1:17" ht="22.8">
      <c r="A2" s="489"/>
      <c r="B2" s="536"/>
      <c r="C2" s="477"/>
      <c r="D2" s="477"/>
      <c r="E2" s="477"/>
      <c r="F2" s="478"/>
      <c r="G2" s="477"/>
      <c r="H2" s="478"/>
      <c r="I2" s="479"/>
      <c r="K2" s="479"/>
      <c r="L2" s="479"/>
      <c r="M2" s="479"/>
      <c r="N2" s="479"/>
      <c r="O2" s="479"/>
      <c r="P2" s="236" t="s">
        <v>67</v>
      </c>
      <c r="Q2" s="129"/>
    </row>
    <row r="3" spans="1:17" ht="22.8">
      <c r="A3" s="489"/>
      <c r="B3" s="785" t="s">
        <v>6</v>
      </c>
      <c r="C3" s="786"/>
      <c r="D3" s="786"/>
      <c r="E3" s="786"/>
      <c r="F3" s="786"/>
      <c r="G3" s="786"/>
      <c r="H3" s="786"/>
      <c r="I3" s="787"/>
      <c r="J3" s="788"/>
      <c r="K3" s="787"/>
      <c r="L3" s="787"/>
      <c r="M3" s="787"/>
      <c r="N3" s="787"/>
      <c r="O3" s="787"/>
      <c r="P3" s="236" t="s">
        <v>67</v>
      </c>
      <c r="Q3" s="129"/>
    </row>
    <row r="4" spans="1:17" ht="22.8">
      <c r="A4" s="489"/>
      <c r="B4" s="788" t="s">
        <v>325</v>
      </c>
      <c r="C4" s="788"/>
      <c r="D4" s="788"/>
      <c r="E4" s="788"/>
      <c r="F4" s="788"/>
      <c r="G4" s="789"/>
      <c r="H4" s="789"/>
      <c r="I4" s="789"/>
      <c r="J4" s="789"/>
      <c r="K4" s="789"/>
      <c r="L4" s="789"/>
      <c r="M4" s="789"/>
      <c r="N4" s="789"/>
      <c r="O4" s="789"/>
      <c r="P4" s="236" t="s">
        <v>67</v>
      </c>
      <c r="Q4" s="129"/>
    </row>
    <row r="5" spans="1:17" ht="22.8">
      <c r="A5" s="489"/>
      <c r="B5" s="790" t="s">
        <v>51</v>
      </c>
      <c r="C5" s="788"/>
      <c r="D5" s="788"/>
      <c r="E5" s="788"/>
      <c r="F5" s="788"/>
      <c r="G5" s="786"/>
      <c r="H5" s="788"/>
      <c r="I5" s="786"/>
      <c r="J5" s="786"/>
      <c r="K5" s="786"/>
      <c r="L5" s="786"/>
      <c r="M5" s="791"/>
      <c r="N5" s="791"/>
      <c r="O5" s="787"/>
      <c r="P5" s="236" t="s">
        <v>67</v>
      </c>
      <c r="Q5" s="129"/>
    </row>
    <row r="6" spans="1:17" s="762" customFormat="1" ht="22.8">
      <c r="A6" s="489"/>
      <c r="B6" s="481"/>
      <c r="C6" s="481"/>
      <c r="D6" s="481"/>
      <c r="E6" s="481"/>
      <c r="F6" s="763"/>
      <c r="G6" s="765"/>
      <c r="H6" s="763"/>
      <c r="I6" s="765"/>
      <c r="J6" s="765"/>
      <c r="K6" s="765"/>
      <c r="L6" s="765"/>
      <c r="M6" s="482"/>
      <c r="N6" s="483"/>
      <c r="O6" s="479"/>
      <c r="P6" s="236" t="s">
        <v>67</v>
      </c>
      <c r="Q6" s="129"/>
    </row>
    <row r="7" spans="1:17" s="745" customFormat="1" ht="21">
      <c r="A7" s="489"/>
      <c r="B7" s="770"/>
      <c r="C7" s="770"/>
      <c r="D7" s="770"/>
      <c r="E7" s="770"/>
      <c r="F7" s="771"/>
      <c r="G7" s="771"/>
      <c r="H7" s="771" t="s">
        <v>318</v>
      </c>
      <c r="I7" s="771"/>
      <c r="J7" s="771"/>
      <c r="K7" s="771"/>
      <c r="L7" s="771"/>
      <c r="M7" s="772"/>
      <c r="N7" s="773"/>
      <c r="O7" s="487"/>
      <c r="P7" s="236" t="s">
        <v>67</v>
      </c>
      <c r="Q7" s="129"/>
    </row>
    <row r="8" spans="1:17" s="745" customFormat="1" ht="21">
      <c r="A8" s="489"/>
      <c r="B8" s="770"/>
      <c r="C8" s="770"/>
      <c r="D8" s="770"/>
      <c r="E8" s="770"/>
      <c r="F8" s="771"/>
      <c r="G8" s="771"/>
      <c r="H8" s="771" t="s">
        <v>319</v>
      </c>
      <c r="I8" s="771"/>
      <c r="J8" s="771"/>
      <c r="K8" s="771"/>
      <c r="L8" s="771"/>
      <c r="M8" s="772"/>
      <c r="N8" s="773"/>
      <c r="O8" s="487"/>
      <c r="P8" s="236" t="s">
        <v>67</v>
      </c>
      <c r="Q8" s="129"/>
    </row>
    <row r="9" spans="1:17" ht="22.8">
      <c r="A9" s="489"/>
      <c r="B9" s="481"/>
      <c r="C9" s="481"/>
      <c r="D9" s="481"/>
      <c r="E9" s="481"/>
      <c r="F9" s="480"/>
      <c r="G9" s="478"/>
      <c r="H9" s="480"/>
      <c r="I9" s="478"/>
      <c r="J9" s="478"/>
      <c r="K9" s="478"/>
      <c r="L9" s="478"/>
      <c r="M9" s="482"/>
      <c r="N9" s="483"/>
      <c r="O9" s="479"/>
      <c r="P9" s="236" t="s">
        <v>67</v>
      </c>
      <c r="Q9" s="129"/>
    </row>
    <row r="10" spans="1:17" ht="18">
      <c r="A10" s="489"/>
      <c r="B10" s="486" t="s">
        <v>59</v>
      </c>
      <c r="C10" s="484"/>
      <c r="D10" s="485"/>
      <c r="E10" s="486"/>
      <c r="F10" s="335"/>
      <c r="G10" s="487"/>
      <c r="H10" s="335"/>
      <c r="I10" s="335"/>
      <c r="J10" s="335"/>
      <c r="K10" s="335"/>
      <c r="L10" s="486"/>
      <c r="M10" s="539" t="s">
        <v>276</v>
      </c>
      <c r="N10" s="486"/>
      <c r="O10" s="488"/>
      <c r="P10" s="236" t="s">
        <v>67</v>
      </c>
      <c r="Q10" s="129"/>
    </row>
    <row r="11" spans="1:17" ht="17.399999999999999">
      <c r="A11" s="489"/>
      <c r="B11" s="486"/>
      <c r="C11" s="486"/>
      <c r="D11" s="486"/>
      <c r="E11" s="488"/>
      <c r="F11" s="486"/>
      <c r="G11" s="488" t="s">
        <v>25</v>
      </c>
      <c r="H11" s="486"/>
      <c r="I11" s="488" t="s">
        <v>75</v>
      </c>
      <c r="J11" s="486"/>
      <c r="K11" s="486"/>
      <c r="L11" s="486"/>
      <c r="M11" s="519"/>
      <c r="N11" s="486"/>
      <c r="O11" s="488" t="s">
        <v>76</v>
      </c>
      <c r="P11" s="236" t="s">
        <v>67</v>
      </c>
      <c r="Q11" s="129"/>
    </row>
    <row r="12" spans="1:17" ht="17.399999999999999">
      <c r="A12" s="489"/>
      <c r="B12" s="486"/>
      <c r="C12" s="490" t="s">
        <v>77</v>
      </c>
      <c r="D12" s="490"/>
      <c r="E12" s="490"/>
      <c r="F12" s="486"/>
      <c r="G12" s="488" t="s">
        <v>78</v>
      </c>
      <c r="H12" s="486"/>
      <c r="I12" s="488" t="s">
        <v>79</v>
      </c>
      <c r="J12" s="488"/>
      <c r="K12" s="491" t="s">
        <v>173</v>
      </c>
      <c r="L12" s="486"/>
      <c r="M12" s="486"/>
      <c r="N12" s="486"/>
      <c r="O12" s="488" t="s">
        <v>80</v>
      </c>
      <c r="P12" s="236" t="s">
        <v>67</v>
      </c>
      <c r="Q12" s="129"/>
    </row>
    <row r="13" spans="1:17" ht="17.399999999999999">
      <c r="A13" s="489"/>
      <c r="B13" s="486"/>
      <c r="C13" s="490" t="s">
        <v>81</v>
      </c>
      <c r="D13" s="490"/>
      <c r="E13" s="490"/>
      <c r="F13" s="486"/>
      <c r="G13" s="492" t="s">
        <v>82</v>
      </c>
      <c r="H13" s="486"/>
      <c r="I13" s="493">
        <v>40908</v>
      </c>
      <c r="J13" s="492"/>
      <c r="K13" s="492" t="s">
        <v>83</v>
      </c>
      <c r="L13" s="486"/>
      <c r="M13" s="539" t="s">
        <v>107</v>
      </c>
      <c r="N13" s="485"/>
      <c r="O13" s="494" t="s">
        <v>83</v>
      </c>
      <c r="P13" s="236" t="s">
        <v>67</v>
      </c>
      <c r="Q13" s="129"/>
    </row>
    <row r="14" spans="1:17" ht="22.8">
      <c r="A14" s="489"/>
      <c r="B14" s="537" t="s">
        <v>84</v>
      </c>
      <c r="C14" s="495"/>
      <c r="D14" s="495"/>
      <c r="E14" s="495" t="s">
        <v>59</v>
      </c>
      <c r="F14" s="496"/>
      <c r="G14" s="496"/>
      <c r="H14" s="496"/>
      <c r="I14" s="496"/>
      <c r="J14" s="496"/>
      <c r="K14" s="496"/>
      <c r="L14" s="496"/>
      <c r="M14" s="540"/>
      <c r="N14" s="496"/>
      <c r="O14" s="497"/>
      <c r="P14" s="236" t="s">
        <v>67</v>
      </c>
      <c r="Q14" s="129"/>
    </row>
    <row r="15" spans="1:17" ht="17.399999999999999">
      <c r="A15" s="489"/>
      <c r="B15" s="486"/>
      <c r="C15" s="486"/>
      <c r="D15" s="486"/>
      <c r="E15" s="498"/>
      <c r="F15" s="499"/>
      <c r="G15" s="500"/>
      <c r="H15" s="501"/>
      <c r="I15" s="502"/>
      <c r="J15" s="499"/>
      <c r="K15" s="503"/>
      <c r="L15" s="499"/>
      <c r="M15" s="486"/>
      <c r="N15" s="486"/>
      <c r="O15" s="504"/>
      <c r="P15" s="236" t="s">
        <v>67</v>
      </c>
      <c r="Q15" s="129"/>
    </row>
    <row r="16" spans="1:17" ht="17.399999999999999">
      <c r="A16" s="489"/>
      <c r="B16" s="486" t="s">
        <v>103</v>
      </c>
      <c r="C16" s="486">
        <v>2006</v>
      </c>
      <c r="D16" s="486"/>
      <c r="E16" s="505">
        <v>15000</v>
      </c>
      <c r="F16" s="506"/>
      <c r="G16" s="500">
        <v>224740</v>
      </c>
      <c r="H16" s="502"/>
      <c r="I16" s="502">
        <v>222437</v>
      </c>
      <c r="J16" s="499"/>
      <c r="K16" s="503">
        <v>39660</v>
      </c>
      <c r="L16" s="499"/>
      <c r="M16" s="486" t="s">
        <v>104</v>
      </c>
      <c r="N16" s="486"/>
      <c r="O16" s="486">
        <v>2012</v>
      </c>
      <c r="P16" s="236" t="s">
        <v>67</v>
      </c>
      <c r="Q16" s="129"/>
    </row>
    <row r="17" spans="1:17" ht="17.399999999999999">
      <c r="A17" s="489"/>
      <c r="B17" s="486"/>
      <c r="C17" s="486">
        <v>2007</v>
      </c>
      <c r="D17" s="486"/>
      <c r="E17" s="507">
        <v>40000</v>
      </c>
      <c r="F17" s="486"/>
      <c r="G17" s="501"/>
      <c r="H17" s="508"/>
      <c r="I17" s="501"/>
      <c r="J17" s="499"/>
      <c r="K17" s="509"/>
      <c r="L17" s="499"/>
      <c r="M17" s="486" t="s">
        <v>277</v>
      </c>
      <c r="N17" s="486"/>
      <c r="O17" s="486"/>
      <c r="P17" s="236" t="s">
        <v>67</v>
      </c>
      <c r="Q17" s="129"/>
    </row>
    <row r="18" spans="1:17" ht="17.399999999999999">
      <c r="A18" s="489"/>
      <c r="B18" s="486"/>
      <c r="C18" s="486">
        <v>2008</v>
      </c>
      <c r="D18" s="486"/>
      <c r="E18" s="507">
        <v>155000</v>
      </c>
      <c r="F18" s="486"/>
      <c r="G18" s="501"/>
      <c r="H18" s="508"/>
      <c r="I18" s="501"/>
      <c r="J18" s="499"/>
      <c r="K18" s="509"/>
      <c r="L18" s="499"/>
      <c r="M18" s="486" t="s">
        <v>278</v>
      </c>
      <c r="N18" s="486"/>
      <c r="O18" s="486"/>
      <c r="P18" s="236" t="s">
        <v>67</v>
      </c>
      <c r="Q18" s="129"/>
    </row>
    <row r="19" spans="1:17" ht="17.399999999999999">
      <c r="A19" s="489"/>
      <c r="B19" s="486"/>
      <c r="C19" s="486">
        <v>2009</v>
      </c>
      <c r="D19" s="486"/>
      <c r="E19" s="507">
        <v>2340</v>
      </c>
      <c r="F19" s="486"/>
      <c r="G19" s="501"/>
      <c r="H19" s="508"/>
      <c r="I19" s="501"/>
      <c r="J19" s="499"/>
      <c r="K19" s="509"/>
      <c r="L19" s="499"/>
      <c r="M19" s="486" t="s">
        <v>279</v>
      </c>
      <c r="N19" s="486"/>
      <c r="O19" s="486"/>
      <c r="P19" s="236" t="s">
        <v>67</v>
      </c>
      <c r="Q19" s="129"/>
    </row>
    <row r="20" spans="1:17" ht="17.399999999999999">
      <c r="A20" s="489"/>
      <c r="B20" s="486"/>
      <c r="C20" s="486">
        <v>2010</v>
      </c>
      <c r="D20" s="486"/>
      <c r="E20" s="507">
        <v>6000</v>
      </c>
      <c r="F20" s="486"/>
      <c r="G20" s="501"/>
      <c r="H20" s="508"/>
      <c r="I20" s="501"/>
      <c r="J20" s="499"/>
      <c r="K20" s="509"/>
      <c r="L20" s="499"/>
      <c r="M20" s="486" t="s">
        <v>338</v>
      </c>
      <c r="N20" s="486"/>
      <c r="O20" s="486"/>
      <c r="P20" s="236" t="s">
        <v>67</v>
      </c>
      <c r="Q20" s="129"/>
    </row>
    <row r="21" spans="1:17" ht="17.399999999999999">
      <c r="A21" s="489"/>
      <c r="B21" s="486"/>
      <c r="C21" s="486">
        <v>2011</v>
      </c>
      <c r="D21" s="486"/>
      <c r="E21" s="507">
        <v>6400</v>
      </c>
      <c r="F21" s="486"/>
      <c r="G21" s="501"/>
      <c r="H21" s="508"/>
      <c r="I21" s="501"/>
      <c r="J21" s="499"/>
      <c r="K21" s="509"/>
      <c r="L21" s="499"/>
      <c r="M21" s="486"/>
      <c r="N21" s="486"/>
      <c r="O21" s="486"/>
      <c r="P21" s="236" t="s">
        <v>67</v>
      </c>
      <c r="Q21" s="129"/>
    </row>
    <row r="22" spans="1:17" ht="17.399999999999999">
      <c r="A22" s="489"/>
      <c r="B22" s="486"/>
      <c r="C22" s="486"/>
      <c r="D22" s="486"/>
      <c r="E22" s="541">
        <f>SUM(E16:E21)</f>
        <v>224740</v>
      </c>
      <c r="F22" s="486"/>
      <c r="G22" s="501"/>
      <c r="H22" s="508"/>
      <c r="I22" s="501"/>
      <c r="J22" s="499"/>
      <c r="K22" s="509"/>
      <c r="L22" s="499"/>
      <c r="M22" s="486" t="s">
        <v>301</v>
      </c>
      <c r="N22" s="486"/>
      <c r="O22" s="486"/>
      <c r="P22" s="236" t="s">
        <v>67</v>
      </c>
      <c r="Q22" s="129"/>
    </row>
    <row r="23" spans="1:17" ht="17.399999999999999">
      <c r="A23" s="489"/>
      <c r="B23" s="512"/>
      <c r="C23" s="512"/>
      <c r="D23" s="512"/>
      <c r="E23" s="747"/>
      <c r="F23" s="512"/>
      <c r="G23" s="748"/>
      <c r="H23" s="749"/>
      <c r="I23" s="748"/>
      <c r="J23" s="750"/>
      <c r="K23" s="751"/>
      <c r="L23" s="750"/>
      <c r="M23" s="512"/>
      <c r="N23" s="512"/>
      <c r="O23" s="486"/>
      <c r="P23" s="236" t="s">
        <v>67</v>
      </c>
      <c r="Q23" s="129"/>
    </row>
    <row r="24" spans="1:17" ht="17.399999999999999">
      <c r="A24" s="489"/>
      <c r="B24" s="486"/>
      <c r="C24" s="486"/>
      <c r="D24" s="486"/>
      <c r="E24" s="507"/>
      <c r="F24" s="486"/>
      <c r="G24" s="501"/>
      <c r="H24" s="508"/>
      <c r="I24" s="501"/>
      <c r="J24" s="499"/>
      <c r="K24" s="509"/>
      <c r="L24" s="499"/>
      <c r="M24" s="486"/>
      <c r="N24" s="486"/>
      <c r="O24" s="486"/>
      <c r="P24" s="236" t="s">
        <v>67</v>
      </c>
      <c r="Q24" s="129"/>
    </row>
    <row r="25" spans="1:17" ht="18">
      <c r="A25" s="489"/>
      <c r="B25" s="486" t="s">
        <v>176</v>
      </c>
      <c r="C25" s="486">
        <v>2010</v>
      </c>
      <c r="D25" s="499"/>
      <c r="E25" s="510">
        <v>105000</v>
      </c>
      <c r="F25" s="499"/>
      <c r="G25" s="511">
        <v>105000</v>
      </c>
      <c r="H25" s="501"/>
      <c r="I25" s="501">
        <v>276</v>
      </c>
      <c r="J25" s="499"/>
      <c r="K25" s="510" t="s">
        <v>9</v>
      </c>
      <c r="L25" s="499"/>
      <c r="M25" s="486" t="s">
        <v>91</v>
      </c>
      <c r="N25" s="486"/>
      <c r="O25" s="491" t="s">
        <v>327</v>
      </c>
      <c r="P25" s="236" t="s">
        <v>67</v>
      </c>
      <c r="Q25" s="129"/>
    </row>
    <row r="26" spans="1:17" ht="17.399999999999999">
      <c r="A26" s="489"/>
      <c r="B26" s="486"/>
      <c r="C26" s="486">
        <v>2012</v>
      </c>
      <c r="D26" s="486"/>
      <c r="E26" s="706">
        <v>-40000</v>
      </c>
      <c r="F26" s="486"/>
      <c r="G26" s="501"/>
      <c r="H26" s="508"/>
      <c r="I26" s="501"/>
      <c r="J26" s="499"/>
      <c r="K26" s="509"/>
      <c r="L26" s="499"/>
      <c r="M26" s="486"/>
      <c r="N26" s="486"/>
      <c r="O26" s="486"/>
      <c r="P26" s="236" t="s">
        <v>67</v>
      </c>
      <c r="Q26" s="129"/>
    </row>
    <row r="27" spans="1:17" ht="17.399999999999999">
      <c r="A27" s="489"/>
      <c r="B27" s="486"/>
      <c r="C27" s="486"/>
      <c r="D27" s="486"/>
      <c r="E27" s="507">
        <f>SUM(E25:E26)</f>
        <v>65000</v>
      </c>
      <c r="F27" s="486"/>
      <c r="G27" s="501"/>
      <c r="H27" s="508"/>
      <c r="I27" s="501"/>
      <c r="J27" s="499"/>
      <c r="K27" s="509"/>
      <c r="L27" s="499"/>
      <c r="M27" s="486" t="s">
        <v>280</v>
      </c>
      <c r="N27" s="486"/>
      <c r="O27" s="486"/>
      <c r="P27" s="236" t="s">
        <v>67</v>
      </c>
      <c r="Q27" s="129"/>
    </row>
    <row r="28" spans="1:17" ht="18">
      <c r="A28" s="489"/>
      <c r="B28" s="486"/>
      <c r="C28" s="512"/>
      <c r="E28" s="513"/>
      <c r="F28" s="514"/>
      <c r="G28" s="500"/>
      <c r="H28" s="506"/>
      <c r="I28" s="506"/>
      <c r="J28" s="499"/>
      <c r="K28" s="503"/>
      <c r="L28" s="499"/>
      <c r="M28" s="486" t="s">
        <v>339</v>
      </c>
      <c r="N28" s="486"/>
      <c r="O28" s="486"/>
      <c r="P28" s="236" t="s">
        <v>67</v>
      </c>
      <c r="Q28" s="129"/>
    </row>
    <row r="29" spans="1:17" ht="21">
      <c r="A29" s="489"/>
      <c r="B29" s="486"/>
      <c r="C29" s="486"/>
      <c r="D29" s="512"/>
      <c r="E29" s="515"/>
      <c r="F29" s="514"/>
      <c r="G29" s="500"/>
      <c r="H29" s="774" t="s">
        <v>320</v>
      </c>
      <c r="I29" s="506"/>
      <c r="J29" s="499"/>
      <c r="K29" s="503"/>
      <c r="L29" s="499"/>
      <c r="M29" s="486"/>
      <c r="N29" s="486"/>
      <c r="O29" s="486"/>
      <c r="P29" s="236" t="s">
        <v>67</v>
      </c>
      <c r="Q29" s="129"/>
    </row>
    <row r="30" spans="1:17" ht="18">
      <c r="A30" s="489"/>
      <c r="B30" s="486"/>
      <c r="C30" s="486"/>
      <c r="D30" s="512"/>
      <c r="E30" s="515"/>
      <c r="F30" s="514"/>
      <c r="G30" s="500"/>
      <c r="H30" s="506"/>
      <c r="I30" s="506"/>
      <c r="J30" s="499"/>
      <c r="K30" s="503"/>
      <c r="L30" s="499"/>
      <c r="M30" s="486"/>
      <c r="N30" s="486"/>
      <c r="O30" s="486"/>
      <c r="P30" s="236" t="s">
        <v>67</v>
      </c>
      <c r="Q30" s="129"/>
    </row>
    <row r="31" spans="1:17" s="769" customFormat="1" ht="18">
      <c r="A31" s="489"/>
      <c r="B31" s="486"/>
      <c r="C31" s="486"/>
      <c r="D31" s="512"/>
      <c r="E31" s="515"/>
      <c r="F31" s="514"/>
      <c r="G31" s="500"/>
      <c r="H31" s="506"/>
      <c r="I31" s="506"/>
      <c r="J31" s="499"/>
      <c r="K31" s="503"/>
      <c r="L31" s="499"/>
      <c r="M31" s="486"/>
      <c r="N31" s="486"/>
      <c r="O31" s="486"/>
      <c r="P31" s="236" t="s">
        <v>67</v>
      </c>
      <c r="Q31" s="129"/>
    </row>
    <row r="32" spans="1:17" ht="18">
      <c r="A32" s="489"/>
      <c r="B32" s="486" t="s">
        <v>87</v>
      </c>
      <c r="C32" s="486">
        <v>2006</v>
      </c>
      <c r="D32" s="486"/>
      <c r="E32" s="516">
        <v>3000</v>
      </c>
      <c r="F32" s="288"/>
      <c r="G32" s="511">
        <v>205750</v>
      </c>
      <c r="H32" s="499"/>
      <c r="I32" s="499">
        <v>191259</v>
      </c>
      <c r="J32" s="499"/>
      <c r="K32" s="503">
        <v>40060</v>
      </c>
      <c r="L32" s="499"/>
      <c r="M32" s="486" t="s">
        <v>123</v>
      </c>
      <c r="N32" s="486"/>
      <c r="O32" s="486">
        <v>2013</v>
      </c>
      <c r="P32" s="236" t="s">
        <v>67</v>
      </c>
      <c r="Q32" s="129"/>
    </row>
    <row r="33" spans="1:17" ht="18">
      <c r="A33" s="489"/>
      <c r="B33" s="486"/>
      <c r="C33" s="486">
        <v>2007</v>
      </c>
      <c r="D33" s="486"/>
      <c r="E33" s="517">
        <v>12500</v>
      </c>
      <c r="F33" s="335"/>
      <c r="G33" s="511"/>
      <c r="H33" s="486"/>
      <c r="I33" s="499" t="s">
        <v>59</v>
      </c>
      <c r="J33" s="499"/>
      <c r="K33" s="509"/>
      <c r="L33" s="499"/>
      <c r="M33" s="486" t="s">
        <v>174</v>
      </c>
      <c r="N33" s="486"/>
      <c r="O33" s="486"/>
      <c r="P33" s="236" t="s">
        <v>67</v>
      </c>
      <c r="Q33" s="129"/>
    </row>
    <row r="34" spans="1:17" ht="18">
      <c r="A34" s="489"/>
      <c r="B34" s="486"/>
      <c r="C34" s="486">
        <v>2008</v>
      </c>
      <c r="D34" s="486"/>
      <c r="E34" s="517">
        <v>60750</v>
      </c>
      <c r="F34" s="335"/>
      <c r="G34" s="511"/>
      <c r="H34" s="486"/>
      <c r="I34" s="499"/>
      <c r="J34" s="499"/>
      <c r="K34" s="509"/>
      <c r="L34" s="499"/>
      <c r="M34" s="486" t="s">
        <v>281</v>
      </c>
      <c r="N34" s="486"/>
      <c r="O34" s="486"/>
      <c r="P34" s="236" t="s">
        <v>67</v>
      </c>
      <c r="Q34" s="129"/>
    </row>
    <row r="35" spans="1:17" ht="18">
      <c r="A35" s="489"/>
      <c r="B35" s="486"/>
      <c r="C35" s="486">
        <v>2009</v>
      </c>
      <c r="D35" s="486"/>
      <c r="E35" s="517">
        <v>205000</v>
      </c>
      <c r="F35" s="335"/>
      <c r="G35" s="511"/>
      <c r="H35" s="486"/>
      <c r="I35" s="499"/>
      <c r="J35" s="499"/>
      <c r="K35" s="509"/>
      <c r="L35" s="499"/>
      <c r="M35" s="486" t="s">
        <v>282</v>
      </c>
      <c r="N35" s="486"/>
      <c r="O35" s="486"/>
      <c r="P35" s="236" t="s">
        <v>67</v>
      </c>
      <c r="Q35" s="129"/>
    </row>
    <row r="36" spans="1:17" ht="18">
      <c r="A36" s="489"/>
      <c r="B36" s="486"/>
      <c r="C36" s="486"/>
      <c r="D36" s="486"/>
      <c r="E36" s="517">
        <v>-26000</v>
      </c>
      <c r="F36" s="335"/>
      <c r="G36" s="511"/>
      <c r="H36" s="486"/>
      <c r="I36" s="499"/>
      <c r="J36" s="499"/>
      <c r="K36" s="509"/>
      <c r="L36" s="499"/>
      <c r="M36" s="486"/>
      <c r="N36" s="486"/>
      <c r="O36" s="486"/>
      <c r="P36" s="236" t="s">
        <v>67</v>
      </c>
      <c r="Q36" s="129"/>
    </row>
    <row r="37" spans="1:17" ht="18">
      <c r="A37" s="489"/>
      <c r="B37" s="486"/>
      <c r="C37" s="486">
        <v>2010</v>
      </c>
      <c r="D37" s="486"/>
      <c r="E37" s="518">
        <v>-40000</v>
      </c>
      <c r="F37" s="335"/>
      <c r="G37" s="511"/>
      <c r="H37" s="486"/>
      <c r="I37" s="499"/>
      <c r="J37" s="499"/>
      <c r="K37" s="509"/>
      <c r="L37" s="499"/>
      <c r="M37" s="486" t="s">
        <v>340</v>
      </c>
      <c r="N37" s="486"/>
      <c r="O37" s="486"/>
      <c r="P37" s="236" t="s">
        <v>67</v>
      </c>
      <c r="Q37" s="129"/>
    </row>
    <row r="38" spans="1:17" ht="18">
      <c r="A38" s="489"/>
      <c r="B38" s="486"/>
      <c r="C38" s="486"/>
      <c r="D38" s="486"/>
      <c r="E38" s="518">
        <v>-2500</v>
      </c>
      <c r="F38" s="335"/>
      <c r="G38" s="511"/>
      <c r="H38" s="486"/>
      <c r="I38" s="499"/>
      <c r="J38" s="499"/>
      <c r="K38" s="509"/>
      <c r="L38" s="499"/>
      <c r="M38" s="486"/>
      <c r="N38" s="486"/>
      <c r="O38" s="486"/>
      <c r="P38" s="236" t="s">
        <v>67</v>
      </c>
      <c r="Q38" s="129"/>
    </row>
    <row r="39" spans="1:17" ht="18">
      <c r="A39" s="489"/>
      <c r="B39" s="486"/>
      <c r="C39" s="486">
        <v>2011</v>
      </c>
      <c r="D39" s="486"/>
      <c r="E39" s="518">
        <v>-5000</v>
      </c>
      <c r="F39" s="335"/>
      <c r="G39" s="511"/>
      <c r="H39" s="486"/>
      <c r="I39" s="499"/>
      <c r="J39" s="499"/>
      <c r="K39" s="509"/>
      <c r="L39" s="499"/>
      <c r="M39" s="486" t="s">
        <v>302</v>
      </c>
      <c r="N39" s="486"/>
      <c r="O39" s="486"/>
      <c r="P39" s="236" t="s">
        <v>67</v>
      </c>
      <c r="Q39" s="129"/>
    </row>
    <row r="40" spans="1:17" ht="18">
      <c r="A40" s="489"/>
      <c r="B40" s="486"/>
      <c r="C40" s="486"/>
      <c r="D40" s="486"/>
      <c r="E40" s="518">
        <v>-2000</v>
      </c>
      <c r="F40" s="335"/>
      <c r="G40" s="511"/>
      <c r="H40" s="486"/>
      <c r="I40" s="499"/>
      <c r="J40" s="499"/>
      <c r="K40" s="509"/>
      <c r="L40" s="499"/>
      <c r="M40" s="486"/>
      <c r="N40" s="486"/>
      <c r="O40" s="486"/>
      <c r="P40" s="236" t="s">
        <v>67</v>
      </c>
      <c r="Q40" s="129"/>
    </row>
    <row r="41" spans="1:17" ht="18">
      <c r="A41" s="489"/>
      <c r="B41" s="486"/>
      <c r="C41" s="486"/>
      <c r="D41" s="486"/>
      <c r="E41" s="542">
        <f>SUM(E32:E40)</f>
        <v>205750</v>
      </c>
      <c r="F41" s="335"/>
      <c r="G41" s="511"/>
      <c r="H41" s="486"/>
      <c r="I41" s="499"/>
      <c r="J41" s="499"/>
      <c r="K41" s="509"/>
      <c r="L41" s="499"/>
      <c r="M41" s="486"/>
      <c r="N41" s="486"/>
      <c r="O41" s="486"/>
      <c r="P41" s="236" t="s">
        <v>67</v>
      </c>
      <c r="Q41" s="129"/>
    </row>
    <row r="42" spans="1:17" ht="17.399999999999999">
      <c r="A42" s="489"/>
      <c r="B42" s="486"/>
      <c r="C42" s="486"/>
      <c r="D42" s="486"/>
      <c r="E42" s="507"/>
      <c r="F42" s="486"/>
      <c r="G42" s="501"/>
      <c r="H42" s="508"/>
      <c r="I42" s="501"/>
      <c r="J42" s="499"/>
      <c r="K42" s="509"/>
      <c r="L42" s="499"/>
      <c r="M42" s="486"/>
      <c r="N42" s="486"/>
      <c r="O42" s="486"/>
      <c r="P42" s="236" t="s">
        <v>67</v>
      </c>
      <c r="Q42" s="129"/>
    </row>
    <row r="43" spans="1:17" ht="18">
      <c r="A43" s="489"/>
      <c r="B43" s="486" t="s">
        <v>88</v>
      </c>
      <c r="C43" s="486">
        <v>2001</v>
      </c>
      <c r="D43" s="486"/>
      <c r="E43" s="518">
        <v>5000</v>
      </c>
      <c r="F43" s="335"/>
      <c r="G43" s="511">
        <v>217455</v>
      </c>
      <c r="H43" s="486"/>
      <c r="I43" s="499">
        <v>203590</v>
      </c>
      <c r="J43" s="499"/>
      <c r="K43" s="503">
        <v>40067</v>
      </c>
      <c r="L43" s="499"/>
      <c r="M43" s="486" t="s">
        <v>175</v>
      </c>
      <c r="N43" s="486"/>
      <c r="O43" s="486">
        <v>2013</v>
      </c>
      <c r="P43" s="236" t="s">
        <v>67</v>
      </c>
      <c r="Q43" s="129"/>
    </row>
    <row r="44" spans="1:17" ht="18">
      <c r="A44" s="489"/>
      <c r="B44" s="486"/>
      <c r="C44" s="486"/>
      <c r="D44" s="486"/>
      <c r="E44" s="518">
        <v>-3000</v>
      </c>
      <c r="F44" s="335"/>
      <c r="G44" s="511"/>
      <c r="H44" s="486"/>
      <c r="I44" s="499"/>
      <c r="J44" s="499"/>
      <c r="K44" s="509"/>
      <c r="L44" s="499"/>
      <c r="M44" s="486" t="s">
        <v>283</v>
      </c>
      <c r="N44" s="486"/>
      <c r="O44" s="486"/>
      <c r="P44" s="236" t="s">
        <v>67</v>
      </c>
      <c r="Q44" s="129"/>
    </row>
    <row r="45" spans="1:17" ht="18">
      <c r="A45" s="489"/>
      <c r="B45" s="486"/>
      <c r="C45" s="486">
        <v>2004</v>
      </c>
      <c r="D45" s="486"/>
      <c r="E45" s="518">
        <v>3000</v>
      </c>
      <c r="F45" s="335"/>
      <c r="G45" s="511"/>
      <c r="H45" s="486"/>
      <c r="I45" s="499"/>
      <c r="J45" s="499"/>
      <c r="K45" s="509"/>
      <c r="L45" s="499"/>
      <c r="M45" s="486" t="s">
        <v>284</v>
      </c>
      <c r="N45" s="486"/>
      <c r="O45" s="486"/>
      <c r="P45" s="236" t="s">
        <v>67</v>
      </c>
      <c r="Q45" s="129"/>
    </row>
    <row r="46" spans="1:17" ht="18">
      <c r="A46" s="489"/>
      <c r="B46" s="486"/>
      <c r="C46" s="486">
        <v>2005</v>
      </c>
      <c r="D46" s="486"/>
      <c r="E46" s="518">
        <v>-2500</v>
      </c>
      <c r="F46" s="335"/>
      <c r="G46" s="511"/>
      <c r="H46" s="486"/>
      <c r="I46" s="499"/>
      <c r="J46" s="499"/>
      <c r="K46" s="509"/>
      <c r="L46" s="499"/>
      <c r="M46" s="486" t="s">
        <v>285</v>
      </c>
      <c r="N46" s="486"/>
      <c r="O46" s="486"/>
      <c r="P46" s="236" t="s">
        <v>67</v>
      </c>
      <c r="Q46" s="129"/>
    </row>
    <row r="47" spans="1:17" ht="18">
      <c r="A47" s="489"/>
      <c r="B47" s="486"/>
      <c r="C47" s="486">
        <v>2008</v>
      </c>
      <c r="D47" s="486"/>
      <c r="E47" s="518">
        <v>60755</v>
      </c>
      <c r="F47" s="335"/>
      <c r="G47" s="511"/>
      <c r="H47" s="486"/>
      <c r="I47" s="499"/>
      <c r="J47" s="499"/>
      <c r="K47" s="509"/>
      <c r="L47" s="499"/>
      <c r="M47" s="486"/>
      <c r="N47" s="486"/>
      <c r="O47" s="486"/>
      <c r="P47" s="236" t="s">
        <v>67</v>
      </c>
      <c r="Q47" s="129"/>
    </row>
    <row r="48" spans="1:17" ht="18">
      <c r="A48" s="489"/>
      <c r="B48" s="486"/>
      <c r="C48" s="486">
        <v>2009</v>
      </c>
      <c r="D48" s="486"/>
      <c r="E48" s="518">
        <v>223000</v>
      </c>
      <c r="F48" s="335"/>
      <c r="G48" s="511"/>
      <c r="H48" s="486"/>
      <c r="I48" s="499"/>
      <c r="J48" s="499"/>
      <c r="K48" s="509"/>
      <c r="L48" s="499"/>
      <c r="M48" s="486" t="s">
        <v>303</v>
      </c>
      <c r="N48" s="486"/>
      <c r="O48" s="486"/>
      <c r="P48" s="236" t="s">
        <v>67</v>
      </c>
      <c r="Q48" s="129"/>
    </row>
    <row r="49" spans="1:17" ht="18">
      <c r="A49" s="489"/>
      <c r="B49" s="486"/>
      <c r="C49" s="486">
        <v>2010</v>
      </c>
      <c r="D49" s="486"/>
      <c r="E49" s="518">
        <v>-3000</v>
      </c>
      <c r="F49" s="335"/>
      <c r="G49" s="511"/>
      <c r="H49" s="486"/>
      <c r="I49" s="499"/>
      <c r="J49" s="499"/>
      <c r="K49" s="509"/>
      <c r="L49" s="499"/>
      <c r="M49" s="486"/>
      <c r="N49" s="486"/>
      <c r="O49" s="486"/>
      <c r="P49" s="236" t="s">
        <v>67</v>
      </c>
      <c r="Q49" s="129"/>
    </row>
    <row r="50" spans="1:17" ht="18">
      <c r="A50" s="489"/>
      <c r="B50" s="486"/>
      <c r="C50" s="486"/>
      <c r="D50" s="486"/>
      <c r="E50" s="518">
        <v>-65000</v>
      </c>
      <c r="F50" s="335"/>
      <c r="G50" s="511"/>
      <c r="H50" s="486"/>
      <c r="I50" s="499"/>
      <c r="J50" s="499"/>
      <c r="K50" s="509"/>
      <c r="L50" s="499"/>
      <c r="M50" s="486"/>
      <c r="N50" s="486"/>
      <c r="O50" s="486"/>
      <c r="P50" s="236" t="s">
        <v>67</v>
      </c>
      <c r="Q50" s="129"/>
    </row>
    <row r="51" spans="1:17" ht="18">
      <c r="A51" s="489"/>
      <c r="B51" s="486"/>
      <c r="C51" s="486">
        <v>2011</v>
      </c>
      <c r="D51" s="486"/>
      <c r="E51" s="518">
        <v>-800</v>
      </c>
      <c r="F51" s="335"/>
      <c r="G51" s="511"/>
      <c r="H51" s="486"/>
      <c r="I51" s="499"/>
      <c r="J51" s="499"/>
      <c r="K51" s="509"/>
      <c r="L51" s="499"/>
      <c r="M51" s="486"/>
      <c r="N51" s="486"/>
      <c r="O51" s="486"/>
      <c r="P51" s="236" t="s">
        <v>67</v>
      </c>
      <c r="Q51" s="129"/>
    </row>
    <row r="52" spans="1:17" ht="18">
      <c r="A52" s="489"/>
      <c r="B52" s="486"/>
      <c r="C52" s="486"/>
      <c r="D52" s="486"/>
      <c r="E52" s="542">
        <f>SUM(E43:E51)</f>
        <v>217455</v>
      </c>
      <c r="F52" s="335"/>
      <c r="G52" s="511"/>
      <c r="H52" s="486"/>
      <c r="I52" s="499"/>
      <c r="J52" s="499"/>
      <c r="K52" s="509"/>
      <c r="L52" s="499"/>
      <c r="M52" s="486"/>
      <c r="N52" s="486"/>
      <c r="O52" s="486"/>
      <c r="P52" s="236" t="s">
        <v>67</v>
      </c>
      <c r="Q52" s="129"/>
    </row>
    <row r="53" spans="1:17" ht="17.399999999999999">
      <c r="A53" s="489"/>
      <c r="B53" s="486"/>
      <c r="C53" s="486"/>
      <c r="D53" s="486"/>
      <c r="E53" s="507"/>
      <c r="F53" s="486"/>
      <c r="G53" s="501"/>
      <c r="H53" s="508"/>
      <c r="I53" s="501"/>
      <c r="J53" s="499"/>
      <c r="K53" s="509"/>
      <c r="L53" s="499"/>
      <c r="M53" s="486"/>
      <c r="N53" s="486"/>
      <c r="O53" s="486"/>
      <c r="P53" s="236" t="s">
        <v>67</v>
      </c>
      <c r="Q53" s="129"/>
    </row>
    <row r="54" spans="1:17" ht="17.399999999999999">
      <c r="A54" s="489"/>
      <c r="B54" s="486"/>
      <c r="C54" s="486"/>
      <c r="D54" s="486"/>
      <c r="E54" s="507"/>
      <c r="F54" s="486"/>
      <c r="G54" s="501"/>
      <c r="H54" s="508"/>
      <c r="I54" s="501"/>
      <c r="J54" s="499"/>
      <c r="K54" s="509"/>
      <c r="L54" s="499"/>
      <c r="M54" s="486"/>
      <c r="N54" s="486"/>
      <c r="O54" s="486"/>
      <c r="P54" s="236" t="s">
        <v>67</v>
      </c>
      <c r="Q54" s="129"/>
    </row>
    <row r="55" spans="1:17" ht="18">
      <c r="A55" s="489"/>
      <c r="B55" s="486" t="s">
        <v>177</v>
      </c>
      <c r="C55" s="486"/>
      <c r="D55" s="486"/>
      <c r="E55" s="499"/>
      <c r="F55" s="288"/>
      <c r="G55" s="511"/>
      <c r="H55" s="501"/>
      <c r="I55" s="501"/>
      <c r="J55" s="499"/>
      <c r="K55" s="509"/>
      <c r="L55" s="486"/>
      <c r="M55" s="519"/>
      <c r="N55" s="486"/>
      <c r="O55" s="519"/>
      <c r="P55" s="236" t="s">
        <v>67</v>
      </c>
      <c r="Q55" s="129"/>
    </row>
    <row r="56" spans="1:17" ht="17.399999999999999">
      <c r="A56" s="489"/>
      <c r="B56" s="486" t="s">
        <v>85</v>
      </c>
      <c r="C56" s="486"/>
      <c r="D56" s="486"/>
      <c r="E56" s="518"/>
      <c r="F56" s="486"/>
      <c r="G56" s="499"/>
      <c r="H56" s="486"/>
      <c r="I56" s="499"/>
      <c r="J56" s="499"/>
      <c r="K56" s="509"/>
      <c r="L56" s="499"/>
      <c r="M56" s="486"/>
      <c r="N56" s="486"/>
      <c r="O56" s="486"/>
      <c r="P56" s="236" t="s">
        <v>67</v>
      </c>
      <c r="Q56" s="129"/>
    </row>
    <row r="57" spans="1:17" ht="17.399999999999999">
      <c r="A57" s="489"/>
      <c r="B57" s="486" t="s">
        <v>86</v>
      </c>
      <c r="C57" s="486"/>
      <c r="D57" s="486"/>
      <c r="E57" s="486"/>
      <c r="F57" s="486"/>
      <c r="G57" s="486"/>
      <c r="H57" s="486"/>
      <c r="I57" s="486"/>
      <c r="J57" s="486"/>
      <c r="K57" s="486"/>
      <c r="L57" s="499"/>
      <c r="M57" s="486"/>
      <c r="N57" s="486"/>
      <c r="O57" s="488"/>
      <c r="P57" s="236" t="s">
        <v>67</v>
      </c>
      <c r="Q57" s="129"/>
    </row>
    <row r="58" spans="1:17" ht="18">
      <c r="A58" s="489"/>
      <c r="B58" s="486"/>
      <c r="C58" s="486"/>
      <c r="D58" s="486"/>
      <c r="E58" s="499"/>
      <c r="F58" s="288"/>
      <c r="G58" s="511"/>
      <c r="H58" s="501"/>
      <c r="I58" s="501"/>
      <c r="J58" s="499"/>
      <c r="K58" s="509"/>
      <c r="L58" s="499"/>
      <c r="M58" s="486"/>
      <c r="N58" s="486"/>
      <c r="O58" s="488"/>
      <c r="P58" s="236" t="s">
        <v>67</v>
      </c>
      <c r="Q58" s="129"/>
    </row>
    <row r="59" spans="1:17" ht="17.399999999999999">
      <c r="A59" s="489"/>
      <c r="B59" s="486" t="s">
        <v>178</v>
      </c>
      <c r="C59" s="486"/>
      <c r="D59" s="486"/>
      <c r="E59" s="518"/>
      <c r="F59" s="486"/>
      <c r="G59" s="499"/>
      <c r="H59" s="486"/>
      <c r="I59" s="499"/>
      <c r="J59" s="499"/>
      <c r="K59" s="509"/>
      <c r="L59" s="499"/>
      <c r="M59" s="486"/>
      <c r="N59" s="486"/>
      <c r="O59" s="520"/>
      <c r="P59" s="236" t="s">
        <v>67</v>
      </c>
      <c r="Q59" s="129"/>
    </row>
    <row r="60" spans="1:17" ht="17.399999999999999">
      <c r="A60" s="489"/>
      <c r="B60" s="486"/>
      <c r="C60" s="486"/>
      <c r="D60" s="486"/>
      <c r="E60" s="518"/>
      <c r="F60" s="486"/>
      <c r="G60" s="499"/>
      <c r="H60" s="486"/>
      <c r="I60" s="499"/>
      <c r="J60" s="499"/>
      <c r="K60" s="509"/>
      <c r="L60" s="499"/>
      <c r="M60" s="486"/>
      <c r="N60" s="486"/>
      <c r="O60" s="520"/>
      <c r="P60" s="236" t="s">
        <v>15</v>
      </c>
      <c r="Q60" s="129"/>
    </row>
    <row r="61" spans="1:17" ht="22.8">
      <c r="A61" s="489"/>
      <c r="B61" s="788" t="s">
        <v>6</v>
      </c>
      <c r="C61" s="523"/>
      <c r="D61" s="523"/>
      <c r="E61" s="523"/>
      <c r="F61" s="523"/>
      <c r="G61" s="523"/>
      <c r="H61" s="792"/>
      <c r="I61" s="788"/>
      <c r="J61" s="792"/>
      <c r="K61" s="792"/>
      <c r="L61" s="792"/>
      <c r="M61" s="792"/>
      <c r="N61" s="792"/>
      <c r="O61" s="792"/>
      <c r="P61" s="236" t="s">
        <v>67</v>
      </c>
      <c r="Q61" s="129"/>
    </row>
    <row r="62" spans="1:17" ht="22.8">
      <c r="A62" s="489"/>
      <c r="B62" s="788" t="s">
        <v>325</v>
      </c>
      <c r="C62" s="523"/>
      <c r="D62" s="523"/>
      <c r="E62" s="788"/>
      <c r="F62" s="793"/>
      <c r="G62" s="793"/>
      <c r="H62" s="793"/>
      <c r="I62" s="793"/>
      <c r="J62" s="793"/>
      <c r="K62" s="793"/>
      <c r="L62" s="793"/>
      <c r="M62" s="793"/>
      <c r="N62" s="793"/>
      <c r="O62" s="793"/>
      <c r="P62" s="236" t="s">
        <v>67</v>
      </c>
      <c r="Q62" s="129"/>
    </row>
    <row r="63" spans="1:17" ht="22.8">
      <c r="A63" s="489"/>
      <c r="B63" s="794" t="s">
        <v>51</v>
      </c>
      <c r="C63" s="523"/>
      <c r="D63" s="523"/>
      <c r="E63" s="788"/>
      <c r="F63" s="523"/>
      <c r="G63" s="788"/>
      <c r="H63" s="523"/>
      <c r="I63" s="523"/>
      <c r="J63" s="523"/>
      <c r="K63" s="523"/>
      <c r="L63" s="795"/>
      <c r="M63" s="795"/>
      <c r="N63" s="792"/>
      <c r="O63" s="792"/>
      <c r="P63" s="236" t="s">
        <v>67</v>
      </c>
      <c r="Q63" s="129"/>
    </row>
    <row r="64" spans="1:17" s="762" customFormat="1" ht="22.8">
      <c r="A64" s="489"/>
      <c r="B64" s="538"/>
      <c r="C64" s="523"/>
      <c r="D64" s="523"/>
      <c r="E64" s="763"/>
      <c r="F64" s="764"/>
      <c r="G64" s="763"/>
      <c r="H64" s="764"/>
      <c r="I64" s="764"/>
      <c r="J64" s="764"/>
      <c r="K64" s="764"/>
      <c r="L64" s="524"/>
      <c r="M64" s="525"/>
      <c r="N64" s="522"/>
      <c r="O64" s="522"/>
      <c r="P64" s="236" t="s">
        <v>67</v>
      </c>
      <c r="Q64" s="129"/>
    </row>
    <row r="65" spans="1:17" s="745" customFormat="1" ht="21">
      <c r="A65" s="489"/>
      <c r="B65" s="775"/>
      <c r="C65" s="776"/>
      <c r="D65" s="776"/>
      <c r="E65" s="771"/>
      <c r="F65" s="777"/>
      <c r="G65" s="771"/>
      <c r="H65" s="771" t="s">
        <v>316</v>
      </c>
      <c r="I65" s="777"/>
      <c r="J65" s="777"/>
      <c r="K65" s="777"/>
      <c r="L65" s="778"/>
      <c r="M65" s="779"/>
      <c r="N65" s="780"/>
      <c r="O65" s="487"/>
      <c r="P65" s="236" t="s">
        <v>67</v>
      </c>
      <c r="Q65" s="129"/>
    </row>
    <row r="66" spans="1:17" s="745" customFormat="1" ht="21">
      <c r="A66" s="489"/>
      <c r="B66" s="781"/>
      <c r="C66" s="776"/>
      <c r="D66" s="776"/>
      <c r="E66" s="771"/>
      <c r="F66" s="777"/>
      <c r="G66" s="771"/>
      <c r="H66" s="771" t="s">
        <v>317</v>
      </c>
      <c r="I66" s="777"/>
      <c r="J66" s="777"/>
      <c r="K66" s="781"/>
      <c r="L66" s="778"/>
      <c r="M66" s="779"/>
      <c r="N66" s="780"/>
      <c r="O66" s="487"/>
      <c r="P66" s="236" t="s">
        <v>67</v>
      </c>
      <c r="Q66" s="129"/>
    </row>
    <row r="67" spans="1:17" s="762" customFormat="1" ht="21">
      <c r="A67" s="489"/>
      <c r="B67" s="781"/>
      <c r="C67" s="776"/>
      <c r="D67" s="776"/>
      <c r="E67" s="771"/>
      <c r="F67" s="777"/>
      <c r="G67" s="771"/>
      <c r="H67" s="771"/>
      <c r="I67" s="777"/>
      <c r="J67" s="777"/>
      <c r="K67" s="781"/>
      <c r="L67" s="778"/>
      <c r="M67" s="779"/>
      <c r="N67" s="780"/>
      <c r="O67" s="487"/>
      <c r="P67" s="236" t="s">
        <v>67</v>
      </c>
      <c r="Q67" s="129"/>
    </row>
    <row r="68" spans="1:17" ht="22.8">
      <c r="A68" s="489"/>
      <c r="B68" s="538"/>
      <c r="C68" s="523"/>
      <c r="D68" s="523"/>
      <c r="E68" s="480"/>
      <c r="F68" s="521"/>
      <c r="G68" s="480"/>
      <c r="H68" s="521"/>
      <c r="I68" s="521"/>
      <c r="J68" s="521"/>
      <c r="K68" s="521"/>
      <c r="L68" s="524"/>
      <c r="M68" s="539" t="s">
        <v>276</v>
      </c>
      <c r="N68" s="522"/>
      <c r="O68" s="522"/>
      <c r="P68" s="236" t="s">
        <v>67</v>
      </c>
      <c r="Q68" s="129"/>
    </row>
    <row r="69" spans="1:17" ht="22.8">
      <c r="A69" s="489"/>
      <c r="B69" s="537"/>
      <c r="C69" s="526"/>
      <c r="D69" s="526"/>
      <c r="E69" s="526"/>
      <c r="F69" s="496"/>
      <c r="G69" s="488" t="s">
        <v>157</v>
      </c>
      <c r="H69" s="496"/>
      <c r="I69" s="488" t="s">
        <v>75</v>
      </c>
      <c r="J69" s="496"/>
      <c r="K69" s="496"/>
      <c r="L69" s="496"/>
      <c r="M69" s="519"/>
      <c r="N69" s="486"/>
      <c r="O69" s="488" t="s">
        <v>76</v>
      </c>
      <c r="P69" s="236" t="s">
        <v>67</v>
      </c>
      <c r="Q69" s="129"/>
    </row>
    <row r="70" spans="1:17" ht="18">
      <c r="A70" s="489"/>
      <c r="B70" s="489"/>
      <c r="C70" s="490" t="s">
        <v>77</v>
      </c>
      <c r="D70" s="490"/>
      <c r="E70" s="490"/>
      <c r="F70" s="335"/>
      <c r="G70" s="488" t="s">
        <v>78</v>
      </c>
      <c r="H70" s="486"/>
      <c r="I70" s="488" t="s">
        <v>79</v>
      </c>
      <c r="J70" s="488"/>
      <c r="K70" s="491" t="s">
        <v>173</v>
      </c>
      <c r="L70" s="486"/>
      <c r="M70" s="519"/>
      <c r="N70" s="486"/>
      <c r="O70" s="488" t="s">
        <v>80</v>
      </c>
      <c r="P70" s="236" t="s">
        <v>67</v>
      </c>
      <c r="Q70" s="129"/>
    </row>
    <row r="71" spans="1:17" ht="22.8">
      <c r="A71" s="489"/>
      <c r="B71" s="537" t="s">
        <v>84</v>
      </c>
      <c r="C71" s="527" t="s">
        <v>81</v>
      </c>
      <c r="D71" s="527"/>
      <c r="E71" s="527"/>
      <c r="F71" s="335"/>
      <c r="G71" s="492" t="s">
        <v>158</v>
      </c>
      <c r="H71" s="486"/>
      <c r="I71" s="493">
        <v>40908</v>
      </c>
      <c r="J71" s="492"/>
      <c r="K71" s="492" t="s">
        <v>83</v>
      </c>
      <c r="L71" s="486"/>
      <c r="M71" s="539" t="s">
        <v>107</v>
      </c>
      <c r="N71" s="519"/>
      <c r="O71" s="528" t="s">
        <v>83</v>
      </c>
      <c r="P71" s="236" t="s">
        <v>67</v>
      </c>
      <c r="Q71" s="129"/>
    </row>
    <row r="72" spans="1:17" ht="22.8">
      <c r="A72" s="489"/>
      <c r="B72" s="537"/>
      <c r="C72" s="529"/>
      <c r="D72" s="529"/>
      <c r="E72" s="529"/>
      <c r="F72" s="335"/>
      <c r="G72" s="492"/>
      <c r="H72" s="486"/>
      <c r="I72" s="493"/>
      <c r="J72" s="492"/>
      <c r="K72" s="492"/>
      <c r="L72" s="486"/>
      <c r="M72" s="519"/>
      <c r="N72" s="519"/>
      <c r="O72" s="530"/>
      <c r="P72" s="236" t="s">
        <v>67</v>
      </c>
      <c r="Q72" s="129"/>
    </row>
    <row r="73" spans="1:17" ht="18">
      <c r="A73" s="489"/>
      <c r="B73" s="486" t="s">
        <v>184</v>
      </c>
      <c r="C73" s="486">
        <v>2001</v>
      </c>
      <c r="D73" s="486"/>
      <c r="E73" s="506">
        <v>5431</v>
      </c>
      <c r="F73" s="288"/>
      <c r="G73" s="500">
        <v>316400</v>
      </c>
      <c r="H73" s="499" t="s">
        <v>89</v>
      </c>
      <c r="I73" s="506">
        <v>2455</v>
      </c>
      <c r="J73" s="499"/>
      <c r="K73" s="509" t="s">
        <v>9</v>
      </c>
      <c r="L73" s="499"/>
      <c r="M73" s="486" t="s">
        <v>291</v>
      </c>
      <c r="N73" s="486"/>
      <c r="O73" s="486">
        <v>2018</v>
      </c>
      <c r="P73" s="236" t="s">
        <v>67</v>
      </c>
      <c r="Q73" s="129"/>
    </row>
    <row r="74" spans="1:17" ht="18">
      <c r="A74" s="489"/>
      <c r="B74" s="486"/>
      <c r="C74" s="486"/>
      <c r="D74" s="486"/>
      <c r="E74" s="518">
        <f>-(3000)</f>
        <v>-3000</v>
      </c>
      <c r="F74" s="335"/>
      <c r="G74" s="511" t="s">
        <v>90</v>
      </c>
      <c r="H74" s="486"/>
      <c r="I74" s="499"/>
      <c r="J74" s="499"/>
      <c r="K74" s="509"/>
      <c r="L74" s="499"/>
      <c r="M74" s="486" t="s">
        <v>286</v>
      </c>
      <c r="N74" s="486"/>
      <c r="O74" s="486"/>
      <c r="P74" s="236" t="s">
        <v>67</v>
      </c>
      <c r="Q74" s="129"/>
    </row>
    <row r="75" spans="1:17" ht="18">
      <c r="A75" s="489"/>
      <c r="B75" s="486"/>
      <c r="C75" s="486">
        <v>2004</v>
      </c>
      <c r="D75" s="486"/>
      <c r="E75" s="518">
        <f>-(1000)</f>
        <v>-1000</v>
      </c>
      <c r="F75" s="335"/>
      <c r="G75" s="511">
        <v>349700</v>
      </c>
      <c r="H75" s="486"/>
      <c r="I75" s="499"/>
      <c r="J75" s="499"/>
      <c r="K75" s="509"/>
      <c r="L75" s="499"/>
      <c r="M75" s="486" t="s">
        <v>287</v>
      </c>
      <c r="N75" s="486"/>
      <c r="O75" s="486"/>
      <c r="P75" s="236" t="s">
        <v>67</v>
      </c>
      <c r="Q75" s="129"/>
    </row>
    <row r="76" spans="1:17" ht="18">
      <c r="A76" s="489"/>
      <c r="B76" s="486"/>
      <c r="C76" s="486">
        <v>2009</v>
      </c>
      <c r="D76" s="486"/>
      <c r="E76" s="518">
        <v>12000</v>
      </c>
      <c r="F76" s="335"/>
      <c r="G76" s="511"/>
      <c r="H76" s="486"/>
      <c r="I76" s="499"/>
      <c r="J76" s="499"/>
      <c r="K76" s="509"/>
      <c r="L76" s="499"/>
      <c r="M76" s="486"/>
      <c r="N76" s="486"/>
      <c r="O76" s="486"/>
      <c r="P76" s="236" t="s">
        <v>67</v>
      </c>
      <c r="Q76" s="129"/>
    </row>
    <row r="77" spans="1:17" s="632" customFormat="1" ht="18">
      <c r="A77" s="489"/>
      <c r="B77" s="486"/>
      <c r="C77" s="486">
        <v>2012</v>
      </c>
      <c r="D77" s="486"/>
      <c r="E77" s="518">
        <v>-5000</v>
      </c>
      <c r="F77" s="335"/>
      <c r="G77" s="511"/>
      <c r="H77" s="486"/>
      <c r="I77" s="499"/>
      <c r="J77" s="499"/>
      <c r="K77" s="509"/>
      <c r="L77" s="499"/>
      <c r="M77" s="486" t="s">
        <v>288</v>
      </c>
      <c r="N77" s="486"/>
      <c r="O77" s="486"/>
      <c r="P77" s="236" t="s">
        <v>67</v>
      </c>
      <c r="Q77" s="129"/>
    </row>
    <row r="78" spans="1:17" ht="18">
      <c r="A78" s="489"/>
      <c r="B78" s="486"/>
      <c r="C78" s="486"/>
      <c r="D78" s="486"/>
      <c r="E78" s="542">
        <f>SUM(E72:E77)</f>
        <v>8431</v>
      </c>
      <c r="F78" s="335"/>
      <c r="G78" s="511"/>
      <c r="H78" s="486"/>
      <c r="I78" s="499"/>
      <c r="J78" s="499"/>
      <c r="K78" s="509"/>
      <c r="L78" s="499"/>
      <c r="M78" s="486" t="s">
        <v>341</v>
      </c>
      <c r="N78" s="486"/>
      <c r="O78" s="486"/>
      <c r="P78" s="236" t="s">
        <v>67</v>
      </c>
      <c r="Q78" s="129"/>
    </row>
    <row r="79" spans="1:17" ht="21">
      <c r="A79" s="489"/>
      <c r="B79" s="486"/>
      <c r="C79" s="512"/>
      <c r="D79" s="752"/>
      <c r="E79" s="753"/>
      <c r="F79" s="752"/>
      <c r="G79" s="758"/>
      <c r="H79" s="782" t="s">
        <v>324</v>
      </c>
      <c r="I79" s="756"/>
      <c r="J79" s="756"/>
      <c r="K79" s="757"/>
      <c r="L79" s="756"/>
      <c r="M79" s="486"/>
      <c r="N79" s="486"/>
      <c r="O79" s="486"/>
      <c r="P79" s="236" t="s">
        <v>67</v>
      </c>
      <c r="Q79" s="129"/>
    </row>
    <row r="80" spans="1:17" ht="18">
      <c r="A80" s="489"/>
      <c r="B80" s="486"/>
      <c r="C80" s="512"/>
      <c r="D80" s="486"/>
      <c r="E80" s="518"/>
      <c r="F80" s="335"/>
      <c r="G80" s="511"/>
      <c r="H80" s="486"/>
      <c r="I80" s="499"/>
      <c r="J80" s="499"/>
      <c r="K80" s="509"/>
      <c r="L80" s="499"/>
      <c r="M80" s="486"/>
      <c r="N80" s="486"/>
      <c r="O80" s="486"/>
      <c r="P80" s="236" t="s">
        <v>67</v>
      </c>
      <c r="Q80" s="129"/>
    </row>
    <row r="81" spans="1:17" s="769" customFormat="1" ht="18">
      <c r="A81" s="489"/>
      <c r="B81" s="486"/>
      <c r="C81" s="512"/>
      <c r="D81" s="486"/>
      <c r="E81" s="518"/>
      <c r="F81" s="335"/>
      <c r="G81" s="511"/>
      <c r="H81" s="486"/>
      <c r="I81" s="499"/>
      <c r="J81" s="499"/>
      <c r="K81" s="509"/>
      <c r="L81" s="499"/>
      <c r="M81" s="486"/>
      <c r="N81" s="486"/>
      <c r="O81" s="486"/>
      <c r="P81" s="236" t="s">
        <v>67</v>
      </c>
      <c r="Q81" s="129"/>
    </row>
    <row r="82" spans="1:17" ht="18">
      <c r="A82" s="489"/>
      <c r="B82" s="486" t="s">
        <v>185</v>
      </c>
      <c r="C82" s="486">
        <v>2006</v>
      </c>
      <c r="D82" s="486"/>
      <c r="E82" s="518">
        <v>5000</v>
      </c>
      <c r="F82" s="288"/>
      <c r="G82" s="531">
        <v>359500</v>
      </c>
      <c r="H82" s="532" t="s">
        <v>89</v>
      </c>
      <c r="I82" s="518">
        <v>675</v>
      </c>
      <c r="J82" s="499"/>
      <c r="K82" s="509" t="s">
        <v>9</v>
      </c>
      <c r="L82" s="499"/>
      <c r="M82" s="486" t="s">
        <v>342</v>
      </c>
      <c r="N82" s="489"/>
      <c r="O82" s="519">
        <v>2018</v>
      </c>
      <c r="P82" s="236" t="s">
        <v>67</v>
      </c>
      <c r="Q82" s="129"/>
    </row>
    <row r="83" spans="1:17" ht="18">
      <c r="A83" s="489"/>
      <c r="B83" s="486"/>
      <c r="C83" s="486"/>
      <c r="D83" s="486"/>
      <c r="E83" s="518"/>
      <c r="F83" s="288"/>
      <c r="G83" s="531" t="s">
        <v>90</v>
      </c>
      <c r="H83" s="532"/>
      <c r="I83" s="518"/>
      <c r="J83" s="499"/>
      <c r="K83" s="509"/>
      <c r="L83" s="499"/>
      <c r="M83" s="486" t="s">
        <v>289</v>
      </c>
      <c r="N83" s="489"/>
      <c r="O83" s="519"/>
      <c r="P83" s="236" t="s">
        <v>67</v>
      </c>
      <c r="Q83" s="129"/>
    </row>
    <row r="84" spans="1:17" ht="18">
      <c r="A84" s="489"/>
      <c r="B84" s="486"/>
      <c r="C84" s="486"/>
      <c r="D84" s="486"/>
      <c r="E84" s="518"/>
      <c r="F84" s="335"/>
      <c r="G84" s="511">
        <v>397300</v>
      </c>
      <c r="H84" s="508"/>
      <c r="I84" s="501"/>
      <c r="J84" s="499"/>
      <c r="K84" s="509"/>
      <c r="L84" s="499"/>
      <c r="M84" s="486"/>
      <c r="N84" s="486"/>
      <c r="O84" s="486"/>
      <c r="P84" s="236" t="s">
        <v>67</v>
      </c>
      <c r="Q84" s="129"/>
    </row>
    <row r="85" spans="1:17" ht="21">
      <c r="A85" s="489"/>
      <c r="B85" s="486"/>
      <c r="C85" s="486"/>
      <c r="D85" s="752"/>
      <c r="E85" s="753"/>
      <c r="F85" s="759"/>
      <c r="G85" s="758"/>
      <c r="H85" s="782" t="s">
        <v>323</v>
      </c>
      <c r="I85" s="756"/>
      <c r="J85" s="756"/>
      <c r="K85" s="757"/>
      <c r="L85" s="756"/>
      <c r="M85" s="486"/>
      <c r="N85" s="486"/>
      <c r="O85" s="486"/>
      <c r="P85" s="236" t="s">
        <v>67</v>
      </c>
      <c r="Q85" s="129"/>
    </row>
    <row r="86" spans="1:17" s="769" customFormat="1" ht="21">
      <c r="A86" s="489"/>
      <c r="B86" s="486"/>
      <c r="C86" s="486"/>
      <c r="D86" s="752"/>
      <c r="E86" s="753"/>
      <c r="F86" s="759"/>
      <c r="G86" s="758"/>
      <c r="H86" s="782"/>
      <c r="I86" s="756"/>
      <c r="J86" s="756"/>
      <c r="K86" s="757"/>
      <c r="L86" s="756"/>
      <c r="M86" s="486"/>
      <c r="N86" s="486"/>
      <c r="O86" s="486"/>
      <c r="P86" s="236" t="s">
        <v>67</v>
      </c>
      <c r="Q86" s="129"/>
    </row>
    <row r="87" spans="1:17" s="745" customFormat="1" ht="18">
      <c r="A87" s="489"/>
      <c r="B87" s="486"/>
      <c r="C87" s="486"/>
      <c r="D87" s="486"/>
      <c r="E87" s="518"/>
      <c r="F87" s="335"/>
      <c r="G87" s="511"/>
      <c r="H87" s="746"/>
      <c r="I87" s="499"/>
      <c r="J87" s="499"/>
      <c r="K87" s="509"/>
      <c r="L87" s="499"/>
      <c r="M87" s="486"/>
      <c r="N87" s="486"/>
      <c r="O87" s="486"/>
      <c r="P87" s="236" t="s">
        <v>67</v>
      </c>
      <c r="Q87" s="129"/>
    </row>
    <row r="88" spans="1:17" ht="18">
      <c r="A88" s="489"/>
      <c r="B88" s="486" t="s">
        <v>186</v>
      </c>
      <c r="C88" s="486">
        <v>2001</v>
      </c>
      <c r="D88" s="486"/>
      <c r="E88" s="518">
        <v>5000</v>
      </c>
      <c r="F88" s="335"/>
      <c r="G88" s="511">
        <v>319000</v>
      </c>
      <c r="H88" s="486" t="s">
        <v>89</v>
      </c>
      <c r="I88" s="499">
        <v>652</v>
      </c>
      <c r="J88" s="499"/>
      <c r="K88" s="509" t="s">
        <v>9</v>
      </c>
      <c r="L88" s="499"/>
      <c r="M88" s="486" t="s">
        <v>290</v>
      </c>
      <c r="N88" s="486"/>
      <c r="O88" s="486">
        <v>2018</v>
      </c>
      <c r="P88" s="236" t="s">
        <v>67</v>
      </c>
      <c r="Q88" s="129"/>
    </row>
    <row r="89" spans="1:17" ht="18">
      <c r="A89" s="489"/>
      <c r="B89" s="486"/>
      <c r="C89" s="486"/>
      <c r="D89" s="486"/>
      <c r="E89" s="518">
        <v>-3000</v>
      </c>
      <c r="F89" s="335"/>
      <c r="G89" s="511" t="s">
        <v>90</v>
      </c>
      <c r="H89" s="486"/>
      <c r="I89" s="499"/>
      <c r="J89" s="499"/>
      <c r="K89" s="509"/>
      <c r="L89" s="499"/>
      <c r="M89" s="486"/>
      <c r="N89" s="489"/>
      <c r="O89" s="519"/>
      <c r="P89" s="236" t="s">
        <v>67</v>
      </c>
      <c r="Q89" s="129"/>
    </row>
    <row r="90" spans="1:17" ht="18">
      <c r="A90" s="489"/>
      <c r="B90" s="486"/>
      <c r="C90" s="486"/>
      <c r="D90" s="486"/>
      <c r="E90" s="542">
        <v>2000</v>
      </c>
      <c r="F90" s="335"/>
      <c r="G90" s="511">
        <v>352600</v>
      </c>
      <c r="H90" s="486"/>
      <c r="I90" s="499"/>
      <c r="J90" s="499"/>
      <c r="K90" s="509"/>
      <c r="L90" s="499"/>
      <c r="M90" s="486"/>
      <c r="N90" s="489"/>
      <c r="O90" s="519"/>
      <c r="P90" s="236" t="s">
        <v>67</v>
      </c>
      <c r="Q90" s="129"/>
    </row>
    <row r="91" spans="1:17" ht="21">
      <c r="A91" s="489"/>
      <c r="B91" s="486"/>
      <c r="C91" s="486"/>
      <c r="D91" s="752"/>
      <c r="E91" s="753"/>
      <c r="F91" s="759"/>
      <c r="G91" s="758"/>
      <c r="H91" s="782" t="s">
        <v>322</v>
      </c>
      <c r="I91" s="756"/>
      <c r="J91" s="756"/>
      <c r="K91" s="757"/>
      <c r="L91" s="756"/>
      <c r="M91" s="486"/>
      <c r="N91" s="489"/>
      <c r="O91" s="519"/>
      <c r="P91" s="236" t="s">
        <v>67</v>
      </c>
      <c r="Q91" s="129"/>
    </row>
    <row r="92" spans="1:17" s="769" customFormat="1" ht="18">
      <c r="A92" s="489"/>
      <c r="B92" s="486"/>
      <c r="C92" s="486"/>
      <c r="D92" s="486"/>
      <c r="E92" s="518"/>
      <c r="F92" s="335"/>
      <c r="G92" s="511"/>
      <c r="H92" s="486"/>
      <c r="I92" s="499"/>
      <c r="J92" s="499"/>
      <c r="K92" s="509"/>
      <c r="L92" s="499"/>
      <c r="M92" s="486"/>
      <c r="N92" s="489"/>
      <c r="O92" s="519"/>
      <c r="P92" s="236" t="s">
        <v>67</v>
      </c>
      <c r="Q92" s="129"/>
    </row>
    <row r="93" spans="1:17" ht="18">
      <c r="A93" s="489"/>
      <c r="B93" s="486" t="s">
        <v>187</v>
      </c>
      <c r="C93" s="489">
        <v>2001</v>
      </c>
      <c r="D93" s="533"/>
      <c r="E93" s="518">
        <v>6000</v>
      </c>
      <c r="F93" s="335"/>
      <c r="G93" s="511">
        <v>402300</v>
      </c>
      <c r="H93" s="486" t="s">
        <v>89</v>
      </c>
      <c r="I93" s="499">
        <v>3429</v>
      </c>
      <c r="J93" s="499"/>
      <c r="K93" s="509" t="s">
        <v>9</v>
      </c>
      <c r="L93" s="499"/>
      <c r="M93" s="486" t="s">
        <v>124</v>
      </c>
      <c r="N93" s="489"/>
      <c r="O93" s="519">
        <v>2018</v>
      </c>
      <c r="P93" s="236" t="s">
        <v>67</v>
      </c>
      <c r="Q93" s="129"/>
    </row>
    <row r="94" spans="1:17" ht="18">
      <c r="A94" s="489"/>
      <c r="B94" s="486" t="s">
        <v>121</v>
      </c>
      <c r="C94" s="486"/>
      <c r="D94" s="486"/>
      <c r="E94" s="518">
        <v>-3000</v>
      </c>
      <c r="F94" s="335"/>
      <c r="G94" s="511" t="s">
        <v>90</v>
      </c>
      <c r="H94" s="486"/>
      <c r="I94" s="499"/>
      <c r="J94" s="499"/>
      <c r="K94" s="509"/>
      <c r="L94" s="499"/>
      <c r="M94" s="486"/>
      <c r="N94" s="489"/>
      <c r="O94" s="526"/>
      <c r="P94" s="236" t="s">
        <v>67</v>
      </c>
      <c r="Q94" s="129"/>
    </row>
    <row r="95" spans="1:17" ht="18">
      <c r="A95" s="489"/>
      <c r="B95" s="486"/>
      <c r="C95" s="486">
        <v>2004</v>
      </c>
      <c r="D95" s="486"/>
      <c r="E95" s="518">
        <v>-1000</v>
      </c>
      <c r="F95" s="335"/>
      <c r="G95" s="511">
        <v>444700</v>
      </c>
      <c r="H95" s="486"/>
      <c r="I95" s="499"/>
      <c r="J95" s="499"/>
      <c r="K95" s="509"/>
      <c r="L95" s="499"/>
      <c r="M95" s="486"/>
      <c r="N95" s="486"/>
      <c r="O95" s="486"/>
      <c r="P95" s="236" t="s">
        <v>67</v>
      </c>
      <c r="Q95" s="129"/>
    </row>
    <row r="96" spans="1:17" ht="18">
      <c r="A96" s="489"/>
      <c r="B96" s="486"/>
      <c r="C96" s="486">
        <v>2005</v>
      </c>
      <c r="D96" s="486"/>
      <c r="E96" s="518">
        <v>2000</v>
      </c>
      <c r="F96" s="335"/>
      <c r="G96" s="511"/>
      <c r="H96" s="486"/>
      <c r="I96" s="499"/>
      <c r="J96" s="499"/>
      <c r="K96" s="509"/>
      <c r="L96" s="499"/>
      <c r="M96" s="486"/>
      <c r="N96" s="486"/>
      <c r="O96" s="486"/>
      <c r="P96" s="236" t="s">
        <v>67</v>
      </c>
      <c r="Q96" s="129"/>
    </row>
    <row r="97" spans="1:17" ht="18">
      <c r="A97" s="489"/>
      <c r="B97" s="486"/>
      <c r="C97" s="486"/>
      <c r="D97" s="486"/>
      <c r="E97" s="542">
        <f>SUM(E93:E96)</f>
        <v>4000</v>
      </c>
      <c r="F97" s="288"/>
      <c r="G97" s="531"/>
      <c r="H97" s="532"/>
      <c r="I97" s="518"/>
      <c r="J97" s="499"/>
      <c r="K97" s="509"/>
      <c r="L97" s="499"/>
      <c r="M97" s="486"/>
      <c r="N97" s="489"/>
      <c r="O97" s="519"/>
      <c r="P97" s="236" t="s">
        <v>67</v>
      </c>
      <c r="Q97" s="129"/>
    </row>
    <row r="98" spans="1:17" ht="21">
      <c r="A98" s="489"/>
      <c r="B98" s="486"/>
      <c r="C98" s="512"/>
      <c r="D98" s="752"/>
      <c r="E98" s="753"/>
      <c r="F98" s="754"/>
      <c r="G98" s="755"/>
      <c r="H98" s="783" t="s">
        <v>321</v>
      </c>
      <c r="I98" s="753"/>
      <c r="J98" s="756"/>
      <c r="K98" s="757"/>
      <c r="L98" s="756"/>
      <c r="M98" s="486"/>
      <c r="N98" s="489"/>
      <c r="O98" s="519"/>
      <c r="P98" s="236" t="s">
        <v>67</v>
      </c>
      <c r="Q98" s="129"/>
    </row>
    <row r="99" spans="1:17" s="769" customFormat="1" ht="21">
      <c r="A99" s="489"/>
      <c r="B99" s="486"/>
      <c r="C99" s="512"/>
      <c r="D99" s="752"/>
      <c r="E99" s="753"/>
      <c r="F99" s="754"/>
      <c r="G99" s="755"/>
      <c r="H99" s="783"/>
      <c r="I99" s="753"/>
      <c r="J99" s="756"/>
      <c r="K99" s="757"/>
      <c r="L99" s="756"/>
      <c r="M99" s="486"/>
      <c r="N99" s="489"/>
      <c r="O99" s="519"/>
      <c r="P99" s="236" t="s">
        <v>67</v>
      </c>
      <c r="Q99" s="129"/>
    </row>
    <row r="100" spans="1:17" ht="18">
      <c r="A100" s="489"/>
      <c r="B100" s="486" t="s">
        <v>155</v>
      </c>
      <c r="C100" s="486">
        <v>2002</v>
      </c>
      <c r="D100" s="486"/>
      <c r="E100" s="518">
        <v>5000</v>
      </c>
      <c r="F100" s="288"/>
      <c r="G100" s="531">
        <v>264900</v>
      </c>
      <c r="H100" s="532" t="s">
        <v>89</v>
      </c>
      <c r="I100" s="518">
        <v>0</v>
      </c>
      <c r="J100" s="499"/>
      <c r="K100" s="509" t="s">
        <v>9</v>
      </c>
      <c r="L100" s="499"/>
      <c r="M100" s="486" t="s">
        <v>92</v>
      </c>
      <c r="N100" s="489"/>
      <c r="O100" s="519">
        <v>2018</v>
      </c>
      <c r="P100" s="236" t="s">
        <v>67</v>
      </c>
      <c r="Q100" s="129"/>
    </row>
    <row r="101" spans="1:17" ht="18">
      <c r="A101" s="489"/>
      <c r="B101" s="486"/>
      <c r="C101" s="486">
        <v>2004</v>
      </c>
      <c r="D101" s="486"/>
      <c r="E101" s="518">
        <v>-2000</v>
      </c>
      <c r="F101" s="288"/>
      <c r="G101" s="531" t="s">
        <v>90</v>
      </c>
      <c r="H101" s="532"/>
      <c r="I101" s="518"/>
      <c r="J101" s="499"/>
      <c r="K101" s="509"/>
      <c r="L101" s="499"/>
      <c r="M101" s="486"/>
      <c r="N101" s="489"/>
      <c r="O101" s="519"/>
      <c r="P101" s="236" t="s">
        <v>67</v>
      </c>
      <c r="Q101" s="129"/>
    </row>
    <row r="102" spans="1:17" ht="18">
      <c r="A102" s="489"/>
      <c r="B102" s="486"/>
      <c r="C102" s="486">
        <v>2005</v>
      </c>
      <c r="D102" s="486"/>
      <c r="E102" s="518">
        <v>-2500</v>
      </c>
      <c r="F102" s="288"/>
      <c r="G102" s="531">
        <v>292700</v>
      </c>
      <c r="H102" s="532"/>
      <c r="I102" s="518"/>
      <c r="J102" s="499"/>
      <c r="K102" s="509"/>
      <c r="L102" s="499"/>
      <c r="M102" s="486"/>
      <c r="N102" s="489"/>
      <c r="O102" s="519"/>
      <c r="P102" s="236" t="s">
        <v>67</v>
      </c>
      <c r="Q102" s="129"/>
    </row>
    <row r="103" spans="1:17" ht="18">
      <c r="A103" s="489"/>
      <c r="B103" s="486"/>
      <c r="C103" s="486"/>
      <c r="D103" s="486"/>
      <c r="E103" s="542">
        <f>SUM(E100:E102)</f>
        <v>500</v>
      </c>
      <c r="F103" s="288"/>
      <c r="G103" s="531"/>
      <c r="H103" s="532"/>
      <c r="I103" s="518"/>
      <c r="J103" s="499"/>
      <c r="K103" s="509"/>
      <c r="L103" s="499"/>
      <c r="M103" s="486"/>
      <c r="N103" s="489"/>
      <c r="O103" s="519"/>
      <c r="P103" s="236" t="s">
        <v>67</v>
      </c>
      <c r="Q103" s="129"/>
    </row>
    <row r="104" spans="1:17" s="769" customFormat="1" ht="18">
      <c r="A104" s="489"/>
      <c r="B104" s="486"/>
      <c r="C104" s="486"/>
      <c r="D104" s="486"/>
      <c r="E104" s="784"/>
      <c r="F104" s="288"/>
      <c r="G104" s="531"/>
      <c r="H104" s="532"/>
      <c r="I104" s="518"/>
      <c r="J104" s="499"/>
      <c r="K104" s="509"/>
      <c r="L104" s="499"/>
      <c r="M104" s="486"/>
      <c r="N104" s="489"/>
      <c r="O104" s="519"/>
      <c r="P104" s="236" t="s">
        <v>67</v>
      </c>
      <c r="Q104" s="129"/>
    </row>
    <row r="105" spans="1:17" ht="18">
      <c r="A105" s="489"/>
      <c r="B105" s="486" t="s">
        <v>179</v>
      </c>
      <c r="C105" s="486">
        <v>2002</v>
      </c>
      <c r="D105" s="486"/>
      <c r="E105" s="518">
        <v>5000</v>
      </c>
      <c r="F105" s="335"/>
      <c r="G105" s="511">
        <v>366500</v>
      </c>
      <c r="H105" s="534" t="s">
        <v>89</v>
      </c>
      <c r="I105" s="499">
        <v>22</v>
      </c>
      <c r="J105" s="499"/>
      <c r="K105" s="509" t="s">
        <v>9</v>
      </c>
      <c r="L105" s="499"/>
      <c r="M105" s="486" t="s">
        <v>343</v>
      </c>
      <c r="N105" s="486"/>
      <c r="O105" s="486">
        <v>2018</v>
      </c>
      <c r="P105" s="236" t="s">
        <v>67</v>
      </c>
      <c r="Q105" s="129"/>
    </row>
    <row r="106" spans="1:17" ht="18">
      <c r="A106" s="489"/>
      <c r="B106" s="486"/>
      <c r="C106" s="486">
        <v>2004</v>
      </c>
      <c r="D106" s="486"/>
      <c r="E106" s="518">
        <v>-2000</v>
      </c>
      <c r="F106" s="335"/>
      <c r="G106" s="511" t="s">
        <v>90</v>
      </c>
      <c r="H106" s="486"/>
      <c r="I106" s="499"/>
      <c r="J106" s="499"/>
      <c r="K106" s="509"/>
      <c r="L106" s="499"/>
      <c r="M106" s="486"/>
      <c r="N106" s="486"/>
      <c r="O106" s="486"/>
      <c r="P106" s="236" t="s">
        <v>67</v>
      </c>
      <c r="Q106" s="129"/>
    </row>
    <row r="107" spans="1:17" ht="18">
      <c r="A107" s="489"/>
      <c r="B107" s="486"/>
      <c r="C107" s="486">
        <v>2005</v>
      </c>
      <c r="D107" s="486"/>
      <c r="E107" s="518">
        <v>-2500</v>
      </c>
      <c r="F107" s="335"/>
      <c r="G107" s="511">
        <v>405100</v>
      </c>
      <c r="H107" s="486"/>
      <c r="I107" s="499"/>
      <c r="J107" s="499"/>
      <c r="K107" s="509"/>
      <c r="L107" s="499"/>
      <c r="M107" s="486"/>
      <c r="N107" s="486"/>
      <c r="O107" s="486"/>
      <c r="P107" s="236" t="s">
        <v>67</v>
      </c>
      <c r="Q107" s="129"/>
    </row>
    <row r="108" spans="1:17" ht="18">
      <c r="A108" s="489"/>
      <c r="B108" s="486"/>
      <c r="C108" s="486"/>
      <c r="D108" s="486"/>
      <c r="E108" s="542">
        <f>SUM(E105:E107)</f>
        <v>500</v>
      </c>
      <c r="F108" s="335"/>
      <c r="G108" s="511"/>
      <c r="H108" s="486"/>
      <c r="I108" s="499"/>
      <c r="J108" s="499"/>
      <c r="K108" s="509"/>
      <c r="L108" s="499"/>
      <c r="M108" s="486"/>
      <c r="N108" s="486"/>
      <c r="O108" s="486"/>
      <c r="P108" s="236" t="s">
        <v>67</v>
      </c>
      <c r="Q108" s="129"/>
    </row>
    <row r="109" spans="1:17" s="769" customFormat="1" ht="18">
      <c r="A109" s="489"/>
      <c r="B109" s="486"/>
      <c r="C109" s="486"/>
      <c r="D109" s="486"/>
      <c r="E109" s="784"/>
      <c r="F109" s="335"/>
      <c r="G109" s="511"/>
      <c r="H109" s="486"/>
      <c r="I109" s="499"/>
      <c r="J109" s="499"/>
      <c r="K109" s="509"/>
      <c r="L109" s="499"/>
      <c r="M109" s="486"/>
      <c r="N109" s="486"/>
      <c r="O109" s="486"/>
      <c r="P109" s="236" t="s">
        <v>67</v>
      </c>
      <c r="Q109" s="129"/>
    </row>
    <row r="110" spans="1:17" ht="18">
      <c r="A110" s="489"/>
      <c r="B110" s="486" t="s">
        <v>125</v>
      </c>
      <c r="C110" s="486">
        <v>2002</v>
      </c>
      <c r="D110" s="486"/>
      <c r="E110" s="518">
        <v>5000</v>
      </c>
      <c r="F110" s="335"/>
      <c r="G110" s="511">
        <v>282100</v>
      </c>
      <c r="H110" s="508" t="s">
        <v>89</v>
      </c>
      <c r="I110" s="535">
        <v>0</v>
      </c>
      <c r="J110" s="499"/>
      <c r="K110" s="509" t="s">
        <v>9</v>
      </c>
      <c r="L110" s="499"/>
      <c r="M110" s="486" t="s">
        <v>91</v>
      </c>
      <c r="N110" s="486"/>
      <c r="O110" s="486">
        <v>2018</v>
      </c>
      <c r="P110" s="236" t="s">
        <v>67</v>
      </c>
      <c r="Q110" s="129"/>
    </row>
    <row r="111" spans="1:17" ht="18">
      <c r="A111" s="489"/>
      <c r="B111" s="486"/>
      <c r="C111" s="486"/>
      <c r="D111" s="486"/>
      <c r="E111" s="518">
        <v>-2500</v>
      </c>
      <c r="F111" s="335"/>
      <c r="G111" s="511" t="s">
        <v>90</v>
      </c>
      <c r="H111" s="508"/>
      <c r="I111" s="501"/>
      <c r="J111" s="499"/>
      <c r="K111" s="509"/>
      <c r="L111" s="499"/>
      <c r="M111" s="486"/>
      <c r="N111" s="486"/>
      <c r="O111" s="486"/>
      <c r="P111" s="236" t="s">
        <v>67</v>
      </c>
      <c r="Q111" s="129"/>
    </row>
    <row r="112" spans="1:17" ht="18">
      <c r="A112" s="489"/>
      <c r="B112" s="486"/>
      <c r="C112" s="486">
        <v>2008</v>
      </c>
      <c r="D112" s="486"/>
      <c r="E112" s="518">
        <v>-2000</v>
      </c>
      <c r="F112" s="335"/>
      <c r="G112" s="511">
        <v>311700</v>
      </c>
      <c r="H112" s="508"/>
      <c r="I112" s="501"/>
      <c r="J112" s="499"/>
      <c r="K112" s="509"/>
      <c r="L112" s="499"/>
      <c r="M112" s="486"/>
      <c r="N112" s="486"/>
      <c r="O112" s="486"/>
      <c r="P112" s="236" t="s">
        <v>67</v>
      </c>
      <c r="Q112" s="129"/>
    </row>
    <row r="113" spans="1:17" ht="18">
      <c r="A113" s="489"/>
      <c r="B113" s="486"/>
      <c r="C113" s="486"/>
      <c r="D113" s="486"/>
      <c r="E113" s="542">
        <f>SUM(E110:E112)</f>
        <v>500</v>
      </c>
      <c r="F113" s="335"/>
      <c r="G113" s="511"/>
      <c r="H113" s="508"/>
      <c r="I113" s="501"/>
      <c r="J113" s="499"/>
      <c r="K113" s="509"/>
      <c r="L113" s="499"/>
      <c r="M113" s="486"/>
      <c r="N113" s="486"/>
      <c r="O113" s="486"/>
      <c r="P113" s="236" t="s">
        <v>67</v>
      </c>
      <c r="Q113" s="129"/>
    </row>
    <row r="114" spans="1:17" ht="18">
      <c r="A114" s="489"/>
      <c r="B114" s="486"/>
      <c r="C114" s="486"/>
      <c r="D114" s="486"/>
      <c r="E114" s="335"/>
      <c r="F114" s="335"/>
      <c r="G114" s="335"/>
      <c r="H114" s="335"/>
      <c r="I114" s="335"/>
      <c r="J114" s="335"/>
      <c r="K114" s="335"/>
      <c r="L114" s="335"/>
      <c r="M114" s="496"/>
      <c r="N114" s="496"/>
      <c r="O114" s="486"/>
      <c r="P114" s="236" t="s">
        <v>67</v>
      </c>
      <c r="Q114" s="129"/>
    </row>
    <row r="115" spans="1:17" ht="18">
      <c r="A115" s="486" t="s">
        <v>180</v>
      </c>
      <c r="B115" s="486"/>
      <c r="C115" s="486"/>
      <c r="D115" s="486"/>
      <c r="E115" s="335"/>
      <c r="F115" s="335"/>
      <c r="G115" s="335"/>
      <c r="H115" s="335"/>
      <c r="I115" s="335"/>
      <c r="J115" s="335"/>
      <c r="K115" s="335"/>
      <c r="L115" s="335"/>
      <c r="M115" s="496"/>
      <c r="N115" s="496"/>
      <c r="O115" s="486"/>
      <c r="P115" s="236" t="s">
        <v>67</v>
      </c>
      <c r="Q115" s="129"/>
    </row>
    <row r="116" spans="1:17" ht="18">
      <c r="A116" s="486" t="s">
        <v>181</v>
      </c>
      <c r="B116" s="486"/>
      <c r="C116" s="486"/>
      <c r="D116" s="486"/>
      <c r="E116" s="335"/>
      <c r="F116" s="335"/>
      <c r="G116" s="335"/>
      <c r="H116" s="335"/>
      <c r="I116" s="335"/>
      <c r="J116" s="335"/>
      <c r="K116" s="335"/>
      <c r="L116" s="335"/>
      <c r="M116" s="496"/>
      <c r="N116" s="489"/>
      <c r="O116" s="486"/>
      <c r="P116" s="236" t="s">
        <v>67</v>
      </c>
      <c r="Q116" s="129"/>
    </row>
    <row r="117" spans="1:17" ht="17.399999999999999">
      <c r="A117" s="486" t="s">
        <v>182</v>
      </c>
      <c r="B117" s="489"/>
      <c r="C117" s="489"/>
      <c r="D117" s="489"/>
      <c r="E117" s="489"/>
      <c r="F117" s="489"/>
      <c r="G117" s="489"/>
      <c r="H117" s="489"/>
      <c r="I117" s="489"/>
      <c r="J117" s="489"/>
      <c r="K117" s="489"/>
      <c r="L117" s="489"/>
      <c r="M117" s="489"/>
      <c r="N117" s="489"/>
      <c r="O117" s="489"/>
      <c r="P117" s="236" t="s">
        <v>67</v>
      </c>
      <c r="Q117" s="129"/>
    </row>
    <row r="118" spans="1:17" ht="17.399999999999999">
      <c r="A118" s="486" t="s">
        <v>183</v>
      </c>
      <c r="B118" s="489"/>
      <c r="C118" s="489"/>
      <c r="D118" s="489"/>
      <c r="E118" s="489"/>
      <c r="F118" s="489"/>
      <c r="G118" s="489"/>
      <c r="H118" s="489"/>
      <c r="I118" s="489"/>
      <c r="J118" s="489"/>
      <c r="K118" s="489"/>
      <c r="L118" s="489"/>
      <c r="M118" s="489"/>
      <c r="N118" s="489"/>
      <c r="O118" s="489"/>
      <c r="P118" s="236" t="s">
        <v>67</v>
      </c>
      <c r="Q118" s="129"/>
    </row>
    <row r="119" spans="1:17" ht="17.399999999999999">
      <c r="A119" s="486" t="s">
        <v>195</v>
      </c>
      <c r="B119" s="489"/>
      <c r="C119" s="489"/>
      <c r="D119" s="489"/>
      <c r="E119" s="489"/>
      <c r="F119" s="489"/>
      <c r="G119" s="489"/>
      <c r="H119" s="489"/>
      <c r="I119" s="489"/>
      <c r="J119" s="489"/>
      <c r="K119" s="489"/>
      <c r="L119" s="489"/>
      <c r="M119" s="489"/>
      <c r="N119" s="489"/>
      <c r="O119" s="489"/>
      <c r="P119" s="236" t="s">
        <v>15</v>
      </c>
      <c r="Q119" s="129"/>
    </row>
    <row r="120" spans="1:17" ht="17.399999999999999">
      <c r="B120" s="489"/>
      <c r="C120" s="489"/>
      <c r="D120" s="486"/>
      <c r="E120" s="489"/>
      <c r="F120" s="489"/>
      <c r="G120" s="489"/>
      <c r="H120" s="489"/>
      <c r="I120" s="489"/>
      <c r="J120" s="489"/>
      <c r="K120" s="489"/>
      <c r="L120" s="489"/>
      <c r="M120" s="489"/>
      <c r="N120" s="489"/>
      <c r="O120" s="489"/>
      <c r="P120" s="236"/>
      <c r="Q120" s="129"/>
    </row>
    <row r="121" spans="1:17">
      <c r="A121" s="489"/>
      <c r="B121" s="489"/>
      <c r="C121" s="489"/>
      <c r="D121" s="489"/>
      <c r="E121" s="489"/>
      <c r="F121" s="489"/>
      <c r="G121" s="489"/>
      <c r="H121" s="489"/>
      <c r="I121" s="489"/>
      <c r="J121" s="489"/>
      <c r="K121" s="489"/>
      <c r="L121" s="489"/>
      <c r="M121" s="489"/>
      <c r="N121" s="489"/>
      <c r="O121" s="489"/>
    </row>
    <row r="122" spans="1:17">
      <c r="A122" s="489"/>
      <c r="B122" s="489"/>
      <c r="C122" s="489"/>
      <c r="D122" s="489"/>
      <c r="E122" s="489"/>
      <c r="F122" s="489"/>
      <c r="G122" s="489"/>
      <c r="H122" s="489"/>
      <c r="I122" s="489"/>
      <c r="J122" s="489"/>
      <c r="K122" s="489"/>
      <c r="L122" s="489"/>
      <c r="M122" s="489"/>
      <c r="N122" s="489"/>
      <c r="O122" s="489"/>
    </row>
  </sheetData>
  <phoneticPr fontId="33" type="noConversion"/>
  <printOptions horizontalCentered="1"/>
  <pageMargins left="0.5" right="0.5" top="0.84" bottom="0.5" header="0.5" footer="0.5"/>
  <pageSetup scale="46" fitToHeight="2" orientation="landscape" r:id="rId1"/>
  <headerFooter alignWithMargins="0">
    <oddFooter>&amp;C&amp;"Times New Roman,Regular"&amp;14Exhibit O - Status of Construction</oddFooter>
  </headerFooter>
  <rowBreaks count="1" manualBreakCount="1">
    <brk id="60" max="15" man="1"/>
  </rowBreaks>
</worksheet>
</file>

<file path=xl/worksheets/sheet15.xml><?xml version="1.0" encoding="utf-8"?>
<worksheet xmlns="http://schemas.openxmlformats.org/spreadsheetml/2006/main" xmlns:r="http://schemas.openxmlformats.org/officeDocument/2006/relationships">
  <sheetPr>
    <pageSetUpPr fitToPage="1"/>
  </sheetPr>
  <dimension ref="A1:Z37"/>
  <sheetViews>
    <sheetView view="pageBreakPreview" topLeftCell="A13" zoomScale="60" zoomScaleNormal="75" workbookViewId="0">
      <selection activeCell="A21" sqref="A21:Q25"/>
    </sheetView>
  </sheetViews>
  <sheetFormatPr defaultRowHeight="15"/>
  <cols>
    <col min="3" max="3" width="28.54296875" customWidth="1"/>
    <col min="4" max="4" width="6.36328125" customWidth="1"/>
    <col min="5" max="5" width="1" customWidth="1"/>
    <col min="6" max="6" width="1.36328125" customWidth="1"/>
    <col min="7" max="7" width="2.81640625" customWidth="1"/>
    <col min="8" max="8" width="7" customWidth="1"/>
    <col min="9" max="9" width="4.08984375" customWidth="1"/>
    <col min="10" max="10" width="6.08984375" customWidth="1"/>
    <col min="11" max="11" width="4" customWidth="1"/>
    <col min="12" max="12" width="6.08984375" customWidth="1"/>
    <col min="13" max="13" width="4.08984375" customWidth="1"/>
    <col min="14" max="14" width="6.81640625" customWidth="1"/>
    <col min="15" max="15" width="4.08984375" customWidth="1"/>
    <col min="16" max="16" width="6.54296875" customWidth="1"/>
    <col min="17" max="17" width="4.08984375" customWidth="1"/>
    <col min="18" max="18" width="6.81640625" customWidth="1"/>
    <col min="19" max="19" width="4.08984375" customWidth="1"/>
    <col min="20" max="20" width="6" customWidth="1"/>
    <col min="21" max="21" width="3.54296875" style="546" customWidth="1"/>
    <col min="22" max="22" width="6" style="546" customWidth="1"/>
    <col min="23" max="23" width="6.54296875" customWidth="1"/>
    <col min="24" max="24" width="7.36328125" customWidth="1"/>
    <col min="25" max="25" width="2" customWidth="1"/>
  </cols>
  <sheetData>
    <row r="1" spans="1:26" ht="20.399999999999999">
      <c r="A1" s="759" t="s">
        <v>248</v>
      </c>
      <c r="B1" s="335"/>
      <c r="C1" s="335"/>
      <c r="D1" s="335"/>
      <c r="E1" s="335"/>
      <c r="F1" s="335"/>
      <c r="G1" s="335"/>
      <c r="H1" s="335"/>
      <c r="I1" s="335"/>
      <c r="J1" s="335"/>
      <c r="K1" s="335"/>
      <c r="L1" s="335"/>
      <c r="M1" s="335"/>
      <c r="N1" s="335"/>
      <c r="O1" s="335"/>
      <c r="P1" s="335"/>
      <c r="Q1" s="335"/>
      <c r="R1" s="335"/>
      <c r="S1" s="335"/>
      <c r="T1" s="335"/>
      <c r="U1" s="335"/>
      <c r="V1" s="335"/>
      <c r="W1" s="335"/>
      <c r="X1" s="335"/>
      <c r="Y1" s="336" t="s">
        <v>67</v>
      </c>
      <c r="Z1" s="129"/>
    </row>
    <row r="2" spans="1:26" ht="18">
      <c r="A2" s="338" t="s">
        <v>110</v>
      </c>
      <c r="B2" s="337"/>
      <c r="C2" s="337"/>
      <c r="D2" s="337"/>
      <c r="E2" s="337"/>
      <c r="F2" s="337"/>
      <c r="G2" s="337"/>
      <c r="H2" s="337"/>
      <c r="I2" s="337"/>
      <c r="J2" s="337"/>
      <c r="K2" s="337"/>
      <c r="L2" s="337"/>
      <c r="M2" s="337"/>
      <c r="N2" s="337"/>
      <c r="O2" s="337"/>
      <c r="P2" s="337"/>
      <c r="Q2" s="337"/>
      <c r="R2" s="337"/>
      <c r="S2" s="337"/>
      <c r="T2" s="337"/>
      <c r="U2" s="337"/>
      <c r="V2" s="337"/>
      <c r="W2" s="337"/>
      <c r="X2" s="335"/>
      <c r="Y2" s="336" t="s">
        <v>67</v>
      </c>
      <c r="Z2" s="129"/>
    </row>
    <row r="3" spans="1:26" ht="18">
      <c r="A3" s="335"/>
      <c r="B3" s="335"/>
      <c r="C3" s="335"/>
      <c r="D3" s="335"/>
      <c r="E3" s="335"/>
      <c r="F3" s="335"/>
      <c r="G3" s="335"/>
      <c r="H3" s="335"/>
      <c r="I3" s="335"/>
      <c r="J3" s="335"/>
      <c r="K3" s="335"/>
      <c r="L3" s="335"/>
      <c r="M3" s="335"/>
      <c r="N3" s="335"/>
      <c r="O3" s="335"/>
      <c r="P3" s="335"/>
      <c r="Q3" s="335"/>
      <c r="R3" s="335"/>
      <c r="S3" s="335"/>
      <c r="T3" s="335"/>
      <c r="U3" s="335"/>
      <c r="V3" s="335"/>
      <c r="W3" s="335"/>
      <c r="X3" s="335"/>
      <c r="Y3" s="336" t="s">
        <v>67</v>
      </c>
      <c r="Z3" s="129"/>
    </row>
    <row r="4" spans="1:26" ht="18">
      <c r="A4" s="335"/>
      <c r="B4" s="339"/>
      <c r="C4" s="339"/>
      <c r="D4" s="339"/>
      <c r="E4" s="339"/>
      <c r="F4" s="339"/>
      <c r="G4" s="339"/>
      <c r="H4" s="339">
        <v>2011</v>
      </c>
      <c r="I4" s="339"/>
      <c r="J4" s="339">
        <v>2012</v>
      </c>
      <c r="K4" s="339"/>
      <c r="L4" s="340">
        <v>2013</v>
      </c>
      <c r="M4" s="340"/>
      <c r="N4" s="339">
        <v>2014</v>
      </c>
      <c r="O4" s="340"/>
      <c r="P4" s="340">
        <v>2015</v>
      </c>
      <c r="Q4" s="340"/>
      <c r="R4" s="341">
        <v>2016</v>
      </c>
      <c r="S4" s="340"/>
      <c r="T4" s="340">
        <v>2017</v>
      </c>
      <c r="U4" s="340"/>
      <c r="V4" s="340">
        <v>2018</v>
      </c>
      <c r="W4" s="340"/>
      <c r="X4" s="340" t="s">
        <v>65</v>
      </c>
      <c r="Y4" s="336" t="s">
        <v>67</v>
      </c>
      <c r="Z4" s="129"/>
    </row>
    <row r="5" spans="1:26" ht="18">
      <c r="A5" s="335"/>
      <c r="B5" s="339"/>
      <c r="C5" s="339"/>
      <c r="D5" s="339"/>
      <c r="E5" s="339"/>
      <c r="F5" s="339"/>
      <c r="G5" s="339"/>
      <c r="H5" s="339"/>
      <c r="I5" s="339"/>
      <c r="J5" s="339"/>
      <c r="K5" s="339"/>
      <c r="L5" s="340"/>
      <c r="M5" s="340"/>
      <c r="N5" s="339"/>
      <c r="O5" s="340"/>
      <c r="P5" s="340"/>
      <c r="Q5" s="340"/>
      <c r="R5" s="341"/>
      <c r="S5" s="340"/>
      <c r="T5" s="340"/>
      <c r="U5" s="340"/>
      <c r="V5" s="340"/>
      <c r="W5" s="340"/>
      <c r="X5" s="340"/>
      <c r="Y5" s="336" t="s">
        <v>67</v>
      </c>
      <c r="Z5" s="129"/>
    </row>
    <row r="6" spans="1:26" ht="18">
      <c r="A6" s="339" t="s">
        <v>93</v>
      </c>
      <c r="B6" s="335"/>
      <c r="C6" s="335"/>
      <c r="D6" s="335"/>
      <c r="E6" s="335"/>
      <c r="F6" s="335"/>
      <c r="G6" s="335"/>
      <c r="H6" s="335"/>
      <c r="I6" s="335"/>
      <c r="J6" s="335"/>
      <c r="K6" s="335"/>
      <c r="L6" s="335"/>
      <c r="M6" s="335"/>
      <c r="N6" s="288"/>
      <c r="O6" s="288"/>
      <c r="P6" s="288"/>
      <c r="Q6" s="335"/>
      <c r="R6" s="335"/>
      <c r="S6" s="335"/>
      <c r="T6" s="335"/>
      <c r="U6" s="335"/>
      <c r="V6" s="335"/>
      <c r="W6" s="335"/>
      <c r="X6" s="335"/>
      <c r="Y6" s="336" t="s">
        <v>67</v>
      </c>
      <c r="Z6" s="129"/>
    </row>
    <row r="7" spans="1:26" ht="18">
      <c r="A7" s="335"/>
      <c r="B7" s="335"/>
      <c r="C7" s="335"/>
      <c r="D7" s="335"/>
      <c r="E7" s="335"/>
      <c r="F7" s="335"/>
      <c r="G7" s="335"/>
      <c r="H7" s="335"/>
      <c r="I7" s="335"/>
      <c r="J7" s="335"/>
      <c r="K7" s="335"/>
      <c r="L7" s="335"/>
      <c r="M7" s="335"/>
      <c r="N7" s="288"/>
      <c r="O7" s="288"/>
      <c r="P7" s="288"/>
      <c r="Q7" s="335"/>
      <c r="R7" s="335"/>
      <c r="S7" s="335"/>
      <c r="T7" s="335"/>
      <c r="U7" s="335"/>
      <c r="V7" s="335"/>
      <c r="W7" s="335"/>
      <c r="X7" s="335"/>
      <c r="Y7" s="336" t="s">
        <v>67</v>
      </c>
      <c r="Z7" s="129"/>
    </row>
    <row r="8" spans="1:26" ht="18">
      <c r="A8" s="335" t="s">
        <v>156</v>
      </c>
      <c r="B8" s="335"/>
      <c r="C8" s="335"/>
      <c r="D8" s="335"/>
      <c r="E8" s="335"/>
      <c r="F8" s="335"/>
      <c r="G8" s="335"/>
      <c r="H8" s="335"/>
      <c r="I8" s="335"/>
      <c r="J8" s="288">
        <v>1792</v>
      </c>
      <c r="K8" s="335"/>
      <c r="L8" s="335"/>
      <c r="M8" s="335"/>
      <c r="N8" s="288"/>
      <c r="O8" s="288"/>
      <c r="P8" s="288"/>
      <c r="Q8" s="335"/>
      <c r="R8" s="335"/>
      <c r="S8" s="335"/>
      <c r="T8" s="335"/>
      <c r="U8" s="335"/>
      <c r="V8" s="335"/>
      <c r="W8" s="335"/>
      <c r="X8" s="335"/>
      <c r="Y8" s="336" t="s">
        <v>67</v>
      </c>
      <c r="Z8" s="129"/>
    </row>
    <row r="9" spans="1:26" ht="18">
      <c r="A9" s="335"/>
      <c r="B9" s="335"/>
      <c r="C9" s="335"/>
      <c r="D9" s="335"/>
      <c r="E9" s="335"/>
      <c r="F9" s="335"/>
      <c r="G9" s="335"/>
      <c r="H9" s="335"/>
      <c r="I9" s="335"/>
      <c r="J9" s="335"/>
      <c r="K9" s="335"/>
      <c r="L9" s="335"/>
      <c r="M9" s="335"/>
      <c r="N9" s="288"/>
      <c r="O9" s="288"/>
      <c r="P9" s="288"/>
      <c r="Q9" s="335"/>
      <c r="R9" s="335"/>
      <c r="S9" s="335"/>
      <c r="T9" s="335"/>
      <c r="U9" s="335"/>
      <c r="V9" s="335"/>
      <c r="W9" s="335"/>
      <c r="X9" s="335"/>
      <c r="Y9" s="336" t="s">
        <v>67</v>
      </c>
      <c r="Z9" s="129"/>
    </row>
    <row r="10" spans="1:26" ht="18">
      <c r="A10" s="335" t="s">
        <v>94</v>
      </c>
      <c r="B10" s="335"/>
      <c r="C10" s="335"/>
      <c r="D10" s="288"/>
      <c r="E10" s="288"/>
      <c r="F10" s="335"/>
      <c r="G10" s="335"/>
      <c r="H10" s="335"/>
      <c r="I10" s="335"/>
      <c r="J10" s="288"/>
      <c r="K10" s="335"/>
      <c r="L10" s="288">
        <v>1216</v>
      </c>
      <c r="M10" s="335"/>
      <c r="N10" s="288"/>
      <c r="O10" s="288"/>
      <c r="P10" s="288"/>
      <c r="Q10" s="335"/>
      <c r="R10" s="335"/>
      <c r="S10" s="335"/>
      <c r="T10" s="335"/>
      <c r="U10" s="335"/>
      <c r="V10" s="335"/>
      <c r="W10" s="335"/>
      <c r="X10" s="335"/>
      <c r="Y10" s="336" t="s">
        <v>67</v>
      </c>
      <c r="Z10" s="129"/>
    </row>
    <row r="11" spans="1:26" ht="18">
      <c r="A11" s="335" t="s">
        <v>95</v>
      </c>
      <c r="B11" s="335"/>
      <c r="C11" s="335"/>
      <c r="D11" s="335"/>
      <c r="E11" s="288"/>
      <c r="F11" s="335"/>
      <c r="G11" s="335"/>
      <c r="H11" s="335"/>
      <c r="I11" s="335"/>
      <c r="J11" s="288"/>
      <c r="K11" s="335"/>
      <c r="L11" s="288">
        <v>1280</v>
      </c>
      <c r="M11" s="335"/>
      <c r="N11" s="288"/>
      <c r="O11" s="288"/>
      <c r="P11" s="288"/>
      <c r="Q11" s="335"/>
      <c r="R11" s="335"/>
      <c r="S11" s="335"/>
      <c r="T11" s="335"/>
      <c r="U11" s="335"/>
      <c r="V11" s="335"/>
      <c r="W11" s="335"/>
      <c r="X11" s="335"/>
      <c r="Y11" s="336" t="s">
        <v>67</v>
      </c>
      <c r="Z11" s="129"/>
    </row>
    <row r="12" spans="1:26" ht="18">
      <c r="A12" s="335"/>
      <c r="B12" s="335"/>
      <c r="C12" s="335"/>
      <c r="D12" s="335"/>
      <c r="E12" s="288"/>
      <c r="F12" s="335"/>
      <c r="G12" s="335"/>
      <c r="H12" s="335"/>
      <c r="I12" s="335"/>
      <c r="J12" s="288"/>
      <c r="K12" s="335"/>
      <c r="L12" s="288"/>
      <c r="M12" s="335"/>
      <c r="N12" s="288"/>
      <c r="O12" s="288"/>
      <c r="P12" s="288"/>
      <c r="Q12" s="335"/>
      <c r="R12" s="335"/>
      <c r="S12" s="335"/>
      <c r="T12" s="335"/>
      <c r="U12" s="335"/>
      <c r="V12" s="335"/>
      <c r="W12" s="335"/>
      <c r="X12" s="335"/>
      <c r="Y12" s="336" t="s">
        <v>67</v>
      </c>
      <c r="Z12" s="129"/>
    </row>
    <row r="13" spans="1:26" ht="18">
      <c r="A13" s="335"/>
      <c r="B13" s="335"/>
      <c r="C13" s="335"/>
      <c r="D13" s="288"/>
      <c r="E13" s="288"/>
      <c r="F13" s="335"/>
      <c r="G13" s="335"/>
      <c r="H13" s="288"/>
      <c r="I13" s="335"/>
      <c r="J13" s="288"/>
      <c r="K13" s="335"/>
      <c r="L13" s="335"/>
      <c r="M13" s="335"/>
      <c r="N13" s="288"/>
      <c r="O13" s="288"/>
      <c r="P13" s="288"/>
      <c r="Q13" s="335"/>
      <c r="R13" s="335"/>
      <c r="S13" s="335"/>
      <c r="T13" s="335"/>
      <c r="U13" s="335"/>
      <c r="V13" s="335"/>
      <c r="W13" s="335"/>
      <c r="X13" s="335"/>
      <c r="Y13" s="336" t="s">
        <v>67</v>
      </c>
      <c r="Z13" s="129"/>
    </row>
    <row r="14" spans="1:26" ht="18">
      <c r="A14" s="335" t="s">
        <v>189</v>
      </c>
      <c r="B14" s="335"/>
      <c r="C14" s="335"/>
      <c r="D14" s="335"/>
      <c r="E14" s="288"/>
      <c r="F14" s="335"/>
      <c r="G14" s="335"/>
      <c r="H14" s="335"/>
      <c r="I14" s="335"/>
      <c r="J14" s="288"/>
      <c r="K14" s="335"/>
      <c r="L14" s="288"/>
      <c r="M14" s="335"/>
      <c r="N14" s="288"/>
      <c r="O14" s="288"/>
      <c r="P14" s="288"/>
      <c r="Q14" s="335"/>
      <c r="S14" s="335"/>
      <c r="T14" s="288"/>
      <c r="U14" s="335"/>
      <c r="V14" s="742">
        <v>1408</v>
      </c>
      <c r="W14" s="335"/>
      <c r="X14" s="335"/>
      <c r="Y14" s="336" t="s">
        <v>67</v>
      </c>
      <c r="Z14" s="129"/>
    </row>
    <row r="15" spans="1:26" ht="18">
      <c r="A15" s="335" t="s">
        <v>190</v>
      </c>
      <c r="B15" s="335"/>
      <c r="C15" s="335"/>
      <c r="D15" s="335"/>
      <c r="E15" s="335"/>
      <c r="F15" s="335"/>
      <c r="G15" s="335"/>
      <c r="H15" s="335"/>
      <c r="I15" s="335"/>
      <c r="J15" s="288"/>
      <c r="K15" s="335"/>
      <c r="L15" s="288"/>
      <c r="M15" s="335"/>
      <c r="N15" s="288"/>
      <c r="O15" s="288"/>
      <c r="P15" s="288"/>
      <c r="Q15" s="335"/>
      <c r="S15" s="335"/>
      <c r="T15" s="288"/>
      <c r="U15" s="288"/>
      <c r="V15" s="288">
        <v>1216</v>
      </c>
      <c r="W15" s="335"/>
      <c r="X15" s="335"/>
      <c r="Y15" s="336" t="s">
        <v>67</v>
      </c>
      <c r="Z15" s="129"/>
    </row>
    <row r="16" spans="1:26" ht="18">
      <c r="A16" s="335" t="s">
        <v>191</v>
      </c>
      <c r="B16" s="335"/>
      <c r="C16" s="335"/>
      <c r="D16" s="335"/>
      <c r="E16" s="288"/>
      <c r="F16" s="335"/>
      <c r="G16" s="335"/>
      <c r="H16" s="335"/>
      <c r="I16" s="335"/>
      <c r="J16" s="288"/>
      <c r="K16" s="335"/>
      <c r="L16" s="288"/>
      <c r="M16" s="335"/>
      <c r="N16" s="288"/>
      <c r="O16" s="288"/>
      <c r="P16" s="288"/>
      <c r="Q16" s="335"/>
      <c r="R16" s="335"/>
      <c r="S16" s="335"/>
      <c r="U16" s="288"/>
      <c r="V16" s="288">
        <v>1216</v>
      </c>
      <c r="W16" s="335"/>
      <c r="X16" s="335"/>
      <c r="Y16" s="336" t="s">
        <v>67</v>
      </c>
      <c r="Z16" s="129"/>
    </row>
    <row r="17" spans="1:26" ht="18">
      <c r="A17" s="335" t="s">
        <v>192</v>
      </c>
      <c r="B17" s="335"/>
      <c r="C17" s="335"/>
      <c r="D17" s="335"/>
      <c r="E17" s="288"/>
      <c r="F17" s="335"/>
      <c r="G17" s="335"/>
      <c r="H17" s="335"/>
      <c r="I17" s="335"/>
      <c r="J17" s="288"/>
      <c r="K17" s="335"/>
      <c r="L17" s="288"/>
      <c r="M17" s="335"/>
      <c r="N17" s="288"/>
      <c r="O17" s="288"/>
      <c r="P17" s="288"/>
      <c r="Q17" s="335"/>
      <c r="R17" s="335"/>
      <c r="S17" s="335"/>
      <c r="U17" s="288"/>
      <c r="V17" s="288">
        <v>1856</v>
      </c>
      <c r="W17" s="335"/>
      <c r="X17" s="335"/>
      <c r="Y17" s="336" t="s">
        <v>67</v>
      </c>
      <c r="Z17" s="129"/>
    </row>
    <row r="18" spans="1:26" ht="18">
      <c r="A18" s="335" t="s">
        <v>122</v>
      </c>
      <c r="B18" s="335"/>
      <c r="C18" s="335"/>
      <c r="D18" s="335"/>
      <c r="E18" s="288"/>
      <c r="F18" s="335"/>
      <c r="G18" s="335"/>
      <c r="H18" s="335"/>
      <c r="I18" s="335"/>
      <c r="J18" s="288"/>
      <c r="K18" s="335"/>
      <c r="L18" s="288"/>
      <c r="M18" s="335"/>
      <c r="N18" s="288"/>
      <c r="O18" s="288"/>
      <c r="P18" s="288"/>
      <c r="Q18" s="335"/>
      <c r="R18" s="335"/>
      <c r="S18" s="335"/>
      <c r="U18" s="288"/>
      <c r="V18" s="288">
        <v>1088</v>
      </c>
      <c r="W18" s="335"/>
      <c r="X18" s="335"/>
      <c r="Y18" s="336" t="s">
        <v>67</v>
      </c>
      <c r="Z18" s="129"/>
    </row>
    <row r="19" spans="1:26" ht="18">
      <c r="A19" s="335" t="s">
        <v>126</v>
      </c>
      <c r="B19" s="335"/>
      <c r="C19" s="335"/>
      <c r="D19" s="335"/>
      <c r="E19" s="288"/>
      <c r="F19" s="335"/>
      <c r="G19" s="335"/>
      <c r="H19" s="335"/>
      <c r="I19" s="335"/>
      <c r="J19" s="288"/>
      <c r="K19" s="335"/>
      <c r="L19" s="288"/>
      <c r="M19" s="335"/>
      <c r="N19" s="288"/>
      <c r="O19" s="288"/>
      <c r="P19" s="288"/>
      <c r="Q19" s="335"/>
      <c r="R19" s="288"/>
      <c r="S19" s="335"/>
      <c r="U19" s="288"/>
      <c r="V19" s="288">
        <v>1216</v>
      </c>
      <c r="W19" s="335"/>
      <c r="X19" s="335"/>
      <c r="Y19" s="336" t="s">
        <v>67</v>
      </c>
      <c r="Z19" s="129"/>
    </row>
    <row r="20" spans="1:26" ht="18">
      <c r="A20" s="335" t="s">
        <v>108</v>
      </c>
      <c r="B20" s="335"/>
      <c r="C20" s="335"/>
      <c r="D20" s="335"/>
      <c r="E20" s="288"/>
      <c r="F20" s="335"/>
      <c r="G20" s="335"/>
      <c r="H20" s="335"/>
      <c r="I20" s="335"/>
      <c r="J20" s="288"/>
      <c r="K20" s="335"/>
      <c r="L20" s="288"/>
      <c r="M20" s="335"/>
      <c r="N20" s="288"/>
      <c r="O20" s="288"/>
      <c r="P20" s="288"/>
      <c r="Q20" s="335"/>
      <c r="R20" s="288"/>
      <c r="S20" s="335"/>
      <c r="U20" s="288"/>
      <c r="V20" s="288">
        <v>1408</v>
      </c>
      <c r="W20" s="335"/>
      <c r="X20" s="335"/>
      <c r="Y20" s="336" t="s">
        <v>67</v>
      </c>
      <c r="Z20" s="129"/>
    </row>
    <row r="21" spans="1:26" ht="18">
      <c r="A21" s="335"/>
      <c r="B21" s="335"/>
      <c r="C21" s="335"/>
      <c r="D21" s="335"/>
      <c r="E21" s="288"/>
      <c r="F21" s="335"/>
      <c r="G21" s="335"/>
      <c r="H21" s="335"/>
      <c r="I21" s="335"/>
      <c r="J21" s="288"/>
      <c r="K21" s="335"/>
      <c r="L21" s="288"/>
      <c r="M21" s="335"/>
      <c r="N21" s="288"/>
      <c r="O21" s="288"/>
      <c r="P21" s="288"/>
      <c r="Q21" s="335"/>
      <c r="R21" s="288"/>
      <c r="S21" s="335"/>
      <c r="T21" s="335"/>
      <c r="U21" s="335"/>
      <c r="V21" s="335"/>
      <c r="W21" s="335"/>
      <c r="X21" s="335"/>
      <c r="Y21" s="336" t="s">
        <v>67</v>
      </c>
      <c r="Z21" s="129"/>
    </row>
    <row r="22" spans="1:26" ht="18">
      <c r="A22" s="335"/>
      <c r="B22" s="335"/>
      <c r="C22" s="335"/>
      <c r="D22" s="342"/>
      <c r="E22" s="335"/>
      <c r="F22" s="335"/>
      <c r="G22" s="335"/>
      <c r="H22" s="343"/>
      <c r="I22" s="335"/>
      <c r="J22" s="343"/>
      <c r="K22" s="335"/>
      <c r="L22" s="343"/>
      <c r="M22" s="335"/>
      <c r="N22" s="298"/>
      <c r="O22" s="288"/>
      <c r="P22" s="298"/>
      <c r="Q22" s="335"/>
      <c r="R22" s="450"/>
      <c r="S22" s="335"/>
      <c r="T22" s="298"/>
      <c r="U22" s="297"/>
      <c r="V22" s="297"/>
      <c r="W22" s="297"/>
      <c r="X22" s="343"/>
      <c r="Y22" s="336" t="s">
        <v>67</v>
      </c>
      <c r="Z22" s="129"/>
    </row>
    <row r="23" spans="1:26" ht="18">
      <c r="A23" s="335" t="s">
        <v>96</v>
      </c>
      <c r="B23" s="288"/>
      <c r="C23" s="288"/>
      <c r="D23" s="288"/>
      <c r="E23" s="288"/>
      <c r="F23" s="288"/>
      <c r="G23" s="288"/>
      <c r="H23" s="288">
        <f>SUM(H7:H21)</f>
        <v>0</v>
      </c>
      <c r="I23" s="288"/>
      <c r="J23" s="288">
        <f>SUM(J7:J21)</f>
        <v>1792</v>
      </c>
      <c r="K23" s="288"/>
      <c r="L23" s="288">
        <f>SUM(L7:L22)</f>
        <v>2496</v>
      </c>
      <c r="M23" s="288"/>
      <c r="N23" s="288">
        <f>SUM(N7:N22)</f>
        <v>0</v>
      </c>
      <c r="O23" s="288"/>
      <c r="P23" s="288">
        <f>SUM((P7:P22))</f>
        <v>0</v>
      </c>
      <c r="Q23" s="288"/>
      <c r="R23" s="288">
        <f>SUM(R7:R22)</f>
        <v>0</v>
      </c>
      <c r="S23" s="288"/>
      <c r="T23" s="288">
        <f>SUM((T7:T22))</f>
        <v>0</v>
      </c>
      <c r="U23" s="288"/>
      <c r="V23" s="549">
        <f>SUM(V14:V20)</f>
        <v>9408</v>
      </c>
      <c r="W23" s="288"/>
      <c r="X23" s="288">
        <f>SUM(H23:V23)</f>
        <v>13696</v>
      </c>
      <c r="Y23" s="336" t="s">
        <v>67</v>
      </c>
      <c r="Z23" s="129"/>
    </row>
    <row r="24" spans="1:26" ht="30.75" customHeight="1">
      <c r="A24" s="335"/>
      <c r="B24" s="288"/>
      <c r="C24" s="288"/>
      <c r="D24" s="288"/>
      <c r="E24" s="288"/>
      <c r="F24" s="288"/>
      <c r="G24" s="288"/>
      <c r="H24" s="288"/>
      <c r="I24" s="288"/>
      <c r="J24" s="288"/>
      <c r="K24" s="288"/>
      <c r="L24" s="288"/>
      <c r="M24" s="288"/>
      <c r="N24" s="288"/>
      <c r="O24" s="288"/>
      <c r="P24" s="288"/>
      <c r="Q24" s="288"/>
      <c r="R24" s="297"/>
      <c r="S24" s="288"/>
      <c r="T24" s="288"/>
      <c r="U24" s="288"/>
      <c r="V24" s="288"/>
      <c r="W24" s="288"/>
      <c r="X24" s="288"/>
      <c r="Y24" s="336" t="s">
        <v>67</v>
      </c>
      <c r="Z24" s="129"/>
    </row>
    <row r="25" spans="1:26" ht="30.75" customHeight="1">
      <c r="A25" s="335"/>
      <c r="B25" s="288"/>
      <c r="C25" s="288"/>
      <c r="D25" s="288"/>
      <c r="E25" s="288"/>
      <c r="F25" s="288"/>
      <c r="G25" s="288"/>
      <c r="H25" s="288"/>
      <c r="I25" s="288"/>
      <c r="J25" s="288"/>
      <c r="K25" s="288"/>
      <c r="L25" s="288"/>
      <c r="M25" s="288"/>
      <c r="N25" s="288"/>
      <c r="O25" s="288"/>
      <c r="P25" s="288"/>
      <c r="Q25" s="288"/>
      <c r="R25" s="297"/>
      <c r="S25" s="288"/>
      <c r="T25" s="288"/>
      <c r="U25" s="288"/>
      <c r="V25" s="288"/>
      <c r="W25" s="288"/>
      <c r="X25" s="288"/>
      <c r="Y25" s="336" t="s">
        <v>67</v>
      </c>
      <c r="Z25" s="129"/>
    </row>
    <row r="26" spans="1:26" ht="30.75" customHeight="1">
      <c r="A26" s="466" t="s">
        <v>359</v>
      </c>
      <c r="B26" s="288"/>
      <c r="C26" s="288"/>
      <c r="D26" s="288"/>
      <c r="E26" s="288"/>
      <c r="F26" s="288"/>
      <c r="G26" s="288"/>
      <c r="H26" s="288"/>
      <c r="I26" s="288"/>
      <c r="J26" s="288"/>
      <c r="K26" s="288"/>
      <c r="L26" s="288"/>
      <c r="M26" s="288"/>
      <c r="N26" s="288"/>
      <c r="O26" s="288"/>
      <c r="P26" s="288"/>
      <c r="Q26" s="288"/>
      <c r="R26" s="297"/>
      <c r="S26" s="288"/>
      <c r="T26" s="288"/>
      <c r="U26" s="288"/>
      <c r="V26" s="288"/>
      <c r="W26" s="288"/>
      <c r="X26" s="288"/>
      <c r="Y26" s="336" t="s">
        <v>67</v>
      </c>
      <c r="Z26" s="129"/>
    </row>
    <row r="27" spans="1:26" ht="18" customHeight="1">
      <c r="A27" s="297" t="s">
        <v>293</v>
      </c>
      <c r="B27" s="288"/>
      <c r="C27" s="288"/>
      <c r="D27" s="288"/>
      <c r="E27" s="288"/>
      <c r="F27" s="288"/>
      <c r="G27" s="288"/>
      <c r="H27" s="288"/>
      <c r="I27" s="288"/>
      <c r="J27" s="288"/>
      <c r="K27" s="288"/>
      <c r="L27" s="288"/>
      <c r="M27" s="288"/>
      <c r="N27" s="288"/>
      <c r="O27" s="288"/>
      <c r="P27" s="288"/>
      <c r="Q27" s="288"/>
      <c r="R27" s="297"/>
      <c r="S27" s="288"/>
      <c r="T27" s="288"/>
      <c r="U27" s="288"/>
      <c r="V27" s="288"/>
      <c r="W27" s="288"/>
      <c r="X27" s="288"/>
      <c r="Y27" s="336" t="s">
        <v>67</v>
      </c>
      <c r="Z27" s="129"/>
    </row>
    <row r="28" spans="1:26" ht="17.25" customHeight="1">
      <c r="A28" s="297" t="s">
        <v>241</v>
      </c>
      <c r="B28" s="288"/>
      <c r="C28" s="288"/>
      <c r="D28" s="288"/>
      <c r="E28" s="288"/>
      <c r="F28" s="288"/>
      <c r="G28" s="288"/>
      <c r="H28" s="288"/>
      <c r="I28" s="288"/>
      <c r="J28" s="288"/>
      <c r="K28" s="288"/>
      <c r="L28" s="288"/>
      <c r="M28" s="288"/>
      <c r="N28" s="288"/>
      <c r="O28" s="288"/>
      <c r="P28" s="288"/>
      <c r="Q28" s="288"/>
      <c r="R28" s="297"/>
      <c r="S28" s="288"/>
      <c r="T28" s="288"/>
      <c r="U28" s="288"/>
      <c r="V28" s="288"/>
      <c r="W28" s="288"/>
      <c r="X28" s="288"/>
      <c r="Y28" s="336" t="s">
        <v>67</v>
      </c>
      <c r="Z28" s="129"/>
    </row>
    <row r="29" spans="1:26" ht="17.25" customHeight="1">
      <c r="A29" s="466" t="s">
        <v>326</v>
      </c>
      <c r="B29" s="345"/>
      <c r="C29" s="345"/>
      <c r="D29" s="346"/>
      <c r="E29" s="345"/>
      <c r="F29" s="346"/>
      <c r="G29" s="345"/>
      <c r="H29" s="345"/>
      <c r="I29" s="345"/>
      <c r="J29" s="347"/>
      <c r="K29" s="347"/>
      <c r="L29" s="345"/>
      <c r="M29" s="288"/>
      <c r="N29" s="288"/>
      <c r="O29" s="288"/>
      <c r="P29" s="288"/>
      <c r="Q29" s="288"/>
      <c r="R29" s="297"/>
      <c r="S29" s="288"/>
      <c r="T29" s="288"/>
      <c r="U29" s="288"/>
      <c r="V29" s="288"/>
      <c r="W29" s="288"/>
      <c r="X29" s="288"/>
      <c r="Y29" s="336" t="s">
        <v>67</v>
      </c>
      <c r="Z29" s="129"/>
    </row>
    <row r="30" spans="1:26" ht="18">
      <c r="A30" s="466" t="s">
        <v>345</v>
      </c>
      <c r="B30" s="345"/>
      <c r="C30" s="345"/>
      <c r="D30" s="346"/>
      <c r="E30" s="345"/>
      <c r="F30" s="346"/>
      <c r="G30" s="345"/>
      <c r="H30" s="345"/>
      <c r="I30" s="345"/>
      <c r="J30" s="347"/>
      <c r="K30" s="347"/>
      <c r="L30" s="345"/>
      <c r="M30" s="335"/>
      <c r="N30" s="335"/>
      <c r="O30" s="335"/>
      <c r="P30" s="335"/>
      <c r="Q30" s="335"/>
      <c r="R30" s="335"/>
      <c r="S30" s="335"/>
      <c r="T30" s="335"/>
      <c r="U30" s="335"/>
      <c r="V30" s="335"/>
      <c r="W30" s="335"/>
      <c r="X30" s="335"/>
      <c r="Y30" s="336" t="s">
        <v>67</v>
      </c>
      <c r="Z30" s="129"/>
    </row>
    <row r="31" spans="1:26" ht="18">
      <c r="A31" s="344"/>
      <c r="B31" s="345"/>
      <c r="C31" s="345"/>
      <c r="D31" s="346"/>
      <c r="E31" s="345"/>
      <c r="F31" s="346"/>
      <c r="G31" s="345"/>
      <c r="H31" s="345"/>
      <c r="I31" s="345"/>
      <c r="J31" s="347"/>
      <c r="K31" s="347"/>
      <c r="L31" s="345"/>
      <c r="M31" s="335"/>
      <c r="N31" s="335"/>
      <c r="O31" s="335"/>
      <c r="P31" s="335"/>
      <c r="Q31" s="335"/>
      <c r="R31" s="335"/>
      <c r="S31" s="335"/>
      <c r="T31" s="335"/>
      <c r="U31" s="335"/>
      <c r="V31" s="335"/>
      <c r="W31" s="335"/>
      <c r="X31" s="335"/>
      <c r="Y31" s="336" t="s">
        <v>67</v>
      </c>
      <c r="Z31" s="129"/>
    </row>
    <row r="32" spans="1:26" ht="18">
      <c r="A32" s="335" t="s">
        <v>188</v>
      </c>
      <c r="B32" s="335"/>
      <c r="C32" s="335"/>
      <c r="D32" s="335"/>
      <c r="E32" s="335"/>
      <c r="F32" s="335"/>
      <c r="G32" s="335"/>
      <c r="H32" s="335"/>
      <c r="I32" s="335"/>
      <c r="J32" s="335"/>
      <c r="K32" s="335"/>
      <c r="L32" s="335"/>
      <c r="M32" s="335"/>
      <c r="N32" s="335"/>
      <c r="O32" s="335"/>
      <c r="P32" s="335"/>
      <c r="Q32" s="335"/>
      <c r="R32" s="335"/>
      <c r="S32" s="335"/>
      <c r="T32" s="335"/>
      <c r="U32" s="335"/>
      <c r="V32" s="335"/>
      <c r="W32" s="335"/>
      <c r="X32" s="335"/>
      <c r="Y32" s="336" t="s">
        <v>67</v>
      </c>
      <c r="Z32" s="129"/>
    </row>
    <row r="33" spans="1:26" s="707" customFormat="1" ht="18">
      <c r="A33" s="335"/>
      <c r="B33" s="335"/>
      <c r="C33" s="335"/>
      <c r="D33" s="335"/>
      <c r="E33" s="335"/>
      <c r="F33" s="335"/>
      <c r="G33" s="335"/>
      <c r="H33" s="335"/>
      <c r="I33" s="335"/>
      <c r="J33" s="335"/>
      <c r="K33" s="335"/>
      <c r="L33" s="335"/>
      <c r="M33" s="335"/>
      <c r="N33" s="335"/>
      <c r="O33" s="335"/>
      <c r="P33" s="335"/>
      <c r="Q33" s="335"/>
      <c r="R33" s="335"/>
      <c r="S33" s="335"/>
      <c r="T33" s="335"/>
      <c r="U33" s="335"/>
      <c r="V33" s="335"/>
      <c r="W33" s="335"/>
      <c r="X33" s="335"/>
      <c r="Y33" s="336" t="s">
        <v>67</v>
      </c>
      <c r="Z33" s="129"/>
    </row>
    <row r="34" spans="1:26" s="707" customFormat="1" ht="18">
      <c r="A34" s="335"/>
      <c r="B34" s="335"/>
      <c r="C34" s="335"/>
      <c r="D34" s="335"/>
      <c r="E34" s="335"/>
      <c r="F34" s="335"/>
      <c r="G34" s="335"/>
      <c r="H34" s="335"/>
      <c r="I34" s="335"/>
      <c r="J34" s="335"/>
      <c r="K34" s="335"/>
      <c r="L34" s="335"/>
      <c r="M34" s="335"/>
      <c r="N34" s="335"/>
      <c r="O34" s="335"/>
      <c r="P34" s="335"/>
      <c r="Q34" s="335"/>
      <c r="R34" s="335"/>
      <c r="S34" s="335"/>
      <c r="T34" s="335"/>
      <c r="U34" s="335"/>
      <c r="V34" s="335"/>
      <c r="W34" s="335"/>
      <c r="X34" s="335"/>
      <c r="Y34" s="336" t="s">
        <v>67</v>
      </c>
      <c r="Z34" s="129"/>
    </row>
    <row r="35" spans="1:26" ht="18">
      <c r="A35" s="348"/>
      <c r="B35" s="335"/>
      <c r="C35" s="335"/>
      <c r="D35" s="335"/>
      <c r="E35" s="335"/>
      <c r="F35" s="335"/>
      <c r="G35" s="335"/>
      <c r="H35" s="335"/>
      <c r="I35" s="335"/>
      <c r="J35" s="335"/>
      <c r="K35" s="335"/>
      <c r="L35" s="335"/>
      <c r="M35" s="335"/>
      <c r="N35" s="335"/>
      <c r="O35" s="335"/>
      <c r="P35" s="335"/>
      <c r="Q35" s="335"/>
      <c r="R35" s="335"/>
      <c r="S35" s="335"/>
      <c r="T35" s="335"/>
      <c r="U35" s="335"/>
      <c r="V35" s="335"/>
      <c r="W35" s="335"/>
      <c r="X35" s="335"/>
      <c r="Y35" s="336" t="s">
        <v>15</v>
      </c>
      <c r="Z35" s="129"/>
    </row>
    <row r="36" spans="1:26" ht="18">
      <c r="A36" s="335"/>
      <c r="B36" s="335"/>
      <c r="C36" s="335"/>
      <c r="D36" s="335"/>
      <c r="E36" s="335"/>
      <c r="F36" s="335"/>
      <c r="G36" s="335"/>
      <c r="H36" s="335"/>
      <c r="I36" s="335"/>
      <c r="J36" s="335"/>
      <c r="K36" s="335"/>
      <c r="L36" s="335"/>
      <c r="M36" s="335"/>
      <c r="N36" s="335"/>
      <c r="O36" s="335"/>
      <c r="P36" s="335"/>
      <c r="Q36" s="335"/>
      <c r="R36" s="335"/>
      <c r="S36" s="335"/>
      <c r="T36" s="335"/>
      <c r="U36" s="335"/>
      <c r="V36" s="335"/>
      <c r="W36" s="335"/>
      <c r="X36" s="335"/>
      <c r="Y36" s="336"/>
      <c r="Z36" s="129"/>
    </row>
    <row r="37" spans="1:26">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7"/>
      <c r="Y37" s="127"/>
    </row>
  </sheetData>
  <phoneticPr fontId="33" type="noConversion"/>
  <printOptions horizontalCentered="1"/>
  <pageMargins left="0.5" right="0.5" top="1" bottom="1" header="0.5" footer="0.5"/>
  <pageSetup scale="70" orientation="landscape" r:id="rId1"/>
  <headerFooter alignWithMargins="0">
    <oddFooter>&amp;C&amp;"Times New Roman,Regular"&amp;14Exhibit P - Waterfall</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AB99"/>
  <sheetViews>
    <sheetView showGridLines="0" showOutlineSymbols="0" view="pageBreakPreview" topLeftCell="A37" zoomScale="70" zoomScaleNormal="75" zoomScaleSheetLayoutView="70" workbookViewId="0">
      <selection activeCell="A21" sqref="A21:Q25"/>
    </sheetView>
  </sheetViews>
  <sheetFormatPr defaultColWidth="8.90625" defaultRowHeight="15.6"/>
  <cols>
    <col min="1" max="2" width="2.54296875" style="4" customWidth="1"/>
    <col min="3" max="3" width="10.1796875" style="4" customWidth="1"/>
    <col min="4" max="4" width="17.81640625" style="4" customWidth="1"/>
    <col min="5" max="5" width="6.90625" style="9" customWidth="1"/>
    <col min="6" max="6" width="7" style="9" customWidth="1"/>
    <col min="7" max="7" width="12.54296875" style="9" customWidth="1"/>
    <col min="8" max="9" width="6.90625" style="9" customWidth="1"/>
    <col min="10" max="10" width="12.54296875" style="9" customWidth="1"/>
    <col min="11" max="11" width="6.90625" style="9" customWidth="1"/>
    <col min="12" max="12" width="6.1796875" style="9" customWidth="1"/>
    <col min="13" max="13" width="12.6328125" style="9" customWidth="1"/>
    <col min="14" max="14" width="7.453125" style="9" customWidth="1"/>
    <col min="15" max="15" width="7.90625" style="9" customWidth="1"/>
    <col min="16" max="16" width="13" style="9" customWidth="1"/>
    <col min="17" max="17" width="6.54296875" style="9" customWidth="1"/>
    <col min="18" max="18" width="6.90625" style="9" customWidth="1"/>
    <col min="19" max="19" width="13.1796875" style="9" customWidth="1"/>
    <col min="20" max="20" width="6.08984375" style="9" customWidth="1"/>
    <col min="21" max="21" width="5.6328125" style="9" customWidth="1"/>
    <col min="22" max="22" width="12.90625" style="9" customWidth="1"/>
    <col min="23" max="23" width="9.54296875" style="9" customWidth="1"/>
    <col min="24" max="24" width="6.6328125" style="9" customWidth="1"/>
    <col min="25" max="25" width="17.36328125" style="9" customWidth="1"/>
    <col min="26" max="26" width="2.1796875" style="93" customWidth="1"/>
    <col min="27" max="27" width="5.6328125" style="4" customWidth="1"/>
    <col min="28" max="28" width="7.6328125" style="4" customWidth="1"/>
    <col min="29" max="16384" width="8.90625" style="4"/>
  </cols>
  <sheetData>
    <row r="1" spans="1:28" ht="25.2">
      <c r="A1" s="897" t="s">
        <v>20</v>
      </c>
      <c r="B1" s="898"/>
      <c r="C1" s="898"/>
      <c r="D1" s="898"/>
      <c r="E1" s="898"/>
      <c r="F1" s="898"/>
      <c r="G1" s="898"/>
      <c r="H1" s="898"/>
      <c r="I1" s="898"/>
      <c r="J1" s="898"/>
      <c r="K1" s="898"/>
      <c r="L1" s="898"/>
      <c r="M1" s="898"/>
      <c r="N1" s="898"/>
      <c r="O1" s="898"/>
      <c r="P1" s="898"/>
      <c r="Q1" s="898"/>
      <c r="R1" s="898"/>
      <c r="S1" s="898"/>
      <c r="T1" s="898"/>
      <c r="U1" s="898"/>
      <c r="V1" s="898"/>
      <c r="W1" s="898"/>
      <c r="X1" s="898"/>
      <c r="Y1" s="898"/>
      <c r="Z1" s="232" t="s">
        <v>67</v>
      </c>
      <c r="AA1" s="233"/>
      <c r="AB1" s="233"/>
    </row>
    <row r="2" spans="1:28">
      <c r="Z2" s="232" t="s">
        <v>67</v>
      </c>
      <c r="AA2" s="233"/>
      <c r="AB2" s="233"/>
    </row>
    <row r="3" spans="1:28" ht="21">
      <c r="A3" s="913" t="s">
        <v>53</v>
      </c>
      <c r="B3" s="914"/>
      <c r="C3" s="914"/>
      <c r="D3" s="914"/>
      <c r="E3" s="914"/>
      <c r="F3" s="914"/>
      <c r="G3" s="914"/>
      <c r="H3" s="914"/>
      <c r="I3" s="914"/>
      <c r="J3" s="914"/>
      <c r="K3" s="914"/>
      <c r="L3" s="914"/>
      <c r="M3" s="914"/>
      <c r="N3" s="914"/>
      <c r="O3" s="914"/>
      <c r="P3" s="914"/>
      <c r="Q3" s="914"/>
      <c r="R3" s="914"/>
      <c r="S3" s="914"/>
      <c r="T3" s="914"/>
      <c r="U3" s="914"/>
      <c r="V3" s="914"/>
      <c r="W3" s="914"/>
      <c r="X3" s="914"/>
      <c r="Y3" s="914"/>
      <c r="Z3" s="232" t="s">
        <v>67</v>
      </c>
      <c r="AA3" s="233"/>
      <c r="AB3" s="233"/>
    </row>
    <row r="4" spans="1:28" ht="21">
      <c r="A4" s="915" t="s">
        <v>6</v>
      </c>
      <c r="B4" s="916"/>
      <c r="C4" s="916"/>
      <c r="D4" s="916"/>
      <c r="E4" s="916"/>
      <c r="F4" s="916"/>
      <c r="G4" s="916"/>
      <c r="H4" s="916"/>
      <c r="I4" s="916"/>
      <c r="J4" s="916"/>
      <c r="K4" s="916"/>
      <c r="L4" s="916"/>
      <c r="M4" s="916"/>
      <c r="N4" s="916"/>
      <c r="O4" s="916"/>
      <c r="P4" s="916"/>
      <c r="Q4" s="916"/>
      <c r="R4" s="916"/>
      <c r="S4" s="916"/>
      <c r="T4" s="916"/>
      <c r="U4" s="916"/>
      <c r="V4" s="916"/>
      <c r="W4" s="916"/>
      <c r="X4" s="916"/>
      <c r="Y4" s="916"/>
      <c r="Z4" s="232" t="s">
        <v>67</v>
      </c>
      <c r="AA4" s="233"/>
      <c r="AB4" s="233"/>
    </row>
    <row r="5" spans="1:28" ht="21">
      <c r="A5" s="915" t="s">
        <v>5</v>
      </c>
      <c r="B5" s="914"/>
      <c r="C5" s="914"/>
      <c r="D5" s="914"/>
      <c r="E5" s="914"/>
      <c r="F5" s="914"/>
      <c r="G5" s="914"/>
      <c r="H5" s="914"/>
      <c r="I5" s="914"/>
      <c r="J5" s="914"/>
      <c r="K5" s="914"/>
      <c r="L5" s="914"/>
      <c r="M5" s="914"/>
      <c r="N5" s="914"/>
      <c r="O5" s="914"/>
      <c r="P5" s="914"/>
      <c r="Q5" s="914"/>
      <c r="R5" s="914"/>
      <c r="S5" s="914"/>
      <c r="T5" s="914"/>
      <c r="U5" s="914"/>
      <c r="V5" s="914"/>
      <c r="W5" s="914"/>
      <c r="X5" s="914"/>
      <c r="Y5" s="914"/>
      <c r="Z5" s="232" t="s">
        <v>67</v>
      </c>
      <c r="AA5" s="233"/>
      <c r="AB5" s="233"/>
    </row>
    <row r="6" spans="1:28" ht="21">
      <c r="A6" s="915" t="s">
        <v>51</v>
      </c>
      <c r="B6" s="916"/>
      <c r="C6" s="916"/>
      <c r="D6" s="916"/>
      <c r="E6" s="916"/>
      <c r="F6" s="916"/>
      <c r="G6" s="916"/>
      <c r="H6" s="916"/>
      <c r="I6" s="916"/>
      <c r="J6" s="916"/>
      <c r="K6" s="916"/>
      <c r="L6" s="916"/>
      <c r="M6" s="916"/>
      <c r="N6" s="916"/>
      <c r="O6" s="916"/>
      <c r="P6" s="916"/>
      <c r="Q6" s="916"/>
      <c r="R6" s="916"/>
      <c r="S6" s="916"/>
      <c r="T6" s="916"/>
      <c r="U6" s="916"/>
      <c r="V6" s="916"/>
      <c r="W6" s="916"/>
      <c r="X6" s="916"/>
      <c r="Y6" s="916"/>
      <c r="Z6" s="232" t="s">
        <v>67</v>
      </c>
      <c r="AA6" s="233"/>
      <c r="AB6" s="233"/>
    </row>
    <row r="7" spans="1:28" ht="21">
      <c r="A7" s="858"/>
      <c r="B7" s="858"/>
      <c r="C7" s="858"/>
      <c r="D7" s="858"/>
      <c r="E7" s="859"/>
      <c r="F7" s="859"/>
      <c r="G7" s="859"/>
      <c r="H7" s="859"/>
      <c r="I7" s="859"/>
      <c r="J7" s="859"/>
      <c r="K7" s="859"/>
      <c r="L7" s="859"/>
      <c r="M7" s="859"/>
      <c r="N7" s="859"/>
      <c r="O7" s="859"/>
      <c r="P7" s="859"/>
      <c r="Q7" s="859"/>
      <c r="R7" s="859"/>
      <c r="S7" s="859"/>
      <c r="T7" s="859"/>
      <c r="U7" s="859"/>
      <c r="V7" s="859"/>
      <c r="W7" s="859"/>
      <c r="X7" s="859"/>
      <c r="Y7" s="859"/>
      <c r="Z7" s="232" t="s">
        <v>67</v>
      </c>
      <c r="AA7" s="233"/>
      <c r="AB7" s="233"/>
    </row>
    <row r="8" spans="1:28">
      <c r="A8" s="24"/>
      <c r="B8" s="5"/>
      <c r="C8" s="5"/>
      <c r="D8" s="5"/>
      <c r="E8" s="10"/>
      <c r="F8" s="10"/>
      <c r="G8" s="10"/>
      <c r="H8" s="10"/>
      <c r="I8" s="10"/>
      <c r="J8" s="10"/>
      <c r="K8" s="10"/>
      <c r="L8" s="10"/>
      <c r="M8" s="10"/>
      <c r="N8" s="10"/>
      <c r="O8" s="10"/>
      <c r="P8" s="10"/>
      <c r="Q8" s="10"/>
      <c r="R8" s="10"/>
      <c r="S8" s="10"/>
      <c r="T8" s="10"/>
      <c r="U8" s="10"/>
      <c r="V8" s="10"/>
      <c r="W8" s="917" t="s">
        <v>147</v>
      </c>
      <c r="X8" s="918"/>
      <c r="Y8" s="919"/>
      <c r="Z8" s="232" t="s">
        <v>67</v>
      </c>
      <c r="AA8" s="233"/>
      <c r="AB8" s="233"/>
    </row>
    <row r="9" spans="1:28">
      <c r="A9" s="7"/>
      <c r="B9" s="7"/>
      <c r="C9" s="7"/>
      <c r="D9" s="7"/>
      <c r="E9" s="72"/>
      <c r="F9" s="72"/>
      <c r="G9" s="72"/>
      <c r="H9" s="72"/>
      <c r="I9" s="72"/>
      <c r="J9" s="72"/>
      <c r="K9" s="72"/>
      <c r="L9" s="72"/>
      <c r="M9" s="72"/>
      <c r="N9" s="72"/>
      <c r="O9" s="72"/>
      <c r="P9" s="72"/>
      <c r="Q9" s="72"/>
      <c r="R9" s="72"/>
      <c r="S9" s="72"/>
      <c r="T9" s="72"/>
      <c r="U9" s="72"/>
      <c r="V9" s="28"/>
      <c r="W9" s="905" t="s">
        <v>13</v>
      </c>
      <c r="X9" s="903" t="s">
        <v>24</v>
      </c>
      <c r="Y9" s="927" t="s">
        <v>60</v>
      </c>
      <c r="Z9" s="232" t="s">
        <v>67</v>
      </c>
      <c r="AA9" s="233"/>
      <c r="AB9" s="233"/>
    </row>
    <row r="10" spans="1:28" ht="16.2" thickBot="1">
      <c r="A10" s="74"/>
      <c r="B10" s="30"/>
      <c r="C10" s="30"/>
      <c r="D10" s="30"/>
      <c r="E10" s="31"/>
      <c r="F10" s="31"/>
      <c r="G10" s="31"/>
      <c r="H10" s="31"/>
      <c r="I10" s="31"/>
      <c r="J10" s="31"/>
      <c r="K10" s="31"/>
      <c r="L10" s="31"/>
      <c r="M10" s="31"/>
      <c r="N10" s="31"/>
      <c r="O10" s="31"/>
      <c r="P10" s="31"/>
      <c r="Q10" s="31"/>
      <c r="R10" s="31"/>
      <c r="S10" s="31"/>
      <c r="T10" s="31"/>
      <c r="U10" s="31"/>
      <c r="V10" s="31"/>
      <c r="W10" s="906"/>
      <c r="X10" s="904"/>
      <c r="Y10" s="904"/>
      <c r="Z10" s="232" t="s">
        <v>67</v>
      </c>
      <c r="AA10" s="233"/>
      <c r="AB10" s="233"/>
    </row>
    <row r="11" spans="1:28" ht="17.399999999999999">
      <c r="A11" s="899" t="s">
        <v>228</v>
      </c>
      <c r="B11" s="900"/>
      <c r="C11" s="900"/>
      <c r="D11" s="900"/>
      <c r="E11" s="900"/>
      <c r="F11" s="900"/>
      <c r="G11" s="900"/>
      <c r="H11" s="900"/>
      <c r="I11" s="900"/>
      <c r="J11" s="900"/>
      <c r="K11" s="900"/>
      <c r="L11" s="900"/>
      <c r="M11" s="900"/>
      <c r="N11" s="900"/>
      <c r="O11" s="900"/>
      <c r="P11" s="900"/>
      <c r="Q11" s="900"/>
      <c r="R11" s="900"/>
      <c r="S11" s="900"/>
      <c r="T11" s="900"/>
      <c r="U11" s="900"/>
      <c r="V11" s="900"/>
      <c r="W11" s="273">
        <v>281</v>
      </c>
      <c r="X11" s="273">
        <v>263</v>
      </c>
      <c r="Y11" s="273">
        <v>98957</v>
      </c>
      <c r="Z11" s="232" t="s">
        <v>67</v>
      </c>
      <c r="AA11" s="233"/>
      <c r="AB11" s="233"/>
    </row>
    <row r="12" spans="1:28" ht="17.399999999999999">
      <c r="A12" s="619" t="s">
        <v>227</v>
      </c>
      <c r="B12" s="618"/>
      <c r="C12" s="618"/>
      <c r="D12" s="618"/>
      <c r="E12" s="618"/>
      <c r="F12" s="618"/>
      <c r="G12" s="618"/>
      <c r="H12" s="618"/>
      <c r="I12" s="618"/>
      <c r="J12" s="618"/>
      <c r="K12" s="618"/>
      <c r="L12" s="618"/>
      <c r="M12" s="618"/>
      <c r="N12" s="618"/>
      <c r="O12" s="618"/>
      <c r="P12" s="618"/>
      <c r="Q12" s="618"/>
      <c r="R12" s="618"/>
      <c r="S12" s="618"/>
      <c r="T12" s="618"/>
      <c r="U12" s="618"/>
      <c r="V12" s="618"/>
      <c r="W12" s="276">
        <v>275</v>
      </c>
      <c r="X12" s="276">
        <v>256</v>
      </c>
      <c r="Y12" s="276">
        <v>90000</v>
      </c>
      <c r="Z12" s="232" t="s">
        <v>67</v>
      </c>
      <c r="AA12" s="233"/>
      <c r="AB12" s="233"/>
    </row>
    <row r="13" spans="1:28" ht="18">
      <c r="A13" s="628" t="s">
        <v>229</v>
      </c>
      <c r="B13" s="297"/>
      <c r="C13" s="297"/>
      <c r="D13" s="297"/>
      <c r="E13" s="297"/>
      <c r="F13" s="297"/>
      <c r="G13" s="297"/>
      <c r="H13" s="297"/>
      <c r="I13" s="297"/>
      <c r="J13" s="297"/>
      <c r="K13" s="297"/>
      <c r="L13" s="297"/>
      <c r="M13" s="297"/>
      <c r="N13" s="297"/>
      <c r="O13" s="297"/>
      <c r="P13" s="297"/>
      <c r="Q13" s="297"/>
      <c r="R13" s="297"/>
      <c r="S13" s="297"/>
      <c r="T13" s="297"/>
      <c r="U13" s="297"/>
      <c r="V13" s="297"/>
      <c r="W13" s="273">
        <v>0</v>
      </c>
      <c r="X13" s="273">
        <v>0</v>
      </c>
      <c r="Y13" s="629">
        <v>-45000</v>
      </c>
      <c r="Z13" s="232" t="s">
        <v>67</v>
      </c>
      <c r="AA13" s="233"/>
      <c r="AB13" s="233"/>
    </row>
    <row r="14" spans="1:28" ht="17.399999999999999">
      <c r="A14" s="879" t="s">
        <v>230</v>
      </c>
      <c r="B14" s="880"/>
      <c r="C14" s="880"/>
      <c r="D14" s="880"/>
      <c r="E14" s="880"/>
      <c r="F14" s="880"/>
      <c r="G14" s="880"/>
      <c r="H14" s="881"/>
      <c r="I14" s="881"/>
      <c r="J14" s="881"/>
      <c r="K14" s="880"/>
      <c r="L14" s="880"/>
      <c r="M14" s="880"/>
      <c r="N14" s="880"/>
      <c r="O14" s="880"/>
      <c r="P14" s="880"/>
      <c r="Q14" s="880"/>
      <c r="R14" s="880"/>
      <c r="S14" s="880"/>
      <c r="T14" s="880"/>
      <c r="U14" s="880"/>
      <c r="V14" s="880"/>
      <c r="W14" s="276">
        <v>275</v>
      </c>
      <c r="X14" s="276">
        <v>256</v>
      </c>
      <c r="Y14" s="276">
        <f>SUM(Y12:Y13)</f>
        <v>45000</v>
      </c>
      <c r="Z14" s="232" t="s">
        <v>67</v>
      </c>
      <c r="AA14" s="233"/>
      <c r="AB14" s="233"/>
    </row>
    <row r="15" spans="1:28" ht="25.5" customHeight="1">
      <c r="A15" s="396" t="s">
        <v>141</v>
      </c>
      <c r="B15" s="277"/>
      <c r="C15" s="277"/>
      <c r="D15" s="277"/>
      <c r="E15" s="277"/>
      <c r="F15" s="277"/>
      <c r="G15" s="277"/>
      <c r="H15" s="622"/>
      <c r="I15" s="622"/>
      <c r="J15" s="622"/>
      <c r="K15" s="277"/>
      <c r="L15" s="277"/>
      <c r="M15" s="277"/>
      <c r="N15" s="277"/>
      <c r="O15" s="277"/>
      <c r="P15" s="277"/>
      <c r="Q15" s="277"/>
      <c r="R15" s="277"/>
      <c r="S15" s="277"/>
      <c r="T15" s="277"/>
      <c r="U15" s="277"/>
      <c r="V15" s="277"/>
      <c r="W15" s="276">
        <v>0</v>
      </c>
      <c r="X15" s="276">
        <v>0</v>
      </c>
      <c r="Y15" s="278">
        <v>45000</v>
      </c>
      <c r="Z15" s="232" t="s">
        <v>67</v>
      </c>
      <c r="AA15" s="233"/>
      <c r="AB15" s="233"/>
    </row>
    <row r="16" spans="1:28" ht="18">
      <c r="A16" s="279"/>
      <c r="B16" s="320"/>
      <c r="C16" s="320"/>
      <c r="D16" s="320"/>
      <c r="E16" s="320"/>
      <c r="F16" s="320"/>
      <c r="G16" s="320"/>
      <c r="H16" s="320"/>
      <c r="I16" s="320"/>
      <c r="J16" s="320"/>
      <c r="K16" s="320"/>
      <c r="L16" s="320"/>
      <c r="M16" s="320"/>
      <c r="N16" s="320"/>
      <c r="O16" s="320"/>
      <c r="P16" s="320"/>
      <c r="Q16" s="320"/>
      <c r="R16" s="320"/>
      <c r="S16" s="320"/>
      <c r="T16" s="320"/>
      <c r="U16" s="320"/>
      <c r="V16" s="321"/>
      <c r="W16" s="280"/>
      <c r="X16" s="280"/>
      <c r="Y16" s="281"/>
      <c r="Z16" s="232" t="s">
        <v>67</v>
      </c>
      <c r="AA16" s="233"/>
      <c r="AB16" s="233"/>
    </row>
    <row r="17" spans="1:28" ht="18">
      <c r="A17" s="314" t="s">
        <v>4</v>
      </c>
      <c r="B17" s="282"/>
      <c r="C17" s="282"/>
      <c r="D17" s="282"/>
      <c r="E17" s="282"/>
      <c r="F17" s="282"/>
      <c r="G17" s="282"/>
      <c r="H17" s="327"/>
      <c r="I17" s="327"/>
      <c r="J17" s="327"/>
      <c r="K17" s="282"/>
      <c r="L17" s="282"/>
      <c r="M17" s="282"/>
      <c r="N17" s="282"/>
      <c r="O17" s="282"/>
      <c r="P17" s="282"/>
      <c r="Q17" s="282"/>
      <c r="R17" s="282"/>
      <c r="S17" s="282"/>
      <c r="T17" s="282"/>
      <c r="U17" s="282"/>
      <c r="V17" s="319"/>
      <c r="W17" s="283"/>
      <c r="X17" s="283"/>
      <c r="Y17" s="284"/>
      <c r="Z17" s="232" t="s">
        <v>67</v>
      </c>
      <c r="AA17" s="233"/>
      <c r="AB17" s="233"/>
    </row>
    <row r="18" spans="1:28" ht="18">
      <c r="A18" s="326"/>
      <c r="B18" s="327" t="s">
        <v>132</v>
      </c>
      <c r="C18" s="327"/>
      <c r="D18" s="327"/>
      <c r="E18" s="327"/>
      <c r="F18" s="327"/>
      <c r="G18" s="327"/>
      <c r="H18" s="327"/>
      <c r="I18" s="327"/>
      <c r="J18" s="327"/>
      <c r="K18" s="327"/>
      <c r="L18" s="327"/>
      <c r="M18" s="327"/>
      <c r="N18" s="327"/>
      <c r="O18" s="327"/>
      <c r="P18" s="327"/>
      <c r="Q18" s="327"/>
      <c r="R18" s="327"/>
      <c r="S18" s="327"/>
      <c r="T18" s="327"/>
      <c r="U18" s="327"/>
      <c r="V18" s="328"/>
      <c r="W18" s="285"/>
      <c r="X18" s="285"/>
      <c r="Y18" s="286"/>
      <c r="Z18" s="232" t="s">
        <v>67</v>
      </c>
      <c r="AA18" s="233"/>
      <c r="AB18" s="233"/>
    </row>
    <row r="19" spans="1:28" ht="18">
      <c r="A19" s="326"/>
      <c r="B19" s="327"/>
      <c r="C19" s="327" t="s">
        <v>231</v>
      </c>
      <c r="D19" s="327"/>
      <c r="E19" s="327"/>
      <c r="F19" s="327"/>
      <c r="G19" s="327"/>
      <c r="H19" s="327"/>
      <c r="I19" s="327"/>
      <c r="J19" s="327"/>
      <c r="K19" s="327"/>
      <c r="L19" s="327"/>
      <c r="M19" s="327"/>
      <c r="N19" s="327"/>
      <c r="O19" s="327"/>
      <c r="P19" s="327"/>
      <c r="Q19" s="327"/>
      <c r="R19" s="327"/>
      <c r="S19" s="327"/>
      <c r="T19" s="327"/>
      <c r="U19" s="327"/>
      <c r="V19" s="328"/>
      <c r="W19" s="285">
        <v>0</v>
      </c>
      <c r="X19" s="285">
        <v>0</v>
      </c>
      <c r="Y19" s="286">
        <v>30</v>
      </c>
      <c r="Z19" s="232" t="s">
        <v>67</v>
      </c>
      <c r="AA19" s="233"/>
      <c r="AB19" s="233"/>
    </row>
    <row r="20" spans="1:28" ht="18">
      <c r="A20" s="317"/>
      <c r="B20" s="318"/>
      <c r="C20" s="318" t="s">
        <v>232</v>
      </c>
      <c r="D20" s="318"/>
      <c r="E20" s="318"/>
      <c r="F20" s="318"/>
      <c r="G20" s="318"/>
      <c r="H20" s="318"/>
      <c r="I20" s="318"/>
      <c r="J20" s="318"/>
      <c r="K20" s="318"/>
      <c r="L20" s="318"/>
      <c r="M20" s="318"/>
      <c r="N20" s="318"/>
      <c r="O20" s="318"/>
      <c r="P20" s="318"/>
      <c r="Q20" s="318"/>
      <c r="R20" s="318"/>
      <c r="S20" s="318"/>
      <c r="T20" s="318"/>
      <c r="U20" s="318"/>
      <c r="V20" s="322"/>
      <c r="W20" s="285">
        <v>0</v>
      </c>
      <c r="X20" s="285">
        <v>0</v>
      </c>
      <c r="Y20" s="286">
        <v>49</v>
      </c>
      <c r="Z20" s="232" t="s">
        <v>67</v>
      </c>
      <c r="AA20" s="233"/>
      <c r="AB20" s="233"/>
    </row>
    <row r="21" spans="1:28" ht="18">
      <c r="A21" s="317"/>
      <c r="B21" s="318"/>
      <c r="C21" s="318" t="s">
        <v>233</v>
      </c>
      <c r="D21" s="318"/>
      <c r="E21" s="318"/>
      <c r="F21" s="318"/>
      <c r="G21" s="318"/>
      <c r="H21" s="318"/>
      <c r="I21" s="318"/>
      <c r="J21" s="318"/>
      <c r="K21" s="318"/>
      <c r="L21" s="318"/>
      <c r="M21" s="318"/>
      <c r="N21" s="318"/>
      <c r="O21" s="318"/>
      <c r="P21" s="318"/>
      <c r="Q21" s="318"/>
      <c r="R21" s="318"/>
      <c r="S21" s="318"/>
      <c r="T21" s="318"/>
      <c r="U21" s="318"/>
      <c r="V21" s="322"/>
      <c r="W21" s="285">
        <v>0</v>
      </c>
      <c r="X21" s="285">
        <v>0</v>
      </c>
      <c r="Y21" s="286">
        <v>5</v>
      </c>
      <c r="Z21" s="232" t="s">
        <v>67</v>
      </c>
      <c r="AA21" s="233"/>
      <c r="AB21" s="233"/>
    </row>
    <row r="22" spans="1:28" ht="18">
      <c r="A22" s="317"/>
      <c r="B22" s="318"/>
      <c r="C22" s="318" t="s">
        <v>234</v>
      </c>
      <c r="D22" s="318"/>
      <c r="E22" s="318"/>
      <c r="F22" s="318"/>
      <c r="G22" s="318"/>
      <c r="H22" s="318"/>
      <c r="I22" s="318"/>
      <c r="J22" s="318"/>
      <c r="K22" s="318"/>
      <c r="L22" s="318"/>
      <c r="M22" s="318"/>
      <c r="N22" s="318"/>
      <c r="O22" s="318"/>
      <c r="P22" s="318"/>
      <c r="Q22" s="318"/>
      <c r="R22" s="318"/>
      <c r="S22" s="318"/>
      <c r="T22" s="318"/>
      <c r="U22" s="318"/>
      <c r="V22" s="322"/>
      <c r="W22" s="285">
        <v>0</v>
      </c>
      <c r="X22" s="285">
        <v>0</v>
      </c>
      <c r="Y22" s="286">
        <v>96</v>
      </c>
      <c r="Z22" s="232" t="s">
        <v>67</v>
      </c>
      <c r="AA22" s="233"/>
      <c r="AB22" s="233"/>
    </row>
    <row r="23" spans="1:28" ht="18">
      <c r="A23" s="317"/>
      <c r="B23" s="318"/>
      <c r="C23" s="318" t="s">
        <v>235</v>
      </c>
      <c r="D23" s="318"/>
      <c r="E23" s="318"/>
      <c r="F23" s="318"/>
      <c r="G23" s="318"/>
      <c r="H23" s="318"/>
      <c r="I23" s="318"/>
      <c r="J23" s="318"/>
      <c r="K23" s="318"/>
      <c r="L23" s="318"/>
      <c r="M23" s="318"/>
      <c r="N23" s="318"/>
      <c r="O23" s="318"/>
      <c r="P23" s="318"/>
      <c r="Q23" s="318"/>
      <c r="R23" s="318"/>
      <c r="S23" s="318"/>
      <c r="T23" s="318"/>
      <c r="U23" s="318"/>
      <c r="V23" s="322"/>
      <c r="W23" s="285">
        <v>0</v>
      </c>
      <c r="X23" s="285">
        <v>0</v>
      </c>
      <c r="Y23" s="286">
        <v>52</v>
      </c>
      <c r="Z23" s="232" t="s">
        <v>67</v>
      </c>
      <c r="AA23" s="233"/>
      <c r="AB23" s="233"/>
    </row>
    <row r="24" spans="1:28" ht="18">
      <c r="A24" s="317"/>
      <c r="B24" s="318"/>
      <c r="C24" s="318" t="s">
        <v>346</v>
      </c>
      <c r="D24" s="318"/>
      <c r="E24" s="318"/>
      <c r="F24" s="318"/>
      <c r="G24" s="318"/>
      <c r="H24" s="318"/>
      <c r="I24" s="318"/>
      <c r="J24" s="318"/>
      <c r="K24" s="318"/>
      <c r="L24" s="318"/>
      <c r="M24" s="318"/>
      <c r="N24" s="318"/>
      <c r="O24" s="318"/>
      <c r="P24" s="318"/>
      <c r="Q24" s="318"/>
      <c r="R24" s="318"/>
      <c r="S24" s="318"/>
      <c r="T24" s="318"/>
      <c r="U24" s="318"/>
      <c r="V24" s="322"/>
      <c r="W24" s="285">
        <v>0</v>
      </c>
      <c r="X24" s="285">
        <v>0</v>
      </c>
      <c r="Y24" s="286">
        <v>8957</v>
      </c>
      <c r="Z24" s="232"/>
      <c r="AA24" s="233"/>
      <c r="AB24" s="233"/>
    </row>
    <row r="25" spans="1:28" ht="15.75" customHeight="1">
      <c r="A25" s="317" t="s">
        <v>238</v>
      </c>
      <c r="B25" s="318"/>
      <c r="C25" s="318"/>
      <c r="D25" s="318"/>
      <c r="E25" s="318"/>
      <c r="F25" s="318"/>
      <c r="G25" s="318"/>
      <c r="H25" s="318"/>
      <c r="I25" s="318"/>
      <c r="J25" s="318"/>
      <c r="K25" s="318"/>
      <c r="L25" s="318"/>
      <c r="M25" s="318"/>
      <c r="N25" s="318"/>
      <c r="O25" s="318"/>
      <c r="P25" s="318"/>
      <c r="Q25" s="318"/>
      <c r="R25" s="318"/>
      <c r="S25" s="318"/>
      <c r="T25" s="318"/>
      <c r="U25" s="318"/>
      <c r="V25" s="322"/>
      <c r="W25" s="274">
        <f>SUM(W19:W24)</f>
        <v>0</v>
      </c>
      <c r="X25" s="274">
        <f>SUM(X19:X24)</f>
        <v>0</v>
      </c>
      <c r="Y25" s="274">
        <f>SUM(Y19:Y24)</f>
        <v>9189</v>
      </c>
      <c r="Z25" s="232" t="s">
        <v>67</v>
      </c>
      <c r="AA25" s="233"/>
      <c r="AB25" s="233"/>
    </row>
    <row r="26" spans="1:28" ht="15.75" customHeight="1">
      <c r="A26" s="317"/>
      <c r="B26" s="318"/>
      <c r="C26" s="318"/>
      <c r="D26" s="318"/>
      <c r="E26" s="318"/>
      <c r="F26" s="318"/>
      <c r="G26" s="318"/>
      <c r="H26" s="318"/>
      <c r="I26" s="318"/>
      <c r="J26" s="318"/>
      <c r="K26" s="318"/>
      <c r="L26" s="318"/>
      <c r="M26" s="318"/>
      <c r="N26" s="318"/>
      <c r="O26" s="318"/>
      <c r="P26" s="318"/>
      <c r="Q26" s="318"/>
      <c r="R26" s="318"/>
      <c r="S26" s="318"/>
      <c r="T26" s="318"/>
      <c r="U26" s="318"/>
      <c r="V26" s="322"/>
      <c r="W26" s="285"/>
      <c r="X26" s="285"/>
      <c r="Y26" s="286"/>
      <c r="Z26" s="232" t="s">
        <v>67</v>
      </c>
      <c r="AA26" s="233"/>
      <c r="AB26" s="233"/>
    </row>
    <row r="27" spans="1:28" ht="18">
      <c r="A27" s="317" t="s">
        <v>129</v>
      </c>
      <c r="B27" s="318"/>
      <c r="C27" s="318"/>
      <c r="D27" s="318"/>
      <c r="E27" s="318"/>
      <c r="F27" s="318"/>
      <c r="G27" s="318"/>
      <c r="H27" s="318"/>
      <c r="I27" s="318"/>
      <c r="J27" s="318"/>
      <c r="K27" s="318"/>
      <c r="L27" s="318"/>
      <c r="M27" s="318"/>
      <c r="N27" s="318"/>
      <c r="O27" s="318"/>
      <c r="P27" s="318"/>
      <c r="Q27" s="318"/>
      <c r="R27" s="318"/>
      <c r="S27" s="318"/>
      <c r="T27" s="318"/>
      <c r="U27" s="318"/>
      <c r="V27" s="322"/>
      <c r="W27" s="285"/>
      <c r="X27" s="285"/>
      <c r="Y27" s="286"/>
      <c r="Z27" s="232" t="s">
        <v>67</v>
      </c>
      <c r="AA27" s="233"/>
      <c r="AB27" s="233"/>
    </row>
    <row r="28" spans="1:28" ht="18">
      <c r="A28" s="324" t="s">
        <v>249</v>
      </c>
      <c r="B28" s="316"/>
      <c r="C28" s="316"/>
      <c r="D28" s="316"/>
      <c r="E28" s="316"/>
      <c r="F28" s="316"/>
      <c r="G28" s="316"/>
      <c r="H28" s="316"/>
      <c r="I28" s="316"/>
      <c r="J28" s="316"/>
      <c r="K28" s="316"/>
      <c r="L28" s="316"/>
      <c r="M28" s="316"/>
      <c r="N28" s="316"/>
      <c r="O28" s="316"/>
      <c r="P28" s="316"/>
      <c r="Q28" s="316"/>
      <c r="R28" s="316"/>
      <c r="S28" s="72"/>
      <c r="T28" s="316"/>
      <c r="U28" s="316"/>
      <c r="V28" s="323"/>
      <c r="W28" s="287">
        <v>-15</v>
      </c>
      <c r="X28" s="287">
        <v>-15</v>
      </c>
      <c r="Y28" s="631">
        <v>0</v>
      </c>
      <c r="Z28" s="232" t="s">
        <v>67</v>
      </c>
      <c r="AA28" s="233"/>
      <c r="AB28" s="233"/>
    </row>
    <row r="29" spans="1:28" ht="18">
      <c r="A29" s="317" t="s">
        <v>130</v>
      </c>
      <c r="B29" s="318"/>
      <c r="C29" s="318"/>
      <c r="D29" s="318"/>
      <c r="E29" s="318"/>
      <c r="F29" s="318"/>
      <c r="G29" s="318"/>
      <c r="H29" s="318"/>
      <c r="I29" s="318"/>
      <c r="J29" s="318"/>
      <c r="K29" s="318"/>
      <c r="L29" s="318"/>
      <c r="M29" s="318"/>
      <c r="N29" s="318"/>
      <c r="O29" s="318"/>
      <c r="P29" s="318"/>
      <c r="Q29" s="318"/>
      <c r="R29" s="318"/>
      <c r="S29" s="318"/>
      <c r="T29" s="318"/>
      <c r="U29" s="318"/>
      <c r="V29" s="322"/>
      <c r="W29" s="459">
        <f>SUM(W28)</f>
        <v>-15</v>
      </c>
      <c r="X29" s="459">
        <f>SUM(X28)</f>
        <v>-15</v>
      </c>
      <c r="Y29" s="459">
        <f>SUM(Y28:Y28)</f>
        <v>0</v>
      </c>
      <c r="Z29" s="232" t="s">
        <v>67</v>
      </c>
      <c r="AA29" s="233"/>
      <c r="AB29" s="233"/>
    </row>
    <row r="30" spans="1:28" ht="18">
      <c r="A30" s="317"/>
      <c r="B30" s="318"/>
      <c r="C30" s="318"/>
      <c r="D30" s="318"/>
      <c r="E30" s="318"/>
      <c r="F30" s="318"/>
      <c r="G30" s="318"/>
      <c r="H30" s="318"/>
      <c r="I30" s="318"/>
      <c r="J30" s="318"/>
      <c r="K30" s="318"/>
      <c r="L30" s="318"/>
      <c r="M30" s="318"/>
      <c r="N30" s="318"/>
      <c r="O30" s="318"/>
      <c r="P30" s="318"/>
      <c r="Q30" s="318"/>
      <c r="R30" s="318"/>
      <c r="S30" s="318"/>
      <c r="T30" s="318"/>
      <c r="U30" s="318"/>
      <c r="V30" s="322"/>
      <c r="W30" s="292"/>
      <c r="X30" s="292"/>
      <c r="Y30" s="292"/>
      <c r="Z30" s="232"/>
      <c r="AA30" s="233"/>
      <c r="AB30" s="233"/>
    </row>
    <row r="31" spans="1:28" ht="18">
      <c r="A31" s="315" t="s">
        <v>128</v>
      </c>
      <c r="B31" s="316"/>
      <c r="C31" s="316"/>
      <c r="D31" s="316"/>
      <c r="E31" s="316"/>
      <c r="F31" s="316"/>
      <c r="G31" s="316"/>
      <c r="H31" s="316"/>
      <c r="I31" s="316"/>
      <c r="J31" s="316"/>
      <c r="K31" s="316"/>
      <c r="L31" s="316"/>
      <c r="M31" s="316"/>
      <c r="N31" s="316"/>
      <c r="O31" s="316"/>
      <c r="P31" s="316"/>
      <c r="Q31" s="316"/>
      <c r="R31" s="316"/>
      <c r="S31" s="316"/>
      <c r="T31" s="316"/>
      <c r="U31" s="316"/>
      <c r="V31" s="323"/>
      <c r="W31" s="274">
        <f>SUM(W25+W29)</f>
        <v>-15</v>
      </c>
      <c r="X31" s="274">
        <f>SUM(X25+X29)</f>
        <v>-15</v>
      </c>
      <c r="Y31" s="274">
        <f>SUM(Y25+Y29)</f>
        <v>9189</v>
      </c>
      <c r="Z31" s="232" t="s">
        <v>67</v>
      </c>
      <c r="AA31" s="233"/>
      <c r="AB31" s="233"/>
    </row>
    <row r="32" spans="1:28" ht="18">
      <c r="A32" s="870"/>
      <c r="B32" s="871"/>
      <c r="C32" s="871"/>
      <c r="D32" s="871"/>
      <c r="E32" s="871"/>
      <c r="F32" s="871"/>
      <c r="G32" s="871"/>
      <c r="H32" s="871"/>
      <c r="I32" s="871"/>
      <c r="J32" s="871"/>
      <c r="K32" s="871"/>
      <c r="L32" s="871"/>
      <c r="M32" s="871"/>
      <c r="N32" s="871"/>
      <c r="O32" s="871"/>
      <c r="P32" s="871"/>
      <c r="Q32" s="871"/>
      <c r="R32" s="871"/>
      <c r="S32" s="871"/>
      <c r="T32" s="871"/>
      <c r="U32" s="871"/>
      <c r="V32" s="872"/>
      <c r="W32" s="285"/>
      <c r="X32" s="285"/>
      <c r="Y32" s="285"/>
      <c r="Z32" s="232" t="s">
        <v>67</v>
      </c>
      <c r="AA32" s="233"/>
      <c r="AB32" s="233"/>
    </row>
    <row r="33" spans="1:28" ht="18">
      <c r="A33" s="289" t="s">
        <v>142</v>
      </c>
      <c r="B33" s="290"/>
      <c r="C33" s="290"/>
      <c r="D33" s="290"/>
      <c r="E33" s="290"/>
      <c r="F33" s="290"/>
      <c r="G33" s="290"/>
      <c r="H33" s="290"/>
      <c r="I33" s="290"/>
      <c r="J33" s="290"/>
      <c r="K33" s="290"/>
      <c r="L33" s="290"/>
      <c r="M33" s="290"/>
      <c r="N33" s="290"/>
      <c r="O33" s="290"/>
      <c r="P33" s="290"/>
      <c r="Q33" s="290"/>
      <c r="R33" s="290"/>
      <c r="S33" s="290"/>
      <c r="T33" s="290"/>
      <c r="U33" s="290"/>
      <c r="V33" s="325"/>
      <c r="W33" s="291">
        <f>SUM(W12+W31)</f>
        <v>260</v>
      </c>
      <c r="X33" s="291">
        <f>SUM(X12+X31)</f>
        <v>241</v>
      </c>
      <c r="Y33" s="291">
        <f>SUM(Y12+Y31)</f>
        <v>99189</v>
      </c>
      <c r="Z33" s="232" t="s">
        <v>67</v>
      </c>
      <c r="AA33" s="233"/>
      <c r="AB33" s="233"/>
    </row>
    <row r="34" spans="1:28" ht="18">
      <c r="A34" s="289"/>
      <c r="B34" s="290"/>
      <c r="C34" s="290"/>
      <c r="D34" s="290"/>
      <c r="E34" s="290"/>
      <c r="F34" s="290"/>
      <c r="G34" s="290"/>
      <c r="H34" s="290"/>
      <c r="I34" s="290"/>
      <c r="J34" s="290"/>
      <c r="K34" s="290"/>
      <c r="L34" s="290"/>
      <c r="M34" s="290"/>
      <c r="N34" s="290"/>
      <c r="O34" s="290"/>
      <c r="P34" s="290"/>
      <c r="Q34" s="290"/>
      <c r="R34" s="290"/>
      <c r="S34" s="290"/>
      <c r="T34" s="290"/>
      <c r="U34" s="290"/>
      <c r="V34" s="325"/>
      <c r="W34" s="291"/>
      <c r="X34" s="291"/>
      <c r="Y34" s="349"/>
      <c r="Z34" s="232" t="s">
        <v>67</v>
      </c>
      <c r="AA34" s="233"/>
      <c r="AB34" s="233"/>
    </row>
    <row r="35" spans="1:28" ht="17.399999999999999">
      <c r="A35" s="882" t="s">
        <v>102</v>
      </c>
      <c r="B35" s="883"/>
      <c r="C35" s="883"/>
      <c r="D35" s="883"/>
      <c r="E35" s="883"/>
      <c r="F35" s="883"/>
      <c r="G35" s="883"/>
      <c r="H35" s="883"/>
      <c r="I35" s="883"/>
      <c r="J35" s="883"/>
      <c r="K35" s="883"/>
      <c r="L35" s="883"/>
      <c r="M35" s="883"/>
      <c r="N35" s="883"/>
      <c r="O35" s="883"/>
      <c r="P35" s="883"/>
      <c r="Q35" s="883"/>
      <c r="R35" s="883"/>
      <c r="S35" s="883"/>
      <c r="T35" s="883"/>
      <c r="U35" s="883"/>
      <c r="V35" s="884"/>
      <c r="W35" s="350">
        <v>0</v>
      </c>
      <c r="X35" s="350">
        <v>0</v>
      </c>
      <c r="Y35" s="351">
        <v>0</v>
      </c>
      <c r="Z35" s="232" t="s">
        <v>67</v>
      </c>
      <c r="AA35" s="233"/>
      <c r="AB35" s="233"/>
    </row>
    <row r="36" spans="1:28" ht="18">
      <c r="A36" s="398" t="s">
        <v>143</v>
      </c>
      <c r="B36" s="397"/>
      <c r="C36" s="397"/>
      <c r="D36" s="397"/>
      <c r="E36" s="397"/>
      <c r="F36" s="397"/>
      <c r="G36" s="397"/>
      <c r="H36" s="397"/>
      <c r="I36" s="397"/>
      <c r="J36" s="397"/>
      <c r="K36" s="397"/>
      <c r="L36" s="397"/>
      <c r="M36" s="397"/>
      <c r="N36" s="397"/>
      <c r="O36" s="397"/>
      <c r="P36" s="397"/>
      <c r="Q36" s="397"/>
      <c r="R36" s="397"/>
      <c r="S36" s="397"/>
      <c r="T36" s="397"/>
      <c r="U36" s="397"/>
      <c r="V36" s="397"/>
      <c r="W36" s="274">
        <f>SUM(W35)</f>
        <v>0</v>
      </c>
      <c r="X36" s="274">
        <f>SUM(X35)</f>
        <v>0</v>
      </c>
      <c r="Y36" s="275">
        <f>SUM(Y35)</f>
        <v>0</v>
      </c>
      <c r="Z36" s="232" t="s">
        <v>67</v>
      </c>
      <c r="AA36" s="233"/>
      <c r="AB36" s="233"/>
    </row>
    <row r="37" spans="1:28" ht="18">
      <c r="A37" s="885"/>
      <c r="B37" s="886"/>
      <c r="C37" s="886"/>
      <c r="D37" s="886"/>
      <c r="E37" s="886"/>
      <c r="F37" s="886"/>
      <c r="G37" s="886"/>
      <c r="H37" s="886"/>
      <c r="I37" s="886"/>
      <c r="J37" s="886"/>
      <c r="K37" s="886"/>
      <c r="L37" s="886"/>
      <c r="M37" s="886"/>
      <c r="N37" s="886"/>
      <c r="O37" s="886"/>
      <c r="P37" s="886"/>
      <c r="Q37" s="886"/>
      <c r="R37" s="886"/>
      <c r="S37" s="886"/>
      <c r="T37" s="886"/>
      <c r="U37" s="886"/>
      <c r="V37" s="886"/>
      <c r="W37" s="292"/>
      <c r="X37" s="292"/>
      <c r="Y37" s="292"/>
      <c r="Z37" s="232" t="s">
        <v>67</v>
      </c>
      <c r="AA37" s="233"/>
      <c r="AB37" s="233"/>
    </row>
    <row r="38" spans="1:28" ht="17.399999999999999">
      <c r="A38" s="923" t="s">
        <v>144</v>
      </c>
      <c r="B38" s="924"/>
      <c r="C38" s="924"/>
      <c r="D38" s="924"/>
      <c r="E38" s="924"/>
      <c r="F38" s="924"/>
      <c r="G38" s="924"/>
      <c r="H38" s="925"/>
      <c r="I38" s="925"/>
      <c r="J38" s="925"/>
      <c r="K38" s="924"/>
      <c r="L38" s="924"/>
      <c r="M38" s="924"/>
      <c r="N38" s="924"/>
      <c r="O38" s="924"/>
      <c r="P38" s="924"/>
      <c r="Q38" s="924"/>
      <c r="R38" s="924"/>
      <c r="S38" s="924"/>
      <c r="T38" s="924"/>
      <c r="U38" s="924"/>
      <c r="V38" s="924"/>
      <c r="W38" s="293">
        <f>SUM(W33+W36)</f>
        <v>260</v>
      </c>
      <c r="X38" s="293">
        <f>SUM(X33+X36)</f>
        <v>241</v>
      </c>
      <c r="Y38" s="294">
        <f>SUM(Y33+Y36)</f>
        <v>99189</v>
      </c>
      <c r="Z38" s="232" t="s">
        <v>67</v>
      </c>
      <c r="AA38" s="233"/>
      <c r="AB38" s="233"/>
    </row>
    <row r="39" spans="1:28" ht="18">
      <c r="A39" s="920" t="s">
        <v>239</v>
      </c>
      <c r="B39" s="921"/>
      <c r="C39" s="921"/>
      <c r="D39" s="921"/>
      <c r="E39" s="921"/>
      <c r="F39" s="921"/>
      <c r="G39" s="921"/>
      <c r="H39" s="922"/>
      <c r="I39" s="922"/>
      <c r="J39" s="922"/>
      <c r="K39" s="921"/>
      <c r="L39" s="921"/>
      <c r="M39" s="921"/>
      <c r="N39" s="921"/>
      <c r="O39" s="921"/>
      <c r="P39" s="921"/>
      <c r="Q39" s="921"/>
      <c r="R39" s="921"/>
      <c r="S39" s="921"/>
      <c r="T39" s="921"/>
      <c r="U39" s="921"/>
      <c r="V39" s="921"/>
      <c r="W39" s="295">
        <f>SUM(W38-W12)</f>
        <v>-15</v>
      </c>
      <c r="X39" s="295">
        <f>SUM(X38-X12)</f>
        <v>-15</v>
      </c>
      <c r="Y39" s="296">
        <f>SUM(Y38-Y12)</f>
        <v>9189</v>
      </c>
      <c r="Z39" s="232" t="s">
        <v>67</v>
      </c>
      <c r="AA39" s="233"/>
      <c r="AB39" s="233"/>
    </row>
    <row r="40" spans="1:28" ht="18">
      <c r="A40" s="455"/>
      <c r="B40" s="297"/>
      <c r="C40" s="297"/>
      <c r="D40" s="297"/>
      <c r="E40" s="297"/>
      <c r="F40" s="297"/>
      <c r="G40" s="297"/>
      <c r="H40" s="297"/>
      <c r="I40" s="297"/>
      <c r="J40" s="297"/>
      <c r="K40" s="297"/>
      <c r="L40" s="297"/>
      <c r="M40" s="297"/>
      <c r="N40" s="297"/>
      <c r="O40" s="297"/>
      <c r="P40" s="297"/>
      <c r="Q40" s="297"/>
      <c r="R40" s="297"/>
      <c r="S40" s="297"/>
      <c r="T40" s="297"/>
      <c r="U40" s="297"/>
      <c r="V40" s="457"/>
      <c r="W40" s="459"/>
      <c r="X40" s="459"/>
      <c r="Y40" s="459"/>
      <c r="Z40" s="232" t="s">
        <v>67</v>
      </c>
      <c r="AA40" s="233"/>
      <c r="AB40" s="233"/>
    </row>
    <row r="41" spans="1:28" ht="18">
      <c r="A41" s="456" t="s">
        <v>240</v>
      </c>
      <c r="B41" s="454"/>
      <c r="C41" s="454"/>
      <c r="D41" s="454"/>
      <c r="E41" s="454"/>
      <c r="F41" s="454"/>
      <c r="G41" s="454"/>
      <c r="H41" s="454"/>
      <c r="I41" s="454"/>
      <c r="J41" s="454"/>
      <c r="K41" s="454"/>
      <c r="L41" s="454"/>
      <c r="M41" s="454"/>
      <c r="N41" s="454"/>
      <c r="O41" s="454"/>
      <c r="P41" s="454"/>
      <c r="Q41" s="454"/>
      <c r="R41" s="454"/>
      <c r="S41" s="454"/>
      <c r="T41" s="454"/>
      <c r="U41" s="454"/>
      <c r="V41" s="458"/>
      <c r="W41" s="293">
        <v>0</v>
      </c>
      <c r="X41" s="293">
        <v>0</v>
      </c>
      <c r="Y41" s="293">
        <v>-75000</v>
      </c>
      <c r="Z41" s="232" t="s">
        <v>67</v>
      </c>
      <c r="AA41" s="233"/>
      <c r="AB41" s="233"/>
    </row>
    <row r="42" spans="1:28" ht="18">
      <c r="A42" s="554"/>
      <c r="B42" s="549"/>
      <c r="C42" s="549"/>
      <c r="D42" s="549"/>
      <c r="E42" s="549"/>
      <c r="F42" s="549"/>
      <c r="G42" s="549"/>
      <c r="H42" s="549"/>
      <c r="I42" s="549"/>
      <c r="J42" s="549"/>
      <c r="K42" s="549"/>
      <c r="L42" s="549"/>
      <c r="M42" s="549"/>
      <c r="N42" s="549"/>
      <c r="O42" s="549"/>
      <c r="P42" s="549"/>
      <c r="Q42" s="549"/>
      <c r="R42" s="549"/>
      <c r="S42" s="549"/>
      <c r="T42" s="549"/>
      <c r="U42" s="549"/>
      <c r="V42" s="813"/>
      <c r="W42" s="558"/>
      <c r="X42" s="558"/>
      <c r="Y42" s="556"/>
      <c r="Z42" s="232" t="s">
        <v>67</v>
      </c>
      <c r="AA42" s="233"/>
      <c r="AB42" s="233"/>
    </row>
    <row r="43" spans="1:28" ht="18.600000000000001" thickBot="1">
      <c r="A43" s="555" t="s">
        <v>196</v>
      </c>
      <c r="B43" s="814"/>
      <c r="C43" s="814"/>
      <c r="D43" s="814"/>
      <c r="E43" s="814"/>
      <c r="F43" s="814"/>
      <c r="G43" s="814"/>
      <c r="H43" s="814"/>
      <c r="I43" s="814"/>
      <c r="J43" s="814"/>
      <c r="K43" s="814"/>
      <c r="L43" s="814"/>
      <c r="M43" s="814"/>
      <c r="N43" s="814"/>
      <c r="O43" s="814"/>
      <c r="P43" s="814"/>
      <c r="Q43" s="814"/>
      <c r="R43" s="814"/>
      <c r="S43" s="814"/>
      <c r="T43" s="814"/>
      <c r="U43" s="814"/>
      <c r="V43" s="815"/>
      <c r="W43" s="559">
        <f>SUM(W38:W38+W41)</f>
        <v>260</v>
      </c>
      <c r="X43" s="559">
        <f>SUM(X38:X38+X41)</f>
        <v>241</v>
      </c>
      <c r="Y43" s="557">
        <f>SUM(Y38:Y38+Y41)</f>
        <v>24189</v>
      </c>
      <c r="Z43" s="232"/>
      <c r="AA43" s="233"/>
      <c r="AB43" s="233"/>
    </row>
    <row r="44" spans="1:28" ht="18">
      <c r="A44" s="820"/>
      <c r="B44" s="297"/>
      <c r="C44" s="297"/>
      <c r="D44" s="297"/>
      <c r="E44" s="297"/>
      <c r="F44" s="297"/>
      <c r="G44" s="297"/>
      <c r="H44" s="297"/>
      <c r="I44" s="297"/>
      <c r="J44" s="297"/>
      <c r="K44" s="297"/>
      <c r="L44" s="297"/>
      <c r="M44" s="297"/>
      <c r="N44" s="297"/>
      <c r="O44" s="297"/>
      <c r="P44" s="297"/>
      <c r="Q44" s="297"/>
      <c r="R44" s="297"/>
      <c r="S44" s="297"/>
      <c r="T44" s="297"/>
      <c r="U44" s="297"/>
      <c r="V44" s="816"/>
      <c r="W44" s="818"/>
      <c r="X44" s="818"/>
      <c r="Y44" s="819"/>
      <c r="Z44" s="232"/>
      <c r="AA44" s="233"/>
      <c r="AB44" s="233"/>
    </row>
    <row r="45" spans="1:28" ht="18">
      <c r="A45" s="297" t="s">
        <v>351</v>
      </c>
      <c r="B45" s="297"/>
      <c r="C45" s="297"/>
      <c r="D45" s="297"/>
      <c r="E45" s="297"/>
      <c r="F45" s="297"/>
      <c r="G45" s="297"/>
      <c r="H45" s="297"/>
      <c r="I45" s="297"/>
      <c r="J45" s="297"/>
      <c r="K45" s="297"/>
      <c r="L45" s="297"/>
      <c r="M45" s="297"/>
      <c r="N45" s="297"/>
      <c r="O45" s="297"/>
      <c r="P45" s="297"/>
      <c r="Q45" s="297"/>
      <c r="R45" s="297"/>
      <c r="S45" s="297"/>
      <c r="T45" s="297"/>
      <c r="U45" s="297"/>
      <c r="V45" s="297"/>
      <c r="W45" s="817"/>
      <c r="X45" s="817"/>
      <c r="Y45" s="817"/>
      <c r="Z45" s="232"/>
      <c r="AA45" s="233"/>
      <c r="AB45" s="233"/>
    </row>
    <row r="46" spans="1:28" ht="18">
      <c r="A46" s="297" t="s">
        <v>352</v>
      </c>
      <c r="B46" s="297"/>
      <c r="C46" s="297"/>
      <c r="D46" s="297"/>
      <c r="E46" s="297"/>
      <c r="F46" s="297"/>
      <c r="G46" s="297"/>
      <c r="H46" s="297"/>
      <c r="I46" s="297"/>
      <c r="J46" s="297"/>
      <c r="K46" s="297"/>
      <c r="L46" s="297"/>
      <c r="M46" s="297"/>
      <c r="N46" s="297"/>
      <c r="O46" s="297"/>
      <c r="P46" s="297"/>
      <c r="Q46" s="297"/>
      <c r="R46" s="297"/>
      <c r="S46" s="297"/>
      <c r="T46" s="297"/>
      <c r="U46" s="297"/>
      <c r="V46" s="297"/>
      <c r="W46" s="7"/>
      <c r="X46" s="7"/>
      <c r="Y46" s="7"/>
      <c r="Z46" s="232" t="s">
        <v>15</v>
      </c>
      <c r="AA46" s="233"/>
      <c r="AB46" s="233"/>
    </row>
    <row r="47" spans="1:28" ht="18">
      <c r="A47" s="547"/>
      <c r="B47" s="297"/>
      <c r="C47" s="297"/>
      <c r="D47" s="297"/>
      <c r="E47" s="297"/>
      <c r="F47" s="297"/>
      <c r="G47" s="297"/>
      <c r="H47" s="297"/>
      <c r="I47" s="297"/>
      <c r="J47" s="297"/>
      <c r="K47" s="297"/>
      <c r="L47" s="297"/>
      <c r="M47" s="297"/>
      <c r="N47" s="297"/>
      <c r="O47" s="297"/>
      <c r="P47" s="297"/>
      <c r="Q47" s="297"/>
      <c r="R47" s="297"/>
      <c r="S47" s="297"/>
      <c r="T47" s="297"/>
      <c r="U47" s="297"/>
      <c r="V47" s="297"/>
      <c r="W47" s="552"/>
      <c r="X47" s="552"/>
      <c r="Y47" s="553"/>
      <c r="Z47" s="232" t="s">
        <v>67</v>
      </c>
      <c r="AA47" s="233"/>
      <c r="AB47" s="233"/>
    </row>
    <row r="48" spans="1:28" ht="70.8" customHeight="1">
      <c r="A48" s="887" t="s">
        <v>53</v>
      </c>
      <c r="B48" s="888"/>
      <c r="C48" s="888"/>
      <c r="D48" s="888"/>
      <c r="E48" s="888"/>
      <c r="F48" s="888"/>
      <c r="G48" s="888"/>
      <c r="H48" s="888"/>
      <c r="I48" s="888"/>
      <c r="J48" s="888"/>
      <c r="K48" s="888"/>
      <c r="L48" s="888"/>
      <c r="M48" s="888"/>
      <c r="N48" s="888"/>
      <c r="O48" s="888"/>
      <c r="P48" s="888"/>
      <c r="Q48" s="888"/>
      <c r="R48" s="888"/>
      <c r="S48" s="888"/>
      <c r="T48" s="888"/>
      <c r="U48" s="888"/>
      <c r="V48" s="888"/>
      <c r="W48" s="888"/>
      <c r="X48" s="888"/>
      <c r="Y48" s="888"/>
      <c r="Z48" s="232" t="s">
        <v>67</v>
      </c>
      <c r="AA48" s="233"/>
      <c r="AB48" s="233"/>
    </row>
    <row r="49" spans="1:28" ht="25.2">
      <c r="A49" s="889" t="s">
        <v>6</v>
      </c>
      <c r="B49" s="890"/>
      <c r="C49" s="890"/>
      <c r="D49" s="890"/>
      <c r="E49" s="890"/>
      <c r="F49" s="890"/>
      <c r="G49" s="890"/>
      <c r="H49" s="890"/>
      <c r="I49" s="890"/>
      <c r="J49" s="890"/>
      <c r="K49" s="890"/>
      <c r="L49" s="890"/>
      <c r="M49" s="890"/>
      <c r="N49" s="890"/>
      <c r="O49" s="890"/>
      <c r="P49" s="890"/>
      <c r="Q49" s="890"/>
      <c r="R49" s="890"/>
      <c r="S49" s="890"/>
      <c r="T49" s="890"/>
      <c r="U49" s="890"/>
      <c r="V49" s="890"/>
      <c r="W49" s="890"/>
      <c r="X49" s="890"/>
      <c r="Y49" s="890"/>
      <c r="Z49" s="232" t="s">
        <v>67</v>
      </c>
      <c r="AA49" s="233"/>
      <c r="AB49" s="233"/>
    </row>
    <row r="50" spans="1:28" ht="25.2">
      <c r="A50" s="889" t="s">
        <v>5</v>
      </c>
      <c r="B50" s="888"/>
      <c r="C50" s="888"/>
      <c r="D50" s="888"/>
      <c r="E50" s="888"/>
      <c r="F50" s="888"/>
      <c r="G50" s="888"/>
      <c r="H50" s="888"/>
      <c r="I50" s="888"/>
      <c r="J50" s="888"/>
      <c r="K50" s="888"/>
      <c r="L50" s="888"/>
      <c r="M50" s="888"/>
      <c r="N50" s="888"/>
      <c r="O50" s="888"/>
      <c r="P50" s="888"/>
      <c r="Q50" s="888"/>
      <c r="R50" s="888"/>
      <c r="S50" s="888"/>
      <c r="T50" s="888"/>
      <c r="U50" s="888"/>
      <c r="V50" s="888"/>
      <c r="W50" s="888"/>
      <c r="X50" s="888"/>
      <c r="Y50" s="888"/>
      <c r="Z50" s="232" t="s">
        <v>67</v>
      </c>
      <c r="AA50" s="233"/>
      <c r="AB50" s="233"/>
    </row>
    <row r="51" spans="1:28" ht="25.2">
      <c r="A51" s="889" t="s">
        <v>51</v>
      </c>
      <c r="B51" s="890"/>
      <c r="C51" s="890"/>
      <c r="D51" s="890"/>
      <c r="E51" s="890"/>
      <c r="F51" s="890"/>
      <c r="G51" s="890"/>
      <c r="H51" s="890"/>
      <c r="I51" s="890"/>
      <c r="J51" s="890"/>
      <c r="K51" s="890"/>
      <c r="L51" s="890"/>
      <c r="M51" s="890"/>
      <c r="N51" s="890"/>
      <c r="O51" s="890"/>
      <c r="P51" s="890"/>
      <c r="Q51" s="890"/>
      <c r="R51" s="890"/>
      <c r="S51" s="890"/>
      <c r="T51" s="890"/>
      <c r="U51" s="890"/>
      <c r="V51" s="890"/>
      <c r="W51" s="890"/>
      <c r="X51" s="890"/>
      <c r="Y51" s="890"/>
      <c r="Z51" s="232" t="s">
        <v>67</v>
      </c>
      <c r="AA51" s="233"/>
      <c r="AB51" s="233"/>
    </row>
    <row r="52" spans="1:28" ht="18">
      <c r="A52" s="547"/>
      <c r="B52" s="297"/>
      <c r="C52" s="297"/>
      <c r="D52" s="297"/>
      <c r="E52" s="297"/>
      <c r="F52" s="297"/>
      <c r="G52" s="297"/>
      <c r="H52" s="297"/>
      <c r="I52" s="297"/>
      <c r="J52" s="297"/>
      <c r="K52" s="297"/>
      <c r="L52" s="297"/>
      <c r="M52" s="297"/>
      <c r="N52" s="297"/>
      <c r="O52" s="297"/>
      <c r="P52" s="297"/>
      <c r="Q52" s="297"/>
      <c r="R52" s="297"/>
      <c r="S52" s="297"/>
      <c r="T52" s="297"/>
      <c r="U52" s="297"/>
      <c r="V52" s="297"/>
      <c r="W52" s="552"/>
      <c r="X52" s="552"/>
      <c r="Y52" s="553"/>
      <c r="Z52" s="232" t="s">
        <v>67</v>
      </c>
      <c r="AA52" s="233"/>
      <c r="AB52" s="233"/>
    </row>
    <row r="53" spans="1:28" ht="18">
      <c r="A53" s="547"/>
      <c r="B53" s="297"/>
      <c r="C53" s="297"/>
      <c r="D53" s="297"/>
      <c r="E53" s="297"/>
      <c r="F53" s="297"/>
      <c r="G53" s="297"/>
      <c r="H53" s="297"/>
      <c r="I53" s="297"/>
      <c r="J53" s="297"/>
      <c r="K53" s="297"/>
      <c r="L53" s="297"/>
      <c r="M53" s="297"/>
      <c r="N53" s="297"/>
      <c r="O53" s="297"/>
      <c r="P53" s="297"/>
      <c r="Q53" s="297"/>
      <c r="R53" s="297"/>
      <c r="S53" s="297"/>
      <c r="T53" s="297"/>
      <c r="U53" s="297"/>
      <c r="V53" s="297"/>
      <c r="W53" s="552"/>
      <c r="X53" s="552"/>
      <c r="Y53" s="553"/>
      <c r="Z53" s="232" t="s">
        <v>67</v>
      </c>
      <c r="AA53" s="233"/>
      <c r="AB53" s="233"/>
    </row>
    <row r="54" spans="1:28" ht="18">
      <c r="A54" s="547"/>
      <c r="B54" s="297"/>
      <c r="C54" s="297"/>
      <c r="D54" s="297"/>
      <c r="E54" s="297"/>
      <c r="F54" s="297"/>
      <c r="G54" s="297"/>
      <c r="H54" s="297"/>
      <c r="I54" s="297"/>
      <c r="J54" s="297"/>
      <c r="K54" s="297"/>
      <c r="L54" s="297"/>
      <c r="M54" s="297"/>
      <c r="N54" s="297"/>
      <c r="O54" s="297"/>
      <c r="P54" s="297"/>
      <c r="Q54" s="297"/>
      <c r="R54" s="297"/>
      <c r="S54" s="297"/>
      <c r="T54" s="297"/>
      <c r="U54" s="297"/>
      <c r="V54" s="297"/>
      <c r="W54" s="552"/>
      <c r="X54" s="552"/>
      <c r="Y54" s="553"/>
      <c r="Z54" s="232" t="s">
        <v>67</v>
      </c>
      <c r="AA54" s="233"/>
      <c r="AB54" s="233"/>
    </row>
    <row r="55" spans="1:28" ht="18">
      <c r="A55" s="547"/>
      <c r="B55" s="297"/>
      <c r="C55" s="297"/>
      <c r="D55" s="297"/>
      <c r="E55" s="297"/>
      <c r="F55" s="297"/>
      <c r="G55" s="297"/>
      <c r="H55" s="297"/>
      <c r="I55" s="297"/>
      <c r="J55" s="297"/>
      <c r="K55" s="297"/>
      <c r="L55" s="297"/>
      <c r="M55" s="297"/>
      <c r="N55" s="297"/>
      <c r="O55" s="297"/>
      <c r="P55" s="297"/>
      <c r="Q55" s="297"/>
      <c r="R55" s="297"/>
      <c r="S55" s="297"/>
      <c r="T55" s="297"/>
      <c r="U55" s="297"/>
      <c r="V55" s="297"/>
      <c r="W55" s="552"/>
      <c r="X55" s="552"/>
      <c r="Y55" s="553"/>
      <c r="Z55" s="232" t="s">
        <v>67</v>
      </c>
      <c r="AA55" s="233"/>
      <c r="AB55" s="233"/>
    </row>
    <row r="56" spans="1:28" ht="18">
      <c r="A56" s="547"/>
      <c r="B56" s="297"/>
      <c r="C56" s="297"/>
      <c r="D56" s="297"/>
      <c r="E56" s="297"/>
      <c r="F56" s="297"/>
      <c r="G56" s="297"/>
      <c r="H56" s="297"/>
      <c r="I56" s="297"/>
      <c r="J56" s="297"/>
      <c r="K56" s="297"/>
      <c r="L56" s="297"/>
      <c r="M56" s="297"/>
      <c r="N56" s="297"/>
      <c r="O56" s="297"/>
      <c r="P56" s="297"/>
      <c r="Q56" s="297"/>
      <c r="R56" s="297"/>
      <c r="S56" s="297"/>
      <c r="T56" s="297"/>
      <c r="U56" s="297"/>
      <c r="V56" s="297"/>
      <c r="W56" s="552"/>
      <c r="X56" s="552"/>
      <c r="Y56" s="553"/>
      <c r="Z56" s="232" t="s">
        <v>67</v>
      </c>
      <c r="AA56" s="233"/>
      <c r="AB56" s="233"/>
    </row>
    <row r="57" spans="1:28" ht="18">
      <c r="A57" s="547"/>
      <c r="B57" s="297"/>
      <c r="C57" s="297"/>
      <c r="D57" s="297"/>
      <c r="E57" s="297"/>
      <c r="F57" s="297"/>
      <c r="G57" s="297"/>
      <c r="H57" s="297"/>
      <c r="I57" s="297"/>
      <c r="J57" s="297"/>
      <c r="K57" s="297"/>
      <c r="L57" s="297"/>
      <c r="M57" s="297"/>
      <c r="N57" s="297"/>
      <c r="O57" s="297"/>
      <c r="P57" s="297"/>
      <c r="Q57" s="297"/>
      <c r="R57" s="297"/>
      <c r="S57" s="297"/>
      <c r="T57" s="297"/>
      <c r="U57" s="297"/>
      <c r="V57" s="297"/>
      <c r="W57" s="552"/>
      <c r="X57" s="552"/>
      <c r="Y57" s="553"/>
      <c r="Z57" s="232" t="s">
        <v>67</v>
      </c>
      <c r="AA57" s="233"/>
      <c r="AB57" s="233"/>
    </row>
    <row r="58" spans="1:28" ht="18">
      <c r="A58" s="547"/>
      <c r="B58" s="297"/>
      <c r="C58" s="297"/>
      <c r="D58" s="297"/>
      <c r="E58" s="297"/>
      <c r="F58" s="297"/>
      <c r="G58" s="297"/>
      <c r="H58" s="297"/>
      <c r="I58" s="297"/>
      <c r="J58" s="297"/>
      <c r="K58" s="297"/>
      <c r="L58" s="297"/>
      <c r="M58" s="297"/>
      <c r="N58" s="297"/>
      <c r="O58" s="297"/>
      <c r="P58" s="297"/>
      <c r="Q58" s="297"/>
      <c r="R58" s="297"/>
      <c r="S58" s="297"/>
      <c r="T58" s="297"/>
      <c r="U58" s="297"/>
      <c r="V58" s="297"/>
      <c r="W58" s="552"/>
      <c r="X58" s="552"/>
      <c r="Y58" s="553"/>
      <c r="Z58" s="232" t="s">
        <v>67</v>
      </c>
      <c r="AA58" s="233"/>
      <c r="AB58" s="233"/>
    </row>
    <row r="59" spans="1:28" ht="18">
      <c r="A59" s="298"/>
      <c r="B59" s="288"/>
      <c r="C59" s="288"/>
      <c r="D59" s="288"/>
      <c r="E59" s="300"/>
      <c r="F59" s="300"/>
      <c r="G59" s="300"/>
      <c r="H59" s="300"/>
      <c r="I59" s="300"/>
      <c r="J59" s="300"/>
      <c r="K59" s="300"/>
      <c r="L59" s="300"/>
      <c r="M59" s="300"/>
      <c r="N59" s="300"/>
      <c r="O59" s="301" t="s">
        <v>2</v>
      </c>
      <c r="P59" s="300"/>
      <c r="Q59" s="300"/>
      <c r="R59" s="300"/>
      <c r="S59" s="300"/>
      <c r="T59" s="300"/>
      <c r="U59" s="300"/>
      <c r="V59" s="302"/>
      <c r="W59" s="300"/>
      <c r="X59" s="302"/>
      <c r="Y59" s="302"/>
      <c r="Z59" s="232" t="s">
        <v>67</v>
      </c>
      <c r="AA59" s="233"/>
      <c r="AB59" s="233"/>
    </row>
    <row r="60" spans="1:28" ht="18" customHeight="1">
      <c r="A60" s="907" t="s">
        <v>57</v>
      </c>
      <c r="B60" s="908"/>
      <c r="C60" s="908"/>
      <c r="D60" s="908"/>
      <c r="E60" s="873" t="s">
        <v>194</v>
      </c>
      <c r="F60" s="874"/>
      <c r="G60" s="875"/>
      <c r="H60" s="891" t="s">
        <v>221</v>
      </c>
      <c r="I60" s="892"/>
      <c r="J60" s="893"/>
      <c r="K60" s="873" t="s">
        <v>145</v>
      </c>
      <c r="L60" s="874"/>
      <c r="M60" s="875"/>
      <c r="N60" s="873" t="s">
        <v>142</v>
      </c>
      <c r="O60" s="874"/>
      <c r="P60" s="875"/>
      <c r="Q60" s="873" t="s">
        <v>193</v>
      </c>
      <c r="R60" s="874"/>
      <c r="S60" s="875"/>
      <c r="T60" s="873" t="s">
        <v>159</v>
      </c>
      <c r="U60" s="874"/>
      <c r="V60" s="874"/>
      <c r="W60" s="873" t="s">
        <v>146</v>
      </c>
      <c r="X60" s="939"/>
      <c r="Y60" s="940"/>
      <c r="Z60" s="232" t="s">
        <v>67</v>
      </c>
      <c r="AA60" s="233"/>
      <c r="AB60" s="233"/>
    </row>
    <row r="61" spans="1:28" ht="37.5" customHeight="1">
      <c r="A61" s="909"/>
      <c r="B61" s="910"/>
      <c r="C61" s="910"/>
      <c r="D61" s="910"/>
      <c r="E61" s="876"/>
      <c r="F61" s="877"/>
      <c r="G61" s="878"/>
      <c r="H61" s="894"/>
      <c r="I61" s="895"/>
      <c r="J61" s="896"/>
      <c r="K61" s="876"/>
      <c r="L61" s="926"/>
      <c r="M61" s="878"/>
      <c r="N61" s="876"/>
      <c r="O61" s="877"/>
      <c r="P61" s="878"/>
      <c r="Q61" s="876"/>
      <c r="R61" s="877"/>
      <c r="S61" s="878"/>
      <c r="T61" s="876"/>
      <c r="U61" s="877"/>
      <c r="V61" s="877"/>
      <c r="W61" s="941"/>
      <c r="X61" s="942"/>
      <c r="Y61" s="943"/>
      <c r="Z61" s="232" t="s">
        <v>67</v>
      </c>
      <c r="AA61" s="233"/>
      <c r="AB61" s="233"/>
    </row>
    <row r="62" spans="1:28" ht="18" customHeight="1" thickBot="1">
      <c r="A62" s="911"/>
      <c r="B62" s="912"/>
      <c r="C62" s="912"/>
      <c r="D62" s="912"/>
      <c r="E62" s="303" t="s">
        <v>58</v>
      </c>
      <c r="F62" s="304" t="s">
        <v>24</v>
      </c>
      <c r="G62" s="625" t="s">
        <v>60</v>
      </c>
      <c r="H62" s="305" t="s">
        <v>58</v>
      </c>
      <c r="I62" s="305" t="s">
        <v>24</v>
      </c>
      <c r="J62" s="305" t="s">
        <v>60</v>
      </c>
      <c r="K62" s="303" t="s">
        <v>58</v>
      </c>
      <c r="L62" s="304" t="s">
        <v>24</v>
      </c>
      <c r="M62" s="305" t="s">
        <v>60</v>
      </c>
      <c r="N62" s="303" t="s">
        <v>58</v>
      </c>
      <c r="O62" s="304" t="s">
        <v>24</v>
      </c>
      <c r="P62" s="305" t="s">
        <v>60</v>
      </c>
      <c r="Q62" s="303" t="s">
        <v>58</v>
      </c>
      <c r="R62" s="304" t="s">
        <v>24</v>
      </c>
      <c r="S62" s="305" t="s">
        <v>60</v>
      </c>
      <c r="T62" s="303" t="s">
        <v>58</v>
      </c>
      <c r="U62" s="304" t="s">
        <v>24</v>
      </c>
      <c r="V62" s="305" t="s">
        <v>60</v>
      </c>
      <c r="W62" s="303" t="s">
        <v>58</v>
      </c>
      <c r="X62" s="304" t="s">
        <v>24</v>
      </c>
      <c r="Y62" s="306" t="s">
        <v>60</v>
      </c>
      <c r="Z62" s="232" t="s">
        <v>67</v>
      </c>
      <c r="AA62" s="233"/>
      <c r="AB62" s="233"/>
    </row>
    <row r="63" spans="1:28" ht="18" customHeight="1">
      <c r="A63" s="946" t="s">
        <v>97</v>
      </c>
      <c r="B63" s="947"/>
      <c r="C63" s="947"/>
      <c r="D63" s="947"/>
      <c r="E63" s="307"/>
      <c r="F63" s="308"/>
      <c r="G63" s="286"/>
      <c r="H63" s="308"/>
      <c r="I63" s="308"/>
      <c r="J63" s="308"/>
      <c r="K63" s="307"/>
      <c r="L63" s="308"/>
      <c r="M63" s="308"/>
      <c r="N63" s="307"/>
      <c r="O63" s="308"/>
      <c r="P63" s="550"/>
      <c r="Q63" s="308"/>
      <c r="R63" s="308"/>
      <c r="S63" s="308"/>
      <c r="T63" s="307"/>
      <c r="U63" s="308"/>
      <c r="V63" s="308"/>
      <c r="W63" s="307"/>
      <c r="X63" s="308"/>
      <c r="Y63" s="286"/>
      <c r="Z63" s="232" t="s">
        <v>67</v>
      </c>
      <c r="AA63" s="233"/>
      <c r="AB63" s="233"/>
    </row>
    <row r="64" spans="1:28" ht="18" customHeight="1">
      <c r="A64" s="901" t="s">
        <v>7</v>
      </c>
      <c r="B64" s="902"/>
      <c r="C64" s="902"/>
      <c r="D64" s="902"/>
      <c r="E64" s="307">
        <v>140</v>
      </c>
      <c r="F64" s="308">
        <v>122</v>
      </c>
      <c r="G64" s="286">
        <v>25335</v>
      </c>
      <c r="H64" s="308">
        <v>134</v>
      </c>
      <c r="I64" s="308">
        <v>115</v>
      </c>
      <c r="J64" s="308">
        <v>23035</v>
      </c>
      <c r="K64" s="307">
        <v>-15</v>
      </c>
      <c r="L64" s="308">
        <v>-15</v>
      </c>
      <c r="M64" s="308">
        <v>2358</v>
      </c>
      <c r="N64" s="307">
        <f t="shared" ref="N64:P65" si="0">SUM(H64+K64)</f>
        <v>119</v>
      </c>
      <c r="O64" s="308">
        <f t="shared" si="0"/>
        <v>100</v>
      </c>
      <c r="P64" s="308">
        <f t="shared" si="0"/>
        <v>25393</v>
      </c>
      <c r="Q64" s="307">
        <v>0</v>
      </c>
      <c r="R64" s="308">
        <v>0</v>
      </c>
      <c r="S64" s="308">
        <v>0</v>
      </c>
      <c r="T64" s="307">
        <v>0</v>
      </c>
      <c r="U64" s="308">
        <v>0</v>
      </c>
      <c r="V64" s="308">
        <v>0</v>
      </c>
      <c r="W64" s="307">
        <f t="shared" ref="W64:Y65" si="1">SUM(N64+Q64+T64)</f>
        <v>119</v>
      </c>
      <c r="X64" s="308">
        <f t="shared" si="1"/>
        <v>100</v>
      </c>
      <c r="Y64" s="286">
        <f t="shared" si="1"/>
        <v>25393</v>
      </c>
      <c r="Z64" s="232" t="s">
        <v>67</v>
      </c>
      <c r="AA64" s="233"/>
      <c r="AB64" s="233"/>
    </row>
    <row r="65" spans="1:28" ht="18" customHeight="1">
      <c r="A65" s="901" t="s">
        <v>8</v>
      </c>
      <c r="B65" s="902"/>
      <c r="C65" s="902"/>
      <c r="D65" s="902"/>
      <c r="E65" s="309">
        <v>141</v>
      </c>
      <c r="F65" s="299">
        <v>141</v>
      </c>
      <c r="G65" s="296">
        <v>73622</v>
      </c>
      <c r="H65" s="623">
        <v>141</v>
      </c>
      <c r="I65" s="623">
        <v>141</v>
      </c>
      <c r="J65" s="623">
        <v>66965</v>
      </c>
      <c r="K65" s="309">
        <v>0</v>
      </c>
      <c r="L65" s="299">
        <v>0</v>
      </c>
      <c r="M65" s="299">
        <v>6831</v>
      </c>
      <c r="N65" s="309">
        <f t="shared" si="0"/>
        <v>141</v>
      </c>
      <c r="O65" s="299">
        <f t="shared" si="0"/>
        <v>141</v>
      </c>
      <c r="P65" s="299">
        <f t="shared" si="0"/>
        <v>73796</v>
      </c>
      <c r="Q65" s="309">
        <v>0</v>
      </c>
      <c r="R65" s="299">
        <v>0</v>
      </c>
      <c r="S65" s="299">
        <v>0</v>
      </c>
      <c r="T65" s="309">
        <v>0</v>
      </c>
      <c r="U65" s="299">
        <v>0</v>
      </c>
      <c r="V65" s="299">
        <v>0</v>
      </c>
      <c r="W65" s="309">
        <f t="shared" si="1"/>
        <v>141</v>
      </c>
      <c r="X65" s="299">
        <f t="shared" si="1"/>
        <v>141</v>
      </c>
      <c r="Y65" s="296">
        <f t="shared" si="1"/>
        <v>73796</v>
      </c>
      <c r="Z65" s="232" t="s">
        <v>67</v>
      </c>
      <c r="AA65" s="233"/>
      <c r="AB65" s="233"/>
    </row>
    <row r="66" spans="1:28" ht="18" customHeight="1">
      <c r="A66" s="948" t="s">
        <v>25</v>
      </c>
      <c r="B66" s="949"/>
      <c r="C66" s="949"/>
      <c r="D66" s="949"/>
      <c r="E66" s="821">
        <f>SUM(E63:E65)</f>
        <v>281</v>
      </c>
      <c r="F66" s="626">
        <f>SUM(F63:F65)</f>
        <v>263</v>
      </c>
      <c r="G66" s="313">
        <f t="shared" ref="G66:V66" si="2">SUM(G63:G65)</f>
        <v>98957</v>
      </c>
      <c r="H66" s="626">
        <f>SUM(H64:H65)</f>
        <v>275</v>
      </c>
      <c r="I66" s="626">
        <f>SUM(I64:I65)</f>
        <v>256</v>
      </c>
      <c r="J66" s="624">
        <f>SUM(J64:J65)</f>
        <v>90000</v>
      </c>
      <c r="K66" s="311">
        <f t="shared" si="2"/>
        <v>-15</v>
      </c>
      <c r="L66" s="312">
        <f t="shared" si="2"/>
        <v>-15</v>
      </c>
      <c r="M66" s="310">
        <f t="shared" si="2"/>
        <v>9189</v>
      </c>
      <c r="N66" s="311">
        <f t="shared" si="2"/>
        <v>260</v>
      </c>
      <c r="O66" s="312">
        <f t="shared" si="2"/>
        <v>241</v>
      </c>
      <c r="P66" s="310">
        <f>SUM(P63:P65)</f>
        <v>99189</v>
      </c>
      <c r="Q66" s="311">
        <f>SUM(Q63:Q65)</f>
        <v>0</v>
      </c>
      <c r="R66" s="312">
        <f t="shared" si="2"/>
        <v>0</v>
      </c>
      <c r="S66" s="310">
        <f t="shared" si="2"/>
        <v>0</v>
      </c>
      <c r="T66" s="311">
        <f t="shared" si="2"/>
        <v>0</v>
      </c>
      <c r="U66" s="312">
        <f t="shared" si="2"/>
        <v>0</v>
      </c>
      <c r="V66" s="310">
        <f t="shared" si="2"/>
        <v>0</v>
      </c>
      <c r="W66" s="311">
        <f>SUM(W63:W65)</f>
        <v>260</v>
      </c>
      <c r="X66" s="312">
        <f>SUM(X63:X65)</f>
        <v>241</v>
      </c>
      <c r="Y66" s="313">
        <f>SUM(Y63:Y65)</f>
        <v>99189</v>
      </c>
      <c r="Z66" s="232" t="s">
        <v>67</v>
      </c>
      <c r="AA66" s="233"/>
      <c r="AB66" s="233"/>
    </row>
    <row r="67" spans="1:28" s="7" customFormat="1" ht="59.25" customHeight="1">
      <c r="A67" s="461"/>
      <c r="B67" s="944" t="s">
        <v>314</v>
      </c>
      <c r="C67" s="944"/>
      <c r="D67" s="945"/>
      <c r="E67" s="460"/>
      <c r="F67" s="460"/>
      <c r="G67" s="465"/>
      <c r="H67" s="460"/>
      <c r="I67" s="460"/>
      <c r="J67" s="627">
        <v>-45000</v>
      </c>
      <c r="K67" s="460"/>
      <c r="L67" s="460"/>
      <c r="M67" s="465"/>
      <c r="N67" s="460"/>
      <c r="O67" s="460"/>
      <c r="P67" s="465"/>
      <c r="Q67" s="460"/>
      <c r="R67" s="460"/>
      <c r="S67" s="465"/>
      <c r="T67" s="460"/>
      <c r="U67" s="460"/>
      <c r="V67" s="465">
        <v>-75000</v>
      </c>
      <c r="W67" s="460"/>
      <c r="X67" s="460"/>
      <c r="Y67" s="463">
        <f>SUM(V67)</f>
        <v>-75000</v>
      </c>
      <c r="Z67" s="232" t="s">
        <v>67</v>
      </c>
      <c r="AA67" s="233"/>
    </row>
    <row r="68" spans="1:28" s="7" customFormat="1" ht="18" customHeight="1">
      <c r="A68" s="462"/>
      <c r="B68" s="925" t="s">
        <v>160</v>
      </c>
      <c r="C68" s="925"/>
      <c r="D68" s="938"/>
      <c r="E68" s="464">
        <f t="shared" ref="E68:S68" si="3">SUM(E66)</f>
        <v>281</v>
      </c>
      <c r="F68" s="464">
        <f t="shared" si="3"/>
        <v>263</v>
      </c>
      <c r="G68" s="551">
        <f t="shared" si="3"/>
        <v>98957</v>
      </c>
      <c r="H68" s="703">
        <f>SUM(H66)</f>
        <v>275</v>
      </c>
      <c r="I68" s="543">
        <f>SUM(I66)</f>
        <v>256</v>
      </c>
      <c r="J68" s="551">
        <f>SUM(J66+J67)</f>
        <v>45000</v>
      </c>
      <c r="K68" s="464">
        <f t="shared" si="3"/>
        <v>-15</v>
      </c>
      <c r="L68" s="464">
        <f t="shared" si="3"/>
        <v>-15</v>
      </c>
      <c r="M68" s="551">
        <f t="shared" si="3"/>
        <v>9189</v>
      </c>
      <c r="N68" s="464">
        <f t="shared" si="3"/>
        <v>260</v>
      </c>
      <c r="O68" s="464">
        <f t="shared" si="3"/>
        <v>241</v>
      </c>
      <c r="P68" s="551">
        <f t="shared" si="3"/>
        <v>99189</v>
      </c>
      <c r="Q68" s="822">
        <v>0</v>
      </c>
      <c r="R68" s="822">
        <v>0</v>
      </c>
      <c r="S68" s="551">
        <f t="shared" si="3"/>
        <v>0</v>
      </c>
      <c r="T68" s="543">
        <v>0</v>
      </c>
      <c r="U68" s="543">
        <v>0</v>
      </c>
      <c r="V68" s="551">
        <f>SUM(V66+V67)</f>
        <v>-75000</v>
      </c>
      <c r="W68" s="464">
        <f>SUM(W66)</f>
        <v>260</v>
      </c>
      <c r="X68" s="464">
        <f>SUM(X66)</f>
        <v>241</v>
      </c>
      <c r="Y68" s="551">
        <f>SUM(Y66+Y67)</f>
        <v>24189</v>
      </c>
      <c r="Z68" s="232" t="s">
        <v>67</v>
      </c>
      <c r="AA68" s="233"/>
    </row>
    <row r="69" spans="1:28" s="7" customFormat="1" ht="18" customHeight="1">
      <c r="A69" s="260"/>
      <c r="B69" s="937"/>
      <c r="C69" s="937"/>
      <c r="D69" s="937"/>
      <c r="E69" s="259"/>
      <c r="F69" s="259"/>
      <c r="G69" s="259"/>
      <c r="H69" s="259"/>
      <c r="I69" s="259"/>
      <c r="J69" s="259"/>
      <c r="K69" s="259"/>
      <c r="L69" s="259"/>
      <c r="M69" s="259"/>
      <c r="N69" s="259"/>
      <c r="O69" s="259"/>
      <c r="P69" s="259"/>
      <c r="Q69" s="259"/>
      <c r="R69" s="259"/>
      <c r="S69" s="259"/>
      <c r="T69" s="259"/>
      <c r="U69" s="259"/>
      <c r="V69" s="259"/>
      <c r="W69" s="259"/>
      <c r="X69" s="259"/>
      <c r="Y69" s="259"/>
      <c r="Z69" s="232" t="s">
        <v>67</v>
      </c>
      <c r="AA69" s="233"/>
    </row>
    <row r="70" spans="1:28" s="7" customFormat="1" ht="18" customHeight="1">
      <c r="A70" s="466" t="s">
        <v>357</v>
      </c>
      <c r="B70" s="451"/>
      <c r="C70" s="451"/>
      <c r="D70" s="451"/>
      <c r="E70" s="259"/>
      <c r="F70" s="259"/>
      <c r="G70" s="259"/>
      <c r="H70" s="259"/>
      <c r="I70" s="259"/>
      <c r="J70" s="259"/>
      <c r="K70" s="259"/>
      <c r="L70" s="259"/>
      <c r="M70" s="259"/>
      <c r="N70" s="259"/>
      <c r="O70" s="259"/>
      <c r="P70" s="259"/>
      <c r="Q70" s="259"/>
      <c r="R70" s="259"/>
      <c r="S70" s="259"/>
      <c r="T70" s="259"/>
      <c r="U70" s="259"/>
      <c r="V70" s="259"/>
      <c r="W70" s="259"/>
      <c r="X70" s="259"/>
      <c r="Y70" s="259"/>
      <c r="Z70" s="232" t="s">
        <v>67</v>
      </c>
      <c r="AA70" s="233"/>
    </row>
    <row r="71" spans="1:28" s="7" customFormat="1" ht="18" customHeight="1">
      <c r="A71" s="297" t="s">
        <v>293</v>
      </c>
      <c r="B71" s="297"/>
      <c r="C71" s="297"/>
      <c r="D71" s="297"/>
      <c r="E71" s="259"/>
      <c r="F71" s="259"/>
      <c r="G71" s="259"/>
      <c r="H71" s="259"/>
      <c r="I71" s="259"/>
      <c r="J71" s="259"/>
      <c r="K71" s="259"/>
      <c r="L71" s="259"/>
      <c r="M71" s="259"/>
      <c r="N71" s="259"/>
      <c r="O71" s="259"/>
      <c r="P71" s="259"/>
      <c r="Q71" s="259"/>
      <c r="R71" s="259"/>
      <c r="S71" s="259"/>
      <c r="T71" s="259"/>
      <c r="U71" s="259"/>
      <c r="V71" s="259"/>
      <c r="W71" s="259"/>
      <c r="X71" s="259"/>
      <c r="Y71" s="259"/>
      <c r="Z71" s="232" t="s">
        <v>67</v>
      </c>
      <c r="AA71" s="233"/>
    </row>
    <row r="72" spans="1:28" s="7" customFormat="1" ht="18" customHeight="1">
      <c r="A72" s="297" t="s">
        <v>241</v>
      </c>
      <c r="B72" s="297"/>
      <c r="C72" s="297"/>
      <c r="D72" s="297"/>
      <c r="E72" s="259"/>
      <c r="F72" s="259"/>
      <c r="G72" s="259"/>
      <c r="H72" s="259"/>
      <c r="I72" s="259"/>
      <c r="J72" s="259"/>
      <c r="K72" s="259"/>
      <c r="L72" s="259"/>
      <c r="M72" s="259"/>
      <c r="N72" s="259"/>
      <c r="O72" s="259"/>
      <c r="P72" s="259"/>
      <c r="Q72" s="259"/>
      <c r="R72" s="259"/>
      <c r="S72" s="259"/>
      <c r="T72" s="259"/>
      <c r="U72" s="259"/>
      <c r="V72" s="259"/>
      <c r="W72" s="259"/>
      <c r="X72" s="259"/>
      <c r="Y72" s="259"/>
      <c r="Z72" s="232" t="s">
        <v>67</v>
      </c>
      <c r="AA72" s="233"/>
    </row>
    <row r="73" spans="1:28" s="7" customFormat="1" ht="18" customHeight="1">
      <c r="A73" s="466" t="s">
        <v>242</v>
      </c>
      <c r="B73" s="297"/>
      <c r="C73" s="297"/>
      <c r="D73" s="297"/>
      <c r="E73" s="259"/>
      <c r="F73" s="259"/>
      <c r="G73" s="259"/>
      <c r="H73" s="259"/>
      <c r="I73" s="259"/>
      <c r="J73" s="259"/>
      <c r="K73" s="259"/>
      <c r="L73" s="259"/>
      <c r="M73" s="259"/>
      <c r="N73" s="259"/>
      <c r="O73" s="259"/>
      <c r="P73" s="259"/>
      <c r="Q73" s="259"/>
      <c r="R73" s="259"/>
      <c r="S73" s="259"/>
      <c r="T73" s="259"/>
      <c r="U73" s="259"/>
      <c r="V73" s="259"/>
      <c r="W73" s="259"/>
      <c r="X73" s="259"/>
      <c r="Y73" s="259"/>
      <c r="Z73" s="232" t="s">
        <v>67</v>
      </c>
      <c r="AA73" s="233"/>
    </row>
    <row r="74" spans="1:28" s="7" customFormat="1" ht="18" customHeight="1">
      <c r="A74" s="466"/>
      <c r="B74" s="452"/>
      <c r="C74" s="452"/>
      <c r="D74" s="467"/>
      <c r="E74" s="261"/>
      <c r="F74" s="261"/>
      <c r="G74" s="261"/>
      <c r="H74" s="261"/>
      <c r="I74" s="261"/>
      <c r="J74" s="261"/>
      <c r="K74" s="261"/>
      <c r="L74" s="261"/>
      <c r="M74" s="261"/>
      <c r="N74" s="261"/>
      <c r="O74" s="261"/>
      <c r="P74" s="261"/>
      <c r="Q74" s="261"/>
      <c r="R74" s="261"/>
      <c r="S74" s="261"/>
      <c r="T74" s="261"/>
      <c r="U74" s="261"/>
      <c r="V74" s="261"/>
      <c r="W74" s="261"/>
      <c r="X74" s="261"/>
      <c r="Y74" s="261"/>
      <c r="Z74" s="232" t="s">
        <v>67</v>
      </c>
      <c r="AA74" s="233"/>
    </row>
    <row r="75" spans="1:28" s="7" customFormat="1" ht="18" customHeight="1">
      <c r="A75" s="258"/>
      <c r="B75" s="258"/>
      <c r="C75" s="258"/>
      <c r="D75" s="258"/>
      <c r="E75" s="259"/>
      <c r="F75" s="259"/>
      <c r="G75" s="259"/>
      <c r="H75" s="259"/>
      <c r="I75" s="259"/>
      <c r="J75" s="259"/>
      <c r="K75" s="259"/>
      <c r="L75" s="259"/>
      <c r="M75" s="259"/>
      <c r="N75" s="259"/>
      <c r="O75" s="259"/>
      <c r="P75" s="259"/>
      <c r="Q75" s="259"/>
      <c r="R75" s="259"/>
      <c r="S75" s="259"/>
      <c r="T75" s="259"/>
      <c r="U75" s="259"/>
      <c r="V75" s="259"/>
      <c r="W75" s="259"/>
      <c r="X75" s="259"/>
      <c r="Y75" s="259"/>
      <c r="Z75" s="232" t="s">
        <v>15</v>
      </c>
      <c r="AA75" s="233"/>
    </row>
    <row r="76" spans="1:28" s="7" customFormat="1" ht="18" customHeight="1">
      <c r="A76" s="258"/>
      <c r="B76" s="258"/>
      <c r="C76" s="262"/>
      <c r="D76" s="262"/>
      <c r="E76" s="259"/>
      <c r="F76" s="259"/>
      <c r="G76" s="259"/>
      <c r="H76" s="259"/>
      <c r="I76" s="259"/>
      <c r="J76" s="259"/>
      <c r="K76" s="259"/>
      <c r="L76" s="259"/>
      <c r="M76" s="259"/>
      <c r="N76" s="259"/>
      <c r="O76" s="259"/>
      <c r="P76" s="259"/>
      <c r="Q76" s="259"/>
      <c r="R76" s="259"/>
      <c r="S76" s="259"/>
      <c r="T76" s="259"/>
      <c r="U76" s="259"/>
      <c r="V76" s="259"/>
      <c r="W76" s="259"/>
      <c r="X76" s="259"/>
      <c r="Y76" s="259"/>
      <c r="Z76" s="92"/>
    </row>
    <row r="77" spans="1:28" s="7" customFormat="1" ht="18" customHeight="1">
      <c r="A77" s="258"/>
      <c r="B77" s="258"/>
      <c r="C77" s="262"/>
      <c r="D77" s="262"/>
      <c r="E77" s="259"/>
      <c r="F77" s="259"/>
      <c r="G77" s="259"/>
      <c r="H77" s="259"/>
      <c r="I77" s="259"/>
      <c r="J77" s="259"/>
      <c r="K77" s="259"/>
      <c r="L77" s="259"/>
      <c r="M77" s="259"/>
      <c r="N77" s="259"/>
      <c r="O77" s="259"/>
      <c r="P77" s="259"/>
      <c r="Q77" s="259"/>
      <c r="R77" s="259"/>
      <c r="S77" s="259"/>
      <c r="T77" s="259"/>
      <c r="U77" s="259"/>
      <c r="V77" s="259"/>
      <c r="W77" s="259"/>
      <c r="X77" s="259"/>
      <c r="Y77" s="259"/>
      <c r="Z77" s="92"/>
    </row>
    <row r="78" spans="1:28" s="7" customFormat="1" ht="18" customHeight="1">
      <c r="A78" s="258"/>
      <c r="B78" s="258"/>
      <c r="C78" s="258"/>
      <c r="D78" s="258"/>
      <c r="E78" s="259"/>
      <c r="F78" s="259"/>
      <c r="G78" s="259"/>
      <c r="H78" s="259"/>
      <c r="I78" s="259"/>
      <c r="J78" s="259"/>
      <c r="K78" s="259"/>
      <c r="L78" s="259"/>
      <c r="M78" s="259"/>
      <c r="N78" s="259"/>
      <c r="O78" s="259"/>
      <c r="P78" s="259"/>
      <c r="Q78" s="259"/>
      <c r="R78" s="259"/>
      <c r="S78" s="259"/>
      <c r="T78" s="259"/>
      <c r="U78" s="259"/>
      <c r="V78" s="259"/>
      <c r="W78" s="259"/>
      <c r="X78" s="259"/>
      <c r="Y78" s="259"/>
      <c r="Z78" s="92"/>
    </row>
    <row r="79" spans="1:28" s="7" customFormat="1" ht="18" customHeight="1">
      <c r="A79" s="258"/>
      <c r="B79" s="258"/>
      <c r="C79" s="258"/>
      <c r="D79" s="258"/>
      <c r="E79" s="259"/>
      <c r="F79" s="259"/>
      <c r="G79" s="259"/>
      <c r="H79" s="259"/>
      <c r="I79" s="259"/>
      <c r="J79" s="259"/>
      <c r="K79" s="259"/>
      <c r="L79" s="259"/>
      <c r="M79" s="259"/>
      <c r="N79" s="259"/>
      <c r="O79" s="259"/>
      <c r="P79" s="259"/>
      <c r="Q79" s="259"/>
      <c r="R79" s="259"/>
      <c r="S79" s="259"/>
      <c r="T79" s="259"/>
      <c r="U79" s="259"/>
      <c r="V79" s="259"/>
      <c r="W79" s="259"/>
      <c r="X79" s="259"/>
      <c r="Y79" s="259"/>
      <c r="Z79" s="92"/>
    </row>
    <row r="80" spans="1:28" s="7" customFormat="1" ht="18" customHeight="1">
      <c r="A80" s="258"/>
      <c r="B80" s="262"/>
      <c r="C80" s="258"/>
      <c r="D80" s="262"/>
      <c r="E80" s="259"/>
      <c r="F80" s="259"/>
      <c r="G80" s="259"/>
      <c r="H80" s="259"/>
      <c r="I80" s="259"/>
      <c r="J80" s="259"/>
      <c r="K80" s="259"/>
      <c r="L80" s="259"/>
      <c r="M80" s="259"/>
      <c r="N80" s="259"/>
      <c r="O80" s="259"/>
      <c r="P80" s="259"/>
      <c r="Q80" s="259"/>
      <c r="R80" s="259"/>
      <c r="S80" s="259"/>
      <c r="T80" s="259"/>
      <c r="U80" s="259"/>
      <c r="V80" s="259"/>
      <c r="W80" s="259"/>
      <c r="X80" s="259"/>
      <c r="Y80" s="259"/>
      <c r="Z80" s="92"/>
    </row>
    <row r="81" spans="1:26" s="7" customFormat="1" ht="18" customHeight="1">
      <c r="A81" s="258"/>
      <c r="B81" s="262"/>
      <c r="C81" s="258"/>
      <c r="D81" s="262"/>
      <c r="E81" s="259"/>
      <c r="F81" s="259"/>
      <c r="G81" s="259"/>
      <c r="H81" s="259"/>
      <c r="I81" s="259"/>
      <c r="J81" s="259"/>
      <c r="K81" s="259"/>
      <c r="L81" s="259"/>
      <c r="M81" s="259"/>
      <c r="N81" s="259"/>
      <c r="O81" s="259"/>
      <c r="P81" s="259"/>
      <c r="Q81" s="259"/>
      <c r="R81" s="259"/>
      <c r="S81" s="259"/>
      <c r="T81" s="259"/>
      <c r="U81" s="259"/>
      <c r="V81" s="259"/>
      <c r="W81" s="259"/>
      <c r="X81" s="259"/>
      <c r="Y81" s="259"/>
      <c r="Z81" s="92"/>
    </row>
    <row r="82" spans="1:26" s="7" customFormat="1" ht="18" customHeight="1">
      <c r="A82" s="258"/>
      <c r="B82" s="258"/>
      <c r="C82" s="262"/>
      <c r="D82" s="262"/>
      <c r="E82" s="259"/>
      <c r="F82" s="259"/>
      <c r="G82" s="259"/>
      <c r="H82" s="259"/>
      <c r="I82" s="259"/>
      <c r="J82" s="259"/>
      <c r="K82" s="259"/>
      <c r="L82" s="259"/>
      <c r="M82" s="259"/>
      <c r="N82" s="259"/>
      <c r="O82" s="259"/>
      <c r="P82" s="259"/>
      <c r="Q82" s="259"/>
      <c r="R82" s="259"/>
      <c r="S82" s="259"/>
      <c r="T82" s="259"/>
      <c r="U82" s="259"/>
      <c r="V82" s="259"/>
      <c r="W82" s="259"/>
      <c r="X82" s="259"/>
      <c r="Y82" s="259"/>
      <c r="Z82" s="92"/>
    </row>
    <row r="83" spans="1:26" ht="18" customHeight="1">
      <c r="C83" s="6"/>
      <c r="D83" s="6"/>
      <c r="Z83" s="91"/>
    </row>
    <row r="84" spans="1:26" ht="18" customHeight="1">
      <c r="C84" s="6"/>
      <c r="D84" s="6"/>
      <c r="Z84" s="91"/>
    </row>
    <row r="85" spans="1:26">
      <c r="Z85" s="91"/>
    </row>
    <row r="86" spans="1:26">
      <c r="Z86" s="91"/>
    </row>
    <row r="87" spans="1:26">
      <c r="Z87" s="91"/>
    </row>
    <row r="88" spans="1:26">
      <c r="C88" s="20"/>
      <c r="D88" s="20"/>
      <c r="E88" s="101"/>
      <c r="F88" s="101"/>
      <c r="G88" s="101"/>
      <c r="H88" s="101"/>
      <c r="I88" s="101"/>
      <c r="J88" s="101"/>
      <c r="K88" s="101"/>
      <c r="L88" s="101"/>
      <c r="M88" s="101"/>
      <c r="N88" s="101"/>
      <c r="O88" s="101"/>
      <c r="P88" s="101"/>
      <c r="Q88" s="101"/>
      <c r="R88" s="101"/>
      <c r="S88" s="101"/>
      <c r="T88" s="101"/>
      <c r="U88" s="101"/>
      <c r="V88" s="101"/>
      <c r="W88" s="101"/>
      <c r="X88" s="101"/>
      <c r="Y88" s="101"/>
      <c r="Z88" s="91"/>
    </row>
    <row r="89" spans="1:26">
      <c r="C89" s="41"/>
      <c r="D89" s="41"/>
      <c r="E89" s="42"/>
      <c r="F89" s="42"/>
      <c r="G89" s="42"/>
      <c r="H89" s="42"/>
      <c r="I89" s="42"/>
      <c r="J89" s="42"/>
      <c r="K89" s="42"/>
      <c r="L89" s="42"/>
      <c r="M89" s="42"/>
      <c r="N89" s="42"/>
      <c r="O89" s="42"/>
      <c r="P89" s="42"/>
      <c r="Q89" s="42"/>
      <c r="R89" s="42"/>
      <c r="S89" s="42"/>
      <c r="T89" s="42"/>
      <c r="U89" s="42"/>
      <c r="V89" s="42"/>
      <c r="W89" s="42"/>
      <c r="X89" s="42"/>
      <c r="Y89" s="42"/>
    </row>
    <row r="90" spans="1:26" ht="32.25" customHeight="1">
      <c r="A90" s="934"/>
      <c r="B90" s="934"/>
      <c r="C90" s="934"/>
      <c r="D90" s="934"/>
      <c r="E90" s="934"/>
      <c r="F90" s="934"/>
      <c r="G90" s="934"/>
      <c r="H90" s="934"/>
      <c r="I90" s="934"/>
      <c r="J90" s="934"/>
      <c r="K90" s="934"/>
      <c r="L90" s="934"/>
      <c r="M90" s="934"/>
      <c r="N90" s="934"/>
      <c r="O90" s="934"/>
      <c r="P90" s="934"/>
      <c r="Q90" s="934"/>
      <c r="R90" s="934"/>
      <c r="S90" s="934"/>
      <c r="T90" s="934"/>
      <c r="U90" s="934"/>
      <c r="V90" s="934"/>
      <c r="W90" s="934"/>
      <c r="X90" s="69"/>
      <c r="Y90" s="69"/>
      <c r="Z90" s="94"/>
    </row>
    <row r="91" spans="1:26" ht="94.5" customHeight="1">
      <c r="A91" s="932"/>
      <c r="B91" s="933"/>
      <c r="C91" s="933"/>
      <c r="D91" s="933"/>
      <c r="E91" s="933"/>
      <c r="F91" s="933"/>
      <c r="G91" s="933"/>
      <c r="H91" s="933"/>
      <c r="I91" s="933"/>
      <c r="J91" s="933"/>
      <c r="K91" s="933"/>
      <c r="L91" s="933"/>
      <c r="M91" s="933"/>
      <c r="N91" s="933"/>
      <c r="O91" s="933"/>
      <c r="P91" s="933"/>
      <c r="Q91" s="933"/>
      <c r="R91" s="933"/>
      <c r="S91" s="933"/>
      <c r="T91" s="933"/>
      <c r="U91" s="933"/>
      <c r="V91" s="933"/>
      <c r="W91" s="933"/>
      <c r="X91" s="70"/>
      <c r="Y91" s="70"/>
      <c r="Z91" s="95"/>
    </row>
    <row r="92" spans="1:26" ht="45.75" customHeight="1">
      <c r="A92" s="930"/>
      <c r="B92" s="931"/>
      <c r="C92" s="931"/>
      <c r="D92" s="931"/>
      <c r="E92" s="931"/>
      <c r="F92" s="931"/>
      <c r="G92" s="931"/>
      <c r="H92" s="931"/>
      <c r="I92" s="931"/>
      <c r="J92" s="931"/>
      <c r="K92" s="931"/>
      <c r="L92" s="931"/>
      <c r="M92" s="931"/>
      <c r="N92" s="931"/>
      <c r="O92" s="931"/>
      <c r="P92" s="931"/>
      <c r="Q92" s="931"/>
      <c r="R92" s="931"/>
      <c r="S92" s="931"/>
      <c r="T92" s="931"/>
      <c r="U92" s="931"/>
      <c r="V92" s="931"/>
      <c r="W92" s="931"/>
      <c r="X92" s="70"/>
      <c r="Y92" s="70"/>
      <c r="Z92" s="95"/>
    </row>
    <row r="93" spans="1:26" ht="17.25" customHeight="1">
      <c r="A93" s="931"/>
      <c r="B93" s="931"/>
      <c r="C93" s="931"/>
      <c r="D93" s="931"/>
      <c r="E93" s="931"/>
      <c r="F93" s="931"/>
      <c r="G93" s="931"/>
      <c r="H93" s="931"/>
      <c r="I93" s="931"/>
      <c r="J93" s="931"/>
      <c r="K93" s="931"/>
      <c r="L93" s="931"/>
      <c r="M93" s="931"/>
      <c r="N93" s="931"/>
      <c r="O93" s="931"/>
      <c r="P93" s="931"/>
      <c r="Q93" s="931"/>
      <c r="R93" s="931"/>
      <c r="S93" s="931"/>
      <c r="T93" s="931"/>
      <c r="U93" s="931"/>
      <c r="V93" s="931"/>
      <c r="W93" s="931"/>
      <c r="X93" s="70"/>
      <c r="Y93" s="70"/>
      <c r="Z93" s="95"/>
    </row>
    <row r="94" spans="1:26" ht="56.25" customHeight="1">
      <c r="A94" s="935"/>
      <c r="B94" s="936"/>
      <c r="C94" s="936"/>
      <c r="D94" s="936"/>
      <c r="E94" s="936"/>
      <c r="F94" s="936"/>
      <c r="G94" s="936"/>
      <c r="H94" s="936"/>
      <c r="I94" s="936"/>
      <c r="J94" s="936"/>
      <c r="K94" s="936"/>
      <c r="L94" s="936"/>
      <c r="M94" s="936"/>
      <c r="N94" s="936"/>
      <c r="O94" s="936"/>
      <c r="P94" s="936"/>
      <c r="Q94" s="936"/>
      <c r="R94" s="936"/>
      <c r="S94" s="936"/>
      <c r="T94" s="936"/>
      <c r="U94" s="936"/>
      <c r="V94" s="936"/>
      <c r="W94" s="936"/>
      <c r="X94" s="65"/>
      <c r="Y94" s="65"/>
      <c r="Z94" s="95"/>
    </row>
    <row r="95" spans="1:26" ht="17.25" customHeight="1">
      <c r="A95" s="62"/>
      <c r="B95" s="63"/>
      <c r="C95" s="63"/>
      <c r="D95" s="63"/>
      <c r="E95" s="63"/>
      <c r="F95" s="63"/>
      <c r="G95" s="63"/>
      <c r="H95" s="616"/>
      <c r="I95" s="616"/>
      <c r="J95" s="616"/>
      <c r="K95" s="63"/>
      <c r="L95" s="63"/>
      <c r="M95" s="63"/>
      <c r="N95" s="63"/>
      <c r="O95" s="63"/>
      <c r="P95" s="63"/>
      <c r="Q95" s="63"/>
      <c r="R95" s="63"/>
      <c r="S95" s="63"/>
      <c r="T95" s="63"/>
      <c r="U95" s="63"/>
      <c r="V95" s="63"/>
      <c r="W95" s="63"/>
      <c r="X95" s="71"/>
      <c r="Y95" s="71"/>
      <c r="Z95" s="96"/>
    </row>
    <row r="96" spans="1:26" ht="89.25" customHeight="1">
      <c r="A96" s="935"/>
      <c r="B96" s="936"/>
      <c r="C96" s="936"/>
      <c r="D96" s="936"/>
      <c r="E96" s="936"/>
      <c r="F96" s="936"/>
      <c r="G96" s="936"/>
      <c r="H96" s="936"/>
      <c r="I96" s="936"/>
      <c r="J96" s="936"/>
      <c r="K96" s="936"/>
      <c r="L96" s="936"/>
      <c r="M96" s="936"/>
      <c r="N96" s="936"/>
      <c r="O96" s="936"/>
      <c r="P96" s="936"/>
      <c r="Q96" s="936"/>
      <c r="R96" s="936"/>
      <c r="S96" s="936"/>
      <c r="T96" s="936"/>
      <c r="U96" s="936"/>
      <c r="V96" s="936"/>
      <c r="W96" s="936"/>
      <c r="X96" s="65"/>
      <c r="Y96" s="65"/>
      <c r="Z96" s="97"/>
    </row>
    <row r="97" spans="1:26" ht="58.5" customHeight="1">
      <c r="A97" s="928"/>
      <c r="B97" s="929"/>
      <c r="C97" s="929"/>
      <c r="D97" s="929"/>
      <c r="E97" s="929"/>
      <c r="F97" s="929"/>
      <c r="G97" s="929"/>
      <c r="H97" s="929"/>
      <c r="I97" s="929"/>
      <c r="J97" s="929"/>
      <c r="K97" s="929"/>
      <c r="L97" s="929"/>
      <c r="M97" s="929"/>
      <c r="N97" s="929"/>
      <c r="O97" s="929"/>
      <c r="P97" s="929"/>
      <c r="Q97" s="929"/>
      <c r="R97" s="929"/>
      <c r="S97" s="929"/>
      <c r="T97" s="929"/>
      <c r="U97" s="929"/>
      <c r="V97" s="929"/>
      <c r="W97" s="929"/>
      <c r="X97" s="71"/>
      <c r="Y97" s="71"/>
      <c r="Z97" s="96"/>
    </row>
    <row r="98" spans="1:26">
      <c r="X98" s="42"/>
      <c r="Y98" s="83"/>
      <c r="Z98" s="98"/>
    </row>
    <row r="99" spans="1:26">
      <c r="X99" s="42"/>
      <c r="Y99" s="42"/>
      <c r="Z99" s="98"/>
    </row>
  </sheetData>
  <mergeCells count="41">
    <mergeCell ref="B69:D69"/>
    <mergeCell ref="B68:D68"/>
    <mergeCell ref="W60:Y61"/>
    <mergeCell ref="B67:D67"/>
    <mergeCell ref="A63:D63"/>
    <mergeCell ref="A66:D66"/>
    <mergeCell ref="A65:D65"/>
    <mergeCell ref="N60:P61"/>
    <mergeCell ref="A97:W97"/>
    <mergeCell ref="A92:W93"/>
    <mergeCell ref="A91:W91"/>
    <mergeCell ref="A90:W90"/>
    <mergeCell ref="A96:W96"/>
    <mergeCell ref="A94:W94"/>
    <mergeCell ref="A1:Y1"/>
    <mergeCell ref="A11:V11"/>
    <mergeCell ref="A64:D64"/>
    <mergeCell ref="X9:X10"/>
    <mergeCell ref="W9:W10"/>
    <mergeCell ref="A60:D62"/>
    <mergeCell ref="A3:Y3"/>
    <mergeCell ref="A4:Y4"/>
    <mergeCell ref="A5:Y5"/>
    <mergeCell ref="W8:Y8"/>
    <mergeCell ref="A39:V39"/>
    <mergeCell ref="A38:V38"/>
    <mergeCell ref="A6:Y6"/>
    <mergeCell ref="E60:G61"/>
    <mergeCell ref="K60:M61"/>
    <mergeCell ref="Y9:Y10"/>
    <mergeCell ref="A32:V32"/>
    <mergeCell ref="Q60:S61"/>
    <mergeCell ref="T60:V61"/>
    <mergeCell ref="A14:V14"/>
    <mergeCell ref="A35:V35"/>
    <mergeCell ref="A37:V37"/>
    <mergeCell ref="A48:Y48"/>
    <mergeCell ref="A49:Y49"/>
    <mergeCell ref="A50:Y50"/>
    <mergeCell ref="A51:Y51"/>
    <mergeCell ref="H60:J61"/>
  </mergeCells>
  <phoneticPr fontId="0" type="noConversion"/>
  <printOptions horizontalCentered="1"/>
  <pageMargins left="0.5" right="0.4" top="1" bottom="0.75" header="0" footer="0.5"/>
  <pageSetup scale="47" firstPageNumber="8" fitToHeight="0" orientation="landscape" useFirstPageNumber="1" r:id="rId1"/>
  <headerFooter scaleWithDoc="0" alignWithMargins="0">
    <oddFooter>&amp;C&amp;"Times New Roman,Regular"Exhibit B - Summary of Requirements</oddFooter>
  </headerFooter>
  <rowBreaks count="1" manualBreakCount="1">
    <brk id="46" max="22" man="1"/>
  </rowBreaks>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T33"/>
  <sheetViews>
    <sheetView view="pageBreakPreview" zoomScale="70" zoomScaleNormal="100" zoomScaleSheetLayoutView="70" workbookViewId="0">
      <selection activeCell="A21" sqref="A21:Q25"/>
    </sheetView>
  </sheetViews>
  <sheetFormatPr defaultRowHeight="15"/>
  <cols>
    <col min="1" max="1" width="36.90625" customWidth="1"/>
    <col min="2" max="2" width="21.54296875" customWidth="1"/>
    <col min="3" max="3" width="7" customWidth="1"/>
    <col min="4" max="4" width="8.36328125" customWidth="1"/>
    <col min="5" max="5" width="6.453125" customWidth="1"/>
    <col min="6" max="6" width="10.36328125" customWidth="1"/>
    <col min="14" max="14" width="9.90625" customWidth="1"/>
    <col min="15" max="15" width="1.453125" customWidth="1"/>
  </cols>
  <sheetData>
    <row r="1" spans="1:18" ht="20.399999999999999">
      <c r="A1" s="857" t="s">
        <v>161</v>
      </c>
      <c r="B1" s="400"/>
      <c r="C1" s="400"/>
      <c r="D1" s="400"/>
      <c r="E1" s="400"/>
      <c r="F1" s="400"/>
      <c r="G1" s="400"/>
      <c r="H1" s="400"/>
      <c r="I1" s="400"/>
      <c r="J1" s="400"/>
      <c r="K1" s="400"/>
      <c r="L1" s="400"/>
      <c r="M1" s="400"/>
      <c r="N1" s="400"/>
      <c r="O1" s="232" t="s">
        <v>67</v>
      </c>
      <c r="P1" s="233"/>
      <c r="Q1" s="233"/>
      <c r="R1" s="233"/>
    </row>
    <row r="2" spans="1:18" ht="15.6">
      <c r="A2" s="401"/>
      <c r="B2" s="401"/>
      <c r="C2" s="401"/>
      <c r="D2" s="401"/>
      <c r="E2" s="401"/>
      <c r="F2" s="401"/>
      <c r="G2" s="401"/>
      <c r="H2" s="401"/>
      <c r="I2" s="401"/>
      <c r="J2" s="401"/>
      <c r="K2" s="401"/>
      <c r="L2" s="401"/>
      <c r="M2" s="401"/>
      <c r="N2" s="401"/>
      <c r="O2" s="232" t="s">
        <v>67</v>
      </c>
      <c r="P2" s="233"/>
      <c r="Q2" s="233"/>
      <c r="R2" s="233"/>
    </row>
    <row r="3" spans="1:18" ht="15.6">
      <c r="A3" s="401"/>
      <c r="B3" s="401"/>
      <c r="C3" s="401"/>
      <c r="D3" s="401"/>
      <c r="E3" s="401"/>
      <c r="F3" s="401"/>
      <c r="G3" s="401"/>
      <c r="H3" s="401"/>
      <c r="I3" s="401"/>
      <c r="J3" s="401"/>
      <c r="K3" s="401"/>
      <c r="L3" s="401"/>
      <c r="M3" s="401"/>
      <c r="N3" s="401"/>
      <c r="O3" s="232" t="s">
        <v>67</v>
      </c>
      <c r="P3" s="233"/>
      <c r="Q3" s="233"/>
      <c r="R3" s="233"/>
    </row>
    <row r="4" spans="1:18" ht="15.6">
      <c r="A4" s="401"/>
      <c r="B4" s="401"/>
      <c r="C4" s="401"/>
      <c r="D4" s="401"/>
      <c r="E4" s="401"/>
      <c r="F4" s="401"/>
      <c r="G4" s="401"/>
      <c r="H4" s="401"/>
      <c r="I4" s="401"/>
      <c r="J4" s="401"/>
      <c r="K4" s="401"/>
      <c r="L4" s="401"/>
      <c r="M4" s="401"/>
      <c r="N4" s="401"/>
      <c r="O4" s="232" t="s">
        <v>67</v>
      </c>
      <c r="P4" s="233"/>
      <c r="Q4" s="233"/>
      <c r="R4" s="233"/>
    </row>
    <row r="5" spans="1:18" ht="15.6">
      <c r="A5" s="402" t="s">
        <v>162</v>
      </c>
      <c r="B5" s="403"/>
      <c r="C5" s="403"/>
      <c r="D5" s="404"/>
      <c r="E5" s="404"/>
      <c r="F5" s="404"/>
      <c r="G5" s="404"/>
      <c r="H5" s="404"/>
      <c r="I5" s="404"/>
      <c r="J5" s="404"/>
      <c r="K5" s="404"/>
      <c r="L5" s="404"/>
      <c r="M5" s="404"/>
      <c r="N5" s="404"/>
      <c r="O5" s="232" t="s">
        <v>67</v>
      </c>
      <c r="P5" s="233"/>
      <c r="Q5" s="233"/>
      <c r="R5" s="233"/>
    </row>
    <row r="6" spans="1:18" ht="15.6">
      <c r="A6" s="402" t="s">
        <v>6</v>
      </c>
      <c r="B6" s="403"/>
      <c r="C6" s="403"/>
      <c r="D6" s="404"/>
      <c r="E6" s="404"/>
      <c r="F6" s="404"/>
      <c r="G6" s="404"/>
      <c r="H6" s="404"/>
      <c r="I6" s="404"/>
      <c r="J6" s="404"/>
      <c r="K6" s="404"/>
      <c r="L6" s="404"/>
      <c r="M6" s="404"/>
      <c r="N6" s="404"/>
      <c r="O6" s="232" t="s">
        <v>67</v>
      </c>
      <c r="P6" s="233"/>
      <c r="Q6" s="233"/>
      <c r="R6" s="233"/>
    </row>
    <row r="7" spans="1:18" ht="15.6">
      <c r="A7" s="402" t="s">
        <v>5</v>
      </c>
      <c r="B7" s="403"/>
      <c r="C7" s="403"/>
      <c r="D7" s="404"/>
      <c r="E7" s="404"/>
      <c r="F7" s="404"/>
      <c r="G7" s="404"/>
      <c r="H7" s="404"/>
      <c r="I7" s="404"/>
      <c r="J7" s="404"/>
      <c r="K7" s="404"/>
      <c r="L7" s="404"/>
      <c r="M7" s="404"/>
      <c r="N7" s="404"/>
      <c r="O7" s="232" t="s">
        <v>67</v>
      </c>
      <c r="P7" s="233"/>
      <c r="Q7" s="233"/>
      <c r="R7" s="233"/>
    </row>
    <row r="8" spans="1:18" ht="15.6">
      <c r="A8" s="402" t="s">
        <v>51</v>
      </c>
      <c r="B8" s="403"/>
      <c r="C8" s="403"/>
      <c r="D8" s="404"/>
      <c r="E8" s="404"/>
      <c r="F8" s="404"/>
      <c r="G8" s="404"/>
      <c r="H8" s="404"/>
      <c r="I8" s="404"/>
      <c r="J8" s="404"/>
      <c r="K8" s="404"/>
      <c r="L8" s="404"/>
      <c r="M8" s="404"/>
      <c r="N8" s="404"/>
      <c r="O8" s="232" t="s">
        <v>67</v>
      </c>
      <c r="P8" s="233"/>
      <c r="Q8" s="233"/>
      <c r="R8" s="233"/>
    </row>
    <row r="9" spans="1:18" ht="15.6">
      <c r="A9" s="404"/>
      <c r="B9" s="403"/>
      <c r="C9" s="403"/>
      <c r="D9" s="404"/>
      <c r="E9" s="404"/>
      <c r="F9" s="404"/>
      <c r="G9" s="404"/>
      <c r="H9" s="404"/>
      <c r="I9" s="404"/>
      <c r="J9" s="404"/>
      <c r="K9" s="404"/>
      <c r="L9" s="404"/>
      <c r="M9" s="404"/>
      <c r="N9" s="404"/>
      <c r="O9" s="232" t="s">
        <v>67</v>
      </c>
      <c r="P9" s="233"/>
      <c r="Q9" s="233"/>
      <c r="R9" s="233"/>
    </row>
    <row r="10" spans="1:18" ht="15.6">
      <c r="A10" s="404"/>
      <c r="B10" s="403"/>
      <c r="C10" s="403"/>
      <c r="D10" s="404"/>
      <c r="E10" s="404"/>
      <c r="F10" s="404"/>
      <c r="G10" s="404"/>
      <c r="H10" s="404"/>
      <c r="I10" s="404"/>
      <c r="J10" s="404"/>
      <c r="K10" s="404"/>
      <c r="L10" s="404"/>
      <c r="M10" s="404"/>
      <c r="N10" s="404"/>
      <c r="O10" s="232" t="s">
        <v>67</v>
      </c>
      <c r="P10" s="233"/>
      <c r="Q10" s="233"/>
      <c r="R10" s="233"/>
    </row>
    <row r="11" spans="1:18" ht="15.6">
      <c r="A11" s="404"/>
      <c r="B11" s="403"/>
      <c r="C11" s="403"/>
      <c r="D11" s="404"/>
      <c r="E11" s="404"/>
      <c r="F11" s="404"/>
      <c r="G11" s="404"/>
      <c r="H11" s="404"/>
      <c r="I11" s="404"/>
      <c r="J11" s="404"/>
      <c r="K11" s="404"/>
      <c r="L11" s="404"/>
      <c r="M11" s="404"/>
      <c r="N11" s="404"/>
      <c r="O11" s="232" t="s">
        <v>67</v>
      </c>
      <c r="P11" s="233"/>
      <c r="Q11" s="233"/>
      <c r="R11" s="233"/>
    </row>
    <row r="12" spans="1:18" ht="16.2" thickBot="1">
      <c r="A12" s="400" t="s">
        <v>59</v>
      </c>
      <c r="B12" s="400"/>
      <c r="C12" s="400"/>
      <c r="D12" s="400"/>
      <c r="E12" s="400"/>
      <c r="F12" s="400"/>
      <c r="G12" s="400"/>
      <c r="H12" s="400"/>
      <c r="I12" s="400"/>
      <c r="J12" s="400"/>
      <c r="K12" s="400"/>
      <c r="L12" s="400"/>
      <c r="M12" s="400"/>
      <c r="N12" s="400"/>
      <c r="O12" s="232" t="s">
        <v>67</v>
      </c>
      <c r="P12" s="233"/>
      <c r="Q12" s="233"/>
      <c r="R12" s="233"/>
    </row>
    <row r="13" spans="1:18" ht="15.6">
      <c r="A13" s="405" t="s">
        <v>59</v>
      </c>
      <c r="B13" s="405"/>
      <c r="C13" s="405" t="s">
        <v>59</v>
      </c>
      <c r="D13" s="406"/>
      <c r="E13" s="406"/>
      <c r="F13" s="406"/>
      <c r="G13" s="405"/>
      <c r="H13" s="406"/>
      <c r="I13" s="406"/>
      <c r="J13" s="406" t="s">
        <v>59</v>
      </c>
      <c r="K13" s="405" t="s">
        <v>59</v>
      </c>
      <c r="L13" s="406"/>
      <c r="M13" s="406"/>
      <c r="N13" s="407"/>
      <c r="O13" s="232" t="s">
        <v>67</v>
      </c>
      <c r="P13" s="233"/>
      <c r="Q13" s="233"/>
      <c r="R13" s="233"/>
    </row>
    <row r="14" spans="1:18" ht="16.2" thickBot="1">
      <c r="A14" s="709" t="s">
        <v>163</v>
      </c>
      <c r="B14" s="731" t="s">
        <v>148</v>
      </c>
      <c r="C14" s="732" t="s">
        <v>7</v>
      </c>
      <c r="D14" s="402"/>
      <c r="E14" s="402"/>
      <c r="F14" s="402"/>
      <c r="G14" s="732" t="s">
        <v>8</v>
      </c>
      <c r="H14" s="402"/>
      <c r="I14" s="402"/>
      <c r="J14" s="733"/>
      <c r="K14" s="709" t="s">
        <v>164</v>
      </c>
      <c r="L14" s="399"/>
      <c r="M14" s="399"/>
      <c r="N14" s="734"/>
      <c r="O14" s="232" t="s">
        <v>67</v>
      </c>
      <c r="P14" s="233"/>
      <c r="Q14" s="233"/>
      <c r="R14" s="233"/>
    </row>
    <row r="15" spans="1:18" ht="16.2" thickBot="1">
      <c r="A15" s="405" t="s">
        <v>59</v>
      </c>
      <c r="B15" s="731" t="s">
        <v>22</v>
      </c>
      <c r="C15" s="735" t="s">
        <v>149</v>
      </c>
      <c r="D15" s="736" t="s">
        <v>150</v>
      </c>
      <c r="E15" s="736" t="s">
        <v>24</v>
      </c>
      <c r="F15" s="736" t="s">
        <v>60</v>
      </c>
      <c r="G15" s="735" t="s">
        <v>149</v>
      </c>
      <c r="H15" s="736" t="s">
        <v>150</v>
      </c>
      <c r="I15" s="736" t="s">
        <v>24</v>
      </c>
      <c r="J15" s="736" t="s">
        <v>60</v>
      </c>
      <c r="K15" s="735" t="s">
        <v>149</v>
      </c>
      <c r="L15" s="736" t="s">
        <v>150</v>
      </c>
      <c r="M15" s="736" t="s">
        <v>24</v>
      </c>
      <c r="N15" s="737" t="s">
        <v>60</v>
      </c>
      <c r="O15" s="232" t="s">
        <v>67</v>
      </c>
      <c r="P15" s="233"/>
      <c r="Q15" s="233"/>
      <c r="R15" s="233"/>
    </row>
    <row r="16" spans="1:18" ht="15.6">
      <c r="A16" s="408"/>
      <c r="B16" s="405"/>
      <c r="C16" s="409"/>
      <c r="D16" s="410"/>
      <c r="E16" s="410"/>
      <c r="F16" s="410"/>
      <c r="G16" s="409"/>
      <c r="H16" s="410"/>
      <c r="I16" s="410"/>
      <c r="J16" s="410"/>
      <c r="K16" s="409"/>
      <c r="L16" s="410"/>
      <c r="M16" s="410"/>
      <c r="N16" s="411"/>
      <c r="O16" s="232" t="s">
        <v>67</v>
      </c>
      <c r="P16" s="233"/>
      <c r="Q16" s="233"/>
      <c r="R16" s="233"/>
    </row>
    <row r="17" spans="1:20" ht="15.6">
      <c r="A17" s="408" t="s">
        <v>295</v>
      </c>
      <c r="B17" s="408"/>
      <c r="C17" s="408">
        <v>0</v>
      </c>
      <c r="D17" s="412"/>
      <c r="E17" s="412">
        <v>0</v>
      </c>
      <c r="F17" s="413">
        <v>0</v>
      </c>
      <c r="G17" s="408">
        <v>0</v>
      </c>
      <c r="H17" s="412"/>
      <c r="I17" s="412">
        <v>0</v>
      </c>
      <c r="J17" s="414">
        <v>0</v>
      </c>
      <c r="K17" s="415">
        <f>SUM(C17+G17)</f>
        <v>0</v>
      </c>
      <c r="L17" s="414"/>
      <c r="M17" s="414">
        <f t="shared" ref="M17:N17" si="0">SUM(E17+I17)</f>
        <v>0</v>
      </c>
      <c r="N17" s="416">
        <f t="shared" si="0"/>
        <v>0</v>
      </c>
      <c r="O17" s="232" t="s">
        <v>67</v>
      </c>
      <c r="P17" s="233"/>
      <c r="Q17" s="233"/>
      <c r="R17" s="233"/>
    </row>
    <row r="18" spans="1:20" ht="16.2" thickBot="1">
      <c r="A18" s="408"/>
      <c r="B18" s="408"/>
      <c r="C18" s="408"/>
      <c r="D18" s="412"/>
      <c r="E18" s="412"/>
      <c r="F18" s="412"/>
      <c r="G18" s="408"/>
      <c r="H18" s="412"/>
      <c r="I18" s="412"/>
      <c r="J18" s="412"/>
      <c r="K18" s="415"/>
      <c r="L18" s="414"/>
      <c r="M18" s="414"/>
      <c r="N18" s="417"/>
      <c r="O18" s="232" t="s">
        <v>67</v>
      </c>
      <c r="P18" s="233"/>
      <c r="Q18" s="233"/>
      <c r="R18" s="233"/>
    </row>
    <row r="19" spans="1:20" ht="16.2" thickBot="1">
      <c r="A19" s="418" t="s">
        <v>165</v>
      </c>
      <c r="B19" s="418"/>
      <c r="C19" s="419">
        <f t="shared" ref="C19:N19" si="1">SUM(C17:C17)</f>
        <v>0</v>
      </c>
      <c r="D19" s="420">
        <f t="shared" si="1"/>
        <v>0</v>
      </c>
      <c r="E19" s="420">
        <f t="shared" si="1"/>
        <v>0</v>
      </c>
      <c r="F19" s="421">
        <f t="shared" si="1"/>
        <v>0</v>
      </c>
      <c r="G19" s="419">
        <f t="shared" si="1"/>
        <v>0</v>
      </c>
      <c r="H19" s="420">
        <f t="shared" si="1"/>
        <v>0</v>
      </c>
      <c r="I19" s="420">
        <f t="shared" si="1"/>
        <v>0</v>
      </c>
      <c r="J19" s="420">
        <f t="shared" si="1"/>
        <v>0</v>
      </c>
      <c r="K19" s="419">
        <f t="shared" si="1"/>
        <v>0</v>
      </c>
      <c r="L19" s="420">
        <f t="shared" si="1"/>
        <v>0</v>
      </c>
      <c r="M19" s="420">
        <f t="shared" si="1"/>
        <v>0</v>
      </c>
      <c r="N19" s="422">
        <f t="shared" si="1"/>
        <v>0</v>
      </c>
      <c r="O19" s="232" t="s">
        <v>67</v>
      </c>
      <c r="P19" s="233"/>
      <c r="Q19" s="233"/>
      <c r="R19" s="233"/>
    </row>
    <row r="20" spans="1:20" ht="15.6" thickBot="1">
      <c r="A20" s="423"/>
      <c r="B20" s="423"/>
      <c r="C20" s="423"/>
      <c r="D20" s="423"/>
      <c r="E20" s="423"/>
      <c r="F20" s="423"/>
      <c r="G20" s="423"/>
      <c r="H20" s="423"/>
      <c r="I20" s="423"/>
      <c r="J20" s="423"/>
      <c r="K20" s="423"/>
      <c r="L20" s="423"/>
      <c r="M20" s="423"/>
      <c r="N20" s="423"/>
      <c r="O20" s="232" t="s">
        <v>67</v>
      </c>
      <c r="P20" s="233"/>
      <c r="Q20" s="233"/>
      <c r="R20" s="233"/>
    </row>
    <row r="21" spans="1:20" s="705" customFormat="1" ht="15.6">
      <c r="A21" s="405" t="s">
        <v>59</v>
      </c>
      <c r="B21" s="405"/>
      <c r="C21" s="405" t="s">
        <v>59</v>
      </c>
      <c r="D21" s="406"/>
      <c r="E21" s="406"/>
      <c r="F21" s="406"/>
      <c r="G21" s="405"/>
      <c r="H21" s="406"/>
      <c r="I21" s="406"/>
      <c r="J21" s="406" t="s">
        <v>59</v>
      </c>
      <c r="K21" s="405" t="s">
        <v>59</v>
      </c>
      <c r="L21" s="406"/>
      <c r="M21" s="406"/>
      <c r="N21" s="407"/>
      <c r="O21" s="232" t="s">
        <v>67</v>
      </c>
      <c r="P21" s="233"/>
      <c r="Q21" s="233"/>
      <c r="R21" s="233"/>
    </row>
    <row r="22" spans="1:20" ht="16.2" thickBot="1">
      <c r="A22" s="709" t="s">
        <v>166</v>
      </c>
      <c r="B22" s="731" t="s">
        <v>148</v>
      </c>
      <c r="C22" s="732" t="s">
        <v>7</v>
      </c>
      <c r="D22" s="402"/>
      <c r="E22" s="402"/>
      <c r="F22" s="402"/>
      <c r="G22" s="732" t="s">
        <v>8</v>
      </c>
      <c r="H22" s="402"/>
      <c r="I22" s="402"/>
      <c r="J22" s="733"/>
      <c r="K22" s="709" t="s">
        <v>296</v>
      </c>
      <c r="L22" s="399"/>
      <c r="M22" s="399"/>
      <c r="N22" s="734"/>
      <c r="O22" s="232" t="s">
        <v>67</v>
      </c>
      <c r="P22" s="233"/>
      <c r="Q22" s="233"/>
      <c r="R22" s="233"/>
    </row>
    <row r="23" spans="1:20" s="705" customFormat="1" ht="16.2" thickBot="1">
      <c r="A23" s="405" t="s">
        <v>59</v>
      </c>
      <c r="B23" s="738" t="s">
        <v>22</v>
      </c>
      <c r="C23" s="739" t="s">
        <v>149</v>
      </c>
      <c r="D23" s="740" t="s">
        <v>150</v>
      </c>
      <c r="E23" s="740" t="s">
        <v>24</v>
      </c>
      <c r="F23" s="740" t="s">
        <v>60</v>
      </c>
      <c r="G23" s="739" t="s">
        <v>149</v>
      </c>
      <c r="H23" s="740" t="s">
        <v>150</v>
      </c>
      <c r="I23" s="740" t="s">
        <v>24</v>
      </c>
      <c r="J23" s="740" t="s">
        <v>60</v>
      </c>
      <c r="K23" s="739" t="s">
        <v>149</v>
      </c>
      <c r="L23" s="740" t="s">
        <v>150</v>
      </c>
      <c r="M23" s="740" t="s">
        <v>24</v>
      </c>
      <c r="N23" s="741" t="s">
        <v>60</v>
      </c>
      <c r="O23" s="232" t="s">
        <v>67</v>
      </c>
      <c r="P23" s="233"/>
      <c r="Q23" s="233"/>
      <c r="R23" s="233"/>
    </row>
    <row r="24" spans="1:20" s="705" customFormat="1">
      <c r="A24" s="727"/>
      <c r="B24" s="710"/>
      <c r="C24" s="714"/>
      <c r="D24" s="717"/>
      <c r="E24" s="717"/>
      <c r="F24" s="720"/>
      <c r="G24" s="714"/>
      <c r="H24" s="717"/>
      <c r="I24" s="717"/>
      <c r="J24" s="720"/>
      <c r="K24" s="714"/>
      <c r="L24" s="717"/>
      <c r="M24" s="717"/>
      <c r="N24" s="720"/>
      <c r="O24" s="232" t="s">
        <v>67</v>
      </c>
      <c r="P24" s="233"/>
      <c r="Q24" s="233"/>
      <c r="R24" s="233"/>
    </row>
    <row r="25" spans="1:20" s="548" customFormat="1" ht="15.6">
      <c r="A25" s="728" t="s">
        <v>298</v>
      </c>
      <c r="B25" s="711" t="s">
        <v>7</v>
      </c>
      <c r="C25" s="715">
        <v>0</v>
      </c>
      <c r="D25" s="718">
        <v>0</v>
      </c>
      <c r="E25" s="718">
        <v>0</v>
      </c>
      <c r="F25" s="721">
        <v>-75000</v>
      </c>
      <c r="G25" s="715">
        <v>0</v>
      </c>
      <c r="H25" s="718">
        <v>0</v>
      </c>
      <c r="I25" s="718">
        <v>0</v>
      </c>
      <c r="J25" s="721">
        <v>0</v>
      </c>
      <c r="K25" s="715">
        <f>SUM(C25+G25)</f>
        <v>0</v>
      </c>
      <c r="L25" s="718">
        <f>SUM(D25+H25)</f>
        <v>0</v>
      </c>
      <c r="M25" s="718">
        <f>SUM(E25+I25)</f>
        <v>0</v>
      </c>
      <c r="N25" s="721">
        <f>SUM(F25+J25)</f>
        <v>-75000</v>
      </c>
      <c r="O25" s="232" t="s">
        <v>67</v>
      </c>
      <c r="P25" s="233"/>
      <c r="Q25" s="233"/>
      <c r="R25" s="233"/>
    </row>
    <row r="26" spans="1:20" s="548" customFormat="1" ht="16.2" thickBot="1">
      <c r="A26" s="729"/>
      <c r="B26" s="712"/>
      <c r="C26" s="716"/>
      <c r="D26" s="719"/>
      <c r="E26" s="719"/>
      <c r="F26" s="722"/>
      <c r="G26" s="716"/>
      <c r="H26" s="719"/>
      <c r="I26" s="719"/>
      <c r="J26" s="722"/>
      <c r="K26" s="716"/>
      <c r="L26" s="719"/>
      <c r="M26" s="719"/>
      <c r="N26" s="722"/>
      <c r="O26" s="232" t="s">
        <v>67</v>
      </c>
      <c r="P26" s="233"/>
      <c r="Q26" s="233"/>
      <c r="R26" s="233"/>
    </row>
    <row r="27" spans="1:20" s="548" customFormat="1" ht="16.2" thickBot="1">
      <c r="A27" s="730" t="s">
        <v>297</v>
      </c>
      <c r="B27" s="713"/>
      <c r="C27" s="723">
        <f t="shared" ref="C27:N27" si="2">SUM(C25)</f>
        <v>0</v>
      </c>
      <c r="D27" s="724">
        <f t="shared" si="2"/>
        <v>0</v>
      </c>
      <c r="E27" s="724">
        <f t="shared" si="2"/>
        <v>0</v>
      </c>
      <c r="F27" s="725">
        <f t="shared" si="2"/>
        <v>-75000</v>
      </c>
      <c r="G27" s="723">
        <f t="shared" si="2"/>
        <v>0</v>
      </c>
      <c r="H27" s="724">
        <f t="shared" si="2"/>
        <v>0</v>
      </c>
      <c r="I27" s="724">
        <f t="shared" si="2"/>
        <v>0</v>
      </c>
      <c r="J27" s="726">
        <f t="shared" si="2"/>
        <v>0</v>
      </c>
      <c r="K27" s="723">
        <f t="shared" si="2"/>
        <v>0</v>
      </c>
      <c r="L27" s="724">
        <f t="shared" si="2"/>
        <v>0</v>
      </c>
      <c r="M27" s="724">
        <f t="shared" si="2"/>
        <v>0</v>
      </c>
      <c r="N27" s="725">
        <f t="shared" si="2"/>
        <v>-75000</v>
      </c>
      <c r="O27" s="232" t="s">
        <v>67</v>
      </c>
      <c r="P27" s="233"/>
      <c r="Q27" s="233"/>
      <c r="R27" s="233"/>
    </row>
    <row r="28" spans="1:20" s="548" customFormat="1" ht="15.6">
      <c r="A28" s="708"/>
      <c r="B28" s="708"/>
      <c r="C28" s="708"/>
      <c r="D28" s="708"/>
      <c r="E28" s="708"/>
      <c r="F28" s="708"/>
      <c r="G28" s="708"/>
      <c r="H28" s="708"/>
      <c r="I28" s="708"/>
      <c r="J28" s="708"/>
      <c r="K28" s="708"/>
      <c r="L28" s="708"/>
      <c r="M28" s="708"/>
      <c r="N28" s="708"/>
      <c r="O28" s="232" t="s">
        <v>67</v>
      </c>
      <c r="P28" s="233"/>
      <c r="Q28" s="233"/>
      <c r="R28" s="233"/>
    </row>
    <row r="29" spans="1:20" s="705" customFormat="1" ht="15.6">
      <c r="A29" s="708"/>
      <c r="B29" s="708"/>
      <c r="C29" s="708"/>
      <c r="D29" s="708"/>
      <c r="E29" s="708"/>
      <c r="F29" s="708"/>
      <c r="G29" s="708"/>
      <c r="H29" s="708"/>
      <c r="I29" s="708"/>
      <c r="J29" s="708"/>
      <c r="K29" s="708"/>
      <c r="L29" s="708"/>
      <c r="M29" s="708"/>
      <c r="N29" s="708"/>
      <c r="O29" s="232" t="s">
        <v>67</v>
      </c>
      <c r="P29" s="233"/>
      <c r="Q29" s="233"/>
      <c r="R29" s="233"/>
    </row>
    <row r="30" spans="1:20" ht="15.6">
      <c r="A30" s="659" t="s">
        <v>299</v>
      </c>
      <c r="B30" s="424"/>
      <c r="C30" s="424"/>
      <c r="D30" s="424"/>
      <c r="E30" s="424"/>
      <c r="F30" s="424"/>
      <c r="G30" s="424"/>
      <c r="H30" s="424"/>
      <c r="I30" s="424"/>
      <c r="J30" s="424"/>
      <c r="K30" s="424"/>
      <c r="L30" s="424"/>
      <c r="M30" s="424"/>
      <c r="N30" s="424"/>
      <c r="O30" s="232" t="s">
        <v>67</v>
      </c>
      <c r="P30" s="233"/>
    </row>
    <row r="31" spans="1:20" ht="15.6">
      <c r="A31" s="659" t="s">
        <v>300</v>
      </c>
      <c r="B31" s="451"/>
      <c r="C31" s="451"/>
      <c r="D31" s="451"/>
      <c r="E31" s="259"/>
      <c r="F31" s="259"/>
      <c r="G31" s="259"/>
      <c r="H31" s="259"/>
      <c r="I31" s="259"/>
      <c r="J31" s="259"/>
      <c r="K31" s="259"/>
      <c r="L31" s="259"/>
      <c r="M31" s="259"/>
      <c r="N31" s="259"/>
      <c r="O31" s="232" t="s">
        <v>67</v>
      </c>
      <c r="P31" s="233"/>
      <c r="Q31" s="259"/>
      <c r="R31" s="259"/>
      <c r="S31" s="259"/>
      <c r="T31" s="259"/>
    </row>
    <row r="32" spans="1:20" ht="18">
      <c r="A32" s="466"/>
      <c r="B32" s="297"/>
      <c r="D32" s="297"/>
      <c r="E32" s="259"/>
      <c r="F32" s="259"/>
      <c r="G32" s="259"/>
      <c r="H32" s="259"/>
      <c r="I32" s="259"/>
      <c r="J32" s="259"/>
      <c r="K32" s="259"/>
      <c r="L32" s="259"/>
      <c r="M32" s="259"/>
      <c r="N32" s="259"/>
      <c r="O32" s="232" t="s">
        <v>67</v>
      </c>
      <c r="P32" s="233"/>
      <c r="Q32" s="259"/>
      <c r="R32" s="259"/>
      <c r="S32" s="259"/>
      <c r="T32" s="259"/>
    </row>
    <row r="33" spans="15:16">
      <c r="O33" s="232" t="s">
        <v>15</v>
      </c>
      <c r="P33" s="233"/>
    </row>
  </sheetData>
  <printOptions horizontalCentered="1"/>
  <pageMargins left="0.5" right="0.5" top="1" bottom="1" header="0.3" footer="0.5"/>
  <pageSetup scale="65" orientation="landscape" r:id="rId1"/>
  <headerFooter>
    <oddFooter>&amp;C&amp;"Times New Roman,Regular"&amp;14Exhibit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O31"/>
  <sheetViews>
    <sheetView view="pageBreakPreview" zoomScale="85" zoomScaleNormal="100" zoomScaleSheetLayoutView="85" workbookViewId="0">
      <selection activeCell="A21" sqref="A21:Q25"/>
    </sheetView>
  </sheetViews>
  <sheetFormatPr defaultRowHeight="15"/>
  <cols>
    <col min="1" max="1" width="50" customWidth="1"/>
    <col min="14" max="14" width="3.1796875" customWidth="1"/>
  </cols>
  <sheetData>
    <row r="1" spans="1:15" ht="21">
      <c r="A1" s="954" t="s">
        <v>259</v>
      </c>
      <c r="B1" s="955"/>
      <c r="C1" s="955"/>
      <c r="D1" s="955"/>
      <c r="E1" s="955"/>
      <c r="F1" s="955"/>
      <c r="G1" s="955"/>
      <c r="H1" s="955"/>
      <c r="I1" s="955"/>
      <c r="J1" s="955"/>
      <c r="K1" s="955"/>
      <c r="L1" s="955"/>
      <c r="M1" s="955"/>
      <c r="N1" s="658" t="s">
        <v>67</v>
      </c>
    </row>
    <row r="2" spans="1:15" ht="15.6">
      <c r="A2" s="659"/>
      <c r="B2" s="660"/>
      <c r="C2" s="660"/>
      <c r="D2" s="660"/>
      <c r="E2" s="660"/>
      <c r="F2" s="660"/>
      <c r="G2" s="660"/>
      <c r="H2" s="660"/>
      <c r="I2" s="660"/>
      <c r="J2" s="660"/>
      <c r="K2" s="660"/>
      <c r="L2" s="660"/>
      <c r="M2" s="660"/>
      <c r="N2" s="658" t="s">
        <v>67</v>
      </c>
    </row>
    <row r="3" spans="1:15" ht="15.6">
      <c r="A3" s="956" t="s">
        <v>260</v>
      </c>
      <c r="B3" s="957"/>
      <c r="C3" s="957"/>
      <c r="D3" s="957"/>
      <c r="E3" s="957"/>
      <c r="F3" s="957"/>
      <c r="G3" s="957"/>
      <c r="H3" s="957"/>
      <c r="I3" s="957"/>
      <c r="J3" s="957"/>
      <c r="K3" s="957"/>
      <c r="L3" s="957"/>
      <c r="M3" s="957"/>
      <c r="N3" s="658" t="s">
        <v>67</v>
      </c>
    </row>
    <row r="4" spans="1:15" ht="15.6">
      <c r="A4" s="661"/>
      <c r="B4" s="662"/>
      <c r="C4" s="662" t="s">
        <v>261</v>
      </c>
      <c r="D4" s="662"/>
      <c r="E4" s="662"/>
      <c r="F4" s="662"/>
      <c r="G4" s="662"/>
      <c r="H4" s="662"/>
      <c r="I4" s="662"/>
      <c r="J4" s="662"/>
      <c r="K4" s="662"/>
      <c r="L4" s="662"/>
      <c r="M4" s="662"/>
      <c r="N4" s="658" t="s">
        <v>67</v>
      </c>
      <c r="O4" s="761"/>
    </row>
    <row r="5" spans="1:15" ht="15.6">
      <c r="A5" s="958" t="s">
        <v>51</v>
      </c>
      <c r="B5" s="957"/>
      <c r="C5" s="957"/>
      <c r="D5" s="957"/>
      <c r="E5" s="957"/>
      <c r="F5" s="957"/>
      <c r="G5" s="957"/>
      <c r="H5" s="957"/>
      <c r="I5" s="957"/>
      <c r="J5" s="957"/>
      <c r="K5" s="957"/>
      <c r="L5" s="957"/>
      <c r="M5" s="957"/>
      <c r="N5" s="658" t="s">
        <v>67</v>
      </c>
    </row>
    <row r="6" spans="1:15" ht="15.6">
      <c r="A6" s="660"/>
      <c r="B6" s="660"/>
      <c r="C6" s="660"/>
      <c r="D6" s="660"/>
      <c r="E6" s="660"/>
      <c r="F6" s="660"/>
      <c r="G6" s="660"/>
      <c r="H6" s="660"/>
      <c r="I6" s="660"/>
      <c r="J6" s="660"/>
      <c r="K6" s="660"/>
      <c r="L6" s="660"/>
      <c r="M6" s="660"/>
      <c r="N6" s="658" t="s">
        <v>67</v>
      </c>
    </row>
    <row r="7" spans="1:15" ht="16.2" thickBot="1">
      <c r="A7" s="660"/>
      <c r="B7" s="660"/>
      <c r="C7" s="660"/>
      <c r="D7" s="660"/>
      <c r="E7" s="660"/>
      <c r="F7" s="660"/>
      <c r="G7" s="660"/>
      <c r="H7" s="660"/>
      <c r="I7" s="660"/>
      <c r="J7" s="660"/>
      <c r="K7" s="660"/>
      <c r="L7" s="660"/>
      <c r="M7" s="660"/>
      <c r="N7" s="658" t="s">
        <v>67</v>
      </c>
    </row>
    <row r="8" spans="1:15" ht="15.6">
      <c r="A8" s="700"/>
      <c r="B8" s="959" t="s">
        <v>262</v>
      </c>
      <c r="C8" s="960"/>
      <c r="D8" s="963" t="s">
        <v>221</v>
      </c>
      <c r="E8" s="960"/>
      <c r="F8" s="966" t="s">
        <v>142</v>
      </c>
      <c r="G8" s="960"/>
      <c r="H8" s="967">
        <v>2013</v>
      </c>
      <c r="I8" s="968"/>
      <c r="J8" s="968"/>
      <c r="K8" s="969"/>
      <c r="L8" s="966" t="s">
        <v>146</v>
      </c>
      <c r="M8" s="970"/>
      <c r="N8" s="658" t="s">
        <v>67</v>
      </c>
    </row>
    <row r="9" spans="1:15" ht="16.2" thickBot="1">
      <c r="A9" s="701"/>
      <c r="B9" s="961"/>
      <c r="C9" s="962"/>
      <c r="D9" s="964"/>
      <c r="E9" s="965"/>
      <c r="F9" s="964"/>
      <c r="G9" s="965"/>
      <c r="H9" s="972" t="s">
        <v>61</v>
      </c>
      <c r="I9" s="973"/>
      <c r="J9" s="974" t="s">
        <v>263</v>
      </c>
      <c r="K9" s="975"/>
      <c r="L9" s="964"/>
      <c r="M9" s="971"/>
      <c r="N9" s="658" t="s">
        <v>67</v>
      </c>
    </row>
    <row r="10" spans="1:15" ht="15.6">
      <c r="A10" s="950" t="s">
        <v>264</v>
      </c>
      <c r="B10" s="663"/>
      <c r="C10" s="664"/>
      <c r="D10" s="663"/>
      <c r="E10" s="664"/>
      <c r="F10" s="663"/>
      <c r="G10" s="664"/>
      <c r="H10" s="663"/>
      <c r="I10" s="664"/>
      <c r="J10" s="665"/>
      <c r="K10" s="664"/>
      <c r="L10" s="663"/>
      <c r="M10" s="666"/>
      <c r="N10" s="658" t="s">
        <v>67</v>
      </c>
    </row>
    <row r="11" spans="1:15" ht="46.8">
      <c r="A11" s="951"/>
      <c r="B11" s="667" t="s">
        <v>265</v>
      </c>
      <c r="C11" s="668" t="s">
        <v>266</v>
      </c>
      <c r="D11" s="667" t="s">
        <v>265</v>
      </c>
      <c r="E11" s="668" t="s">
        <v>266</v>
      </c>
      <c r="F11" s="667" t="s">
        <v>265</v>
      </c>
      <c r="G11" s="668" t="s">
        <v>266</v>
      </c>
      <c r="H11" s="667" t="s">
        <v>265</v>
      </c>
      <c r="I11" s="668" t="s">
        <v>266</v>
      </c>
      <c r="J11" s="667" t="s">
        <v>265</v>
      </c>
      <c r="K11" s="668" t="s">
        <v>266</v>
      </c>
      <c r="L11" s="667" t="s">
        <v>265</v>
      </c>
      <c r="M11" s="669" t="s">
        <v>266</v>
      </c>
      <c r="N11" s="658" t="s">
        <v>67</v>
      </c>
      <c r="O11" s="761"/>
    </row>
    <row r="12" spans="1:15" ht="15.6">
      <c r="A12" s="693"/>
      <c r="B12" s="670"/>
      <c r="C12" s="671"/>
      <c r="D12" s="670"/>
      <c r="E12" s="671"/>
      <c r="F12" s="670"/>
      <c r="G12" s="671"/>
      <c r="H12" s="670"/>
      <c r="I12" s="672"/>
      <c r="J12" s="670"/>
      <c r="K12" s="671"/>
      <c r="L12" s="670"/>
      <c r="M12" s="673"/>
      <c r="N12" s="658" t="s">
        <v>67</v>
      </c>
    </row>
    <row r="13" spans="1:15" ht="15.6">
      <c r="A13" s="694" t="s">
        <v>267</v>
      </c>
      <c r="B13" s="670"/>
      <c r="C13" s="671"/>
      <c r="D13" s="670"/>
      <c r="E13" s="671"/>
      <c r="F13" s="670"/>
      <c r="G13" s="671"/>
      <c r="H13" s="670"/>
      <c r="I13" s="672"/>
      <c r="J13" s="670"/>
      <c r="K13" s="671"/>
      <c r="L13" s="670"/>
      <c r="M13" s="673"/>
      <c r="N13" s="674" t="s">
        <v>67</v>
      </c>
    </row>
    <row r="14" spans="1:15" ht="15.75" customHeight="1">
      <c r="A14" s="695" t="s">
        <v>268</v>
      </c>
      <c r="B14" s="670"/>
      <c r="C14" s="671"/>
      <c r="D14" s="670"/>
      <c r="E14" s="671"/>
      <c r="F14" s="670"/>
      <c r="G14" s="671"/>
      <c r="H14" s="670"/>
      <c r="I14" s="672"/>
      <c r="J14" s="670"/>
      <c r="K14" s="671"/>
      <c r="L14" s="670"/>
      <c r="M14" s="673"/>
      <c r="N14" s="658" t="s">
        <v>67</v>
      </c>
    </row>
    <row r="15" spans="1:15" ht="15.75" customHeight="1">
      <c r="A15" s="695" t="s">
        <v>269</v>
      </c>
      <c r="B15" s="670"/>
      <c r="C15" s="671"/>
      <c r="D15" s="670"/>
      <c r="E15" s="671"/>
      <c r="F15" s="670"/>
      <c r="G15" s="671"/>
      <c r="H15" s="670"/>
      <c r="I15" s="672"/>
      <c r="J15" s="670"/>
      <c r="K15" s="671"/>
      <c r="L15" s="670"/>
      <c r="M15" s="673"/>
      <c r="N15" s="658" t="s">
        <v>67</v>
      </c>
      <c r="O15" s="761"/>
    </row>
    <row r="16" spans="1:15" ht="15.6">
      <c r="A16" s="696"/>
      <c r="B16" s="670"/>
      <c r="C16" s="671"/>
      <c r="D16" s="670"/>
      <c r="E16" s="671"/>
      <c r="F16" s="670"/>
      <c r="G16" s="671"/>
      <c r="H16" s="670"/>
      <c r="I16" s="672"/>
      <c r="J16" s="670"/>
      <c r="K16" s="671"/>
      <c r="L16" s="670"/>
      <c r="M16" s="673"/>
      <c r="N16" s="658" t="s">
        <v>67</v>
      </c>
      <c r="O16" s="761"/>
    </row>
    <row r="17" spans="1:15" ht="15.75" customHeight="1">
      <c r="A17" s="696" t="s">
        <v>270</v>
      </c>
      <c r="B17" s="670">
        <v>263</v>
      </c>
      <c r="C17" s="675">
        <v>98957</v>
      </c>
      <c r="D17" s="670">
        <v>256</v>
      </c>
      <c r="E17" s="675">
        <v>90000</v>
      </c>
      <c r="F17" s="670">
        <v>241</v>
      </c>
      <c r="G17" s="675">
        <v>99189</v>
      </c>
      <c r="H17" s="670">
        <v>0</v>
      </c>
      <c r="I17" s="672">
        <v>0</v>
      </c>
      <c r="J17" s="670">
        <v>0</v>
      </c>
      <c r="K17" s="671">
        <v>0</v>
      </c>
      <c r="L17" s="670">
        <f>+F17+H17+J17</f>
        <v>241</v>
      </c>
      <c r="M17" s="676">
        <f>+G17+I17+K17</f>
        <v>99189</v>
      </c>
      <c r="N17" s="658" t="s">
        <v>67</v>
      </c>
    </row>
    <row r="18" spans="1:15" ht="15.6">
      <c r="A18" s="696"/>
      <c r="B18" s="670"/>
      <c r="C18" s="671"/>
      <c r="D18" s="670"/>
      <c r="E18" s="671"/>
      <c r="F18" s="670"/>
      <c r="G18" s="671"/>
      <c r="H18" s="670"/>
      <c r="I18" s="672"/>
      <c r="J18" s="670"/>
      <c r="K18" s="671"/>
      <c r="L18" s="670"/>
      <c r="M18" s="673"/>
      <c r="N18" s="658" t="s">
        <v>67</v>
      </c>
    </row>
    <row r="19" spans="1:15" ht="15.6">
      <c r="A19" s="697" t="s">
        <v>271</v>
      </c>
      <c r="B19" s="677">
        <f>SUM(B14:B18)</f>
        <v>263</v>
      </c>
      <c r="C19" s="678">
        <f>SUM(C14:C18)</f>
        <v>98957</v>
      </c>
      <c r="D19" s="677">
        <f>SUM(D14:D18)</f>
        <v>256</v>
      </c>
      <c r="E19" s="678">
        <f>SUM(E14:E18)</f>
        <v>90000</v>
      </c>
      <c r="F19" s="677">
        <f t="shared" ref="F19:K19" si="0">SUM(F14:F18)</f>
        <v>241</v>
      </c>
      <c r="G19" s="678">
        <f t="shared" si="0"/>
        <v>99189</v>
      </c>
      <c r="H19" s="677">
        <f t="shared" si="0"/>
        <v>0</v>
      </c>
      <c r="I19" s="679">
        <f t="shared" si="0"/>
        <v>0</v>
      </c>
      <c r="J19" s="677">
        <f t="shared" si="0"/>
        <v>0</v>
      </c>
      <c r="K19" s="678">
        <f t="shared" si="0"/>
        <v>0</v>
      </c>
      <c r="L19" s="677">
        <f>SUM(L17)</f>
        <v>241</v>
      </c>
      <c r="M19" s="680">
        <f>SUM(M17)</f>
        <v>99189</v>
      </c>
      <c r="N19" s="658" t="s">
        <v>67</v>
      </c>
    </row>
    <row r="20" spans="1:15" ht="15.6">
      <c r="A20" s="698"/>
      <c r="B20" s="681"/>
      <c r="C20" s="691"/>
      <c r="D20" s="681"/>
      <c r="E20" s="691"/>
      <c r="F20" s="681"/>
      <c r="G20" s="691"/>
      <c r="H20" s="681"/>
      <c r="I20" s="691"/>
      <c r="J20" s="681"/>
      <c r="K20" s="691"/>
      <c r="L20" s="681"/>
      <c r="M20" s="682"/>
      <c r="N20" s="658" t="s">
        <v>67</v>
      </c>
      <c r="O20" s="761"/>
    </row>
    <row r="21" spans="1:15" ht="15.6">
      <c r="A21" s="693" t="s">
        <v>274</v>
      </c>
      <c r="B21" s="681"/>
      <c r="C21" s="692"/>
      <c r="D21" s="681"/>
      <c r="E21" s="692"/>
      <c r="F21" s="681"/>
      <c r="G21" s="692"/>
      <c r="H21" s="681"/>
      <c r="I21" s="692"/>
      <c r="J21" s="681"/>
      <c r="K21" s="692"/>
      <c r="L21" s="681"/>
      <c r="M21" s="683"/>
      <c r="N21" s="658" t="s">
        <v>67</v>
      </c>
      <c r="O21" s="761"/>
    </row>
    <row r="22" spans="1:15" ht="15.6">
      <c r="A22" s="702" t="s">
        <v>275</v>
      </c>
      <c r="B22" s="684">
        <v>0</v>
      </c>
      <c r="C22" s="678">
        <v>0</v>
      </c>
      <c r="D22" s="684">
        <v>0</v>
      </c>
      <c r="E22" s="678">
        <v>-45000</v>
      </c>
      <c r="F22" s="684">
        <v>0</v>
      </c>
      <c r="G22" s="678">
        <v>0</v>
      </c>
      <c r="H22" s="684">
        <v>0</v>
      </c>
      <c r="I22" s="678">
        <v>0</v>
      </c>
      <c r="J22" s="684">
        <v>0</v>
      </c>
      <c r="K22" s="678">
        <v>-75000</v>
      </c>
      <c r="L22" s="684">
        <v>0</v>
      </c>
      <c r="M22" s="680">
        <v>-75000</v>
      </c>
      <c r="N22" s="658" t="s">
        <v>67</v>
      </c>
      <c r="O22" s="761"/>
    </row>
    <row r="23" spans="1:15" ht="16.2" thickBot="1">
      <c r="A23" s="704"/>
      <c r="B23" s="660"/>
      <c r="C23" s="660"/>
      <c r="D23" s="660"/>
      <c r="E23" s="660"/>
      <c r="F23" s="660"/>
      <c r="G23" s="660"/>
      <c r="H23" s="685"/>
      <c r="I23" s="685"/>
      <c r="J23" s="686"/>
      <c r="K23" s="660"/>
      <c r="L23" s="660"/>
      <c r="M23" s="660"/>
      <c r="N23" s="658" t="s">
        <v>67</v>
      </c>
      <c r="O23" s="761"/>
    </row>
    <row r="24" spans="1:15" ht="16.2" thickBot="1">
      <c r="A24" s="699" t="s">
        <v>272</v>
      </c>
      <c r="B24" s="687">
        <f>B19+B23</f>
        <v>263</v>
      </c>
      <c r="C24" s="688">
        <f>SUM(C19+C22)</f>
        <v>98957</v>
      </c>
      <c r="D24" s="687">
        <f>D19+D23</f>
        <v>256</v>
      </c>
      <c r="E24" s="688">
        <f>SUM(E19+E22)</f>
        <v>45000</v>
      </c>
      <c r="F24" s="687">
        <f t="shared" ref="F24:L24" si="1">F19+F23</f>
        <v>241</v>
      </c>
      <c r="G24" s="688">
        <f>SUM(G19+G22)</f>
        <v>99189</v>
      </c>
      <c r="H24" s="687">
        <f t="shared" si="1"/>
        <v>0</v>
      </c>
      <c r="I24" s="688">
        <f t="shared" si="1"/>
        <v>0</v>
      </c>
      <c r="J24" s="687">
        <f t="shared" si="1"/>
        <v>0</v>
      </c>
      <c r="K24" s="688">
        <f>SUM(K19+K22)</f>
        <v>-75000</v>
      </c>
      <c r="L24" s="687">
        <f t="shared" si="1"/>
        <v>241</v>
      </c>
      <c r="M24" s="689">
        <f>SUM(M19+M22)</f>
        <v>24189</v>
      </c>
      <c r="N24" s="658" t="s">
        <v>67</v>
      </c>
      <c r="O24" s="761"/>
    </row>
    <row r="25" spans="1:15">
      <c r="A25" s="952"/>
      <c r="B25" s="953"/>
      <c r="C25" s="953"/>
      <c r="D25" s="953"/>
      <c r="E25" s="953"/>
      <c r="F25" s="953"/>
      <c r="G25" s="953"/>
      <c r="H25" s="953"/>
      <c r="I25" s="953"/>
      <c r="J25" s="953"/>
      <c r="K25" s="953"/>
      <c r="L25" s="953"/>
      <c r="M25" s="953"/>
      <c r="N25" s="658" t="s">
        <v>67</v>
      </c>
      <c r="O25" s="761"/>
    </row>
    <row r="26" spans="1:15">
      <c r="A26" s="690"/>
      <c r="B26" s="690"/>
      <c r="C26" s="690"/>
      <c r="D26" s="690"/>
      <c r="E26" s="690"/>
      <c r="F26" s="690"/>
      <c r="G26" s="690"/>
      <c r="H26" s="690"/>
      <c r="I26" s="690"/>
      <c r="J26" s="690"/>
      <c r="K26" s="690"/>
      <c r="L26" s="690"/>
      <c r="M26" s="690"/>
      <c r="N26" s="658" t="s">
        <v>67</v>
      </c>
      <c r="O26" s="761"/>
    </row>
    <row r="27" spans="1:15">
      <c r="A27" s="690"/>
      <c r="B27" s="690"/>
      <c r="C27" s="690"/>
      <c r="D27" s="690"/>
      <c r="E27" s="690"/>
      <c r="F27" s="690"/>
      <c r="G27" s="690"/>
      <c r="H27" s="690"/>
      <c r="I27" s="690"/>
      <c r="J27" s="690"/>
      <c r="K27" s="690"/>
      <c r="L27" s="690"/>
      <c r="M27" s="690"/>
      <c r="N27" s="658" t="s">
        <v>67</v>
      </c>
      <c r="O27" s="761"/>
    </row>
    <row r="28" spans="1:15" ht="15.6">
      <c r="A28" s="659" t="s">
        <v>358</v>
      </c>
      <c r="B28" s="690"/>
      <c r="C28" s="690"/>
      <c r="D28" s="690"/>
      <c r="E28" s="690"/>
      <c r="F28" s="690"/>
      <c r="G28" s="690"/>
      <c r="H28" s="690"/>
      <c r="I28" s="690"/>
      <c r="J28" s="690"/>
      <c r="K28" s="690"/>
      <c r="L28" s="690"/>
      <c r="M28" s="690"/>
      <c r="N28" s="658" t="s">
        <v>67</v>
      </c>
      <c r="O28" s="761"/>
    </row>
    <row r="29" spans="1:15" ht="15.6">
      <c r="A29" s="659" t="s">
        <v>294</v>
      </c>
      <c r="B29" s="690"/>
      <c r="C29" s="690"/>
      <c r="D29" s="690"/>
      <c r="E29" s="690"/>
      <c r="F29" s="690"/>
      <c r="G29" s="690"/>
      <c r="H29" s="690"/>
      <c r="I29" s="690"/>
      <c r="J29" s="690"/>
      <c r="K29" s="690"/>
      <c r="L29" s="690"/>
      <c r="M29" s="690"/>
      <c r="N29" s="658" t="s">
        <v>67</v>
      </c>
      <c r="O29" s="761"/>
    </row>
    <row r="30" spans="1:15" ht="15.6">
      <c r="A30" s="659" t="s">
        <v>273</v>
      </c>
      <c r="B30" s="690"/>
      <c r="C30" s="690"/>
      <c r="D30" s="690"/>
      <c r="E30" s="690"/>
      <c r="F30" s="690"/>
      <c r="G30" s="690"/>
      <c r="H30" s="690"/>
      <c r="I30" s="690"/>
      <c r="J30" s="690"/>
      <c r="K30" s="690"/>
      <c r="L30" s="690"/>
      <c r="M30" s="690"/>
      <c r="N30" s="658" t="s">
        <v>15</v>
      </c>
      <c r="O30" s="761"/>
    </row>
    <row r="31" spans="1:15">
      <c r="A31" s="690"/>
      <c r="B31" s="690"/>
      <c r="C31" s="690"/>
      <c r="D31" s="690"/>
      <c r="E31" s="690"/>
      <c r="F31" s="690"/>
      <c r="G31" s="690"/>
      <c r="H31" s="690"/>
      <c r="I31" s="690"/>
      <c r="J31" s="690"/>
      <c r="K31" s="690"/>
      <c r="L31" s="690"/>
      <c r="M31" s="690"/>
      <c r="N31" s="690"/>
    </row>
  </sheetData>
  <mergeCells count="12">
    <mergeCell ref="A10:A11"/>
    <mergeCell ref="A25:M25"/>
    <mergeCell ref="A1:M1"/>
    <mergeCell ref="A3:M3"/>
    <mergeCell ref="A5:M5"/>
    <mergeCell ref="B8:C9"/>
    <mergeCell ref="D8:E9"/>
    <mergeCell ref="F8:G9"/>
    <mergeCell ref="H8:K8"/>
    <mergeCell ref="L8:M9"/>
    <mergeCell ref="H9:I9"/>
    <mergeCell ref="J9:K9"/>
  </mergeCells>
  <printOptions horizontalCentered="1"/>
  <pageMargins left="0.5" right="0.5" top="1" bottom="1" header="0.3" footer="0.5"/>
  <pageSetup scale="67" orientation="landscape" r:id="rId1"/>
  <headerFooter>
    <oddFooter>&amp;C&amp;"Times New Roman,Regular"&amp;14Exhibit D - Resources by DOJ Strategic Goals and Strategic Objectives</oddFooter>
  </headerFooter>
</worksheet>
</file>

<file path=xl/worksheets/sheet5.xml><?xml version="1.0" encoding="utf-8"?>
<worksheet xmlns="http://schemas.openxmlformats.org/spreadsheetml/2006/main" xmlns:r="http://schemas.openxmlformats.org/officeDocument/2006/relationships">
  <sheetPr codeName="Sheet10">
    <pageSetUpPr fitToPage="1"/>
  </sheetPr>
  <dimension ref="A1:AC121"/>
  <sheetViews>
    <sheetView view="pageBreakPreview" zoomScale="55" zoomScaleNormal="40" zoomScaleSheetLayoutView="55" workbookViewId="0">
      <selection activeCell="A21" sqref="A21:Q25"/>
    </sheetView>
  </sheetViews>
  <sheetFormatPr defaultRowHeight="15"/>
  <cols>
    <col min="1" max="1" width="9.453125" customWidth="1"/>
    <col min="5" max="5" width="9.54296875" customWidth="1"/>
    <col min="6" max="6" width="0.81640625" customWidth="1"/>
    <col min="7" max="7" width="10.36328125" customWidth="1"/>
    <col min="8" max="8" width="0.453125" customWidth="1"/>
    <col min="9" max="9" width="94.81640625" customWidth="1"/>
    <col min="10" max="10" width="28.453125" customWidth="1"/>
    <col min="11" max="11" width="11" style="373" customWidth="1"/>
    <col min="12" max="12" width="11.08984375" style="373" customWidth="1"/>
    <col min="13" max="13" width="17" style="373" customWidth="1"/>
    <col min="14" max="14" width="4.90625" style="373" customWidth="1"/>
    <col min="15" max="15" width="1.54296875" customWidth="1"/>
    <col min="16" max="16" width="1.90625" style="84" customWidth="1"/>
    <col min="17" max="17" width="6.54296875" customWidth="1"/>
  </cols>
  <sheetData>
    <row r="1" spans="1:29" ht="22.8">
      <c r="A1" s="976" t="s">
        <v>19</v>
      </c>
      <c r="B1" s="977"/>
      <c r="C1" s="977"/>
      <c r="D1" s="977"/>
      <c r="E1" s="977"/>
      <c r="F1" s="977"/>
      <c r="G1" s="977"/>
      <c r="H1" s="977"/>
      <c r="I1" s="977"/>
      <c r="J1" s="977"/>
      <c r="K1" s="977"/>
      <c r="L1" s="977"/>
      <c r="M1" s="977"/>
      <c r="N1" s="445"/>
      <c r="O1" s="234" t="s">
        <v>67</v>
      </c>
      <c r="P1" s="334"/>
      <c r="Q1" s="234"/>
      <c r="R1" s="73"/>
    </row>
    <row r="2" spans="1:29" ht="22.8">
      <c r="A2" s="244" t="s">
        <v>59</v>
      </c>
      <c r="B2" s="245"/>
      <c r="C2" s="245"/>
      <c r="D2" s="245"/>
      <c r="E2" s="245"/>
      <c r="F2" s="245"/>
      <c r="G2" s="245"/>
      <c r="H2" s="245"/>
      <c r="I2" s="245"/>
      <c r="J2" s="245"/>
      <c r="K2" s="356"/>
      <c r="L2" s="356"/>
      <c r="M2" s="356"/>
      <c r="N2" s="356"/>
      <c r="O2" s="234" t="s">
        <v>67</v>
      </c>
      <c r="P2" s="334"/>
      <c r="Q2" s="234"/>
      <c r="R2" s="73"/>
    </row>
    <row r="3" spans="1:29" ht="20.25" customHeight="1">
      <c r="A3" s="986" t="s">
        <v>50</v>
      </c>
      <c r="B3" s="987"/>
      <c r="C3" s="987"/>
      <c r="D3" s="987"/>
      <c r="E3" s="987"/>
      <c r="F3" s="987"/>
      <c r="G3" s="987"/>
      <c r="H3" s="987"/>
      <c r="I3" s="987"/>
      <c r="J3" s="987"/>
      <c r="K3" s="987"/>
      <c r="L3" s="987"/>
      <c r="M3" s="987"/>
      <c r="N3" s="447"/>
      <c r="O3" s="234" t="s">
        <v>67</v>
      </c>
      <c r="P3" s="334"/>
      <c r="Q3" s="234"/>
      <c r="R3" s="73"/>
      <c r="S3" s="48"/>
      <c r="T3" s="48"/>
      <c r="U3" s="48"/>
      <c r="V3" s="48"/>
      <c r="W3" s="48"/>
      <c r="X3" s="48"/>
      <c r="Y3" s="48"/>
      <c r="Z3" s="48"/>
      <c r="AA3" s="48"/>
      <c r="AB3" s="48"/>
      <c r="AC3" s="48"/>
    </row>
    <row r="4" spans="1:29" ht="21.75" customHeight="1">
      <c r="A4" s="988" t="s">
        <v>6</v>
      </c>
      <c r="B4" s="987"/>
      <c r="C4" s="987"/>
      <c r="D4" s="987"/>
      <c r="E4" s="987"/>
      <c r="F4" s="987"/>
      <c r="G4" s="987"/>
      <c r="H4" s="987"/>
      <c r="I4" s="987"/>
      <c r="J4" s="987"/>
      <c r="K4" s="987"/>
      <c r="L4" s="987"/>
      <c r="M4" s="987"/>
      <c r="N4" s="447"/>
      <c r="O4" s="234" t="s">
        <v>67</v>
      </c>
      <c r="P4" s="334"/>
      <c r="Q4" s="234"/>
      <c r="R4" s="73"/>
      <c r="S4" s="48"/>
      <c r="T4" s="48"/>
      <c r="U4" s="48"/>
      <c r="V4" s="48"/>
      <c r="W4" s="48"/>
      <c r="X4" s="48"/>
      <c r="Y4" s="48"/>
      <c r="Z4" s="48"/>
      <c r="AA4" s="48"/>
      <c r="AB4" s="48"/>
      <c r="AC4" s="48"/>
    </row>
    <row r="5" spans="1:29" ht="22.8">
      <c r="A5" s="988" t="s">
        <v>5</v>
      </c>
      <c r="B5" s="987"/>
      <c r="C5" s="987"/>
      <c r="D5" s="987"/>
      <c r="E5" s="987"/>
      <c r="F5" s="987"/>
      <c r="G5" s="987"/>
      <c r="H5" s="987"/>
      <c r="I5" s="987"/>
      <c r="J5" s="987"/>
      <c r="K5" s="987"/>
      <c r="L5" s="987"/>
      <c r="M5" s="987"/>
      <c r="N5" s="447"/>
      <c r="O5" s="234" t="s">
        <v>67</v>
      </c>
      <c r="P5" s="334"/>
      <c r="Q5" s="234"/>
      <c r="R5" s="73"/>
      <c r="S5" s="48"/>
      <c r="T5" s="48"/>
      <c r="U5" s="48"/>
      <c r="V5" s="48"/>
      <c r="W5" s="48"/>
      <c r="X5" s="48"/>
      <c r="Y5" s="48"/>
      <c r="Z5" s="48"/>
      <c r="AA5" s="48"/>
      <c r="AB5" s="48"/>
      <c r="AC5" s="48"/>
    </row>
    <row r="6" spans="1:29" ht="22.8">
      <c r="A6" s="333"/>
      <c r="B6" s="332"/>
      <c r="C6" s="332"/>
      <c r="D6" s="332"/>
      <c r="E6" s="332"/>
      <c r="F6" s="332"/>
      <c r="G6" s="332"/>
      <c r="H6" s="332"/>
      <c r="I6" s="332"/>
      <c r="J6" s="332"/>
      <c r="K6" s="361"/>
      <c r="L6" s="361"/>
      <c r="M6" s="361"/>
      <c r="N6" s="361"/>
      <c r="O6" s="234" t="s">
        <v>67</v>
      </c>
      <c r="P6" s="334"/>
      <c r="Q6" s="234"/>
      <c r="R6" s="73"/>
      <c r="S6" s="48"/>
      <c r="T6" s="48"/>
      <c r="U6" s="48"/>
      <c r="V6" s="48"/>
      <c r="W6" s="48"/>
      <c r="X6" s="48"/>
      <c r="Y6" s="48"/>
      <c r="Z6" s="48"/>
      <c r="AA6" s="48"/>
      <c r="AB6" s="48"/>
      <c r="AC6" s="48"/>
    </row>
    <row r="7" spans="1:29" ht="22.8">
      <c r="A7" s="246"/>
      <c r="B7" s="247"/>
      <c r="C7" s="247"/>
      <c r="D7" s="247"/>
      <c r="E7" s="247"/>
      <c r="F7" s="247"/>
      <c r="G7" s="247"/>
      <c r="H7" s="247"/>
      <c r="I7" s="247"/>
      <c r="J7" s="247"/>
      <c r="K7" s="361"/>
      <c r="L7" s="361"/>
      <c r="M7" s="361" t="s">
        <v>60</v>
      </c>
      <c r="N7" s="361"/>
      <c r="O7" s="234" t="s">
        <v>67</v>
      </c>
      <c r="P7" s="334"/>
      <c r="Q7" s="234"/>
      <c r="R7" s="73"/>
      <c r="S7" s="48"/>
      <c r="T7" s="48"/>
      <c r="U7" s="48"/>
      <c r="V7" s="48"/>
      <c r="W7" s="48"/>
      <c r="X7" s="48"/>
      <c r="Y7" s="48"/>
      <c r="Z7" s="48"/>
      <c r="AA7" s="48"/>
      <c r="AB7" s="48"/>
      <c r="AC7" s="48"/>
    </row>
    <row r="8" spans="1:29" ht="22.8">
      <c r="A8" s="472" t="s">
        <v>61</v>
      </c>
      <c r="B8" s="256"/>
      <c r="C8" s="256"/>
      <c r="D8" s="256"/>
      <c r="E8" s="256"/>
      <c r="F8" s="256"/>
      <c r="G8" s="256"/>
      <c r="H8" s="256"/>
      <c r="I8" s="256"/>
      <c r="J8" s="256"/>
      <c r="K8" s="374" t="s">
        <v>134</v>
      </c>
      <c r="L8" s="374" t="s">
        <v>24</v>
      </c>
      <c r="M8" s="362" t="s">
        <v>138</v>
      </c>
      <c r="N8" s="362"/>
      <c r="O8" s="234" t="s">
        <v>67</v>
      </c>
      <c r="P8" s="334"/>
      <c r="Q8" s="234"/>
      <c r="R8" s="73"/>
    </row>
    <row r="9" spans="1:29" s="117" customFormat="1" ht="26.25" customHeight="1">
      <c r="A9" s="248"/>
      <c r="B9" s="249"/>
      <c r="C9" s="249"/>
      <c r="D9" s="249"/>
      <c r="E9" s="249"/>
      <c r="F9" s="249"/>
      <c r="G9" s="249"/>
      <c r="H9" s="249"/>
      <c r="I9" s="249"/>
      <c r="J9" s="249"/>
      <c r="K9" s="363"/>
      <c r="L9" s="363"/>
      <c r="M9" s="363"/>
      <c r="N9" s="363"/>
      <c r="O9" s="234" t="s">
        <v>67</v>
      </c>
      <c r="P9" s="334"/>
      <c r="Q9" s="234"/>
      <c r="R9" s="73"/>
    </row>
    <row r="10" spans="1:29" s="117" customFormat="1" ht="26.25" customHeight="1">
      <c r="A10" s="1002" t="s">
        <v>311</v>
      </c>
      <c r="B10" s="1003"/>
      <c r="C10" s="1003"/>
      <c r="D10" s="1003"/>
      <c r="E10" s="1003"/>
      <c r="F10" s="1003"/>
      <c r="G10" s="1003"/>
      <c r="H10" s="1003"/>
      <c r="I10" s="1003"/>
      <c r="J10" s="1003"/>
      <c r="K10" s="364">
        <v>0</v>
      </c>
      <c r="L10" s="364">
        <v>0</v>
      </c>
      <c r="M10" s="375">
        <v>30</v>
      </c>
      <c r="N10" s="375"/>
      <c r="O10" s="234" t="s">
        <v>67</v>
      </c>
      <c r="P10" s="334"/>
      <c r="Q10" s="234"/>
      <c r="R10" s="73"/>
    </row>
    <row r="11" spans="1:29" s="117" customFormat="1" ht="26.25" customHeight="1">
      <c r="A11" s="1003" t="s">
        <v>312</v>
      </c>
      <c r="B11" s="1003"/>
      <c r="C11" s="1003"/>
      <c r="D11" s="1003"/>
      <c r="E11" s="1003"/>
      <c r="F11" s="1003"/>
      <c r="G11" s="1003"/>
      <c r="H11" s="1003"/>
      <c r="I11" s="1003"/>
      <c r="J11" s="1003"/>
      <c r="K11" s="1003"/>
      <c r="L11" s="1003"/>
      <c r="M11" s="1003"/>
      <c r="N11" s="1003"/>
      <c r="O11" s="234" t="s">
        <v>67</v>
      </c>
      <c r="P11" s="334"/>
      <c r="Q11" s="234"/>
      <c r="R11" s="234"/>
    </row>
    <row r="12" spans="1:29" s="117" customFormat="1" ht="26.25" customHeight="1">
      <c r="A12" s="1004"/>
      <c r="B12" s="1004"/>
      <c r="C12" s="1004"/>
      <c r="D12" s="1004"/>
      <c r="E12" s="1004"/>
      <c r="F12" s="1004"/>
      <c r="G12" s="1004"/>
      <c r="H12" s="1004"/>
      <c r="I12" s="1004"/>
      <c r="J12" s="1004"/>
      <c r="K12" s="1004"/>
      <c r="L12" s="1004"/>
      <c r="M12" s="1004"/>
      <c r="N12" s="433"/>
      <c r="O12" s="234" t="s">
        <v>67</v>
      </c>
      <c r="P12" s="334"/>
      <c r="Q12" s="234"/>
      <c r="R12" s="73"/>
    </row>
    <row r="13" spans="1:29" s="117" customFormat="1" ht="26.25" customHeight="1">
      <c r="A13" s="250" t="s">
        <v>304</v>
      </c>
      <c r="B13" s="249"/>
      <c r="C13" s="249"/>
      <c r="D13" s="249"/>
      <c r="E13" s="249"/>
      <c r="F13" s="249"/>
      <c r="G13" s="249"/>
      <c r="H13" s="249"/>
      <c r="I13" s="249"/>
      <c r="J13" s="249"/>
      <c r="K13" s="363">
        <v>0</v>
      </c>
      <c r="L13" s="363">
        <v>0</v>
      </c>
      <c r="M13" s="352">
        <v>49</v>
      </c>
      <c r="N13" s="352"/>
      <c r="O13" s="234" t="s">
        <v>67</v>
      </c>
      <c r="P13" s="334"/>
      <c r="Q13" s="234"/>
    </row>
    <row r="14" spans="1:29" s="117" customFormat="1" ht="26.25" customHeight="1">
      <c r="A14" s="251" t="s">
        <v>350</v>
      </c>
      <c r="B14" s="249"/>
      <c r="C14" s="249"/>
      <c r="D14" s="249"/>
      <c r="E14" s="249"/>
      <c r="F14" s="249"/>
      <c r="G14" s="249"/>
      <c r="H14" s="249"/>
      <c r="I14" s="249"/>
      <c r="J14" s="249"/>
      <c r="K14" s="363"/>
      <c r="L14" s="363"/>
      <c r="M14" s="352"/>
      <c r="N14" s="352"/>
      <c r="O14" s="234" t="s">
        <v>67</v>
      </c>
      <c r="P14" s="334"/>
      <c r="Q14" s="234"/>
    </row>
    <row r="15" spans="1:29" s="117" customFormat="1" ht="25.5" customHeight="1">
      <c r="A15" s="248"/>
      <c r="B15" s="249"/>
      <c r="C15" s="249"/>
      <c r="D15" s="249"/>
      <c r="E15" s="249"/>
      <c r="F15" s="249"/>
      <c r="G15" s="249"/>
      <c r="H15" s="249"/>
      <c r="I15" s="249"/>
      <c r="J15" s="249"/>
      <c r="K15" s="363"/>
      <c r="L15" s="363"/>
      <c r="M15" s="352"/>
      <c r="N15" s="352"/>
      <c r="O15" s="234" t="s">
        <v>67</v>
      </c>
      <c r="P15" s="334"/>
      <c r="Q15" s="234"/>
    </row>
    <row r="16" spans="1:29" s="117" customFormat="1" ht="25.5" customHeight="1">
      <c r="A16" s="1001" t="s">
        <v>153</v>
      </c>
      <c r="B16" s="1001"/>
      <c r="C16" s="1001"/>
      <c r="D16" s="1001"/>
      <c r="E16" s="1001"/>
      <c r="F16" s="1001"/>
      <c r="G16" s="1001"/>
      <c r="H16" s="1001"/>
      <c r="I16" s="1001"/>
      <c r="J16" s="1001"/>
      <c r="K16" s="363">
        <v>0</v>
      </c>
      <c r="L16" s="363">
        <v>0</v>
      </c>
      <c r="M16" s="363">
        <v>96</v>
      </c>
      <c r="N16" s="363"/>
      <c r="O16" s="234" t="s">
        <v>67</v>
      </c>
      <c r="P16" s="334"/>
      <c r="Q16" s="234"/>
    </row>
    <row r="17" spans="1:17" s="117" customFormat="1" ht="25.5" customHeight="1">
      <c r="A17" s="991" t="s">
        <v>197</v>
      </c>
      <c r="B17" s="992"/>
      <c r="C17" s="992"/>
      <c r="D17" s="992"/>
      <c r="E17" s="992"/>
      <c r="F17" s="992"/>
      <c r="G17" s="992"/>
      <c r="H17" s="992"/>
      <c r="I17" s="992"/>
      <c r="J17" s="992"/>
      <c r="K17" s="992"/>
      <c r="L17" s="992"/>
      <c r="M17" s="992"/>
      <c r="N17" s="449"/>
      <c r="O17" s="234" t="s">
        <v>67</v>
      </c>
      <c r="P17" s="334"/>
      <c r="Q17" s="234"/>
    </row>
    <row r="18" spans="1:17" s="117" customFormat="1" ht="25.5" customHeight="1">
      <c r="A18" s="425"/>
      <c r="B18" s="426"/>
      <c r="C18" s="426"/>
      <c r="D18" s="426"/>
      <c r="E18" s="426"/>
      <c r="F18" s="426"/>
      <c r="G18" s="426"/>
      <c r="H18" s="426"/>
      <c r="I18" s="426"/>
      <c r="J18" s="426"/>
      <c r="K18" s="426"/>
      <c r="L18" s="426"/>
      <c r="M18" s="426"/>
      <c r="N18" s="449"/>
      <c r="O18" s="234" t="s">
        <v>67</v>
      </c>
      <c r="P18" s="334"/>
      <c r="Q18" s="234"/>
    </row>
    <row r="19" spans="1:17" s="117" customFormat="1" ht="25.5" customHeight="1">
      <c r="A19" s="427" t="s">
        <v>169</v>
      </c>
      <c r="B19" s="428"/>
      <c r="C19" s="428"/>
      <c r="D19" s="428"/>
      <c r="E19" s="428"/>
      <c r="F19" s="428"/>
      <c r="G19" s="428"/>
      <c r="H19" s="428"/>
      <c r="I19" s="428"/>
      <c r="J19" s="428"/>
      <c r="K19" s="560">
        <v>0</v>
      </c>
      <c r="L19" s="560">
        <v>0</v>
      </c>
      <c r="M19" s="561">
        <v>5</v>
      </c>
      <c r="N19" s="431"/>
      <c r="O19" s="234" t="s">
        <v>67</v>
      </c>
      <c r="P19" s="334"/>
      <c r="Q19" s="234"/>
    </row>
    <row r="20" spans="1:17" s="117" customFormat="1" ht="25.5" customHeight="1">
      <c r="A20" s="427" t="s">
        <v>170</v>
      </c>
      <c r="B20" s="428"/>
      <c r="C20" s="428"/>
      <c r="D20" s="428"/>
      <c r="E20" s="428"/>
      <c r="F20" s="428"/>
      <c r="G20" s="428"/>
      <c r="H20" s="428"/>
      <c r="I20" s="428"/>
      <c r="J20" s="428"/>
      <c r="K20" s="562"/>
      <c r="L20" s="562"/>
      <c r="M20" s="563"/>
      <c r="N20" s="431"/>
      <c r="O20" s="234" t="s">
        <v>67</v>
      </c>
      <c r="P20" s="760"/>
      <c r="Q20" s="234"/>
    </row>
    <row r="21" spans="1:17" s="117" customFormat="1" ht="25.5" customHeight="1">
      <c r="A21" s="427" t="s">
        <v>307</v>
      </c>
      <c r="B21" s="428"/>
      <c r="C21" s="428"/>
      <c r="D21" s="428"/>
      <c r="E21" s="428"/>
      <c r="F21" s="428"/>
      <c r="G21" s="428"/>
      <c r="H21" s="428"/>
      <c r="I21" s="428"/>
      <c r="J21" s="428"/>
      <c r="K21" s="562"/>
      <c r="L21" s="562"/>
      <c r="M21" s="563"/>
      <c r="N21" s="431"/>
      <c r="O21" s="234" t="s">
        <v>67</v>
      </c>
      <c r="P21" s="760"/>
      <c r="Q21" s="234"/>
    </row>
    <row r="22" spans="1:17" s="117" customFormat="1" ht="25.5" customHeight="1">
      <c r="A22" s="427" t="s">
        <v>308</v>
      </c>
      <c r="B22" s="428"/>
      <c r="C22" s="428"/>
      <c r="D22" s="428"/>
      <c r="E22" s="428"/>
      <c r="F22" s="428"/>
      <c r="G22" s="428"/>
      <c r="H22" s="428"/>
      <c r="I22" s="428"/>
      <c r="J22" s="428"/>
      <c r="K22" s="562"/>
      <c r="L22" s="562"/>
      <c r="M22" s="563"/>
      <c r="N22" s="431"/>
      <c r="O22" s="234" t="s">
        <v>67</v>
      </c>
      <c r="P22" s="760"/>
      <c r="Q22" s="234"/>
    </row>
    <row r="23" spans="1:17" s="117" customFormat="1" ht="25.5" customHeight="1">
      <c r="A23" s="427" t="s">
        <v>310</v>
      </c>
      <c r="B23" s="428"/>
      <c r="C23" s="428"/>
      <c r="D23" s="428"/>
      <c r="E23" s="428"/>
      <c r="F23" s="428"/>
      <c r="G23" s="428"/>
      <c r="H23" s="428"/>
      <c r="I23" s="428"/>
      <c r="J23" s="428"/>
      <c r="K23" s="562"/>
      <c r="L23" s="562"/>
      <c r="M23" s="563"/>
      <c r="N23" s="431"/>
      <c r="O23" s="234" t="s">
        <v>67</v>
      </c>
      <c r="P23" s="760"/>
      <c r="Q23" s="234"/>
    </row>
    <row r="24" spans="1:17" s="117" customFormat="1" ht="25.5" customHeight="1">
      <c r="A24" s="427" t="s">
        <v>309</v>
      </c>
      <c r="B24" s="428"/>
      <c r="C24" s="428"/>
      <c r="D24" s="428"/>
      <c r="E24" s="428"/>
      <c r="F24" s="428"/>
      <c r="G24" s="428"/>
      <c r="H24" s="428"/>
      <c r="I24" s="428"/>
      <c r="J24" s="428"/>
      <c r="K24" s="562"/>
      <c r="L24" s="562"/>
      <c r="M24" s="563"/>
      <c r="N24" s="431"/>
      <c r="O24" s="234" t="s">
        <v>67</v>
      </c>
      <c r="P24" s="760"/>
      <c r="Q24" s="234"/>
    </row>
    <row r="25" spans="1:17" s="117" customFormat="1" ht="25.5" customHeight="1">
      <c r="A25" s="427"/>
      <c r="B25" s="428"/>
      <c r="C25" s="428"/>
      <c r="D25" s="428"/>
      <c r="E25" s="428"/>
      <c r="F25" s="428"/>
      <c r="G25" s="428"/>
      <c r="H25" s="428"/>
      <c r="I25" s="428"/>
      <c r="J25" s="428"/>
      <c r="K25" s="562"/>
      <c r="L25" s="562"/>
      <c r="M25" s="563"/>
      <c r="N25" s="431"/>
      <c r="O25" s="234" t="s">
        <v>67</v>
      </c>
      <c r="P25" s="760"/>
      <c r="Q25" s="234"/>
    </row>
    <row r="26" spans="1:17" s="117" customFormat="1" ht="25.5" customHeight="1">
      <c r="A26" s="427" t="s">
        <v>172</v>
      </c>
      <c r="B26" s="428"/>
      <c r="C26" s="428"/>
      <c r="D26" s="428"/>
      <c r="E26" s="428"/>
      <c r="F26" s="428"/>
      <c r="G26" s="428"/>
      <c r="H26" s="428"/>
      <c r="I26" s="428"/>
      <c r="J26" s="428"/>
      <c r="K26" s="560">
        <v>0</v>
      </c>
      <c r="L26" s="560">
        <v>0</v>
      </c>
      <c r="M26" s="560">
        <v>52</v>
      </c>
      <c r="N26" s="449"/>
      <c r="O26" s="234" t="s">
        <v>67</v>
      </c>
      <c r="P26" s="760"/>
      <c r="Q26" s="234"/>
    </row>
    <row r="27" spans="1:17" s="117" customFormat="1" ht="25.5" customHeight="1">
      <c r="A27" s="427" t="s">
        <v>198</v>
      </c>
      <c r="B27" s="428"/>
      <c r="C27" s="428"/>
      <c r="D27" s="428"/>
      <c r="E27" s="428"/>
      <c r="F27" s="428"/>
      <c r="G27" s="428"/>
      <c r="H27" s="428"/>
      <c r="I27" s="428"/>
      <c r="J27" s="428"/>
      <c r="K27" s="426"/>
      <c r="L27" s="426"/>
      <c r="M27" s="426"/>
      <c r="N27" s="449"/>
      <c r="O27" s="234" t="s">
        <v>67</v>
      </c>
      <c r="P27" s="760"/>
      <c r="Q27" s="234"/>
    </row>
    <row r="28" spans="1:17" s="117" customFormat="1" ht="25.5" customHeight="1">
      <c r="A28" s="427" t="s">
        <v>171</v>
      </c>
      <c r="B28" s="428"/>
      <c r="C28" s="428"/>
      <c r="D28" s="428"/>
      <c r="E28" s="428"/>
      <c r="F28" s="428"/>
      <c r="G28" s="428"/>
      <c r="H28" s="428"/>
      <c r="I28" s="428"/>
      <c r="J28" s="428"/>
      <c r="K28" s="453"/>
      <c r="L28" s="453"/>
      <c r="M28" s="453"/>
      <c r="N28" s="453"/>
      <c r="O28" s="234" t="s">
        <v>67</v>
      </c>
      <c r="P28" s="760"/>
      <c r="Q28" s="234"/>
    </row>
    <row r="29" spans="1:17" s="117" customFormat="1" ht="25.5" customHeight="1">
      <c r="A29" s="427"/>
      <c r="B29" s="428"/>
      <c r="C29" s="428"/>
      <c r="D29" s="428"/>
      <c r="E29" s="428"/>
      <c r="F29" s="428"/>
      <c r="G29" s="428"/>
      <c r="H29" s="428"/>
      <c r="I29" s="428"/>
      <c r="J29" s="428"/>
      <c r="K29" s="453"/>
      <c r="L29" s="453"/>
      <c r="M29" s="453"/>
      <c r="N29" s="453"/>
      <c r="O29" s="234" t="s">
        <v>67</v>
      </c>
      <c r="P29" s="760"/>
      <c r="Q29" s="234"/>
    </row>
    <row r="30" spans="1:17" s="117" customFormat="1" ht="25.5" customHeight="1">
      <c r="A30" s="427" t="s">
        <v>347</v>
      </c>
      <c r="B30" s="428"/>
      <c r="C30" s="428"/>
      <c r="D30" s="428"/>
      <c r="E30" s="428"/>
      <c r="F30" s="428"/>
      <c r="G30" s="428"/>
      <c r="H30" s="428"/>
      <c r="I30" s="428"/>
      <c r="J30" s="428"/>
      <c r="K30" s="562">
        <v>0</v>
      </c>
      <c r="L30" s="562">
        <v>0</v>
      </c>
      <c r="M30" s="563">
        <v>8957</v>
      </c>
      <c r="N30" s="743"/>
      <c r="O30" s="234" t="s">
        <v>67</v>
      </c>
      <c r="P30" s="760"/>
      <c r="Q30" s="234"/>
    </row>
    <row r="31" spans="1:17" s="117" customFormat="1" ht="25.5" customHeight="1">
      <c r="A31" s="427" t="s">
        <v>336</v>
      </c>
      <c r="B31" s="428"/>
      <c r="C31" s="428"/>
      <c r="D31" s="428"/>
      <c r="E31" s="428"/>
      <c r="F31" s="428"/>
      <c r="G31" s="428"/>
      <c r="H31" s="428"/>
      <c r="I31" s="428"/>
      <c r="J31" s="428"/>
      <c r="K31" s="743"/>
      <c r="L31" s="743"/>
      <c r="M31" s="743"/>
      <c r="N31" s="743"/>
      <c r="O31" s="234" t="s">
        <v>67</v>
      </c>
      <c r="P31" s="760"/>
      <c r="Q31" s="234"/>
    </row>
    <row r="32" spans="1:17" s="117" customFormat="1" ht="25.5" customHeight="1">
      <c r="A32" s="427"/>
      <c r="B32" s="428"/>
      <c r="C32" s="428"/>
      <c r="D32" s="428"/>
      <c r="E32" s="428"/>
      <c r="F32" s="428"/>
      <c r="G32" s="428"/>
      <c r="H32" s="428"/>
      <c r="I32" s="428"/>
      <c r="J32" s="428"/>
      <c r="K32" s="744"/>
      <c r="L32" s="744"/>
      <c r="M32" s="744"/>
      <c r="N32" s="744"/>
      <c r="O32" s="234" t="s">
        <v>67</v>
      </c>
      <c r="P32" s="760"/>
      <c r="Q32" s="234"/>
    </row>
    <row r="33" spans="1:18" s="117" customFormat="1" ht="25.5" customHeight="1">
      <c r="A33" s="353"/>
      <c r="B33" s="329"/>
      <c r="C33" s="329"/>
      <c r="D33" s="329"/>
      <c r="E33" s="329"/>
      <c r="F33" s="329"/>
      <c r="G33" s="329"/>
      <c r="H33" s="329"/>
      <c r="I33" s="329"/>
      <c r="J33" s="376" t="s">
        <v>135</v>
      </c>
      <c r="K33" s="377">
        <f>SUM(K10+K13+K16+K19+K30)</f>
        <v>0</v>
      </c>
      <c r="L33" s="377">
        <f>SUM(L10+L13+L16+L19+L30)</f>
        <v>0</v>
      </c>
      <c r="M33" s="377">
        <f>SUM(M10+M13+M16+M19+M26+M30)</f>
        <v>9189</v>
      </c>
      <c r="N33" s="377"/>
      <c r="O33" s="234" t="s">
        <v>67</v>
      </c>
      <c r="P33" s="760"/>
      <c r="Q33" s="234"/>
    </row>
    <row r="34" spans="1:18" s="117" customFormat="1" ht="25.5" customHeight="1">
      <c r="A34" s="252"/>
      <c r="B34" s="253"/>
      <c r="C34" s="253"/>
      <c r="D34" s="253"/>
      <c r="E34" s="253"/>
      <c r="F34" s="253"/>
      <c r="G34" s="253"/>
      <c r="H34" s="253"/>
      <c r="I34" s="253"/>
      <c r="J34" s="253"/>
      <c r="K34" s="365"/>
      <c r="L34" s="365"/>
      <c r="M34" s="365"/>
      <c r="N34" s="365"/>
      <c r="O34" s="234" t="s">
        <v>67</v>
      </c>
      <c r="P34" s="760"/>
      <c r="Q34" s="234"/>
    </row>
    <row r="35" spans="1:18" s="117" customFormat="1" ht="39.75" customHeight="1">
      <c r="A35" s="1007" t="s">
        <v>98</v>
      </c>
      <c r="B35" s="1007"/>
      <c r="C35" s="1007"/>
      <c r="D35" s="1007"/>
      <c r="E35" s="1007"/>
      <c r="F35" s="1007"/>
      <c r="G35" s="1007"/>
      <c r="H35" s="1007"/>
      <c r="I35" s="1007"/>
      <c r="J35" s="1007"/>
      <c r="K35" s="366"/>
      <c r="L35" s="366"/>
      <c r="M35" s="366"/>
      <c r="N35" s="366"/>
      <c r="O35" s="234" t="s">
        <v>67</v>
      </c>
      <c r="P35" s="760"/>
      <c r="Q35" s="234"/>
    </row>
    <row r="36" spans="1:18" s="117" customFormat="1" ht="26.25" customHeight="1">
      <c r="A36" s="1001" t="s">
        <v>305</v>
      </c>
      <c r="B36" s="1001"/>
      <c r="C36" s="1001"/>
      <c r="D36" s="1001"/>
      <c r="E36" s="1001"/>
      <c r="F36" s="1001"/>
      <c r="G36" s="1001"/>
      <c r="H36" s="1001"/>
      <c r="I36" s="1001"/>
      <c r="J36" s="1001"/>
      <c r="K36" s="355">
        <v>-15</v>
      </c>
      <c r="L36" s="355">
        <v>-15</v>
      </c>
      <c r="M36" s="355">
        <v>0</v>
      </c>
      <c r="N36" s="355"/>
      <c r="O36" s="234" t="s">
        <v>67</v>
      </c>
      <c r="P36" s="760"/>
      <c r="Q36" s="234"/>
    </row>
    <row r="37" spans="1:18" s="117" customFormat="1" ht="26.25" customHeight="1">
      <c r="A37" s="1005" t="s">
        <v>306</v>
      </c>
      <c r="B37" s="1006"/>
      <c r="C37" s="1006"/>
      <c r="D37" s="1006"/>
      <c r="E37" s="1006"/>
      <c r="F37" s="1006"/>
      <c r="G37" s="1006"/>
      <c r="H37" s="1006"/>
      <c r="I37" s="1006"/>
      <c r="J37" s="1006"/>
      <c r="K37" s="1006"/>
      <c r="L37" s="1006"/>
      <c r="M37" s="1006"/>
      <c r="N37" s="440"/>
      <c r="O37" s="234" t="s">
        <v>67</v>
      </c>
      <c r="P37" s="760"/>
      <c r="Q37" s="234"/>
    </row>
    <row r="38" spans="1:18" s="117" customFormat="1" ht="26.25" customHeight="1">
      <c r="A38" s="1003" t="s">
        <v>219</v>
      </c>
      <c r="B38" s="1003"/>
      <c r="C38" s="1003"/>
      <c r="D38" s="1003"/>
      <c r="E38" s="1003"/>
      <c r="F38" s="1003"/>
      <c r="G38" s="1003"/>
      <c r="H38" s="1003"/>
      <c r="I38" s="1003"/>
      <c r="J38" s="1003"/>
      <c r="K38" s="354"/>
      <c r="L38" s="354"/>
      <c r="M38" s="354"/>
      <c r="N38" s="354"/>
      <c r="O38" s="234" t="s">
        <v>67</v>
      </c>
      <c r="P38" s="760"/>
      <c r="Q38" s="234"/>
    </row>
    <row r="39" spans="1:18" s="117" customFormat="1" ht="26.25" customHeight="1">
      <c r="A39" s="613"/>
      <c r="B39" s="613"/>
      <c r="C39" s="613"/>
      <c r="D39" s="613"/>
      <c r="E39" s="613"/>
      <c r="F39" s="613"/>
      <c r="G39" s="613"/>
      <c r="H39" s="613"/>
      <c r="I39" s="613"/>
      <c r="J39" s="613"/>
      <c r="K39" s="354"/>
      <c r="L39" s="354"/>
      <c r="M39" s="354"/>
      <c r="N39" s="354"/>
      <c r="O39" s="234" t="s">
        <v>67</v>
      </c>
      <c r="P39" s="760"/>
      <c r="Q39" s="234"/>
    </row>
    <row r="40" spans="1:18" s="117" customFormat="1" ht="20.25" customHeight="1">
      <c r="A40" s="248"/>
      <c r="B40" s="255"/>
      <c r="C40" s="255"/>
      <c r="D40" s="255"/>
      <c r="E40" s="255"/>
      <c r="F40" s="255"/>
      <c r="G40" s="255"/>
      <c r="H40" s="255"/>
      <c r="I40" s="255"/>
      <c r="J40" s="378" t="s">
        <v>136</v>
      </c>
      <c r="K40" s="379">
        <f>SUM(K36)</f>
        <v>-15</v>
      </c>
      <c r="L40" s="379">
        <f>SUM(L36)</f>
        <v>-15</v>
      </c>
      <c r="M40" s="379">
        <f>SUM(M36)</f>
        <v>0</v>
      </c>
      <c r="N40" s="379"/>
      <c r="O40" s="234" t="s">
        <v>67</v>
      </c>
      <c r="P40" s="760"/>
      <c r="Q40" s="234"/>
    </row>
    <row r="41" spans="1:18" s="117" customFormat="1" ht="20.25" customHeight="1">
      <c r="A41" s="330"/>
      <c r="B41" s="331"/>
      <c r="C41" s="331"/>
      <c r="D41" s="331"/>
      <c r="E41" s="331"/>
      <c r="F41" s="331"/>
      <c r="G41" s="331"/>
      <c r="H41" s="331"/>
      <c r="I41" s="331"/>
      <c r="J41" s="254"/>
      <c r="K41" s="354"/>
      <c r="L41" s="354"/>
      <c r="M41" s="354"/>
      <c r="N41" s="354"/>
      <c r="O41" s="234" t="s">
        <v>67</v>
      </c>
      <c r="P41" s="760"/>
      <c r="Q41" s="234"/>
    </row>
    <row r="42" spans="1:18" s="117" customFormat="1" ht="26.25" customHeight="1">
      <c r="A42" s="254"/>
      <c r="B42" s="254"/>
      <c r="C42" s="254"/>
      <c r="D42" s="254"/>
      <c r="E42" s="254"/>
      <c r="F42" s="254"/>
      <c r="G42" s="254"/>
      <c r="H42" s="254"/>
      <c r="I42" s="254"/>
      <c r="J42" s="380" t="s">
        <v>137</v>
      </c>
      <c r="K42" s="381">
        <f>SUM(K33+K40)</f>
        <v>-15</v>
      </c>
      <c r="L42" s="381">
        <f>SUM(L40+L33)</f>
        <v>-15</v>
      </c>
      <c r="M42" s="382">
        <f>SUM(M40+M33)</f>
        <v>9189</v>
      </c>
      <c r="N42" s="382"/>
      <c r="O42" s="234" t="s">
        <v>15</v>
      </c>
      <c r="P42" s="18"/>
      <c r="Q42" s="234"/>
      <c r="R42" s="18"/>
    </row>
    <row r="43" spans="1:18" s="117" customFormat="1">
      <c r="A43" s="123"/>
      <c r="B43" s="123"/>
      <c r="C43" s="123"/>
      <c r="D43" s="123"/>
      <c r="E43" s="123"/>
      <c r="F43" s="123"/>
      <c r="G43" s="123"/>
      <c r="H43" s="123"/>
      <c r="I43" s="123"/>
      <c r="J43" s="123"/>
      <c r="K43" s="367"/>
      <c r="L43" s="367"/>
      <c r="M43" s="367"/>
      <c r="N43" s="367"/>
      <c r="O43" s="123"/>
      <c r="P43" s="115"/>
      <c r="Q43" s="124"/>
    </row>
    <row r="44" spans="1:18" s="117" customFormat="1" ht="13.5" customHeight="1">
      <c r="B44" s="118"/>
      <c r="C44" s="118"/>
      <c r="D44" s="120"/>
      <c r="E44" s="989"/>
      <c r="F44" s="126"/>
      <c r="G44" s="989"/>
      <c r="H44" s="125"/>
      <c r="I44" s="989"/>
      <c r="J44" s="120"/>
      <c r="K44" s="993"/>
      <c r="L44" s="369"/>
      <c r="M44" s="368"/>
      <c r="N44" s="368"/>
      <c r="O44" s="118"/>
      <c r="P44" s="115"/>
      <c r="Q44" s="118"/>
    </row>
    <row r="45" spans="1:18" s="117" customFormat="1" ht="19.5" customHeight="1">
      <c r="B45" s="118"/>
      <c r="C45" s="118"/>
      <c r="D45" s="120"/>
      <c r="E45" s="989"/>
      <c r="F45" s="126"/>
      <c r="G45" s="989"/>
      <c r="H45" s="125"/>
      <c r="I45" s="989"/>
      <c r="J45" s="120"/>
      <c r="K45" s="993"/>
      <c r="L45" s="369"/>
      <c r="M45" s="368"/>
      <c r="N45" s="368"/>
      <c r="O45" s="118"/>
      <c r="P45" s="115"/>
      <c r="Q45" s="118"/>
    </row>
    <row r="46" spans="1:18" s="117" customFormat="1">
      <c r="A46" s="118"/>
      <c r="B46" s="118"/>
      <c r="C46" s="118"/>
      <c r="D46" s="120"/>
      <c r="E46" s="120"/>
      <c r="F46" s="120"/>
      <c r="G46" s="120"/>
      <c r="H46" s="125"/>
      <c r="I46" s="120"/>
      <c r="J46" s="120"/>
      <c r="K46" s="369"/>
      <c r="L46" s="369"/>
      <c r="M46" s="368"/>
      <c r="N46" s="368"/>
      <c r="O46" s="118"/>
      <c r="P46" s="115"/>
      <c r="Q46" s="118"/>
    </row>
    <row r="47" spans="1:18" s="117" customFormat="1">
      <c r="A47" s="118"/>
      <c r="B47" s="118"/>
      <c r="C47" s="118"/>
      <c r="D47" s="120"/>
      <c r="E47" s="120"/>
      <c r="F47" s="120"/>
      <c r="G47" s="120"/>
      <c r="H47" s="125"/>
      <c r="I47" s="120"/>
      <c r="J47" s="120"/>
      <c r="K47" s="369"/>
      <c r="L47" s="369"/>
      <c r="M47" s="368"/>
      <c r="N47" s="368"/>
      <c r="O47" s="118"/>
      <c r="P47" s="115"/>
      <c r="Q47" s="118"/>
    </row>
    <row r="48" spans="1:18" s="117" customFormat="1">
      <c r="A48" s="118"/>
      <c r="B48" s="118"/>
      <c r="C48" s="118"/>
      <c r="D48" s="120"/>
      <c r="E48" s="120"/>
      <c r="F48" s="120"/>
      <c r="G48" s="120"/>
      <c r="H48" s="125"/>
      <c r="I48" s="120" t="s">
        <v>315</v>
      </c>
      <c r="J48" s="120"/>
      <c r="K48" s="369"/>
      <c r="L48" s="369"/>
      <c r="M48" s="368"/>
      <c r="N48" s="368"/>
      <c r="O48" s="118"/>
      <c r="P48" s="115"/>
      <c r="Q48" s="118"/>
    </row>
    <row r="49" spans="1:17" s="117" customFormat="1">
      <c r="A49" s="118"/>
      <c r="B49" s="118"/>
      <c r="C49" s="118"/>
      <c r="D49" s="118"/>
      <c r="E49" s="120"/>
      <c r="F49" s="120"/>
      <c r="G49" s="120"/>
      <c r="H49" s="125"/>
      <c r="I49" s="120"/>
      <c r="J49" s="120"/>
      <c r="K49" s="369"/>
      <c r="L49" s="368"/>
      <c r="M49" s="368"/>
      <c r="N49" s="368"/>
      <c r="O49" s="118"/>
      <c r="P49" s="115"/>
      <c r="Q49" s="118"/>
    </row>
    <row r="50" spans="1:17" s="117" customFormat="1">
      <c r="A50" s="118"/>
      <c r="B50" s="118"/>
      <c r="C50" s="118"/>
      <c r="D50" s="118"/>
      <c r="E50" s="118"/>
      <c r="F50" s="118"/>
      <c r="G50" s="120"/>
      <c r="H50" s="119"/>
      <c r="I50" s="118"/>
      <c r="J50" s="118"/>
      <c r="K50" s="368"/>
      <c r="L50" s="368"/>
      <c r="M50" s="368"/>
      <c r="N50" s="368"/>
      <c r="O50" s="118"/>
      <c r="P50" s="115"/>
      <c r="Q50" s="118"/>
    </row>
    <row r="51" spans="1:17" s="117" customFormat="1">
      <c r="A51" s="118"/>
      <c r="B51" s="118"/>
      <c r="C51" s="118"/>
      <c r="D51" s="118"/>
      <c r="E51" s="118"/>
      <c r="F51" s="118"/>
      <c r="G51" s="120"/>
      <c r="H51" s="119"/>
      <c r="I51" s="118"/>
      <c r="J51" s="118"/>
      <c r="K51" s="368"/>
      <c r="L51" s="368"/>
      <c r="M51" s="368"/>
      <c r="N51" s="368"/>
      <c r="O51" s="118"/>
      <c r="P51" s="115"/>
      <c r="Q51" s="118"/>
    </row>
    <row r="52" spans="1:17" s="117" customFormat="1">
      <c r="A52" s="118"/>
      <c r="B52" s="118"/>
      <c r="C52" s="118"/>
      <c r="D52" s="118"/>
      <c r="E52" s="118"/>
      <c r="F52" s="118"/>
      <c r="G52" s="120"/>
      <c r="H52" s="119"/>
      <c r="I52" s="118"/>
      <c r="J52" s="118"/>
      <c r="K52" s="368"/>
      <c r="L52" s="368"/>
      <c r="M52" s="368"/>
      <c r="N52" s="368"/>
      <c r="O52" s="118"/>
      <c r="P52" s="115"/>
      <c r="Q52" s="118"/>
    </row>
    <row r="53" spans="1:17" s="117" customFormat="1">
      <c r="A53" s="118"/>
      <c r="B53" s="118"/>
      <c r="C53" s="118"/>
      <c r="D53" s="118"/>
      <c r="E53" s="118"/>
      <c r="F53" s="118"/>
      <c r="G53" s="120"/>
      <c r="H53" s="119"/>
      <c r="I53" s="118"/>
      <c r="J53" s="118"/>
      <c r="K53" s="368"/>
      <c r="L53" s="368"/>
      <c r="M53" s="368"/>
      <c r="N53" s="368"/>
      <c r="O53" s="118"/>
      <c r="P53" s="115"/>
      <c r="Q53" s="118"/>
    </row>
    <row r="54" spans="1:17" s="117" customFormat="1">
      <c r="A54" s="118"/>
      <c r="B54" s="118"/>
      <c r="C54" s="118"/>
      <c r="D54" s="118"/>
      <c r="E54" s="118"/>
      <c r="F54" s="118"/>
      <c r="G54" s="120"/>
      <c r="H54" s="119"/>
      <c r="I54" s="118"/>
      <c r="J54" s="118"/>
      <c r="K54" s="368"/>
      <c r="L54" s="368"/>
      <c r="M54" s="368"/>
      <c r="N54" s="368"/>
      <c r="O54" s="118"/>
      <c r="P54" s="115"/>
      <c r="Q54" s="118"/>
    </row>
    <row r="55" spans="1:17" s="117" customFormat="1">
      <c r="A55" s="118"/>
      <c r="B55" s="118"/>
      <c r="C55" s="118"/>
      <c r="D55" s="118"/>
      <c r="E55" s="118"/>
      <c r="F55" s="118"/>
      <c r="G55" s="120"/>
      <c r="H55" s="119"/>
      <c r="I55" s="118"/>
      <c r="J55" s="118"/>
      <c r="K55" s="368"/>
      <c r="L55" s="368"/>
      <c r="M55" s="368"/>
      <c r="N55" s="368"/>
      <c r="O55" s="118"/>
      <c r="P55" s="115"/>
      <c r="Q55" s="118"/>
    </row>
    <row r="56" spans="1:17" s="117" customFormat="1">
      <c r="A56" s="118"/>
      <c r="B56" s="118"/>
      <c r="C56" s="118"/>
      <c r="D56" s="118"/>
      <c r="E56" s="118"/>
      <c r="F56" s="118"/>
      <c r="G56" s="120"/>
      <c r="H56" s="119"/>
      <c r="I56" s="118"/>
      <c r="J56" s="118"/>
      <c r="K56" s="368"/>
      <c r="L56" s="368"/>
      <c r="M56" s="368"/>
      <c r="N56" s="368"/>
      <c r="O56" s="118"/>
      <c r="P56" s="115"/>
      <c r="Q56" s="118"/>
    </row>
    <row r="57" spans="1:17" s="117" customFormat="1">
      <c r="A57" s="118"/>
      <c r="B57" s="118"/>
      <c r="C57" s="118"/>
      <c r="D57" s="118"/>
      <c r="E57" s="118"/>
      <c r="F57" s="118"/>
      <c r="G57" s="120"/>
      <c r="H57" s="119"/>
      <c r="I57" s="118"/>
      <c r="J57" s="118"/>
      <c r="K57" s="368"/>
      <c r="L57" s="368"/>
      <c r="M57" s="368"/>
      <c r="N57" s="368"/>
      <c r="O57" s="118"/>
      <c r="P57" s="115"/>
      <c r="Q57" s="118"/>
    </row>
    <row r="58" spans="1:17" s="117" customFormat="1">
      <c r="A58" s="118"/>
      <c r="B58" s="118"/>
      <c r="C58" s="118"/>
      <c r="D58" s="118"/>
      <c r="E58" s="118"/>
      <c r="F58" s="118"/>
      <c r="G58" s="120"/>
      <c r="H58" s="119"/>
      <c r="I58" s="118"/>
      <c r="J58" s="118"/>
      <c r="K58" s="368"/>
      <c r="L58" s="368"/>
      <c r="M58" s="368"/>
      <c r="N58" s="368"/>
      <c r="O58" s="118"/>
      <c r="P58" s="115"/>
      <c r="Q58" s="118"/>
    </row>
    <row r="59" spans="1:17" s="117" customFormat="1">
      <c r="A59" s="118"/>
      <c r="B59" s="118"/>
      <c r="C59" s="118"/>
      <c r="D59" s="118"/>
      <c r="E59" s="120"/>
      <c r="F59" s="120"/>
      <c r="G59" s="120"/>
      <c r="H59" s="125"/>
      <c r="I59" s="120"/>
      <c r="J59" s="120"/>
      <c r="K59" s="369"/>
      <c r="L59" s="369"/>
      <c r="M59" s="368"/>
      <c r="N59" s="368"/>
      <c r="O59" s="118"/>
      <c r="P59" s="115"/>
      <c r="Q59" s="118"/>
    </row>
    <row r="60" spans="1:17" s="117" customFormat="1">
      <c r="A60" s="118"/>
      <c r="B60" s="118"/>
      <c r="C60" s="118"/>
      <c r="D60" s="120"/>
      <c r="E60" s="120"/>
      <c r="F60" s="120"/>
      <c r="G60" s="120"/>
      <c r="H60" s="125"/>
      <c r="I60" s="120"/>
      <c r="J60" s="120"/>
      <c r="K60" s="369"/>
      <c r="L60" s="369"/>
      <c r="M60" s="369"/>
      <c r="N60" s="369"/>
      <c r="O60" s="120"/>
      <c r="P60" s="115"/>
      <c r="Q60" s="118"/>
    </row>
    <row r="61" spans="1:17" s="117" customFormat="1">
      <c r="A61" s="118"/>
      <c r="B61" s="118"/>
      <c r="C61" s="118"/>
      <c r="D61" s="120"/>
      <c r="E61" s="120"/>
      <c r="F61" s="120"/>
      <c r="G61" s="120"/>
      <c r="H61" s="125"/>
      <c r="I61" s="120"/>
      <c r="J61" s="120"/>
      <c r="K61" s="369"/>
      <c r="L61" s="369"/>
      <c r="M61" s="369"/>
      <c r="N61" s="369"/>
      <c r="O61" s="120"/>
      <c r="P61" s="115"/>
      <c r="Q61" s="118"/>
    </row>
    <row r="62" spans="1:17" s="117" customFormat="1">
      <c r="A62" s="118"/>
      <c r="B62" s="118"/>
      <c r="C62" s="118"/>
      <c r="D62" s="118"/>
      <c r="E62" s="120"/>
      <c r="F62" s="120"/>
      <c r="G62" s="120"/>
      <c r="H62" s="120"/>
      <c r="I62" s="120"/>
      <c r="J62" s="120"/>
      <c r="K62" s="369"/>
      <c r="L62" s="369"/>
      <c r="M62" s="368"/>
      <c r="N62" s="368"/>
      <c r="O62" s="118"/>
      <c r="P62" s="115"/>
      <c r="Q62" s="118"/>
    </row>
    <row r="63" spans="1:17" s="117" customFormat="1" ht="44.25" customHeight="1">
      <c r="A63" s="983"/>
      <c r="B63" s="936"/>
      <c r="C63" s="936"/>
      <c r="D63" s="936"/>
      <c r="E63" s="936"/>
      <c r="F63" s="936"/>
      <c r="G63" s="936"/>
      <c r="H63" s="936"/>
      <c r="I63" s="936"/>
      <c r="J63" s="936"/>
      <c r="K63" s="936"/>
      <c r="L63" s="936"/>
      <c r="M63" s="368"/>
      <c r="N63" s="368"/>
      <c r="O63" s="118"/>
      <c r="P63" s="115"/>
      <c r="Q63" s="118"/>
    </row>
    <row r="64" spans="1:17" s="117" customFormat="1">
      <c r="A64" s="114"/>
      <c r="B64" s="19"/>
      <c r="C64" s="19"/>
      <c r="D64" s="19"/>
      <c r="E64" s="19"/>
      <c r="F64" s="19"/>
      <c r="G64" s="19"/>
      <c r="H64" s="19"/>
      <c r="I64" s="19"/>
      <c r="J64" s="19"/>
      <c r="K64" s="370"/>
      <c r="L64" s="370"/>
      <c r="M64" s="368"/>
      <c r="N64" s="368"/>
      <c r="O64" s="118"/>
      <c r="P64" s="115"/>
      <c r="Q64" s="118"/>
    </row>
    <row r="65" spans="1:17" s="117" customFormat="1" ht="26.25" customHeight="1">
      <c r="A65" s="984"/>
      <c r="B65" s="985"/>
      <c r="C65" s="985"/>
      <c r="D65" s="985"/>
      <c r="E65" s="985"/>
      <c r="F65" s="985"/>
      <c r="G65" s="985"/>
      <c r="H65" s="985"/>
      <c r="I65" s="985"/>
      <c r="J65" s="985"/>
      <c r="K65" s="985"/>
      <c r="L65" s="985"/>
      <c r="M65" s="985"/>
      <c r="N65" s="441"/>
      <c r="O65" s="226"/>
      <c r="P65" s="115"/>
      <c r="Q65" s="118"/>
    </row>
    <row r="66" spans="1:17" s="117" customFormat="1">
      <c r="A66" s="118"/>
      <c r="B66" s="118"/>
      <c r="C66" s="118"/>
      <c r="D66" s="118"/>
      <c r="E66" s="80"/>
      <c r="F66" s="80"/>
      <c r="G66" s="80"/>
      <c r="J66" s="118"/>
      <c r="K66" s="368"/>
      <c r="L66" s="368"/>
      <c r="M66" s="368"/>
      <c r="N66" s="368"/>
      <c r="O66" s="118"/>
      <c r="P66" s="115"/>
      <c r="Q66" s="118"/>
    </row>
    <row r="67" spans="1:17" s="117" customFormat="1" ht="30.75" customHeight="1">
      <c r="A67" s="983"/>
      <c r="B67" s="983"/>
      <c r="C67" s="983"/>
      <c r="D67" s="983"/>
      <c r="E67" s="983"/>
      <c r="F67" s="983"/>
      <c r="G67" s="983"/>
      <c r="H67" s="983"/>
      <c r="I67" s="983"/>
      <c r="J67" s="983"/>
      <c r="K67" s="983"/>
      <c r="L67" s="983"/>
      <c r="M67" s="368"/>
      <c r="N67" s="368"/>
      <c r="O67" s="118"/>
      <c r="P67" s="115"/>
      <c r="Q67" s="118"/>
    </row>
    <row r="68" spans="1:17" s="117" customFormat="1">
      <c r="A68" s="118"/>
      <c r="B68" s="118"/>
      <c r="C68" s="118"/>
      <c r="D68" s="118"/>
      <c r="E68" s="118"/>
      <c r="F68" s="118"/>
      <c r="G68" s="118"/>
      <c r="H68" s="118"/>
      <c r="I68" s="118"/>
      <c r="J68" s="118"/>
      <c r="K68" s="368"/>
      <c r="L68" s="368"/>
      <c r="M68" s="368"/>
      <c r="N68" s="368"/>
      <c r="O68" s="118"/>
      <c r="P68" s="115"/>
      <c r="Q68" s="118"/>
    </row>
    <row r="69" spans="1:17" s="117" customFormat="1" ht="25.5" customHeight="1">
      <c r="A69" s="983"/>
      <c r="B69" s="936"/>
      <c r="C69" s="936"/>
      <c r="D69" s="936"/>
      <c r="E69" s="936"/>
      <c r="F69" s="936"/>
      <c r="G69" s="936"/>
      <c r="H69" s="936"/>
      <c r="I69" s="936"/>
      <c r="J69" s="936"/>
      <c r="K69" s="936"/>
      <c r="L69" s="936"/>
      <c r="M69" s="936"/>
      <c r="N69" s="432"/>
      <c r="O69" s="19"/>
      <c r="P69" s="115"/>
      <c r="Q69" s="118"/>
    </row>
    <row r="70" spans="1:17" s="117" customFormat="1" ht="12" customHeight="1">
      <c r="A70" s="114"/>
      <c r="B70" s="19"/>
      <c r="C70" s="19"/>
      <c r="D70" s="19"/>
      <c r="E70" s="19"/>
      <c r="F70" s="19"/>
      <c r="G70" s="19"/>
      <c r="H70" s="19"/>
      <c r="I70" s="19"/>
      <c r="J70" s="19"/>
      <c r="K70" s="370"/>
      <c r="L70" s="370"/>
      <c r="M70" s="370"/>
      <c r="N70" s="370"/>
      <c r="O70" s="19"/>
      <c r="P70" s="115"/>
      <c r="Q70" s="118"/>
    </row>
    <row r="71" spans="1:17" s="117" customFormat="1" ht="68.25" customHeight="1">
      <c r="A71" s="980"/>
      <c r="B71" s="981"/>
      <c r="C71" s="981"/>
      <c r="D71" s="981"/>
      <c r="E71" s="981"/>
      <c r="F71" s="981"/>
      <c r="G71" s="981"/>
      <c r="H71" s="981"/>
      <c r="I71" s="981"/>
      <c r="J71" s="981"/>
      <c r="K71" s="981"/>
      <c r="L71" s="981"/>
      <c r="M71" s="981"/>
      <c r="N71" s="435"/>
      <c r="O71" s="224"/>
      <c r="P71" s="115"/>
      <c r="Q71" s="118"/>
    </row>
    <row r="72" spans="1:17" s="117" customFormat="1" ht="13.5" customHeight="1">
      <c r="A72" s="114"/>
      <c r="B72" s="19"/>
      <c r="C72" s="19"/>
      <c r="D72" s="19"/>
      <c r="E72" s="19"/>
      <c r="F72" s="19"/>
      <c r="G72" s="19"/>
      <c r="H72" s="19"/>
      <c r="I72" s="19"/>
      <c r="J72" s="19"/>
      <c r="K72" s="370"/>
      <c r="L72" s="370"/>
      <c r="M72" s="370"/>
      <c r="N72" s="370"/>
      <c r="O72" s="19"/>
      <c r="P72" s="115"/>
      <c r="Q72" s="118"/>
    </row>
    <row r="73" spans="1:17" s="117" customFormat="1" ht="35.25" customHeight="1">
      <c r="A73" s="980"/>
      <c r="B73" s="982"/>
      <c r="C73" s="982"/>
      <c r="D73" s="982"/>
      <c r="E73" s="982"/>
      <c r="F73" s="982"/>
      <c r="G73" s="982"/>
      <c r="H73" s="982"/>
      <c r="I73" s="982"/>
      <c r="J73" s="982"/>
      <c r="K73" s="982"/>
      <c r="L73" s="982"/>
      <c r="M73" s="982"/>
      <c r="N73" s="443"/>
      <c r="O73" s="225"/>
      <c r="P73" s="115"/>
      <c r="Q73" s="118"/>
    </row>
    <row r="74" spans="1:17" s="117" customFormat="1" ht="12.75" customHeight="1">
      <c r="A74" s="114"/>
      <c r="B74" s="19"/>
      <c r="C74" s="19"/>
      <c r="D74" s="19"/>
      <c r="E74" s="19"/>
      <c r="F74" s="19"/>
      <c r="G74" s="19"/>
      <c r="H74" s="19"/>
      <c r="I74" s="19"/>
      <c r="J74" s="19"/>
      <c r="K74" s="370"/>
      <c r="L74" s="370"/>
      <c r="M74" s="370"/>
      <c r="N74" s="370"/>
      <c r="O74" s="19"/>
      <c r="P74" s="115"/>
      <c r="Q74" s="118"/>
    </row>
    <row r="75" spans="1:17" s="117" customFormat="1" ht="23.25" customHeight="1">
      <c r="A75" s="983"/>
      <c r="B75" s="990"/>
      <c r="C75" s="990"/>
      <c r="D75" s="990"/>
      <c r="E75" s="990"/>
      <c r="F75" s="990"/>
      <c r="G75" s="990"/>
      <c r="H75" s="990"/>
      <c r="I75" s="990"/>
      <c r="J75" s="990"/>
      <c r="K75" s="990"/>
      <c r="L75" s="990"/>
      <c r="M75" s="990"/>
      <c r="N75" s="448"/>
      <c r="O75" s="116"/>
      <c r="P75" s="115"/>
      <c r="Q75" s="118"/>
    </row>
    <row r="76" spans="1:17" s="117" customFormat="1" ht="13.5" customHeight="1">
      <c r="A76" s="114"/>
      <c r="B76" s="116"/>
      <c r="C76" s="116"/>
      <c r="D76" s="116"/>
      <c r="E76" s="116"/>
      <c r="F76" s="116"/>
      <c r="G76" s="116"/>
      <c r="H76" s="116"/>
      <c r="I76" s="116"/>
      <c r="J76" s="116"/>
      <c r="K76" s="371"/>
      <c r="L76" s="371"/>
      <c r="M76" s="371"/>
      <c r="N76" s="371"/>
      <c r="O76" s="116"/>
      <c r="P76" s="115"/>
      <c r="Q76" s="118"/>
    </row>
    <row r="77" spans="1:17" s="117" customFormat="1" ht="30.75" customHeight="1">
      <c r="A77" s="978"/>
      <c r="B77" s="979"/>
      <c r="C77" s="979"/>
      <c r="D77" s="979"/>
      <c r="E77" s="979"/>
      <c r="F77" s="979"/>
      <c r="G77" s="979"/>
      <c r="H77" s="979"/>
      <c r="I77" s="979"/>
      <c r="J77" s="979"/>
      <c r="K77" s="979"/>
      <c r="L77" s="979"/>
      <c r="M77" s="979"/>
      <c r="N77" s="446"/>
      <c r="O77" s="223"/>
      <c r="P77" s="115"/>
      <c r="Q77" s="118"/>
    </row>
    <row r="78" spans="1:17" s="117" customFormat="1" ht="13.5" customHeight="1">
      <c r="A78" s="114"/>
      <c r="B78" s="116"/>
      <c r="C78" s="116"/>
      <c r="D78" s="116"/>
      <c r="E78" s="116"/>
      <c r="F78" s="116"/>
      <c r="G78" s="116"/>
      <c r="H78" s="116"/>
      <c r="I78" s="116"/>
      <c r="J78" s="116"/>
      <c r="K78" s="371"/>
      <c r="L78" s="371"/>
      <c r="M78" s="371"/>
      <c r="N78" s="371"/>
      <c r="O78" s="116"/>
      <c r="P78" s="115"/>
      <c r="Q78" s="118"/>
    </row>
    <row r="79" spans="1:17" s="117" customFormat="1" ht="30" customHeight="1">
      <c r="A79" s="980"/>
      <c r="B79" s="982"/>
      <c r="C79" s="982"/>
      <c r="D79" s="982"/>
      <c r="E79" s="982"/>
      <c r="F79" s="982"/>
      <c r="G79" s="982"/>
      <c r="H79" s="982"/>
      <c r="I79" s="982"/>
      <c r="J79" s="982"/>
      <c r="K79" s="982"/>
      <c r="L79" s="982"/>
      <c r="M79" s="982"/>
      <c r="N79" s="443"/>
      <c r="O79" s="225"/>
      <c r="P79" s="115"/>
      <c r="Q79" s="118"/>
    </row>
    <row r="80" spans="1:17" s="117" customFormat="1" ht="13.5" customHeight="1">
      <c r="A80" s="114"/>
      <c r="B80" s="116"/>
      <c r="C80" s="116"/>
      <c r="D80" s="116"/>
      <c r="E80" s="116"/>
      <c r="F80" s="116"/>
      <c r="G80" s="116"/>
      <c r="H80" s="116"/>
      <c r="I80" s="116"/>
      <c r="J80" s="116"/>
      <c r="K80" s="371"/>
      <c r="L80" s="371"/>
      <c r="M80" s="371"/>
      <c r="N80" s="371"/>
      <c r="O80" s="116"/>
      <c r="P80" s="115"/>
      <c r="Q80" s="118"/>
    </row>
    <row r="81" spans="1:17" s="117" customFormat="1" ht="24.75" customHeight="1">
      <c r="A81" s="983"/>
      <c r="B81" s="936"/>
      <c r="C81" s="936"/>
      <c r="D81" s="936"/>
      <c r="E81" s="936"/>
      <c r="F81" s="936"/>
      <c r="G81" s="936"/>
      <c r="H81" s="936"/>
      <c r="I81" s="936"/>
      <c r="J81" s="936"/>
      <c r="K81" s="936"/>
      <c r="L81" s="936"/>
      <c r="M81" s="936"/>
      <c r="N81" s="432"/>
      <c r="O81" s="19"/>
      <c r="P81" s="115"/>
      <c r="Q81" s="118"/>
    </row>
    <row r="82" spans="1:17" s="117" customFormat="1" ht="24.75" customHeight="1">
      <c r="A82" s="983"/>
      <c r="B82" s="936"/>
      <c r="C82" s="936"/>
      <c r="D82" s="936"/>
      <c r="E82" s="936"/>
      <c r="F82" s="936"/>
      <c r="G82" s="936"/>
      <c r="H82" s="936"/>
      <c r="I82" s="936"/>
      <c r="J82" s="936"/>
      <c r="K82" s="936"/>
      <c r="L82" s="936"/>
      <c r="M82" s="936"/>
      <c r="N82" s="432"/>
      <c r="O82" s="19"/>
      <c r="P82" s="115"/>
      <c r="Q82" s="118"/>
    </row>
    <row r="83" spans="1:17" s="117" customFormat="1" ht="66" customHeight="1">
      <c r="A83" s="1010"/>
      <c r="B83" s="1011"/>
      <c r="C83" s="1011"/>
      <c r="D83" s="1011"/>
      <c r="E83" s="1011"/>
      <c r="F83" s="1011"/>
      <c r="G83" s="1011"/>
      <c r="H83" s="1011"/>
      <c r="I83" s="1011"/>
      <c r="J83" s="1011"/>
      <c r="K83" s="1011"/>
      <c r="L83" s="1011"/>
      <c r="M83" s="1011"/>
      <c r="N83" s="444"/>
      <c r="O83" s="230"/>
      <c r="P83" s="115"/>
      <c r="Q83" s="118"/>
    </row>
    <row r="84" spans="1:17" s="117" customFormat="1" ht="13.5" customHeight="1">
      <c r="A84" s="114"/>
      <c r="B84" s="116"/>
      <c r="C84" s="116"/>
      <c r="D84" s="116"/>
      <c r="E84" s="116"/>
      <c r="F84" s="116"/>
      <c r="G84" s="116"/>
      <c r="H84" s="116"/>
      <c r="I84" s="116"/>
      <c r="J84" s="116"/>
      <c r="K84" s="371"/>
      <c r="L84" s="371"/>
      <c r="M84" s="371"/>
      <c r="N84" s="371"/>
      <c r="O84" s="116"/>
      <c r="P84" s="115"/>
      <c r="Q84" s="118"/>
    </row>
    <row r="85" spans="1:17" s="117" customFormat="1" ht="57.75" customHeight="1">
      <c r="A85" s="1008"/>
      <c r="B85" s="1009"/>
      <c r="C85" s="1009"/>
      <c r="D85" s="1009"/>
      <c r="E85" s="1009"/>
      <c r="F85" s="1009"/>
      <c r="G85" s="1009"/>
      <c r="H85" s="1009"/>
      <c r="I85" s="1009"/>
      <c r="J85" s="1009"/>
      <c r="K85" s="1009"/>
      <c r="L85" s="1009"/>
      <c r="M85" s="1009"/>
      <c r="N85" s="442"/>
      <c r="O85" s="231"/>
      <c r="P85" s="115"/>
      <c r="Q85" s="118"/>
    </row>
    <row r="86" spans="1:17" s="117" customFormat="1" ht="11.25" customHeight="1">
      <c r="A86" s="114"/>
      <c r="B86" s="19"/>
      <c r="C86" s="19"/>
      <c r="D86" s="19"/>
      <c r="E86" s="19"/>
      <c r="F86" s="19"/>
      <c r="G86" s="19"/>
      <c r="H86" s="19"/>
      <c r="I86" s="19"/>
      <c r="J86" s="19"/>
      <c r="K86" s="370"/>
      <c r="L86" s="370"/>
      <c r="M86" s="370"/>
      <c r="N86" s="370"/>
      <c r="O86" s="19"/>
      <c r="P86" s="115"/>
      <c r="Q86" s="118"/>
    </row>
    <row r="87" spans="1:17" s="117" customFormat="1" ht="34.5" customHeight="1">
      <c r="A87" s="980"/>
      <c r="B87" s="985"/>
      <c r="C87" s="985"/>
      <c r="D87" s="985"/>
      <c r="E87" s="985"/>
      <c r="F87" s="985"/>
      <c r="G87" s="985"/>
      <c r="H87" s="985"/>
      <c r="I87" s="985"/>
      <c r="J87" s="985"/>
      <c r="K87" s="985"/>
      <c r="L87" s="985"/>
      <c r="M87" s="985"/>
      <c r="N87" s="441"/>
      <c r="O87" s="226"/>
      <c r="P87" s="115"/>
      <c r="Q87" s="118"/>
    </row>
    <row r="88" spans="1:17" s="117" customFormat="1" ht="14.25" customHeight="1">
      <c r="A88" s="114"/>
      <c r="B88" s="19"/>
      <c r="C88" s="19"/>
      <c r="D88" s="19"/>
      <c r="E88" s="19"/>
      <c r="F88" s="19"/>
      <c r="G88" s="19"/>
      <c r="H88" s="19"/>
      <c r="I88" s="19"/>
      <c r="J88" s="19"/>
      <c r="K88" s="370"/>
      <c r="L88" s="370"/>
      <c r="M88" s="370"/>
      <c r="N88" s="370"/>
      <c r="O88" s="19"/>
      <c r="P88" s="115"/>
      <c r="Q88" s="118"/>
    </row>
    <row r="89" spans="1:17" s="117" customFormat="1" ht="62.25" customHeight="1">
      <c r="A89" s="980"/>
      <c r="B89" s="981"/>
      <c r="C89" s="981"/>
      <c r="D89" s="981"/>
      <c r="E89" s="981"/>
      <c r="F89" s="981"/>
      <c r="G89" s="981"/>
      <c r="H89" s="981"/>
      <c r="I89" s="981"/>
      <c r="J89" s="981"/>
      <c r="K89" s="981"/>
      <c r="L89" s="981"/>
      <c r="M89" s="981"/>
      <c r="N89" s="435"/>
      <c r="O89" s="224"/>
      <c r="P89" s="115" t="s">
        <v>67</v>
      </c>
      <c r="Q89" s="118"/>
    </row>
    <row r="90" spans="1:17" s="117" customFormat="1">
      <c r="A90" s="114"/>
      <c r="B90" s="116"/>
      <c r="C90" s="116"/>
      <c r="D90" s="116"/>
      <c r="E90" s="116"/>
      <c r="F90" s="116"/>
      <c r="G90" s="116"/>
      <c r="H90" s="116"/>
      <c r="I90" s="116"/>
      <c r="J90" s="116"/>
      <c r="K90" s="371"/>
      <c r="L90" s="371"/>
      <c r="M90" s="371"/>
      <c r="N90" s="371"/>
      <c r="O90" s="116"/>
      <c r="P90" s="115" t="s">
        <v>67</v>
      </c>
      <c r="Q90" s="118"/>
    </row>
    <row r="91" spans="1:17" s="117" customFormat="1" ht="32.25" customHeight="1">
      <c r="A91" s="995"/>
      <c r="B91" s="996"/>
      <c r="C91" s="996"/>
      <c r="D91" s="996"/>
      <c r="E91" s="996"/>
      <c r="F91" s="996"/>
      <c r="G91" s="996"/>
      <c r="H91" s="996"/>
      <c r="I91" s="996"/>
      <c r="J91" s="996"/>
      <c r="K91" s="996"/>
      <c r="L91" s="996"/>
      <c r="M91" s="996"/>
      <c r="N91" s="436"/>
      <c r="O91" s="56"/>
      <c r="P91" s="115" t="s">
        <v>67</v>
      </c>
      <c r="Q91" s="118"/>
    </row>
    <row r="92" spans="1:17" s="117" customFormat="1" ht="15.75" customHeight="1">
      <c r="A92" s="114"/>
      <c r="B92" s="19"/>
      <c r="C92" s="19"/>
      <c r="D92" s="19"/>
      <c r="E92" s="19"/>
      <c r="F92" s="19"/>
      <c r="G92" s="19"/>
      <c r="H92" s="19"/>
      <c r="I92" s="19"/>
      <c r="J92" s="19"/>
      <c r="K92" s="370"/>
      <c r="L92" s="370"/>
      <c r="M92" s="370"/>
      <c r="N92" s="370"/>
      <c r="O92" s="19"/>
      <c r="P92" s="115" t="s">
        <v>67</v>
      </c>
      <c r="Q92" s="118"/>
    </row>
    <row r="93" spans="1:17" s="117" customFormat="1" ht="38.25" customHeight="1">
      <c r="A93" s="983"/>
      <c r="B93" s="994"/>
      <c r="C93" s="994"/>
      <c r="D93" s="994"/>
      <c r="E93" s="994"/>
      <c r="F93" s="994"/>
      <c r="G93" s="994"/>
      <c r="H93" s="994"/>
      <c r="I93" s="994"/>
      <c r="J93" s="994"/>
      <c r="K93" s="994"/>
      <c r="L93" s="994"/>
      <c r="M93" s="994"/>
      <c r="N93" s="434"/>
      <c r="O93" s="228"/>
      <c r="P93" s="115" t="s">
        <v>67</v>
      </c>
      <c r="Q93" s="118"/>
    </row>
    <row r="94" spans="1:17" s="117" customFormat="1" ht="15.75" customHeight="1">
      <c r="A94" s="114"/>
      <c r="B94" s="19"/>
      <c r="C94" s="19"/>
      <c r="D94" s="19"/>
      <c r="E94" s="19"/>
      <c r="F94" s="19"/>
      <c r="G94" s="19"/>
      <c r="H94" s="19"/>
      <c r="I94" s="19"/>
      <c r="J94" s="19"/>
      <c r="K94" s="370"/>
      <c r="L94" s="370"/>
      <c r="M94" s="370"/>
      <c r="N94" s="370"/>
      <c r="O94" s="19"/>
      <c r="P94" s="115" t="s">
        <v>67</v>
      </c>
      <c r="Q94" s="118"/>
    </row>
    <row r="95" spans="1:17" s="117" customFormat="1" ht="38.25" customHeight="1">
      <c r="A95" s="983"/>
      <c r="B95" s="994"/>
      <c r="C95" s="994"/>
      <c r="D95" s="994"/>
      <c r="E95" s="994"/>
      <c r="F95" s="994"/>
      <c r="G95" s="994"/>
      <c r="H95" s="994"/>
      <c r="I95" s="994"/>
      <c r="J95" s="994"/>
      <c r="K95" s="994"/>
      <c r="L95" s="994"/>
      <c r="M95" s="994"/>
      <c r="N95" s="434"/>
      <c r="O95" s="228"/>
      <c r="P95" s="115" t="s">
        <v>67</v>
      </c>
      <c r="Q95" s="118"/>
    </row>
    <row r="96" spans="1:17" s="117" customFormat="1" ht="15.75" customHeight="1">
      <c r="A96" s="114"/>
      <c r="B96" s="19"/>
      <c r="C96" s="19"/>
      <c r="D96" s="19"/>
      <c r="E96" s="19"/>
      <c r="F96" s="19"/>
      <c r="G96" s="19"/>
      <c r="H96" s="19"/>
      <c r="I96" s="19"/>
      <c r="J96" s="19"/>
      <c r="K96" s="370"/>
      <c r="L96" s="370"/>
      <c r="M96" s="370"/>
      <c r="N96" s="370"/>
      <c r="O96" s="19"/>
      <c r="P96" s="115" t="s">
        <v>67</v>
      </c>
      <c r="Q96" s="118"/>
    </row>
    <row r="97" spans="1:17" s="117" customFormat="1" ht="36.75" customHeight="1">
      <c r="A97" s="983"/>
      <c r="B97" s="994"/>
      <c r="C97" s="994"/>
      <c r="D97" s="994"/>
      <c r="E97" s="994"/>
      <c r="F97" s="994"/>
      <c r="G97" s="994"/>
      <c r="H97" s="994"/>
      <c r="I97" s="994"/>
      <c r="J97" s="994"/>
      <c r="K97" s="994"/>
      <c r="L97" s="994"/>
      <c r="M97" s="994"/>
      <c r="N97" s="434"/>
      <c r="O97" s="228"/>
      <c r="P97" s="115" t="s">
        <v>67</v>
      </c>
      <c r="Q97" s="118"/>
    </row>
    <row r="98" spans="1:17" s="117" customFormat="1" ht="15.75" customHeight="1">
      <c r="A98" s="114"/>
      <c r="B98" s="19"/>
      <c r="C98" s="19"/>
      <c r="D98" s="19"/>
      <c r="E98" s="19"/>
      <c r="F98" s="19"/>
      <c r="G98" s="19"/>
      <c r="H98" s="19"/>
      <c r="I98" s="19"/>
      <c r="J98" s="19"/>
      <c r="K98" s="370"/>
      <c r="L98" s="370"/>
      <c r="M98" s="370"/>
      <c r="N98" s="370"/>
      <c r="O98" s="19"/>
      <c r="P98" s="115" t="s">
        <v>67</v>
      </c>
      <c r="Q98" s="118"/>
    </row>
    <row r="99" spans="1:17" s="117" customFormat="1" ht="27" customHeight="1">
      <c r="A99" s="983"/>
      <c r="B99" s="994"/>
      <c r="C99" s="994"/>
      <c r="D99" s="994"/>
      <c r="E99" s="994"/>
      <c r="F99" s="994"/>
      <c r="G99" s="994"/>
      <c r="H99" s="994"/>
      <c r="I99" s="994"/>
      <c r="J99" s="994"/>
      <c r="K99" s="994"/>
      <c r="L99" s="994"/>
      <c r="M99" s="994"/>
      <c r="N99" s="434"/>
      <c r="O99" s="228"/>
      <c r="P99" s="115" t="s">
        <v>67</v>
      </c>
      <c r="Q99" s="118"/>
    </row>
    <row r="100" spans="1:17" s="117" customFormat="1" ht="15.75" customHeight="1">
      <c r="A100" s="114"/>
      <c r="B100" s="19"/>
      <c r="C100" s="19"/>
      <c r="D100" s="19"/>
      <c r="E100" s="19"/>
      <c r="F100" s="19"/>
      <c r="G100" s="19"/>
      <c r="H100" s="19"/>
      <c r="I100" s="19"/>
      <c r="J100" s="19"/>
      <c r="K100" s="370"/>
      <c r="L100" s="370"/>
      <c r="M100" s="370"/>
      <c r="N100" s="370"/>
      <c r="O100" s="19"/>
      <c r="P100" s="115" t="s">
        <v>67</v>
      </c>
      <c r="Q100" s="118"/>
    </row>
    <row r="101" spans="1:17" s="117" customFormat="1" ht="24.75" customHeight="1">
      <c r="A101" s="983"/>
      <c r="B101" s="994"/>
      <c r="C101" s="994"/>
      <c r="D101" s="994"/>
      <c r="E101" s="994"/>
      <c r="F101" s="994"/>
      <c r="G101" s="994"/>
      <c r="H101" s="994"/>
      <c r="I101" s="994"/>
      <c r="J101" s="994"/>
      <c r="K101" s="994"/>
      <c r="L101" s="994"/>
      <c r="M101" s="994"/>
      <c r="N101" s="434"/>
      <c r="O101" s="228"/>
      <c r="P101" s="115" t="s">
        <v>67</v>
      </c>
      <c r="Q101" s="118"/>
    </row>
    <row r="102" spans="1:17" s="117" customFormat="1" ht="0.75" customHeight="1">
      <c r="A102" s="114"/>
      <c r="B102" s="116"/>
      <c r="C102" s="116"/>
      <c r="D102" s="116"/>
      <c r="E102" s="116"/>
      <c r="F102" s="116"/>
      <c r="G102" s="116"/>
      <c r="H102" s="116"/>
      <c r="I102" s="116"/>
      <c r="J102" s="116"/>
      <c r="K102" s="371"/>
      <c r="L102" s="371"/>
      <c r="M102" s="371"/>
      <c r="N102" s="371"/>
      <c r="O102" s="116"/>
      <c r="P102" s="115" t="s">
        <v>67</v>
      </c>
      <c r="Q102" s="118"/>
    </row>
    <row r="103" spans="1:17" s="117" customFormat="1" ht="0.75" customHeight="1">
      <c r="A103" s="114"/>
      <c r="B103" s="116"/>
      <c r="C103" s="116"/>
      <c r="D103" s="116"/>
      <c r="E103" s="116"/>
      <c r="F103" s="116"/>
      <c r="G103" s="116"/>
      <c r="H103" s="116"/>
      <c r="I103" s="116"/>
      <c r="J103" s="116"/>
      <c r="K103" s="371"/>
      <c r="L103" s="371"/>
      <c r="M103" s="371"/>
      <c r="N103" s="371"/>
      <c r="O103" s="116"/>
      <c r="P103" s="115" t="s">
        <v>67</v>
      </c>
      <c r="Q103" s="118"/>
    </row>
    <row r="104" spans="1:17" s="117" customFormat="1" ht="0.75" customHeight="1">
      <c r="A104" s="114"/>
      <c r="B104" s="116"/>
      <c r="C104" s="116"/>
      <c r="D104" s="116"/>
      <c r="E104" s="116"/>
      <c r="F104" s="116"/>
      <c r="G104" s="116"/>
      <c r="H104" s="116"/>
      <c r="I104" s="116"/>
      <c r="J104" s="116"/>
      <c r="K104" s="371"/>
      <c r="L104" s="371"/>
      <c r="M104" s="371"/>
      <c r="N104" s="371"/>
      <c r="O104" s="116"/>
      <c r="P104" s="115" t="s">
        <v>67</v>
      </c>
      <c r="Q104" s="118"/>
    </row>
    <row r="105" spans="1:17" s="117" customFormat="1" ht="0.75" customHeight="1">
      <c r="A105" s="114"/>
      <c r="B105" s="116"/>
      <c r="C105" s="116"/>
      <c r="D105" s="116"/>
      <c r="E105" s="116"/>
      <c r="F105" s="116"/>
      <c r="G105" s="116"/>
      <c r="H105" s="116"/>
      <c r="I105" s="116"/>
      <c r="J105" s="116"/>
      <c r="K105" s="371"/>
      <c r="L105" s="371"/>
      <c r="M105" s="371"/>
      <c r="N105" s="371"/>
      <c r="O105" s="116"/>
      <c r="P105" s="115" t="s">
        <v>67</v>
      </c>
      <c r="Q105" s="118"/>
    </row>
    <row r="106" spans="1:17" s="117" customFormat="1" ht="0.75" customHeight="1">
      <c r="A106" s="114"/>
      <c r="B106" s="116"/>
      <c r="C106" s="116"/>
      <c r="D106" s="116"/>
      <c r="E106" s="116"/>
      <c r="F106" s="116"/>
      <c r="G106" s="116"/>
      <c r="H106" s="116"/>
      <c r="I106" s="116"/>
      <c r="J106" s="116"/>
      <c r="K106" s="371"/>
      <c r="L106" s="371"/>
      <c r="M106" s="371"/>
      <c r="N106" s="371"/>
      <c r="O106" s="116"/>
      <c r="P106" s="115" t="s">
        <v>67</v>
      </c>
      <c r="Q106" s="118"/>
    </row>
    <row r="107" spans="1:17" s="117" customFormat="1" ht="0.75" customHeight="1">
      <c r="A107" s="114"/>
      <c r="B107" s="116"/>
      <c r="C107" s="116"/>
      <c r="D107" s="116"/>
      <c r="E107" s="116"/>
      <c r="F107" s="116"/>
      <c r="G107" s="116"/>
      <c r="H107" s="116"/>
      <c r="I107" s="116"/>
      <c r="J107" s="116"/>
      <c r="K107" s="371"/>
      <c r="L107" s="371"/>
      <c r="M107" s="371"/>
      <c r="N107" s="371"/>
      <c r="O107" s="116"/>
      <c r="P107" s="115" t="s">
        <v>67</v>
      </c>
      <c r="Q107" s="118"/>
    </row>
    <row r="108" spans="1:17" s="117" customFormat="1" ht="0.75" customHeight="1">
      <c r="A108" s="114"/>
      <c r="B108" s="116"/>
      <c r="C108" s="116"/>
      <c r="D108" s="116"/>
      <c r="E108" s="116"/>
      <c r="F108" s="116"/>
      <c r="G108" s="116"/>
      <c r="H108" s="116"/>
      <c r="I108" s="116"/>
      <c r="J108" s="116"/>
      <c r="K108" s="371"/>
      <c r="L108" s="371"/>
      <c r="M108" s="371"/>
      <c r="N108" s="371"/>
      <c r="O108" s="116"/>
      <c r="P108" s="115" t="s">
        <v>67</v>
      </c>
      <c r="Q108" s="118"/>
    </row>
    <row r="109" spans="1:17" s="117" customFormat="1" ht="0.75" customHeight="1">
      <c r="A109" s="114"/>
      <c r="B109" s="116"/>
      <c r="C109" s="116"/>
      <c r="D109" s="116"/>
      <c r="E109" s="116"/>
      <c r="F109" s="116"/>
      <c r="G109" s="116"/>
      <c r="H109" s="116"/>
      <c r="I109" s="116"/>
      <c r="J109" s="116"/>
      <c r="K109" s="371"/>
      <c r="L109" s="371"/>
      <c r="M109" s="371"/>
      <c r="N109" s="371"/>
      <c r="O109" s="116"/>
      <c r="P109" s="115" t="s">
        <v>67</v>
      </c>
      <c r="Q109" s="118"/>
    </row>
    <row r="110" spans="1:17" s="117" customFormat="1" ht="0.75" customHeight="1">
      <c r="A110" s="114"/>
      <c r="B110" s="116"/>
      <c r="C110" s="116"/>
      <c r="D110" s="116"/>
      <c r="E110" s="116"/>
      <c r="F110" s="116"/>
      <c r="G110" s="116"/>
      <c r="H110" s="116"/>
      <c r="I110" s="116"/>
      <c r="J110" s="116"/>
      <c r="K110" s="371"/>
      <c r="L110" s="371"/>
      <c r="M110" s="371"/>
      <c r="N110" s="371"/>
      <c r="O110" s="116"/>
      <c r="P110" s="115" t="s">
        <v>67</v>
      </c>
      <c r="Q110" s="118"/>
    </row>
    <row r="111" spans="1:17" s="117" customFormat="1" ht="0.75" customHeight="1">
      <c r="A111" s="114"/>
      <c r="B111" s="116"/>
      <c r="C111" s="116"/>
      <c r="D111" s="116"/>
      <c r="E111" s="116"/>
      <c r="F111" s="116"/>
      <c r="G111" s="116"/>
      <c r="H111" s="116"/>
      <c r="I111" s="116"/>
      <c r="J111" s="116"/>
      <c r="K111" s="371"/>
      <c r="L111" s="371"/>
      <c r="M111" s="371"/>
      <c r="N111" s="371"/>
      <c r="O111" s="116"/>
      <c r="P111" s="115" t="s">
        <v>67</v>
      </c>
      <c r="Q111" s="118"/>
    </row>
    <row r="112" spans="1:17" s="117" customFormat="1" ht="0.75" customHeight="1">
      <c r="A112" s="114"/>
      <c r="B112" s="116"/>
      <c r="C112" s="116"/>
      <c r="D112" s="116"/>
      <c r="E112" s="116"/>
      <c r="F112" s="116"/>
      <c r="G112" s="116"/>
      <c r="H112" s="116"/>
      <c r="I112" s="116"/>
      <c r="J112" s="116"/>
      <c r="K112" s="371"/>
      <c r="L112" s="371"/>
      <c r="M112" s="371"/>
      <c r="N112" s="371"/>
      <c r="O112" s="116"/>
      <c r="P112" s="115" t="s">
        <v>67</v>
      </c>
      <c r="Q112" s="118"/>
    </row>
    <row r="113" spans="1:17" s="117" customFormat="1" ht="0.75" customHeight="1">
      <c r="A113" s="114"/>
      <c r="B113" s="116"/>
      <c r="C113" s="116"/>
      <c r="D113" s="116"/>
      <c r="E113" s="116"/>
      <c r="F113" s="116"/>
      <c r="G113" s="116"/>
      <c r="H113" s="116"/>
      <c r="I113" s="116"/>
      <c r="J113" s="116"/>
      <c r="K113" s="371"/>
      <c r="L113" s="371"/>
      <c r="M113" s="371"/>
      <c r="N113" s="371"/>
      <c r="O113" s="116"/>
      <c r="P113" s="115" t="s">
        <v>67</v>
      </c>
      <c r="Q113" s="118"/>
    </row>
    <row r="114" spans="1:17" s="117" customFormat="1" ht="0.75" customHeight="1">
      <c r="A114" s="114"/>
      <c r="B114" s="116"/>
      <c r="C114" s="116"/>
      <c r="D114" s="116"/>
      <c r="E114" s="116"/>
      <c r="F114" s="116"/>
      <c r="G114" s="116"/>
      <c r="H114" s="116"/>
      <c r="I114" s="116"/>
      <c r="J114" s="116"/>
      <c r="K114" s="371"/>
      <c r="L114" s="371"/>
      <c r="M114" s="371"/>
      <c r="N114" s="371"/>
      <c r="O114" s="116"/>
      <c r="P114" s="115" t="s">
        <v>67</v>
      </c>
      <c r="Q114" s="118"/>
    </row>
    <row r="115" spans="1:17" s="117" customFormat="1" ht="0.75" customHeight="1">
      <c r="A115" s="114"/>
      <c r="B115" s="116"/>
      <c r="C115" s="116"/>
      <c r="D115" s="116"/>
      <c r="E115" s="116"/>
      <c r="F115" s="116"/>
      <c r="G115" s="116"/>
      <c r="H115" s="116"/>
      <c r="I115" s="116"/>
      <c r="J115" s="116"/>
      <c r="K115" s="371"/>
      <c r="L115" s="371"/>
      <c r="M115" s="371"/>
      <c r="N115" s="371"/>
      <c r="O115" s="116"/>
      <c r="P115" s="115" t="s">
        <v>67</v>
      </c>
      <c r="Q115" s="118"/>
    </row>
    <row r="116" spans="1:17" s="117" customFormat="1">
      <c r="A116" s="999"/>
      <c r="B116" s="1000"/>
      <c r="C116" s="1000"/>
      <c r="D116" s="1000"/>
      <c r="E116" s="1000"/>
      <c r="F116" s="1000"/>
      <c r="G116" s="1000"/>
      <c r="H116" s="1000"/>
      <c r="I116" s="1000"/>
      <c r="J116" s="1000"/>
      <c r="K116" s="1000"/>
      <c r="L116" s="1000"/>
      <c r="M116" s="1000"/>
      <c r="N116" s="439"/>
      <c r="O116" s="229"/>
      <c r="P116" s="115" t="s">
        <v>67</v>
      </c>
      <c r="Q116" s="118"/>
    </row>
    <row r="117" spans="1:17" s="117" customFormat="1">
      <c r="A117" s="980"/>
      <c r="B117" s="981"/>
      <c r="C117" s="981"/>
      <c r="D117" s="981"/>
      <c r="E117" s="981"/>
      <c r="F117" s="981"/>
      <c r="G117" s="981"/>
      <c r="H117" s="981"/>
      <c r="I117" s="981"/>
      <c r="J117" s="981"/>
      <c r="K117" s="981"/>
      <c r="L117" s="981"/>
      <c r="M117" s="372"/>
      <c r="N117" s="372"/>
      <c r="O117" s="121"/>
      <c r="P117" s="115" t="s">
        <v>15</v>
      </c>
      <c r="Q117" s="118"/>
    </row>
    <row r="118" spans="1:17" s="117" customFormat="1" ht="12.75" customHeight="1">
      <c r="A118" s="118"/>
      <c r="B118" s="118"/>
      <c r="C118" s="118"/>
      <c r="D118" s="118"/>
      <c r="E118" s="118"/>
      <c r="F118" s="118"/>
      <c r="G118" s="118"/>
      <c r="H118" s="118"/>
      <c r="I118" s="118"/>
      <c r="J118" s="118"/>
      <c r="K118" s="368"/>
      <c r="L118" s="368"/>
      <c r="M118" s="368"/>
      <c r="N118" s="368"/>
      <c r="O118" s="118"/>
      <c r="P118" s="122"/>
      <c r="Q118" s="118"/>
    </row>
    <row r="119" spans="1:17" s="117" customFormat="1" ht="14.25" customHeight="1">
      <c r="A119" s="983"/>
      <c r="B119" s="936"/>
      <c r="C119" s="936"/>
      <c r="D119" s="936"/>
      <c r="E119" s="936"/>
      <c r="F119" s="936"/>
      <c r="G119" s="936"/>
      <c r="H119" s="936"/>
      <c r="I119" s="936"/>
      <c r="J119" s="936"/>
      <c r="K119" s="936"/>
      <c r="L119" s="936"/>
      <c r="M119" s="936"/>
      <c r="N119" s="432"/>
      <c r="O119" s="19"/>
      <c r="P119" s="122"/>
      <c r="Q119" s="118"/>
    </row>
    <row r="120" spans="1:17" s="117" customFormat="1">
      <c r="A120" s="998" t="s">
        <v>56</v>
      </c>
      <c r="B120" s="998"/>
      <c r="C120" s="998"/>
      <c r="D120" s="998"/>
      <c r="E120" s="998"/>
      <c r="F120" s="998"/>
      <c r="G120" s="998"/>
      <c r="H120" s="998"/>
      <c r="I120" s="998"/>
      <c r="J120" s="998"/>
      <c r="K120" s="998"/>
      <c r="L120" s="998"/>
      <c r="M120" s="998"/>
      <c r="N120" s="438"/>
      <c r="O120" s="227"/>
      <c r="P120" s="115"/>
    </row>
    <row r="121" spans="1:17" s="117" customFormat="1" ht="46.5" customHeight="1">
      <c r="A121" s="997" t="s">
        <v>3</v>
      </c>
      <c r="B121" s="997"/>
      <c r="C121" s="997"/>
      <c r="D121" s="997"/>
      <c r="E121" s="997"/>
      <c r="F121" s="997"/>
      <c r="G121" s="997"/>
      <c r="H121" s="997"/>
      <c r="I121" s="997"/>
      <c r="J121" s="997"/>
      <c r="K121" s="997"/>
      <c r="L121" s="997"/>
      <c r="M121" s="997"/>
      <c r="N121" s="437"/>
      <c r="O121" s="54"/>
      <c r="P121" s="122"/>
      <c r="Q121" s="118"/>
    </row>
  </sheetData>
  <mergeCells count="43">
    <mergeCell ref="A16:J16"/>
    <mergeCell ref="A10:J10"/>
    <mergeCell ref="A11:N11"/>
    <mergeCell ref="A12:M12"/>
    <mergeCell ref="A95:M95"/>
    <mergeCell ref="I44:I45"/>
    <mergeCell ref="A37:M37"/>
    <mergeCell ref="A38:J38"/>
    <mergeCell ref="A36:J36"/>
    <mergeCell ref="A35:J35"/>
    <mergeCell ref="A87:M87"/>
    <mergeCell ref="A85:M85"/>
    <mergeCell ref="A79:M79"/>
    <mergeCell ref="A81:M81"/>
    <mergeCell ref="A82:M82"/>
    <mergeCell ref="A83:M83"/>
    <mergeCell ref="A97:M97"/>
    <mergeCell ref="A93:M93"/>
    <mergeCell ref="A89:M89"/>
    <mergeCell ref="A91:M91"/>
    <mergeCell ref="A121:M121"/>
    <mergeCell ref="A120:M120"/>
    <mergeCell ref="A99:M99"/>
    <mergeCell ref="A101:M101"/>
    <mergeCell ref="A116:M116"/>
    <mergeCell ref="A117:L117"/>
    <mergeCell ref="A119:M119"/>
    <mergeCell ref="A1:M1"/>
    <mergeCell ref="A77:M77"/>
    <mergeCell ref="A71:M71"/>
    <mergeCell ref="A73:M73"/>
    <mergeCell ref="A63:L63"/>
    <mergeCell ref="A67:L67"/>
    <mergeCell ref="A65:M65"/>
    <mergeCell ref="A3:M3"/>
    <mergeCell ref="A5:M5"/>
    <mergeCell ref="A69:M69"/>
    <mergeCell ref="E44:E45"/>
    <mergeCell ref="G44:G45"/>
    <mergeCell ref="A4:M4"/>
    <mergeCell ref="A75:M75"/>
    <mergeCell ref="A17:M17"/>
    <mergeCell ref="K44:K45"/>
  </mergeCells>
  <phoneticPr fontId="0" type="noConversion"/>
  <printOptions horizontalCentered="1"/>
  <pageMargins left="0.5" right="0.5" top="0.5" bottom="0.25" header="0.5" footer="0.5"/>
  <pageSetup scale="47" fitToHeight="2" orientation="landscape" r:id="rId1"/>
  <headerFooter scaleWithDoc="0" alignWithMargins="0">
    <oddFooter>&amp;C&amp;"Times New Roman,Regular"Exhibit E - Justification for Base Adjustments</oddFooter>
  </headerFooter>
  <rowBreaks count="2" manualBreakCount="2">
    <brk id="43" max="13" man="1"/>
    <brk id="58" max="13" man="1"/>
  </rowBreaks>
</worksheet>
</file>

<file path=xl/worksheets/sheet6.xml><?xml version="1.0" encoding="utf-8"?>
<worksheet xmlns="http://schemas.openxmlformats.org/spreadsheetml/2006/main" xmlns:r="http://schemas.openxmlformats.org/officeDocument/2006/relationships">
  <sheetPr codeName="Sheet11">
    <pageSetUpPr fitToPage="1"/>
  </sheetPr>
  <dimension ref="A1:U41"/>
  <sheetViews>
    <sheetView showGridLines="0" showOutlineSymbols="0" view="pageBreakPreview" zoomScale="70" zoomScaleNormal="75" zoomScaleSheetLayoutView="70" workbookViewId="0">
      <selection activeCell="O12" sqref="O12:P12"/>
    </sheetView>
  </sheetViews>
  <sheetFormatPr defaultColWidth="8.90625" defaultRowHeight="15.6"/>
  <cols>
    <col min="1" max="1" width="3.81640625" style="11" customWidth="1"/>
    <col min="2" max="2" width="20.36328125" style="11" customWidth="1"/>
    <col min="3" max="3" width="5.6328125" style="11" customWidth="1"/>
    <col min="4" max="4" width="6.81640625" style="11" customWidth="1"/>
    <col min="5" max="5" width="11.54296875" style="11" customWidth="1"/>
    <col min="6" max="6" width="5.81640625" style="11" customWidth="1"/>
    <col min="7" max="7" width="5.6328125" style="11" customWidth="1"/>
    <col min="8" max="8" width="7.81640625" style="11" customWidth="1"/>
    <col min="9" max="10" width="5.6328125" style="11" customWidth="1"/>
    <col min="11" max="11" width="7.81640625" style="11" customWidth="1"/>
    <col min="12" max="12" width="5.54296875" style="11" customWidth="1"/>
    <col min="13" max="13" width="5.6328125" style="11" customWidth="1"/>
    <col min="14" max="14" width="7.81640625" style="11" customWidth="1"/>
    <col min="15" max="15" width="12.26953125" style="11" customWidth="1"/>
    <col min="16" max="16" width="11.08984375" style="11" bestFit="1" customWidth="1"/>
    <col min="17" max="17" width="5.453125" style="90" bestFit="1" customWidth="1"/>
    <col min="18" max="18" width="5.453125" style="11" bestFit="1" customWidth="1"/>
    <col min="19" max="16384" width="8.90625" style="11"/>
  </cols>
  <sheetData>
    <row r="1" spans="1:21" ht="21.6">
      <c r="A1" s="1015" t="s">
        <v>151</v>
      </c>
      <c r="B1" s="1016"/>
      <c r="C1" s="1016"/>
      <c r="D1" s="1016"/>
      <c r="E1" s="1016"/>
      <c r="F1" s="1016"/>
      <c r="G1" s="1016"/>
      <c r="H1" s="1016"/>
      <c r="I1" s="1016"/>
      <c r="J1" s="1016"/>
      <c r="K1" s="1016"/>
      <c r="L1" s="1016"/>
      <c r="M1" s="1016"/>
      <c r="N1" s="1016"/>
      <c r="O1" s="1016"/>
      <c r="P1" s="1016"/>
      <c r="Q1" s="235"/>
      <c r="R1" s="8"/>
      <c r="T1" s="235" t="s">
        <v>67</v>
      </c>
    </row>
    <row r="2" spans="1:21">
      <c r="A2" s="9"/>
      <c r="B2" s="9"/>
      <c r="C2" s="9"/>
      <c r="D2" s="9"/>
      <c r="E2" s="9"/>
      <c r="F2" s="9"/>
      <c r="G2" s="9"/>
      <c r="H2" s="9"/>
      <c r="I2" s="9"/>
      <c r="J2" s="9"/>
      <c r="K2" s="9"/>
      <c r="L2" s="9"/>
      <c r="M2" s="9"/>
      <c r="N2" s="9"/>
      <c r="O2" s="9"/>
      <c r="P2" s="9"/>
      <c r="Q2" s="235"/>
      <c r="R2" s="8"/>
      <c r="T2" s="235" t="s">
        <v>67</v>
      </c>
    </row>
    <row r="3" spans="1:21">
      <c r="A3" s="1017" t="s">
        <v>131</v>
      </c>
      <c r="B3" s="1018"/>
      <c r="C3" s="1018"/>
      <c r="D3" s="1018"/>
      <c r="E3" s="1018"/>
      <c r="F3" s="1018"/>
      <c r="G3" s="1018"/>
      <c r="H3" s="1018"/>
      <c r="I3" s="1018"/>
      <c r="J3" s="1018"/>
      <c r="K3" s="1018"/>
      <c r="L3" s="1018"/>
      <c r="M3" s="1018"/>
      <c r="N3" s="1018"/>
      <c r="O3" s="1018"/>
      <c r="P3" s="1018"/>
      <c r="Q3" s="235"/>
      <c r="R3" s="8"/>
      <c r="T3" s="235" t="s">
        <v>67</v>
      </c>
    </row>
    <row r="4" spans="1:21">
      <c r="A4" s="1012" t="str">
        <f>+'B. Summary of Requirements '!A4</f>
        <v>Federal Prison System</v>
      </c>
      <c r="B4" s="1013"/>
      <c r="C4" s="1013"/>
      <c r="D4" s="1013"/>
      <c r="E4" s="1013"/>
      <c r="F4" s="1013"/>
      <c r="G4" s="1013"/>
      <c r="H4" s="1013"/>
      <c r="I4" s="1013"/>
      <c r="J4" s="1013"/>
      <c r="K4" s="1013"/>
      <c r="L4" s="1013"/>
      <c r="M4" s="1013"/>
      <c r="N4" s="1013"/>
      <c r="O4" s="1013"/>
      <c r="P4" s="1013"/>
      <c r="Q4" s="235"/>
      <c r="R4" s="8"/>
      <c r="T4" s="235" t="s">
        <v>67</v>
      </c>
    </row>
    <row r="5" spans="1:21">
      <c r="A5" s="1012" t="str">
        <f>+'B. Summary of Requirements '!A5</f>
        <v>Buildings and Facilities</v>
      </c>
      <c r="B5" s="1018"/>
      <c r="C5" s="1018"/>
      <c r="D5" s="1018"/>
      <c r="E5" s="1018"/>
      <c r="F5" s="1018"/>
      <c r="G5" s="1018"/>
      <c r="H5" s="1018"/>
      <c r="I5" s="1018"/>
      <c r="J5" s="1018"/>
      <c r="K5" s="1018"/>
      <c r="L5" s="1018"/>
      <c r="M5" s="1018"/>
      <c r="N5" s="1018"/>
      <c r="O5" s="1018"/>
      <c r="P5" s="1018"/>
      <c r="Q5" s="235"/>
      <c r="R5" s="8"/>
      <c r="T5" s="235" t="s">
        <v>67</v>
      </c>
    </row>
    <row r="6" spans="1:21">
      <c r="A6" s="1012" t="s">
        <v>51</v>
      </c>
      <c r="B6" s="1013"/>
      <c r="C6" s="1013"/>
      <c r="D6" s="1013"/>
      <c r="E6" s="1013"/>
      <c r="F6" s="1013"/>
      <c r="G6" s="1013"/>
      <c r="H6" s="1013"/>
      <c r="I6" s="1013"/>
      <c r="J6" s="1013"/>
      <c r="K6" s="1013"/>
      <c r="L6" s="1013"/>
      <c r="M6" s="1013"/>
      <c r="N6" s="1013"/>
      <c r="O6" s="1013"/>
      <c r="P6" s="1013"/>
      <c r="Q6" s="235"/>
      <c r="R6" s="8"/>
      <c r="T6" s="235" t="s">
        <v>67</v>
      </c>
    </row>
    <row r="7" spans="1:21">
      <c r="A7" s="9"/>
      <c r="B7" s="9"/>
      <c r="C7" s="9"/>
      <c r="D7" s="9"/>
      <c r="E7" s="9"/>
      <c r="F7" s="10"/>
      <c r="G7" s="10"/>
      <c r="H7" s="10"/>
      <c r="I7" s="10"/>
      <c r="J7" s="10"/>
      <c r="K7" s="10"/>
      <c r="L7" s="10"/>
      <c r="M7" s="10"/>
      <c r="N7" s="10"/>
      <c r="O7" s="9"/>
      <c r="P7" s="9"/>
      <c r="Q7" s="235"/>
      <c r="R7" s="8"/>
      <c r="T7" s="235" t="s">
        <v>67</v>
      </c>
    </row>
    <row r="8" spans="1:21">
      <c r="A8" s="9"/>
      <c r="B8" s="9"/>
      <c r="C8" s="10"/>
      <c r="D8" s="10"/>
      <c r="E8" s="10"/>
      <c r="F8" s="10"/>
      <c r="G8" s="10"/>
      <c r="H8" s="10"/>
      <c r="I8" s="10"/>
      <c r="J8" s="10"/>
      <c r="K8" s="10"/>
      <c r="L8" s="10"/>
      <c r="M8" s="10"/>
      <c r="N8" s="10"/>
      <c r="O8" s="9"/>
      <c r="P8" s="9"/>
      <c r="Q8" s="235"/>
      <c r="R8" s="8"/>
      <c r="T8" s="235" t="s">
        <v>67</v>
      </c>
    </row>
    <row r="9" spans="1:21" ht="18" customHeight="1">
      <c r="A9" s="143"/>
      <c r="B9" s="29"/>
      <c r="C9" s="1025" t="s">
        <v>354</v>
      </c>
      <c r="D9" s="1026"/>
      <c r="E9" s="1027"/>
      <c r="F9" s="1019" t="s">
        <v>353</v>
      </c>
      <c r="G9" s="1020"/>
      <c r="H9" s="1021"/>
      <c r="I9" s="1019" t="s">
        <v>55</v>
      </c>
      <c r="J9" s="1020"/>
      <c r="K9" s="1021"/>
      <c r="L9" s="1025" t="s">
        <v>14</v>
      </c>
      <c r="M9" s="1026"/>
      <c r="N9" s="1039"/>
      <c r="O9" s="1035" t="s">
        <v>363</v>
      </c>
      <c r="P9" s="1035" t="s">
        <v>364</v>
      </c>
      <c r="Q9" s="1025" t="s">
        <v>152</v>
      </c>
      <c r="R9" s="1026"/>
      <c r="S9" s="1027"/>
      <c r="T9" s="235" t="s">
        <v>67</v>
      </c>
      <c r="U9" s="8"/>
    </row>
    <row r="10" spans="1:21" ht="18" customHeight="1">
      <c r="A10" s="144"/>
      <c r="B10" s="72"/>
      <c r="C10" s="1028"/>
      <c r="D10" s="1029"/>
      <c r="E10" s="1030"/>
      <c r="F10" s="1022"/>
      <c r="G10" s="1023"/>
      <c r="H10" s="1024"/>
      <c r="I10" s="1022"/>
      <c r="J10" s="1023"/>
      <c r="K10" s="1024"/>
      <c r="L10" s="1028"/>
      <c r="M10" s="1029"/>
      <c r="N10" s="1029"/>
      <c r="O10" s="1036"/>
      <c r="P10" s="1036"/>
      <c r="Q10" s="1028"/>
      <c r="R10" s="1029"/>
      <c r="S10" s="1030"/>
      <c r="T10" s="235" t="s">
        <v>67</v>
      </c>
      <c r="U10" s="8"/>
    </row>
    <row r="11" spans="1:21" ht="3.6" customHeight="1">
      <c r="A11" s="144"/>
      <c r="B11" s="9"/>
      <c r="C11" s="144"/>
      <c r="D11" s="9"/>
      <c r="E11" s="9"/>
      <c r="F11" s="144"/>
      <c r="G11" s="9"/>
      <c r="H11" s="9"/>
      <c r="I11" s="144"/>
      <c r="J11" s="9"/>
      <c r="K11" s="9"/>
      <c r="L11" s="144"/>
      <c r="M11" s="9"/>
      <c r="N11" s="9"/>
      <c r="O11" s="864"/>
      <c r="P11" s="864"/>
      <c r="Q11" s="144"/>
      <c r="R11" s="9"/>
      <c r="S11" s="28"/>
      <c r="T11" s="235" t="s">
        <v>67</v>
      </c>
      <c r="U11" s="8"/>
    </row>
    <row r="12" spans="1:21" ht="17.399999999999999" thickBot="1">
      <c r="A12" s="145" t="s">
        <v>22</v>
      </c>
      <c r="B12" s="32"/>
      <c r="C12" s="823" t="s">
        <v>58</v>
      </c>
      <c r="D12" s="824" t="s">
        <v>24</v>
      </c>
      <c r="E12" s="824" t="s">
        <v>60</v>
      </c>
      <c r="F12" s="823" t="s">
        <v>58</v>
      </c>
      <c r="G12" s="824" t="s">
        <v>24</v>
      </c>
      <c r="H12" s="824" t="s">
        <v>60</v>
      </c>
      <c r="I12" s="823" t="s">
        <v>58</v>
      </c>
      <c r="J12" s="824" t="s">
        <v>24</v>
      </c>
      <c r="K12" s="824" t="s">
        <v>60</v>
      </c>
      <c r="L12" s="823" t="s">
        <v>58</v>
      </c>
      <c r="M12" s="824" t="s">
        <v>24</v>
      </c>
      <c r="N12" s="824" t="s">
        <v>60</v>
      </c>
      <c r="O12" s="1231" t="s">
        <v>60</v>
      </c>
      <c r="P12" s="1231" t="s">
        <v>60</v>
      </c>
      <c r="Q12" s="823" t="s">
        <v>58</v>
      </c>
      <c r="R12" s="824" t="s">
        <v>24</v>
      </c>
      <c r="S12" s="825" t="s">
        <v>60</v>
      </c>
      <c r="T12" s="235" t="s">
        <v>67</v>
      </c>
      <c r="U12" s="8"/>
    </row>
    <row r="13" spans="1:21" ht="16.8">
      <c r="A13" s="1031"/>
      <c r="B13" s="1032"/>
      <c r="C13" s="136"/>
      <c r="D13" s="137"/>
      <c r="E13" s="137"/>
      <c r="F13" s="136"/>
      <c r="G13" s="137"/>
      <c r="H13" s="137"/>
      <c r="I13" s="136"/>
      <c r="J13" s="137"/>
      <c r="K13" s="137"/>
      <c r="L13" s="136"/>
      <c r="M13" s="137"/>
      <c r="N13" s="137"/>
      <c r="O13" s="865"/>
      <c r="P13" s="865"/>
      <c r="Q13" s="136"/>
      <c r="R13" s="137"/>
      <c r="S13" s="100"/>
      <c r="T13" s="235" t="s">
        <v>67</v>
      </c>
      <c r="U13" s="8"/>
    </row>
    <row r="14" spans="1:21" ht="16.8">
      <c r="A14" s="1033" t="s">
        <v>0</v>
      </c>
      <c r="B14" s="1034"/>
      <c r="C14" s="136">
        <v>140</v>
      </c>
      <c r="D14" s="137">
        <v>122</v>
      </c>
      <c r="E14" s="137">
        <v>25335</v>
      </c>
      <c r="F14" s="136">
        <v>0</v>
      </c>
      <c r="G14" s="137">
        <v>0</v>
      </c>
      <c r="H14" s="137">
        <v>0</v>
      </c>
      <c r="I14" s="136">
        <v>0</v>
      </c>
      <c r="J14" s="137">
        <v>0</v>
      </c>
      <c r="K14" s="137">
        <v>0</v>
      </c>
      <c r="L14" s="136">
        <v>0</v>
      </c>
      <c r="M14" s="137">
        <v>0</v>
      </c>
      <c r="N14" s="137">
        <v>0</v>
      </c>
      <c r="O14" s="865">
        <v>196733</v>
      </c>
      <c r="P14" s="865">
        <v>0</v>
      </c>
      <c r="Q14" s="136">
        <f>SUM(C14+F14+I14+L14)</f>
        <v>140</v>
      </c>
      <c r="R14" s="137">
        <f>D14+G14+J14+M14</f>
        <v>122</v>
      </c>
      <c r="S14" s="100">
        <f>E14+H14+K14+N14+O14</f>
        <v>222068</v>
      </c>
      <c r="T14" s="235" t="s">
        <v>67</v>
      </c>
      <c r="U14" s="8"/>
    </row>
    <row r="15" spans="1:21" ht="16.8">
      <c r="A15" s="1033"/>
      <c r="B15" s="1034"/>
      <c r="C15" s="136"/>
      <c r="D15" s="137"/>
      <c r="E15" s="137"/>
      <c r="F15" s="136"/>
      <c r="G15" s="137"/>
      <c r="H15" s="137"/>
      <c r="I15" s="136"/>
      <c r="J15" s="137"/>
      <c r="K15" s="137"/>
      <c r="L15" s="136"/>
      <c r="M15" s="137"/>
      <c r="N15" s="137"/>
      <c r="O15" s="865"/>
      <c r="P15" s="865"/>
      <c r="Q15" s="136"/>
      <c r="R15" s="137"/>
      <c r="S15" s="100"/>
      <c r="T15" s="235" t="s">
        <v>67</v>
      </c>
      <c r="U15" s="8"/>
    </row>
    <row r="16" spans="1:21" ht="16.8">
      <c r="A16" s="146" t="s">
        <v>1</v>
      </c>
      <c r="B16" s="147"/>
      <c r="C16" s="148">
        <v>141</v>
      </c>
      <c r="D16" s="149">
        <v>141</v>
      </c>
      <c r="E16" s="149">
        <v>73622</v>
      </c>
      <c r="F16" s="148">
        <v>0</v>
      </c>
      <c r="G16" s="149">
        <v>0</v>
      </c>
      <c r="H16" s="149">
        <v>0</v>
      </c>
      <c r="I16" s="148">
        <v>0</v>
      </c>
      <c r="J16" s="149">
        <v>0</v>
      </c>
      <c r="K16" s="149">
        <v>0</v>
      </c>
      <c r="L16" s="148">
        <v>0</v>
      </c>
      <c r="M16" s="149">
        <v>0</v>
      </c>
      <c r="N16" s="868">
        <v>0</v>
      </c>
      <c r="O16" s="866">
        <v>27040</v>
      </c>
      <c r="P16" s="866">
        <v>0</v>
      </c>
      <c r="Q16" s="148">
        <f>SUM(C16+F16+I16+L16)</f>
        <v>141</v>
      </c>
      <c r="R16" s="149">
        <f>D16+G16+J16+M16</f>
        <v>141</v>
      </c>
      <c r="S16" s="150">
        <f>E16+H16+K16+N16+O16</f>
        <v>100662</v>
      </c>
      <c r="T16" s="235" t="s">
        <v>67</v>
      </c>
      <c r="U16" s="8"/>
    </row>
    <row r="17" spans="1:21" ht="9" customHeight="1">
      <c r="A17" s="144"/>
      <c r="B17" s="9" t="s">
        <v>59</v>
      </c>
      <c r="C17" s="144"/>
      <c r="D17" s="72"/>
      <c r="E17" s="72"/>
      <c r="F17" s="144"/>
      <c r="G17" s="72"/>
      <c r="H17" s="72"/>
      <c r="I17" s="144"/>
      <c r="J17" s="72"/>
      <c r="K17" s="72"/>
      <c r="L17" s="144"/>
      <c r="M17" s="72"/>
      <c r="N17" s="72"/>
      <c r="O17" s="864"/>
      <c r="P17" s="864"/>
      <c r="Q17" s="144"/>
      <c r="R17" s="72"/>
      <c r="S17" s="28"/>
      <c r="T17" s="235" t="s">
        <v>67</v>
      </c>
      <c r="U17" s="8"/>
    </row>
    <row r="18" spans="1:21" ht="16.8">
      <c r="A18" s="1037" t="s">
        <v>65</v>
      </c>
      <c r="B18" s="1038"/>
      <c r="C18" s="139">
        <f t="shared" ref="C18:I18" si="0">SUM(C13:C16)</f>
        <v>281</v>
      </c>
      <c r="D18" s="140">
        <f t="shared" si="0"/>
        <v>263</v>
      </c>
      <c r="E18" s="138">
        <f>SUM(E14:E16)</f>
        <v>98957</v>
      </c>
      <c r="F18" s="139">
        <f t="shared" si="0"/>
        <v>0</v>
      </c>
      <c r="G18" s="140">
        <f t="shared" si="0"/>
        <v>0</v>
      </c>
      <c r="H18" s="141">
        <f t="shared" si="0"/>
        <v>0</v>
      </c>
      <c r="I18" s="139">
        <f t="shared" si="0"/>
        <v>0</v>
      </c>
      <c r="J18" s="140">
        <f>SUM(J13:J16)</f>
        <v>0</v>
      </c>
      <c r="K18" s="138">
        <f t="shared" ref="K18:R18" si="1">SUM(K13:K16)</f>
        <v>0</v>
      </c>
      <c r="L18" s="139">
        <f t="shared" si="1"/>
        <v>0</v>
      </c>
      <c r="M18" s="140">
        <f t="shared" si="1"/>
        <v>0</v>
      </c>
      <c r="N18" s="869">
        <f t="shared" si="1"/>
        <v>0</v>
      </c>
      <c r="O18" s="867">
        <v>223773</v>
      </c>
      <c r="P18" s="867">
        <v>0</v>
      </c>
      <c r="Q18" s="139">
        <f t="shared" si="1"/>
        <v>281</v>
      </c>
      <c r="R18" s="140">
        <f t="shared" si="1"/>
        <v>263</v>
      </c>
      <c r="S18" s="141">
        <f>SUM(S13:S16)</f>
        <v>322730</v>
      </c>
      <c r="T18" s="235" t="s">
        <v>67</v>
      </c>
      <c r="U18" s="8"/>
    </row>
    <row r="19" spans="1:21">
      <c r="A19" s="9"/>
      <c r="B19" s="9"/>
      <c r="C19" s="9"/>
      <c r="D19" s="9"/>
      <c r="E19" s="9"/>
      <c r="F19" s="9"/>
      <c r="G19" s="9"/>
      <c r="H19" s="9"/>
      <c r="I19" s="9"/>
      <c r="J19" s="9"/>
      <c r="K19" s="9"/>
      <c r="L19" s="9"/>
      <c r="M19" s="9"/>
      <c r="N19" s="9"/>
      <c r="O19" s="9"/>
      <c r="P19" s="9"/>
      <c r="Q19" s="235"/>
      <c r="R19" s="8"/>
      <c r="T19" s="235" t="s">
        <v>67</v>
      </c>
    </row>
    <row r="20" spans="1:21">
      <c r="A20" s="9"/>
      <c r="B20" s="9"/>
      <c r="C20" s="9"/>
      <c r="D20" s="9"/>
      <c r="E20" s="9"/>
      <c r="F20" s="9"/>
      <c r="G20" s="9"/>
      <c r="H20" s="9"/>
      <c r="I20" s="9"/>
      <c r="J20" s="9"/>
      <c r="K20" s="9"/>
      <c r="L20" s="9"/>
      <c r="M20" s="9"/>
      <c r="N20" s="9"/>
      <c r="O20" s="9"/>
      <c r="P20" s="9"/>
      <c r="Q20" s="235"/>
      <c r="R20" s="8"/>
      <c r="T20" s="235" t="s">
        <v>67</v>
      </c>
    </row>
    <row r="21" spans="1:21">
      <c r="A21" s="11" t="s">
        <v>356</v>
      </c>
      <c r="B21" s="9"/>
      <c r="C21" s="9"/>
      <c r="D21" s="9"/>
      <c r="E21" s="9"/>
      <c r="F21" s="9"/>
      <c r="G21" s="9"/>
      <c r="H21" s="9"/>
      <c r="I21" s="9"/>
      <c r="J21" s="9"/>
      <c r="K21" s="9"/>
      <c r="L21" s="9"/>
      <c r="M21" s="9"/>
      <c r="N21" s="9"/>
      <c r="O21" s="9"/>
      <c r="P21" s="9"/>
      <c r="Q21" s="235"/>
      <c r="R21" s="8"/>
      <c r="T21" s="235" t="s">
        <v>67</v>
      </c>
    </row>
    <row r="22" spans="1:21">
      <c r="A22" s="1042"/>
      <c r="B22" s="1042"/>
      <c r="C22" s="1042"/>
      <c r="D22" s="1042"/>
      <c r="E22" s="1042"/>
      <c r="F22" s="1042"/>
      <c r="G22" s="1042"/>
      <c r="H22" s="1042"/>
      <c r="I22" s="1042"/>
      <c r="J22" s="1042"/>
      <c r="K22" s="1042"/>
      <c r="L22" s="1042"/>
      <c r="M22" s="1042"/>
      <c r="N22" s="1042"/>
      <c r="O22" s="1042"/>
      <c r="P22" s="1042"/>
      <c r="Q22" s="235"/>
      <c r="R22" s="8"/>
      <c r="T22" s="235" t="s">
        <v>67</v>
      </c>
    </row>
    <row r="23" spans="1:21">
      <c r="A23" s="11" t="s">
        <v>355</v>
      </c>
      <c r="B23" s="26"/>
      <c r="C23" s="26"/>
      <c r="D23" s="26"/>
      <c r="E23" s="26"/>
      <c r="F23" s="26"/>
      <c r="G23" s="26"/>
      <c r="H23" s="26"/>
      <c r="I23" s="26"/>
      <c r="J23" s="26"/>
      <c r="K23" s="26"/>
      <c r="L23" s="26"/>
      <c r="M23" s="26"/>
      <c r="N23" s="26"/>
      <c r="O23" s="26"/>
      <c r="P23" s="26"/>
      <c r="Q23" s="235"/>
      <c r="R23" s="8"/>
      <c r="T23" s="235" t="s">
        <v>67</v>
      </c>
    </row>
    <row r="24" spans="1:21">
      <c r="A24" s="11" t="s">
        <v>105</v>
      </c>
      <c r="B24" s="9"/>
      <c r="C24" s="9"/>
      <c r="D24" s="9"/>
      <c r="E24" s="9"/>
      <c r="F24" s="9"/>
      <c r="G24" s="9"/>
      <c r="H24" s="9"/>
      <c r="I24" s="9"/>
      <c r="J24" s="9"/>
      <c r="K24" s="9"/>
      <c r="L24" s="9"/>
      <c r="M24" s="9"/>
      <c r="N24" s="9"/>
      <c r="O24" s="9"/>
      <c r="P24" s="9"/>
      <c r="Q24" s="235"/>
      <c r="R24" s="8"/>
      <c r="T24" s="235" t="s">
        <v>67</v>
      </c>
    </row>
    <row r="25" spans="1:21">
      <c r="A25" s="1014"/>
      <c r="B25" s="1014"/>
      <c r="C25" s="1014"/>
      <c r="D25" s="1014"/>
      <c r="E25" s="1014"/>
      <c r="F25" s="1014"/>
      <c r="G25" s="1014"/>
      <c r="H25" s="1014"/>
      <c r="I25" s="1014"/>
      <c r="J25" s="1014"/>
      <c r="K25" s="1014"/>
      <c r="L25" s="1014"/>
      <c r="M25" s="1014"/>
      <c r="N25" s="1014"/>
      <c r="O25" s="1014"/>
      <c r="P25" s="1014"/>
      <c r="Q25" s="234"/>
      <c r="R25" s="8"/>
      <c r="T25" s="235" t="s">
        <v>15</v>
      </c>
    </row>
    <row r="26" spans="1:21">
      <c r="A26" s="9"/>
      <c r="B26" s="9"/>
      <c r="C26" s="9"/>
      <c r="D26" s="9"/>
      <c r="E26" s="9"/>
      <c r="F26" s="9"/>
      <c r="G26" s="9"/>
      <c r="H26" s="9"/>
      <c r="I26" s="9"/>
      <c r="J26" s="9"/>
      <c r="K26" s="9"/>
      <c r="L26" s="9"/>
      <c r="M26" s="9"/>
      <c r="N26" s="9"/>
      <c r="O26" s="9"/>
      <c r="P26" s="9"/>
      <c r="R26" s="234"/>
      <c r="S26" s="18"/>
    </row>
    <row r="27" spans="1:21">
      <c r="A27" s="27"/>
      <c r="B27" s="27"/>
      <c r="C27" s="27"/>
      <c r="D27" s="27"/>
      <c r="E27" s="27"/>
      <c r="F27" s="27"/>
      <c r="G27" s="27"/>
      <c r="H27" s="27"/>
      <c r="I27" s="27"/>
      <c r="J27" s="27"/>
      <c r="K27" s="27"/>
      <c r="L27" s="1"/>
      <c r="M27" s="1"/>
      <c r="N27" s="1"/>
      <c r="O27" s="1"/>
      <c r="P27" s="1"/>
    </row>
    <row r="28" spans="1:21">
      <c r="A28" s="27"/>
      <c r="B28" s="27"/>
      <c r="C28" s="27"/>
      <c r="D28" s="27"/>
      <c r="E28" s="27"/>
      <c r="F28" s="27"/>
      <c r="G28" s="27"/>
      <c r="H28" s="27"/>
      <c r="I28" s="27"/>
      <c r="J28" s="27"/>
      <c r="K28" s="27"/>
      <c r="L28" s="1"/>
      <c r="M28" s="1"/>
      <c r="N28" s="1"/>
      <c r="O28" s="1"/>
      <c r="P28" s="1"/>
    </row>
    <row r="29" spans="1:21" ht="17.399999999999999">
      <c r="A29" s="1043"/>
      <c r="B29" s="1044"/>
      <c r="C29" s="1044"/>
      <c r="D29" s="1044"/>
      <c r="E29" s="1044"/>
      <c r="F29" s="1044"/>
      <c r="G29" s="1044"/>
      <c r="H29" s="1044"/>
      <c r="I29" s="1044"/>
      <c r="J29" s="1044"/>
      <c r="K29" s="1044"/>
      <c r="L29" s="1044"/>
      <c r="M29" s="1044"/>
      <c r="N29" s="1044"/>
      <c r="O29" s="1044"/>
      <c r="P29" s="1044"/>
    </row>
    <row r="30" spans="1:21" ht="17.399999999999999">
      <c r="A30" s="66"/>
      <c r="B30" s="63"/>
      <c r="C30" s="63"/>
      <c r="D30" s="63"/>
      <c r="E30" s="63"/>
      <c r="F30" s="63"/>
      <c r="G30" s="63"/>
      <c r="H30" s="63"/>
      <c r="I30" s="63"/>
      <c r="J30" s="63"/>
      <c r="K30" s="63"/>
      <c r="L30" s="63"/>
      <c r="M30" s="63"/>
      <c r="N30" s="63"/>
      <c r="O30" s="63"/>
      <c r="P30" s="63"/>
    </row>
    <row r="31" spans="1:21" ht="17.399999999999999">
      <c r="A31" s="1045"/>
      <c r="B31" s="1041"/>
      <c r="C31" s="1041"/>
      <c r="D31" s="1041"/>
      <c r="E31" s="1041"/>
      <c r="F31" s="1041"/>
      <c r="G31" s="1041"/>
      <c r="H31" s="1041"/>
      <c r="I31" s="1041"/>
      <c r="J31" s="1041"/>
      <c r="K31" s="1041"/>
      <c r="L31" s="1041"/>
      <c r="M31" s="1041"/>
      <c r="N31" s="1041"/>
      <c r="O31" s="1041"/>
      <c r="P31" s="1041"/>
    </row>
    <row r="32" spans="1:21" ht="24" customHeight="1">
      <c r="A32" s="1040"/>
      <c r="B32" s="1041"/>
      <c r="C32" s="1041"/>
      <c r="D32" s="1041"/>
      <c r="E32" s="1041"/>
      <c r="F32" s="1041"/>
      <c r="G32" s="1041"/>
      <c r="H32" s="1041"/>
      <c r="I32" s="1041"/>
      <c r="J32" s="1041"/>
      <c r="K32" s="1041"/>
      <c r="L32" s="1041"/>
      <c r="M32" s="1041"/>
      <c r="N32" s="1041"/>
      <c r="O32" s="1041"/>
      <c r="P32" s="1041"/>
    </row>
    <row r="33" spans="1:16" ht="23.25" customHeight="1">
      <c r="A33" s="1045"/>
      <c r="B33" s="1046"/>
      <c r="C33" s="1046"/>
      <c r="D33" s="1046"/>
      <c r="E33" s="1046"/>
      <c r="F33" s="1046"/>
      <c r="G33" s="1046"/>
      <c r="H33" s="1046"/>
      <c r="I33" s="1046"/>
      <c r="J33" s="1046"/>
      <c r="K33" s="1046"/>
      <c r="L33" s="1046"/>
      <c r="M33" s="1046"/>
      <c r="N33" s="1046"/>
      <c r="O33" s="1046"/>
      <c r="P33" s="1046"/>
    </row>
    <row r="34" spans="1:16" ht="9.75" customHeight="1">
      <c r="A34" s="60"/>
      <c r="B34" s="60"/>
      <c r="C34" s="60"/>
      <c r="D34" s="60"/>
      <c r="E34" s="60"/>
      <c r="F34" s="60"/>
      <c r="G34" s="60"/>
      <c r="H34" s="60"/>
      <c r="I34" s="60"/>
      <c r="J34" s="60"/>
      <c r="K34" s="60"/>
      <c r="L34" s="60"/>
      <c r="M34" s="60"/>
      <c r="N34" s="60"/>
      <c r="O34" s="60"/>
      <c r="P34" s="60"/>
    </row>
    <row r="35" spans="1:16" ht="17.399999999999999">
      <c r="A35" s="1045"/>
      <c r="B35" s="1047"/>
      <c r="C35" s="1047"/>
      <c r="D35" s="1047"/>
      <c r="E35" s="1047"/>
      <c r="F35" s="1047"/>
      <c r="G35" s="1047"/>
      <c r="H35" s="1047"/>
      <c r="I35" s="1047"/>
      <c r="J35" s="1047"/>
      <c r="K35" s="1047"/>
      <c r="L35" s="1047"/>
      <c r="M35" s="1047"/>
      <c r="N35" s="1047"/>
      <c r="O35" s="1047"/>
      <c r="P35" s="1047"/>
    </row>
    <row r="36" spans="1:16" ht="11.25" customHeight="1">
      <c r="A36" s="60"/>
      <c r="B36" s="60"/>
      <c r="C36" s="60"/>
      <c r="D36" s="60"/>
      <c r="E36" s="60"/>
      <c r="F36" s="60"/>
      <c r="G36" s="60"/>
      <c r="H36" s="60"/>
      <c r="I36" s="60"/>
      <c r="J36" s="60"/>
      <c r="K36" s="60"/>
      <c r="L36" s="60"/>
      <c r="M36" s="60"/>
      <c r="N36" s="60"/>
      <c r="O36" s="60"/>
      <c r="P36" s="60"/>
    </row>
    <row r="37" spans="1:16" ht="17.399999999999999">
      <c r="A37" s="1040"/>
      <c r="B37" s="1046"/>
      <c r="C37" s="1046"/>
      <c r="D37" s="1046"/>
      <c r="E37" s="1046"/>
      <c r="F37" s="1046"/>
      <c r="G37" s="1046"/>
      <c r="H37" s="1046"/>
      <c r="I37" s="1046"/>
      <c r="J37" s="1046"/>
      <c r="K37" s="1046"/>
      <c r="L37" s="1046"/>
      <c r="M37" s="1046"/>
      <c r="N37" s="1046"/>
      <c r="O37" s="1046"/>
      <c r="P37" s="1046"/>
    </row>
    <row r="38" spans="1:16" ht="7.5" customHeight="1">
      <c r="A38" s="76"/>
      <c r="B38" s="75"/>
      <c r="C38" s="75"/>
      <c r="D38" s="75"/>
      <c r="E38" s="75"/>
      <c r="F38" s="75"/>
      <c r="G38" s="75"/>
      <c r="H38" s="75"/>
      <c r="I38" s="75"/>
      <c r="J38" s="75"/>
      <c r="K38" s="75"/>
      <c r="L38" s="75"/>
      <c r="M38" s="75"/>
      <c r="N38" s="75"/>
      <c r="O38" s="75"/>
      <c r="P38" s="75"/>
    </row>
    <row r="39" spans="1:16" ht="17.399999999999999">
      <c r="A39" s="77"/>
      <c r="B39" s="64"/>
      <c r="C39" s="75"/>
      <c r="D39" s="75"/>
      <c r="E39" s="75"/>
      <c r="F39" s="75"/>
      <c r="G39" s="75"/>
      <c r="H39" s="75"/>
      <c r="I39" s="75"/>
      <c r="J39" s="75"/>
      <c r="K39" s="75"/>
      <c r="L39" s="75"/>
      <c r="M39" s="75"/>
      <c r="N39" s="75"/>
      <c r="O39" s="75"/>
      <c r="P39" s="75"/>
    </row>
    <row r="40" spans="1:16" ht="11.25" customHeight="1">
      <c r="A40" s="60"/>
      <c r="B40" s="60"/>
      <c r="C40" s="60"/>
      <c r="D40" s="60"/>
      <c r="E40" s="60"/>
      <c r="F40" s="60"/>
      <c r="G40" s="60"/>
      <c r="H40" s="60"/>
      <c r="I40" s="60"/>
      <c r="J40" s="60"/>
      <c r="K40" s="60"/>
      <c r="L40" s="60"/>
      <c r="M40" s="60"/>
      <c r="N40" s="60"/>
      <c r="O40" s="60"/>
      <c r="P40" s="60"/>
    </row>
    <row r="41" spans="1:16" ht="15" customHeight="1">
      <c r="A41" s="1040"/>
      <c r="B41" s="1041"/>
      <c r="C41" s="1041"/>
      <c r="D41" s="1041"/>
      <c r="E41" s="1041"/>
      <c r="F41" s="1041"/>
      <c r="G41" s="1041"/>
      <c r="H41" s="1041"/>
      <c r="I41" s="1041"/>
      <c r="J41" s="1041"/>
      <c r="K41" s="1041"/>
      <c r="L41" s="1041"/>
      <c r="M41" s="1041"/>
      <c r="N41" s="1041"/>
      <c r="O41" s="1041"/>
      <c r="P41" s="1041"/>
    </row>
  </sheetData>
  <mergeCells count="25">
    <mergeCell ref="A32:P32"/>
    <mergeCell ref="A41:P41"/>
    <mergeCell ref="A22:P22"/>
    <mergeCell ref="A29:P29"/>
    <mergeCell ref="A31:P31"/>
    <mergeCell ref="A33:P33"/>
    <mergeCell ref="A35:P35"/>
    <mergeCell ref="A37:P37"/>
    <mergeCell ref="Q9:S10"/>
    <mergeCell ref="A15:B15"/>
    <mergeCell ref="A18:B18"/>
    <mergeCell ref="I9:K10"/>
    <mergeCell ref="L9:N10"/>
    <mergeCell ref="A6:P6"/>
    <mergeCell ref="A25:P25"/>
    <mergeCell ref="A1:P1"/>
    <mergeCell ref="A3:P3"/>
    <mergeCell ref="A4:P4"/>
    <mergeCell ref="A5:P5"/>
    <mergeCell ref="F9:H10"/>
    <mergeCell ref="C9:E10"/>
    <mergeCell ref="A13:B13"/>
    <mergeCell ref="A14:B14"/>
    <mergeCell ref="O9:O10"/>
    <mergeCell ref="P9:P10"/>
  </mergeCells>
  <phoneticPr fontId="0" type="noConversion"/>
  <printOptions horizontalCentered="1"/>
  <pageMargins left="0.5" right="0.5" top="1" bottom="1" header="0" footer="0.5"/>
  <pageSetup scale="71" firstPageNumber="2" orientation="landscape" useFirstPageNumber="1" r:id="rId1"/>
  <headerFooter scaleWithDoc="0">
    <oddFooter>&amp;C&amp;"Times New Roman,Regular"&amp;14Exhibit F - Crosswalk of 2011 Availability</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V27"/>
  <sheetViews>
    <sheetView tabSelected="1" view="pageBreakPreview" topLeftCell="D4" zoomScaleNormal="75" zoomScaleSheetLayoutView="100" workbookViewId="0">
      <selection activeCell="J17" sqref="J17"/>
    </sheetView>
  </sheetViews>
  <sheetFormatPr defaultRowHeight="16.8"/>
  <cols>
    <col min="1" max="1" width="8.7265625" style="831"/>
    <col min="2" max="2" width="18.36328125" style="831" customWidth="1"/>
    <col min="3" max="4" width="6.453125" style="831" customWidth="1"/>
    <col min="5" max="5" width="8.90625" style="831" bestFit="1" customWidth="1"/>
    <col min="6" max="7" width="6.453125" style="831" customWidth="1"/>
    <col min="8" max="8" width="8.90625" style="831" bestFit="1" customWidth="1"/>
    <col min="9" max="10" width="6.453125" style="831" customWidth="1"/>
    <col min="11" max="11" width="8.90625" style="831" bestFit="1" customWidth="1"/>
    <col min="12" max="13" width="5.81640625" style="831" customWidth="1"/>
    <col min="14" max="14" width="8.90625" style="831" bestFit="1" customWidth="1"/>
    <col min="15" max="15" width="10.1796875" style="831" bestFit="1" customWidth="1"/>
    <col min="16" max="16" width="10.6328125" style="831" bestFit="1" customWidth="1"/>
    <col min="17" max="18" width="6.453125" style="831" customWidth="1"/>
    <col min="19" max="19" width="9" style="831" bestFit="1" customWidth="1"/>
    <col min="20" max="20" width="1" style="831" customWidth="1"/>
    <col min="21" max="16384" width="8.7265625" style="831"/>
  </cols>
  <sheetData>
    <row r="1" spans="1:22" ht="21.6">
      <c r="A1" s="1048" t="s">
        <v>253</v>
      </c>
      <c r="B1" s="1049"/>
      <c r="C1" s="1049"/>
      <c r="D1" s="1049"/>
      <c r="E1" s="1049"/>
      <c r="F1" s="1049"/>
      <c r="G1" s="1049"/>
      <c r="H1" s="1049"/>
      <c r="I1" s="1049"/>
      <c r="J1" s="1049"/>
      <c r="K1" s="1049"/>
      <c r="L1" s="1049"/>
      <c r="M1" s="1049"/>
      <c r="N1" s="1049"/>
      <c r="O1" s="1049"/>
      <c r="P1" s="1049"/>
      <c r="Q1" s="1049"/>
      <c r="R1" s="1049"/>
      <c r="S1" s="1049"/>
      <c r="T1" s="829" t="s">
        <v>67</v>
      </c>
      <c r="U1" s="829"/>
      <c r="V1" s="830"/>
    </row>
    <row r="2" spans="1:22">
      <c r="A2" s="830"/>
      <c r="B2" s="830"/>
      <c r="C2" s="830"/>
      <c r="D2" s="830"/>
      <c r="E2" s="830"/>
      <c r="F2" s="830"/>
      <c r="G2" s="830"/>
      <c r="H2" s="830"/>
      <c r="I2" s="830"/>
      <c r="J2" s="830"/>
      <c r="K2" s="830"/>
      <c r="L2" s="830"/>
      <c r="M2" s="830"/>
      <c r="N2" s="830"/>
      <c r="O2" s="830"/>
      <c r="P2" s="830"/>
      <c r="Q2" s="830"/>
      <c r="R2" s="830"/>
      <c r="S2" s="830"/>
      <c r="T2" s="829" t="s">
        <v>67</v>
      </c>
      <c r="U2" s="829"/>
      <c r="V2" s="830"/>
    </row>
    <row r="3" spans="1:22">
      <c r="A3" s="1050" t="s">
        <v>254</v>
      </c>
      <c r="B3" s="1051"/>
      <c r="C3" s="1051"/>
      <c r="D3" s="1051"/>
      <c r="E3" s="1051"/>
      <c r="F3" s="1051"/>
      <c r="G3" s="1051"/>
      <c r="H3" s="1051"/>
      <c r="I3" s="1051"/>
      <c r="J3" s="1051"/>
      <c r="K3" s="1051"/>
      <c r="L3" s="1051"/>
      <c r="M3" s="1051"/>
      <c r="N3" s="1051"/>
      <c r="O3" s="1051"/>
      <c r="P3" s="1051"/>
      <c r="Q3" s="1051"/>
      <c r="R3" s="1051"/>
      <c r="S3" s="1051"/>
      <c r="T3" s="829" t="s">
        <v>67</v>
      </c>
      <c r="U3" s="829"/>
      <c r="V3" s="830"/>
    </row>
    <row r="4" spans="1:22">
      <c r="A4" s="1052" t="s">
        <v>6</v>
      </c>
      <c r="B4" s="1053"/>
      <c r="C4" s="1053"/>
      <c r="D4" s="1053"/>
      <c r="E4" s="1053"/>
      <c r="F4" s="1053"/>
      <c r="G4" s="1053"/>
      <c r="H4" s="1053"/>
      <c r="I4" s="1053"/>
      <c r="J4" s="1053"/>
      <c r="K4" s="1053"/>
      <c r="L4" s="1053"/>
      <c r="M4" s="1053"/>
      <c r="N4" s="1053"/>
      <c r="O4" s="1053"/>
      <c r="P4" s="1053"/>
      <c r="Q4" s="1053"/>
      <c r="R4" s="1053"/>
      <c r="S4" s="1053"/>
      <c r="T4" s="829" t="s">
        <v>67</v>
      </c>
      <c r="U4" s="829"/>
      <c r="V4" s="830"/>
    </row>
    <row r="5" spans="1:22">
      <c r="A5" s="1052" t="s">
        <v>5</v>
      </c>
      <c r="B5" s="1051"/>
      <c r="C5" s="1051"/>
      <c r="D5" s="1051"/>
      <c r="E5" s="1051"/>
      <c r="F5" s="1051"/>
      <c r="G5" s="1051"/>
      <c r="H5" s="1051"/>
      <c r="I5" s="1051"/>
      <c r="J5" s="1051"/>
      <c r="K5" s="1051"/>
      <c r="L5" s="1051"/>
      <c r="M5" s="1051"/>
      <c r="N5" s="1051"/>
      <c r="O5" s="1051"/>
      <c r="P5" s="1051"/>
      <c r="Q5" s="1051"/>
      <c r="R5" s="1051"/>
      <c r="S5" s="1051"/>
      <c r="T5" s="829" t="s">
        <v>67</v>
      </c>
      <c r="U5" s="829"/>
      <c r="V5" s="830"/>
    </row>
    <row r="6" spans="1:22">
      <c r="A6" s="1052" t="s">
        <v>51</v>
      </c>
      <c r="B6" s="1053"/>
      <c r="C6" s="1053"/>
      <c r="D6" s="1053"/>
      <c r="E6" s="1053"/>
      <c r="F6" s="1053"/>
      <c r="G6" s="1053"/>
      <c r="H6" s="1053"/>
      <c r="I6" s="1053"/>
      <c r="J6" s="1053"/>
      <c r="K6" s="1053"/>
      <c r="L6" s="1053"/>
      <c r="M6" s="1053"/>
      <c r="N6" s="1053"/>
      <c r="O6" s="1053"/>
      <c r="P6" s="1053"/>
      <c r="Q6" s="1053"/>
      <c r="R6" s="1053"/>
      <c r="S6" s="1053"/>
      <c r="T6" s="829" t="s">
        <v>67</v>
      </c>
      <c r="U6" s="829"/>
      <c r="V6" s="830"/>
    </row>
    <row r="7" spans="1:22">
      <c r="A7" s="830"/>
      <c r="B7" s="830"/>
      <c r="C7" s="830"/>
      <c r="D7" s="830"/>
      <c r="E7" s="830"/>
      <c r="F7" s="832"/>
      <c r="G7" s="832"/>
      <c r="H7" s="832"/>
      <c r="I7" s="832"/>
      <c r="J7" s="832"/>
      <c r="K7" s="832"/>
      <c r="L7" s="832"/>
      <c r="M7" s="832"/>
      <c r="N7" s="832"/>
      <c r="O7" s="830"/>
      <c r="P7" s="830"/>
      <c r="Q7" s="830"/>
      <c r="R7" s="830"/>
      <c r="S7" s="830"/>
      <c r="T7" s="829" t="s">
        <v>67</v>
      </c>
      <c r="U7" s="829"/>
      <c r="V7" s="830"/>
    </row>
    <row r="8" spans="1:22">
      <c r="A8" s="830"/>
      <c r="B8" s="830"/>
      <c r="C8" s="832"/>
      <c r="D8" s="832"/>
      <c r="E8" s="832"/>
      <c r="F8" s="832"/>
      <c r="G8" s="832"/>
      <c r="H8" s="832"/>
      <c r="I8" s="832"/>
      <c r="J8" s="832"/>
      <c r="K8" s="832"/>
      <c r="L8" s="832"/>
      <c r="M8" s="832"/>
      <c r="N8" s="832"/>
      <c r="O8" s="830"/>
      <c r="P8" s="830"/>
      <c r="Q8" s="830"/>
      <c r="R8" s="832"/>
      <c r="S8" s="832"/>
      <c r="T8" s="829" t="s">
        <v>67</v>
      </c>
      <c r="U8" s="829"/>
      <c r="V8" s="830"/>
    </row>
    <row r="9" spans="1:22" ht="16.8" customHeight="1">
      <c r="A9" s="833"/>
      <c r="B9" s="834"/>
      <c r="C9" s="1055" t="s">
        <v>255</v>
      </c>
      <c r="D9" s="1056"/>
      <c r="E9" s="1057"/>
      <c r="F9" s="1068" t="s">
        <v>54</v>
      </c>
      <c r="G9" s="1069"/>
      <c r="H9" s="1070"/>
      <c r="I9" s="1068" t="s">
        <v>55</v>
      </c>
      <c r="J9" s="1069"/>
      <c r="K9" s="1070"/>
      <c r="L9" s="1055" t="s">
        <v>14</v>
      </c>
      <c r="M9" s="1056"/>
      <c r="N9" s="1056"/>
      <c r="O9" s="1035" t="s">
        <v>365</v>
      </c>
      <c r="P9" s="1035" t="s">
        <v>364</v>
      </c>
      <c r="Q9" s="1055" t="s">
        <v>337</v>
      </c>
      <c r="R9" s="1056"/>
      <c r="S9" s="1057"/>
      <c r="T9" s="829" t="s">
        <v>67</v>
      </c>
      <c r="U9" s="829"/>
      <c r="V9" s="830"/>
    </row>
    <row r="10" spans="1:22">
      <c r="A10" s="835"/>
      <c r="B10" s="836"/>
      <c r="C10" s="1058"/>
      <c r="D10" s="1059"/>
      <c r="E10" s="1060"/>
      <c r="F10" s="1071"/>
      <c r="G10" s="1072"/>
      <c r="H10" s="1073"/>
      <c r="I10" s="1071"/>
      <c r="J10" s="1072"/>
      <c r="K10" s="1073"/>
      <c r="L10" s="1058"/>
      <c r="M10" s="1059"/>
      <c r="N10" s="1059"/>
      <c r="O10" s="1036"/>
      <c r="P10" s="1036"/>
      <c r="Q10" s="1058"/>
      <c r="R10" s="1059"/>
      <c r="S10" s="1060"/>
      <c r="T10" s="829" t="s">
        <v>67</v>
      </c>
      <c r="U10" s="829"/>
      <c r="V10" s="830"/>
    </row>
    <row r="11" spans="1:22">
      <c r="A11" s="835"/>
      <c r="B11" s="830"/>
      <c r="C11" s="835"/>
      <c r="D11" s="830"/>
      <c r="E11" s="830"/>
      <c r="F11" s="835"/>
      <c r="G11" s="830"/>
      <c r="H11" s="830"/>
      <c r="I11" s="835"/>
      <c r="J11" s="830"/>
      <c r="K11" s="830"/>
      <c r="L11" s="835"/>
      <c r="M11" s="830"/>
      <c r="N11" s="830"/>
      <c r="O11" s="864"/>
      <c r="P11" s="864"/>
      <c r="Q11" s="835"/>
      <c r="R11" s="830"/>
      <c r="S11" s="837"/>
      <c r="T11" s="829" t="s">
        <v>67</v>
      </c>
      <c r="U11" s="829"/>
      <c r="V11" s="830"/>
    </row>
    <row r="12" spans="1:22" ht="17.399999999999999" thickBot="1">
      <c r="A12" s="838" t="s">
        <v>22</v>
      </c>
      <c r="B12" s="839"/>
      <c r="C12" s="840" t="s">
        <v>58</v>
      </c>
      <c r="D12" s="841" t="s">
        <v>24</v>
      </c>
      <c r="E12" s="841" t="s">
        <v>60</v>
      </c>
      <c r="F12" s="840" t="s">
        <v>58</v>
      </c>
      <c r="G12" s="841" t="s">
        <v>24</v>
      </c>
      <c r="H12" s="841" t="s">
        <v>60</v>
      </c>
      <c r="I12" s="840" t="s">
        <v>58</v>
      </c>
      <c r="J12" s="841" t="s">
        <v>24</v>
      </c>
      <c r="K12" s="841" t="s">
        <v>60</v>
      </c>
      <c r="L12" s="840" t="s">
        <v>58</v>
      </c>
      <c r="M12" s="841" t="s">
        <v>24</v>
      </c>
      <c r="N12" s="841" t="s">
        <v>60</v>
      </c>
      <c r="O12" s="1232" t="s">
        <v>60</v>
      </c>
      <c r="P12" s="1232" t="s">
        <v>60</v>
      </c>
      <c r="Q12" s="840" t="s">
        <v>58</v>
      </c>
      <c r="R12" s="841" t="s">
        <v>24</v>
      </c>
      <c r="S12" s="842" t="s">
        <v>60</v>
      </c>
      <c r="T12" s="829" t="s">
        <v>67</v>
      </c>
      <c r="U12" s="829"/>
      <c r="V12" s="830"/>
    </row>
    <row r="13" spans="1:22">
      <c r="A13" s="1061"/>
      <c r="B13" s="1062"/>
      <c r="C13" s="843"/>
      <c r="D13" s="844"/>
      <c r="E13" s="844"/>
      <c r="F13" s="843"/>
      <c r="G13" s="844"/>
      <c r="H13" s="844"/>
      <c r="I13" s="843"/>
      <c r="J13" s="844"/>
      <c r="K13" s="844"/>
      <c r="L13" s="843"/>
      <c r="M13" s="844"/>
      <c r="N13" s="844"/>
      <c r="O13" s="865"/>
      <c r="P13" s="865"/>
      <c r="Q13" s="843"/>
      <c r="R13" s="844"/>
      <c r="S13" s="845"/>
      <c r="T13" s="829" t="s">
        <v>67</v>
      </c>
      <c r="U13" s="829"/>
      <c r="V13" s="830"/>
    </row>
    <row r="14" spans="1:22">
      <c r="A14" s="1063" t="s">
        <v>0</v>
      </c>
      <c r="B14" s="1064"/>
      <c r="C14" s="843">
        <v>134</v>
      </c>
      <c r="D14" s="844">
        <v>115</v>
      </c>
      <c r="E14" s="844">
        <v>23035</v>
      </c>
      <c r="F14" s="843">
        <v>0</v>
      </c>
      <c r="G14" s="844">
        <v>0</v>
      </c>
      <c r="H14" s="844">
        <v>-45000</v>
      </c>
      <c r="I14" s="843">
        <v>0</v>
      </c>
      <c r="J14" s="844">
        <v>0</v>
      </c>
      <c r="K14" s="844">
        <v>0</v>
      </c>
      <c r="L14" s="843">
        <v>0</v>
      </c>
      <c r="M14" s="844">
        <v>0</v>
      </c>
      <c r="N14" s="844">
        <v>0</v>
      </c>
      <c r="O14" s="865">
        <v>175799</v>
      </c>
      <c r="P14" s="865">
        <v>0</v>
      </c>
      <c r="Q14" s="843">
        <f>C14+F14+I14+L14</f>
        <v>134</v>
      </c>
      <c r="R14" s="844">
        <f>D14+G14+J14+M14</f>
        <v>115</v>
      </c>
      <c r="S14" s="845">
        <f>E14+H14+K14+N14+O14+P14</f>
        <v>153834</v>
      </c>
      <c r="T14" s="829" t="s">
        <v>67</v>
      </c>
      <c r="U14" s="829"/>
      <c r="V14" s="830"/>
    </row>
    <row r="15" spans="1:22">
      <c r="A15" s="1063"/>
      <c r="B15" s="1064"/>
      <c r="C15" s="843"/>
      <c r="D15" s="844"/>
      <c r="E15" s="844"/>
      <c r="F15" s="843"/>
      <c r="G15" s="844"/>
      <c r="H15" s="844"/>
      <c r="I15" s="843"/>
      <c r="J15" s="844"/>
      <c r="K15" s="844"/>
      <c r="L15" s="843"/>
      <c r="M15" s="844"/>
      <c r="N15" s="844"/>
      <c r="O15" s="865"/>
      <c r="P15" s="865"/>
      <c r="Q15" s="843"/>
      <c r="R15" s="844"/>
      <c r="S15" s="845"/>
      <c r="T15" s="829" t="s">
        <v>67</v>
      </c>
      <c r="U15" s="829"/>
      <c r="V15" s="830"/>
    </row>
    <row r="16" spans="1:22">
      <c r="A16" s="846" t="s">
        <v>1</v>
      </c>
      <c r="B16" s="847"/>
      <c r="C16" s="848">
        <v>141</v>
      </c>
      <c r="D16" s="849">
        <v>141</v>
      </c>
      <c r="E16" s="849">
        <v>66965</v>
      </c>
      <c r="F16" s="848">
        <v>0</v>
      </c>
      <c r="G16" s="849">
        <v>0</v>
      </c>
      <c r="H16" s="849">
        <v>0</v>
      </c>
      <c r="I16" s="848">
        <v>0</v>
      </c>
      <c r="J16" s="849">
        <v>0</v>
      </c>
      <c r="K16" s="849">
        <v>0</v>
      </c>
      <c r="L16" s="848">
        <v>0</v>
      </c>
      <c r="M16" s="849">
        <v>0</v>
      </c>
      <c r="N16" s="862">
        <v>0</v>
      </c>
      <c r="O16" s="866">
        <v>21646</v>
      </c>
      <c r="P16" s="866">
        <v>0</v>
      </c>
      <c r="Q16" s="848">
        <f>C16+F16+I16+L16</f>
        <v>141</v>
      </c>
      <c r="R16" s="849">
        <f>D16+G16+J16+M16</f>
        <v>141</v>
      </c>
      <c r="S16" s="850">
        <f>E16+H16+K16+N16+O16+P16</f>
        <v>88611</v>
      </c>
      <c r="T16" s="829" t="s">
        <v>67</v>
      </c>
      <c r="U16" s="829"/>
      <c r="V16" s="830"/>
    </row>
    <row r="17" spans="1:22">
      <c r="A17" s="835"/>
      <c r="B17" s="830" t="s">
        <v>59</v>
      </c>
      <c r="C17" s="835"/>
      <c r="D17" s="836"/>
      <c r="E17" s="836"/>
      <c r="F17" s="835"/>
      <c r="G17" s="836"/>
      <c r="H17" s="836"/>
      <c r="I17" s="835"/>
      <c r="J17" s="836"/>
      <c r="K17" s="836"/>
      <c r="L17" s="835"/>
      <c r="M17" s="836"/>
      <c r="N17" s="836"/>
      <c r="O17" s="864"/>
      <c r="P17" s="864"/>
      <c r="Q17" s="835"/>
      <c r="R17" s="836"/>
      <c r="S17" s="837"/>
      <c r="T17" s="829" t="s">
        <v>67</v>
      </c>
      <c r="U17" s="829"/>
      <c r="V17" s="830"/>
    </row>
    <row r="18" spans="1:22">
      <c r="A18" s="1065" t="s">
        <v>65</v>
      </c>
      <c r="B18" s="1066"/>
      <c r="C18" s="851">
        <f t="shared" ref="C18:S18" si="0">SUM(C13:C16)</f>
        <v>275</v>
      </c>
      <c r="D18" s="852">
        <f t="shared" si="0"/>
        <v>256</v>
      </c>
      <c r="E18" s="853">
        <f t="shared" si="0"/>
        <v>90000</v>
      </c>
      <c r="F18" s="851">
        <f t="shared" si="0"/>
        <v>0</v>
      </c>
      <c r="G18" s="852">
        <f t="shared" si="0"/>
        <v>0</v>
      </c>
      <c r="H18" s="854">
        <f t="shared" si="0"/>
        <v>-45000</v>
      </c>
      <c r="I18" s="851">
        <f t="shared" si="0"/>
        <v>0</v>
      </c>
      <c r="J18" s="852">
        <f t="shared" si="0"/>
        <v>0</v>
      </c>
      <c r="K18" s="853">
        <f t="shared" si="0"/>
        <v>0</v>
      </c>
      <c r="L18" s="851">
        <f t="shared" si="0"/>
        <v>0</v>
      </c>
      <c r="M18" s="852">
        <f t="shared" si="0"/>
        <v>0</v>
      </c>
      <c r="N18" s="863">
        <f t="shared" si="0"/>
        <v>0</v>
      </c>
      <c r="O18" s="867">
        <f t="shared" si="0"/>
        <v>197445</v>
      </c>
      <c r="P18" s="867">
        <f t="shared" ref="P18" si="1">SUM(P13:P16)</f>
        <v>0</v>
      </c>
      <c r="Q18" s="851">
        <f t="shared" si="0"/>
        <v>275</v>
      </c>
      <c r="R18" s="852">
        <f t="shared" si="0"/>
        <v>256</v>
      </c>
      <c r="S18" s="854">
        <f t="shared" si="0"/>
        <v>242445</v>
      </c>
      <c r="T18" s="829" t="s">
        <v>67</v>
      </c>
      <c r="U18" s="829"/>
      <c r="V18" s="830"/>
    </row>
    <row r="19" spans="1:22">
      <c r="A19" s="830"/>
      <c r="B19" s="830"/>
      <c r="C19" s="830"/>
      <c r="D19" s="830"/>
      <c r="E19" s="830"/>
      <c r="F19" s="830"/>
      <c r="G19" s="830"/>
      <c r="H19" s="830"/>
      <c r="I19" s="830"/>
      <c r="J19" s="830"/>
      <c r="K19" s="830"/>
      <c r="L19" s="830"/>
      <c r="M19" s="830"/>
      <c r="N19" s="830"/>
      <c r="O19" s="830"/>
      <c r="P19" s="830"/>
      <c r="Q19" s="830"/>
      <c r="R19" s="830"/>
      <c r="S19" s="830"/>
      <c r="T19" s="829" t="s">
        <v>67</v>
      </c>
      <c r="U19" s="829"/>
      <c r="V19" s="830"/>
    </row>
    <row r="20" spans="1:22">
      <c r="A20" s="830"/>
      <c r="B20" s="830"/>
      <c r="C20" s="830"/>
      <c r="D20" s="830"/>
      <c r="E20" s="830"/>
      <c r="F20" s="830"/>
      <c r="G20" s="830"/>
      <c r="H20" s="830"/>
      <c r="I20" s="830"/>
      <c r="J20" s="830"/>
      <c r="K20" s="830"/>
      <c r="L20" s="830"/>
      <c r="M20" s="830"/>
      <c r="N20" s="830"/>
      <c r="O20" s="830"/>
      <c r="P20" s="830"/>
      <c r="Q20" s="830"/>
      <c r="R20" s="830"/>
      <c r="S20" s="830"/>
      <c r="T20" s="829" t="s">
        <v>67</v>
      </c>
      <c r="U20" s="829"/>
      <c r="V20" s="830"/>
    </row>
    <row r="21" spans="1:22">
      <c r="A21" s="830"/>
      <c r="B21" s="830"/>
      <c r="C21" s="830"/>
      <c r="D21" s="830"/>
      <c r="E21" s="830"/>
      <c r="F21" s="830"/>
      <c r="G21" s="830"/>
      <c r="H21" s="830"/>
      <c r="I21" s="830"/>
      <c r="J21" s="830"/>
      <c r="K21" s="830"/>
      <c r="L21" s="830"/>
      <c r="M21" s="830"/>
      <c r="N21" s="830"/>
      <c r="O21" s="830"/>
      <c r="P21" s="830"/>
      <c r="Q21" s="830"/>
      <c r="R21" s="830"/>
      <c r="S21" s="830"/>
      <c r="T21" s="829" t="s">
        <v>67</v>
      </c>
      <c r="U21" s="829"/>
      <c r="V21" s="830"/>
    </row>
    <row r="22" spans="1:22" ht="18.600000000000001">
      <c r="A22" s="830" t="s">
        <v>362</v>
      </c>
      <c r="B22" s="830"/>
      <c r="C22" s="830"/>
      <c r="D22" s="830"/>
      <c r="E22" s="830"/>
      <c r="F22" s="830"/>
      <c r="G22" s="830"/>
      <c r="H22" s="830"/>
      <c r="I22" s="830"/>
      <c r="J22" s="830"/>
      <c r="K22" s="830"/>
      <c r="L22" s="830"/>
      <c r="M22" s="830"/>
      <c r="N22" s="830"/>
      <c r="O22" s="830"/>
      <c r="P22" s="830"/>
      <c r="Q22" s="830"/>
      <c r="R22" s="830"/>
      <c r="S22" s="830"/>
      <c r="T22" s="829" t="s">
        <v>67</v>
      </c>
      <c r="U22" s="829"/>
      <c r="V22" s="830"/>
    </row>
    <row r="23" spans="1:22">
      <c r="A23" s="1067"/>
      <c r="B23" s="1067"/>
      <c r="C23" s="1067"/>
      <c r="D23" s="1067"/>
      <c r="E23" s="1067"/>
      <c r="F23" s="1067"/>
      <c r="G23" s="1067"/>
      <c r="H23" s="1067"/>
      <c r="I23" s="1067"/>
      <c r="J23" s="1067"/>
      <c r="K23" s="1067"/>
      <c r="L23" s="1067"/>
      <c r="M23" s="1067"/>
      <c r="N23" s="1067"/>
      <c r="O23" s="1067"/>
      <c r="P23" s="860"/>
      <c r="Q23" s="830"/>
      <c r="R23" s="830"/>
      <c r="S23" s="830"/>
      <c r="T23" s="829" t="s">
        <v>67</v>
      </c>
      <c r="U23" s="829"/>
      <c r="V23" s="830"/>
    </row>
    <row r="24" spans="1:22">
      <c r="A24" s="830" t="s">
        <v>256</v>
      </c>
      <c r="B24" s="855"/>
      <c r="C24" s="855"/>
      <c r="D24" s="855"/>
      <c r="E24" s="855"/>
      <c r="F24" s="855"/>
      <c r="G24" s="855"/>
      <c r="H24" s="855"/>
      <c r="I24" s="855"/>
      <c r="J24" s="855"/>
      <c r="K24" s="855"/>
      <c r="L24" s="855"/>
      <c r="M24" s="855"/>
      <c r="N24" s="855"/>
      <c r="O24" s="855"/>
      <c r="P24" s="860"/>
      <c r="Q24" s="830"/>
      <c r="R24" s="830"/>
      <c r="S24" s="830"/>
      <c r="T24" s="829" t="s">
        <v>67</v>
      </c>
      <c r="U24" s="829"/>
      <c r="V24" s="830"/>
    </row>
    <row r="25" spans="1:22">
      <c r="A25" s="830" t="s">
        <v>105</v>
      </c>
      <c r="B25" s="830"/>
      <c r="C25" s="830"/>
      <c r="D25" s="830"/>
      <c r="E25" s="830"/>
      <c r="F25" s="830"/>
      <c r="G25" s="830"/>
      <c r="H25" s="830"/>
      <c r="I25" s="830"/>
      <c r="J25" s="830"/>
      <c r="K25" s="830"/>
      <c r="L25" s="830"/>
      <c r="M25" s="830"/>
      <c r="N25" s="830"/>
      <c r="O25" s="830"/>
      <c r="P25" s="830"/>
      <c r="Q25" s="830"/>
      <c r="R25" s="830"/>
      <c r="S25" s="830"/>
      <c r="T25" s="829" t="s">
        <v>67</v>
      </c>
      <c r="U25" s="829"/>
      <c r="V25" s="830"/>
    </row>
    <row r="26" spans="1:22">
      <c r="A26" s="1054"/>
      <c r="B26" s="1054"/>
      <c r="C26" s="1054"/>
      <c r="D26" s="1054"/>
      <c r="E26" s="1054"/>
      <c r="F26" s="1054"/>
      <c r="G26" s="1054"/>
      <c r="H26" s="1054"/>
      <c r="I26" s="1054"/>
      <c r="J26" s="1054"/>
      <c r="K26" s="1054"/>
      <c r="L26" s="1054"/>
      <c r="M26" s="1054"/>
      <c r="N26" s="1054"/>
      <c r="O26" s="1054"/>
      <c r="P26" s="1054"/>
      <c r="Q26" s="1054"/>
      <c r="R26" s="1054"/>
      <c r="S26" s="1054"/>
      <c r="T26" s="829" t="s">
        <v>67</v>
      </c>
      <c r="U26" s="829"/>
      <c r="V26" s="830"/>
    </row>
    <row r="27" spans="1:22">
      <c r="A27" s="830"/>
      <c r="B27" s="830"/>
      <c r="C27" s="830"/>
      <c r="D27" s="830"/>
      <c r="E27" s="830"/>
      <c r="F27" s="830"/>
      <c r="G27" s="830"/>
      <c r="H27" s="830"/>
      <c r="I27" s="830"/>
      <c r="J27" s="830"/>
      <c r="K27" s="830"/>
      <c r="L27" s="830"/>
      <c r="M27" s="830"/>
      <c r="N27" s="830"/>
      <c r="O27" s="830"/>
      <c r="P27" s="830"/>
      <c r="Q27" s="830"/>
      <c r="R27" s="830"/>
      <c r="S27" s="830"/>
      <c r="T27" s="856" t="s">
        <v>15</v>
      </c>
      <c r="U27" s="829"/>
      <c r="V27" s="830"/>
    </row>
  </sheetData>
  <mergeCells count="18">
    <mergeCell ref="A26:S26"/>
    <mergeCell ref="Q9:S10"/>
    <mergeCell ref="A13:B13"/>
    <mergeCell ref="A14:B14"/>
    <mergeCell ref="A15:B15"/>
    <mergeCell ref="A18:B18"/>
    <mergeCell ref="A23:O23"/>
    <mergeCell ref="C9:E10"/>
    <mergeCell ref="F9:H10"/>
    <mergeCell ref="I9:K10"/>
    <mergeCell ref="L9:N10"/>
    <mergeCell ref="P9:P10"/>
    <mergeCell ref="O9:O10"/>
    <mergeCell ref="A1:S1"/>
    <mergeCell ref="A3:S3"/>
    <mergeCell ref="A4:S4"/>
    <mergeCell ref="A5:S5"/>
    <mergeCell ref="A6:S6"/>
  </mergeCells>
  <printOptions horizontalCentered="1"/>
  <pageMargins left="0.5" right="0.45" top="1" bottom="0.75" header="0.3" footer="0.5"/>
  <pageSetup scale="68" orientation="landscape" r:id="rId1"/>
  <headerFooter>
    <oddFooter>&amp;C&amp;"Times New Roman,Regular"&amp;14Exhibit G - Crosswalk of 2012 Availability</oddFooter>
  </headerFooter>
</worksheet>
</file>

<file path=xl/worksheets/sheet8.xml><?xml version="1.0" encoding="utf-8"?>
<worksheet xmlns="http://schemas.openxmlformats.org/spreadsheetml/2006/main" xmlns:r="http://schemas.openxmlformats.org/officeDocument/2006/relationships">
  <sheetPr codeName="Sheet14">
    <pageSetUpPr fitToPage="1"/>
  </sheetPr>
  <dimension ref="A1:N40"/>
  <sheetViews>
    <sheetView view="pageBreakPreview" zoomScale="70" zoomScaleNormal="100" zoomScaleSheetLayoutView="70" workbookViewId="0">
      <selection activeCell="A21" sqref="A21:Q25"/>
    </sheetView>
  </sheetViews>
  <sheetFormatPr defaultColWidth="8.90625" defaultRowHeight="15"/>
  <cols>
    <col min="1" max="1" width="21.6328125" style="12" customWidth="1"/>
    <col min="2" max="2" width="12.54296875" style="12" customWidth="1"/>
    <col min="3" max="3" width="11.36328125" style="12" customWidth="1"/>
    <col min="4" max="4" width="13" style="12" customWidth="1"/>
    <col min="5" max="5" width="11.36328125" style="12" customWidth="1"/>
    <col min="6" max="6" width="13" style="12" customWidth="1"/>
    <col min="7" max="7" width="9.81640625" style="12" customWidth="1"/>
    <col min="8" max="9" width="12" style="12" customWidth="1"/>
    <col min="10" max="10" width="10.90625" style="12" customWidth="1"/>
    <col min="11" max="11" width="11.36328125" style="12" customWidth="1"/>
    <col min="12" max="12" width="13" style="12" customWidth="1"/>
    <col min="13" max="13" width="0.90625" style="88" customWidth="1"/>
    <col min="14" max="16384" width="8.90625" style="12"/>
  </cols>
  <sheetData>
    <row r="1" spans="1:14" ht="21.6">
      <c r="A1" s="1015" t="s">
        <v>18</v>
      </c>
      <c r="B1" s="1093"/>
      <c r="C1" s="1093"/>
      <c r="D1" s="1093"/>
      <c r="E1" s="1093"/>
      <c r="F1" s="1093"/>
      <c r="G1" s="1093"/>
      <c r="H1" s="1093"/>
      <c r="I1" s="1093"/>
      <c r="J1" s="1093"/>
      <c r="K1" s="1093"/>
      <c r="L1" s="1093"/>
      <c r="M1" s="236" t="s">
        <v>67</v>
      </c>
      <c r="N1" s="237"/>
    </row>
    <row r="2" spans="1:14" ht="15.6">
      <c r="A2" s="135"/>
      <c r="B2" s="2"/>
      <c r="C2" s="2"/>
      <c r="D2" s="2"/>
      <c r="E2" s="2"/>
      <c r="F2" s="2"/>
      <c r="G2" s="2"/>
      <c r="H2" s="2"/>
      <c r="I2" s="2"/>
      <c r="J2" s="2"/>
      <c r="K2" s="2"/>
      <c r="L2" s="2"/>
      <c r="M2" s="236" t="s">
        <v>67</v>
      </c>
      <c r="N2" s="237"/>
    </row>
    <row r="3" spans="1:14" ht="12.6" customHeight="1">
      <c r="A3" s="135"/>
      <c r="B3" s="2"/>
      <c r="C3" s="2"/>
      <c r="D3" s="2"/>
      <c r="E3" s="2"/>
      <c r="F3" s="2"/>
      <c r="G3" s="2"/>
      <c r="H3" s="2"/>
      <c r="I3" s="2"/>
      <c r="J3" s="2"/>
      <c r="K3" s="2"/>
      <c r="L3" s="2"/>
      <c r="M3" s="236" t="s">
        <v>67</v>
      </c>
      <c r="N3" s="237"/>
    </row>
    <row r="4" spans="1:14" ht="15.6">
      <c r="A4" s="1017" t="s">
        <v>26</v>
      </c>
      <c r="B4" s="1013"/>
      <c r="C4" s="1013"/>
      <c r="D4" s="1013"/>
      <c r="E4" s="1013"/>
      <c r="F4" s="1013"/>
      <c r="G4" s="1013"/>
      <c r="H4" s="1013"/>
      <c r="I4" s="1013"/>
      <c r="J4" s="1013"/>
      <c r="K4" s="1013"/>
      <c r="L4" s="1013"/>
      <c r="M4" s="236" t="s">
        <v>67</v>
      </c>
      <c r="N4" s="237"/>
    </row>
    <row r="5" spans="1:14" ht="15.6">
      <c r="A5" s="1012" t="str">
        <f>+'B. Summary of Requirements '!A4</f>
        <v>Federal Prison System</v>
      </c>
      <c r="B5" s="1013"/>
      <c r="C5" s="1013"/>
      <c r="D5" s="1013"/>
      <c r="E5" s="1013"/>
      <c r="F5" s="1013"/>
      <c r="G5" s="1013"/>
      <c r="H5" s="1013"/>
      <c r="I5" s="1013"/>
      <c r="J5" s="1013"/>
      <c r="K5" s="1013"/>
      <c r="L5" s="1013"/>
      <c r="M5" s="236" t="s">
        <v>67</v>
      </c>
      <c r="N5" s="237"/>
    </row>
    <row r="6" spans="1:14" ht="15.6">
      <c r="A6" s="1094" t="str">
        <f>+'B. Summary of Requirements '!A5</f>
        <v>Buildings and Facilities</v>
      </c>
      <c r="B6" s="1013"/>
      <c r="C6" s="1013"/>
      <c r="D6" s="1013"/>
      <c r="E6" s="1013"/>
      <c r="F6" s="1013"/>
      <c r="G6" s="1013"/>
      <c r="H6" s="1013"/>
      <c r="I6" s="1013"/>
      <c r="J6" s="1013"/>
      <c r="K6" s="1013"/>
      <c r="L6" s="1013"/>
      <c r="M6" s="236" t="s">
        <v>67</v>
      </c>
      <c r="N6" s="237"/>
    </row>
    <row r="7" spans="1:14" ht="15.6">
      <c r="A7" s="2"/>
      <c r="B7" s="2"/>
      <c r="C7" s="2"/>
      <c r="D7" s="2"/>
      <c r="E7" s="2"/>
      <c r="F7" s="2"/>
      <c r="G7" s="2"/>
      <c r="H7" s="2"/>
      <c r="I7" s="2"/>
      <c r="J7" s="2"/>
      <c r="K7" s="2"/>
      <c r="L7" s="2"/>
      <c r="M7" s="236" t="s">
        <v>67</v>
      </c>
      <c r="N7" s="237"/>
    </row>
    <row r="8" spans="1:14" ht="50.25" customHeight="1">
      <c r="A8" s="1098" t="s">
        <v>27</v>
      </c>
      <c r="B8" s="1099"/>
      <c r="C8" s="1104" t="s">
        <v>257</v>
      </c>
      <c r="D8" s="1105"/>
      <c r="E8" s="1116" t="s">
        <v>258</v>
      </c>
      <c r="F8" s="1117"/>
      <c r="G8" s="1095" t="s">
        <v>146</v>
      </c>
      <c r="H8" s="1096"/>
      <c r="I8" s="1096"/>
      <c r="J8" s="1096"/>
      <c r="K8" s="1096"/>
      <c r="L8" s="1097"/>
      <c r="M8" s="238" t="s">
        <v>67</v>
      </c>
      <c r="N8" s="237"/>
    </row>
    <row r="9" spans="1:14" ht="21.75" customHeight="1">
      <c r="A9" s="1100"/>
      <c r="B9" s="1101"/>
      <c r="C9" s="1106" t="s">
        <v>16</v>
      </c>
      <c r="D9" s="1108" t="s">
        <v>17</v>
      </c>
      <c r="E9" s="1114" t="s">
        <v>16</v>
      </c>
      <c r="F9" s="1114" t="s">
        <v>17</v>
      </c>
      <c r="G9" s="151"/>
      <c r="H9" s="1080" t="s">
        <v>163</v>
      </c>
      <c r="I9" s="1082" t="s">
        <v>166</v>
      </c>
      <c r="J9" s="1080" t="s">
        <v>109</v>
      </c>
      <c r="K9" s="1112" t="s">
        <v>16</v>
      </c>
      <c r="L9" s="1110" t="s">
        <v>17</v>
      </c>
      <c r="M9" s="236" t="s">
        <v>67</v>
      </c>
      <c r="N9" s="237"/>
    </row>
    <row r="10" spans="1:14" ht="27" customHeight="1">
      <c r="A10" s="1102"/>
      <c r="B10" s="1103"/>
      <c r="C10" s="1107"/>
      <c r="D10" s="1109"/>
      <c r="E10" s="1115"/>
      <c r="F10" s="1115"/>
      <c r="G10" s="152" t="s">
        <v>10</v>
      </c>
      <c r="H10" s="1081"/>
      <c r="I10" s="1083"/>
      <c r="J10" s="1081"/>
      <c r="K10" s="1113"/>
      <c r="L10" s="1111"/>
      <c r="M10" s="236" t="s">
        <v>67</v>
      </c>
      <c r="N10" s="237"/>
    </row>
    <row r="11" spans="1:14" ht="15.6">
      <c r="A11" s="566"/>
      <c r="B11" s="214"/>
      <c r="C11" s="212"/>
      <c r="D11" s="564"/>
      <c r="E11" s="643"/>
      <c r="F11" s="646"/>
      <c r="G11" s="217"/>
      <c r="H11" s="211"/>
      <c r="I11" s="211"/>
      <c r="J11" s="211"/>
      <c r="K11" s="211"/>
      <c r="L11" s="212"/>
      <c r="M11" s="236" t="s">
        <v>67</v>
      </c>
      <c r="N11" s="237"/>
    </row>
    <row r="12" spans="1:14" ht="15.6">
      <c r="A12" s="213" t="s">
        <v>68</v>
      </c>
      <c r="B12" s="218"/>
      <c r="C12" s="212"/>
      <c r="D12" s="212"/>
      <c r="E12" s="644"/>
      <c r="F12" s="647"/>
      <c r="G12" s="215"/>
      <c r="H12" s="209"/>
      <c r="I12" s="209"/>
      <c r="J12" s="209"/>
      <c r="K12" s="209"/>
      <c r="L12" s="212"/>
      <c r="M12" s="236" t="s">
        <v>67</v>
      </c>
      <c r="N12" s="237"/>
    </row>
    <row r="13" spans="1:14" ht="15.6">
      <c r="A13" s="213" t="s">
        <v>62</v>
      </c>
      <c r="B13" s="218"/>
      <c r="C13" s="212">
        <v>26</v>
      </c>
      <c r="D13" s="212">
        <v>0</v>
      </c>
      <c r="E13" s="644">
        <v>26</v>
      </c>
      <c r="F13" s="647">
        <v>0</v>
      </c>
      <c r="G13" s="215">
        <v>-2</v>
      </c>
      <c r="H13" s="209">
        <v>0</v>
      </c>
      <c r="I13" s="209">
        <v>0</v>
      </c>
      <c r="J13" s="209">
        <f>G13+H13</f>
        <v>-2</v>
      </c>
      <c r="K13" s="209">
        <f>SUM(E13+J13)</f>
        <v>24</v>
      </c>
      <c r="L13" s="212">
        <v>0</v>
      </c>
      <c r="M13" s="236" t="s">
        <v>67</v>
      </c>
      <c r="N13" s="237"/>
    </row>
    <row r="14" spans="1:14" ht="15.6">
      <c r="A14" s="213" t="s">
        <v>63</v>
      </c>
      <c r="B14" s="218"/>
      <c r="C14" s="212">
        <v>14</v>
      </c>
      <c r="D14" s="212">
        <v>0</v>
      </c>
      <c r="E14" s="644">
        <v>14</v>
      </c>
      <c r="F14" s="647">
        <v>0</v>
      </c>
      <c r="G14" s="215">
        <v>0</v>
      </c>
      <c r="H14" s="209">
        <v>0</v>
      </c>
      <c r="I14" s="209">
        <v>0</v>
      </c>
      <c r="J14" s="209">
        <f>G14+H14</f>
        <v>0</v>
      </c>
      <c r="K14" s="209">
        <f>SUM(E14+J14)</f>
        <v>14</v>
      </c>
      <c r="L14" s="212">
        <v>0</v>
      </c>
      <c r="M14" s="236" t="s">
        <v>67</v>
      </c>
      <c r="N14" s="237"/>
    </row>
    <row r="15" spans="1:14" ht="15.6">
      <c r="A15" s="213" t="s">
        <v>69</v>
      </c>
      <c r="B15" s="218"/>
      <c r="C15" s="212">
        <v>142</v>
      </c>
      <c r="D15" s="212">
        <v>0</v>
      </c>
      <c r="E15" s="644">
        <v>138</v>
      </c>
      <c r="F15" s="647">
        <v>0</v>
      </c>
      <c r="G15" s="215">
        <v>-8</v>
      </c>
      <c r="H15" s="209">
        <v>0</v>
      </c>
      <c r="I15" s="209">
        <v>0</v>
      </c>
      <c r="J15" s="209">
        <f>G15+H15</f>
        <v>-8</v>
      </c>
      <c r="K15" s="209">
        <f>SUM(E15+J15)</f>
        <v>130</v>
      </c>
      <c r="L15" s="212">
        <v>0</v>
      </c>
      <c r="M15" s="236" t="s">
        <v>67</v>
      </c>
      <c r="N15" s="237"/>
    </row>
    <row r="16" spans="1:14" ht="15.6">
      <c r="A16" s="1075" t="s">
        <v>47</v>
      </c>
      <c r="B16" s="1076"/>
      <c r="C16" s="212">
        <v>59</v>
      </c>
      <c r="D16" s="212">
        <v>0</v>
      </c>
      <c r="E16" s="644">
        <v>57</v>
      </c>
      <c r="F16" s="647">
        <v>0</v>
      </c>
      <c r="G16" s="215">
        <v>-3</v>
      </c>
      <c r="H16" s="209"/>
      <c r="I16" s="209">
        <v>0</v>
      </c>
      <c r="J16" s="209">
        <f>G16+H16</f>
        <v>-3</v>
      </c>
      <c r="K16" s="209">
        <f>SUM(E16+J16)</f>
        <v>54</v>
      </c>
      <c r="L16" s="212">
        <v>0</v>
      </c>
      <c r="M16" s="236" t="s">
        <v>67</v>
      </c>
      <c r="N16" s="237"/>
    </row>
    <row r="17" spans="1:14" ht="15.6">
      <c r="A17" s="1091" t="s">
        <v>70</v>
      </c>
      <c r="B17" s="1092"/>
      <c r="C17" s="212">
        <v>40</v>
      </c>
      <c r="D17" s="212">
        <v>0</v>
      </c>
      <c r="E17" s="644">
        <v>40</v>
      </c>
      <c r="F17" s="647">
        <v>0</v>
      </c>
      <c r="G17" s="215">
        <v>-2</v>
      </c>
      <c r="H17" s="209">
        <v>0</v>
      </c>
      <c r="I17" s="209">
        <v>0</v>
      </c>
      <c r="J17" s="209">
        <f>G17+H17</f>
        <v>-2</v>
      </c>
      <c r="K17" s="209">
        <f>SUM(E17+J17)</f>
        <v>38</v>
      </c>
      <c r="L17" s="212">
        <v>0</v>
      </c>
      <c r="M17" s="236" t="s">
        <v>67</v>
      </c>
      <c r="N17" s="237"/>
    </row>
    <row r="18" spans="1:14" ht="15.6">
      <c r="A18" s="1089"/>
      <c r="B18" s="1090"/>
      <c r="C18" s="212"/>
      <c r="D18" s="565"/>
      <c r="E18" s="645"/>
      <c r="F18" s="648"/>
      <c r="G18" s="216"/>
      <c r="H18" s="210"/>
      <c r="I18" s="210"/>
      <c r="J18" s="210"/>
      <c r="K18" s="210"/>
      <c r="L18" s="212"/>
      <c r="M18" s="236" t="s">
        <v>67</v>
      </c>
      <c r="N18" s="237"/>
    </row>
    <row r="19" spans="1:14" ht="16.2" thickBot="1">
      <c r="A19" s="1078" t="s">
        <v>23</v>
      </c>
      <c r="B19" s="1079"/>
      <c r="C19" s="153">
        <f t="shared" ref="C19:H19" si="0">SUM(C11:C18)</f>
        <v>281</v>
      </c>
      <c r="D19" s="544">
        <f t="shared" si="0"/>
        <v>0</v>
      </c>
      <c r="E19" s="649">
        <f>SUM(E13:E17)</f>
        <v>275</v>
      </c>
      <c r="F19" s="650">
        <f>SUM(F13:F17)</f>
        <v>0</v>
      </c>
      <c r="G19" s="155">
        <f t="shared" si="0"/>
        <v>-15</v>
      </c>
      <c r="H19" s="154">
        <f t="shared" si="0"/>
        <v>0</v>
      </c>
      <c r="I19" s="651">
        <f>SUM(I13:I17)</f>
        <v>0</v>
      </c>
      <c r="J19" s="154">
        <f>SUM(J11:J18)</f>
        <v>-15</v>
      </c>
      <c r="K19" s="156">
        <f>SUM(K11:K18)</f>
        <v>260</v>
      </c>
      <c r="L19" s="155">
        <f>SUM(L11:L18)</f>
        <v>0</v>
      </c>
      <c r="M19" s="236" t="s">
        <v>67</v>
      </c>
      <c r="N19" s="237"/>
    </row>
    <row r="20" spans="1:14" ht="15.6">
      <c r="A20" s="1077" t="s">
        <v>52</v>
      </c>
      <c r="B20" s="1032"/>
      <c r="C20" s="157">
        <v>53</v>
      </c>
      <c r="D20" s="158">
        <v>0</v>
      </c>
      <c r="E20" s="158">
        <v>53</v>
      </c>
      <c r="F20" s="158">
        <v>0</v>
      </c>
      <c r="G20" s="158">
        <v>-5</v>
      </c>
      <c r="H20" s="157">
        <v>0</v>
      </c>
      <c r="I20" s="157">
        <v>0</v>
      </c>
      <c r="J20" s="131">
        <f>SUM(G20+H20)</f>
        <v>-5</v>
      </c>
      <c r="K20" s="159">
        <f>SUM(E20+J20)</f>
        <v>48</v>
      </c>
      <c r="L20" s="104">
        <v>0</v>
      </c>
      <c r="M20" s="236" t="s">
        <v>67</v>
      </c>
      <c r="N20" s="237"/>
    </row>
    <row r="21" spans="1:14" ht="15.6">
      <c r="A21" s="1088" t="s">
        <v>64</v>
      </c>
      <c r="B21" s="1034"/>
      <c r="C21" s="157">
        <v>228</v>
      </c>
      <c r="D21" s="158">
        <v>0</v>
      </c>
      <c r="E21" s="158">
        <v>222</v>
      </c>
      <c r="F21" s="158">
        <v>0</v>
      </c>
      <c r="G21" s="158">
        <v>-10</v>
      </c>
      <c r="H21" s="157">
        <v>0</v>
      </c>
      <c r="I21" s="157">
        <v>0</v>
      </c>
      <c r="J21" s="131">
        <f>SUM(G21+H21)</f>
        <v>-10</v>
      </c>
      <c r="K21" s="159">
        <f>SUM(E21+J21)</f>
        <v>212</v>
      </c>
      <c r="L21" s="104">
        <v>0</v>
      </c>
      <c r="M21" s="236" t="s">
        <v>67</v>
      </c>
      <c r="N21" s="237"/>
    </row>
    <row r="22" spans="1:14" ht="15.6">
      <c r="A22" s="1086"/>
      <c r="B22" s="1087"/>
      <c r="C22" s="157"/>
      <c r="D22" s="158"/>
      <c r="E22" s="158"/>
      <c r="F22" s="158"/>
      <c r="G22" s="158"/>
      <c r="H22" s="157"/>
      <c r="I22" s="157"/>
      <c r="J22" s="131"/>
      <c r="K22" s="159"/>
      <c r="L22" s="104"/>
      <c r="M22" s="236" t="s">
        <v>67</v>
      </c>
      <c r="N22" s="237"/>
    </row>
    <row r="23" spans="1:14" s="13" customFormat="1" ht="15.6">
      <c r="A23" s="1084" t="s">
        <v>23</v>
      </c>
      <c r="B23" s="1085"/>
      <c r="C23" s="160">
        <f>SUM(C20:C22)</f>
        <v>281</v>
      </c>
      <c r="D23" s="545">
        <f t="shared" ref="D23:K23" si="1">SUM(D20:D22)</f>
        <v>0</v>
      </c>
      <c r="E23" s="642">
        <f>SUM(E20:E21)</f>
        <v>275</v>
      </c>
      <c r="F23" s="642">
        <f>SUM(F20:F21)</f>
        <v>0</v>
      </c>
      <c r="G23" s="160">
        <f t="shared" si="1"/>
        <v>-15</v>
      </c>
      <c r="H23" s="160">
        <f>SUM(H20:H21)</f>
        <v>0</v>
      </c>
      <c r="I23" s="160">
        <f>SUM(I20:I21)</f>
        <v>0</v>
      </c>
      <c r="J23" s="160">
        <f>SUM(J20:J22)</f>
        <v>-15</v>
      </c>
      <c r="K23" s="161">
        <f t="shared" si="1"/>
        <v>260</v>
      </c>
      <c r="L23" s="162">
        <f>SUM(L20:L22)</f>
        <v>0</v>
      </c>
      <c r="M23" s="236" t="s">
        <v>15</v>
      </c>
      <c r="N23" s="239"/>
    </row>
    <row r="24" spans="1:14" s="13" customFormat="1" ht="15.6">
      <c r="A24" s="3"/>
      <c r="B24" s="3"/>
      <c r="C24" s="3"/>
      <c r="D24" s="3"/>
      <c r="E24" s="3"/>
      <c r="F24" s="3"/>
      <c r="G24" s="3"/>
      <c r="H24" s="3"/>
      <c r="I24" s="3"/>
      <c r="J24" s="3"/>
      <c r="K24" s="3"/>
      <c r="L24" s="3"/>
      <c r="M24" s="88"/>
    </row>
    <row r="25" spans="1:14" s="13" customFormat="1" ht="15.6">
      <c r="A25" s="3"/>
      <c r="B25" s="3"/>
      <c r="C25" s="3"/>
      <c r="D25" s="3"/>
      <c r="E25" s="3"/>
      <c r="F25" s="3"/>
      <c r="G25" s="3"/>
      <c r="H25" s="3"/>
      <c r="I25" s="3"/>
      <c r="J25" s="3"/>
      <c r="K25" s="3"/>
      <c r="L25" s="3"/>
      <c r="M25" s="89"/>
    </row>
    <row r="26" spans="1:14" s="13" customFormat="1" ht="15.6">
      <c r="A26" s="1074"/>
      <c r="B26" s="1074"/>
      <c r="C26" s="1074"/>
      <c r="D26" s="1074"/>
      <c r="E26" s="1074"/>
      <c r="F26" s="1074"/>
      <c r="G26" s="1074"/>
      <c r="H26" s="1074"/>
      <c r="I26" s="1074"/>
      <c r="J26" s="1074"/>
      <c r="K26" s="1074"/>
      <c r="L26" s="1074"/>
      <c r="M26" s="89"/>
    </row>
    <row r="27" spans="1:14" s="13" customFormat="1">
      <c r="A27" s="22"/>
      <c r="B27" s="21"/>
      <c r="C27" s="102"/>
      <c r="D27" s="102"/>
      <c r="E27" s="102"/>
      <c r="F27" s="102"/>
      <c r="G27" s="102"/>
      <c r="H27" s="102"/>
      <c r="I27" s="102"/>
      <c r="J27" s="102"/>
      <c r="K27" s="102"/>
      <c r="L27" s="102"/>
      <c r="M27" s="89"/>
    </row>
    <row r="28" spans="1:14" s="13" customFormat="1">
      <c r="A28" s="22"/>
      <c r="B28" s="21"/>
      <c r="C28" s="102"/>
      <c r="D28" s="102"/>
      <c r="E28" s="102"/>
      <c r="F28" s="102"/>
      <c r="G28" s="102"/>
      <c r="H28" s="102"/>
      <c r="I28" s="102"/>
      <c r="J28" s="102"/>
      <c r="K28" s="102"/>
      <c r="L28" s="102"/>
      <c r="M28" s="89"/>
    </row>
    <row r="29" spans="1:14" s="13" customFormat="1">
      <c r="A29" s="37"/>
      <c r="B29" s="38"/>
      <c r="C29" s="38"/>
      <c r="D29" s="38"/>
      <c r="E29" s="38"/>
      <c r="F29" s="38"/>
      <c r="G29" s="38"/>
      <c r="H29" s="38"/>
      <c r="I29" s="38"/>
      <c r="J29" s="38"/>
      <c r="K29" s="38"/>
      <c r="L29" s="38"/>
      <c r="M29" s="89"/>
    </row>
    <row r="30" spans="1:14" s="13" customFormat="1" ht="15.6">
      <c r="A30" s="67"/>
      <c r="B30" s="68"/>
      <c r="C30" s="68"/>
      <c r="D30" s="68"/>
      <c r="E30" s="68"/>
      <c r="F30" s="68"/>
      <c r="G30" s="68"/>
      <c r="H30" s="68"/>
      <c r="I30" s="68"/>
      <c r="J30" s="68"/>
      <c r="K30" s="68"/>
      <c r="L30" s="68"/>
      <c r="M30" s="89"/>
    </row>
    <row r="31" spans="1:14" ht="71.25" customHeight="1">
      <c r="A31" s="997"/>
      <c r="B31" s="997"/>
      <c r="C31" s="997"/>
      <c r="D31" s="997"/>
      <c r="E31" s="997"/>
      <c r="F31" s="997"/>
      <c r="G31" s="997"/>
      <c r="H31" s="997"/>
      <c r="I31" s="997"/>
      <c r="J31" s="997"/>
      <c r="K31" s="997"/>
      <c r="L31" s="997"/>
    </row>
    <row r="32" spans="1:14" ht="39.75" customHeight="1">
      <c r="A32" s="997"/>
      <c r="B32" s="997"/>
      <c r="C32" s="997"/>
      <c r="D32" s="997"/>
      <c r="E32" s="997"/>
      <c r="F32" s="997"/>
      <c r="G32" s="997"/>
      <c r="H32" s="997"/>
      <c r="I32" s="997"/>
      <c r="J32" s="997"/>
      <c r="K32" s="997"/>
      <c r="L32" s="997"/>
    </row>
    <row r="33" spans="1:12">
      <c r="A33" s="50"/>
      <c r="B33" s="50"/>
      <c r="C33" s="50"/>
      <c r="D33" s="50"/>
      <c r="E33" s="50"/>
      <c r="F33" s="50"/>
      <c r="G33" s="50"/>
      <c r="H33" s="50"/>
      <c r="I33" s="50"/>
      <c r="J33" s="50"/>
      <c r="K33" s="50"/>
      <c r="L33" s="50"/>
    </row>
    <row r="34" spans="1:12" ht="58.5" customHeight="1">
      <c r="A34" s="997"/>
      <c r="B34" s="997"/>
      <c r="C34" s="997"/>
      <c r="D34" s="997"/>
      <c r="E34" s="997"/>
      <c r="F34" s="997"/>
      <c r="G34" s="997"/>
      <c r="H34" s="997"/>
      <c r="I34" s="997"/>
      <c r="J34" s="997"/>
      <c r="K34" s="997"/>
      <c r="L34" s="997"/>
    </row>
    <row r="35" spans="1:12">
      <c r="A35" s="50"/>
      <c r="B35" s="50"/>
      <c r="C35" s="50"/>
      <c r="D35" s="50"/>
      <c r="E35" s="50"/>
      <c r="F35" s="50"/>
      <c r="G35" s="50"/>
      <c r="H35" s="50"/>
      <c r="I35" s="50"/>
      <c r="J35" s="50"/>
      <c r="K35" s="50"/>
      <c r="L35" s="50"/>
    </row>
    <row r="36" spans="1:12" ht="69" customHeight="1">
      <c r="A36" s="997"/>
      <c r="B36" s="997"/>
      <c r="C36" s="997"/>
      <c r="D36" s="997"/>
      <c r="E36" s="997"/>
      <c r="F36" s="997"/>
      <c r="G36" s="997"/>
      <c r="H36" s="997"/>
      <c r="I36" s="997"/>
      <c r="J36" s="997"/>
      <c r="K36" s="997"/>
      <c r="L36" s="997"/>
    </row>
    <row r="37" spans="1:12">
      <c r="A37" s="50"/>
      <c r="B37" s="50"/>
      <c r="C37" s="50"/>
      <c r="D37" s="50"/>
      <c r="E37" s="50"/>
      <c r="F37" s="50"/>
      <c r="G37" s="50"/>
      <c r="H37" s="50"/>
      <c r="I37" s="50"/>
      <c r="J37" s="50"/>
      <c r="K37" s="50"/>
      <c r="L37" s="50"/>
    </row>
    <row r="38" spans="1:12">
      <c r="A38" s="61"/>
      <c r="B38" s="50"/>
      <c r="C38" s="50"/>
      <c r="D38" s="50"/>
      <c r="E38" s="50"/>
      <c r="F38" s="50"/>
      <c r="G38" s="50"/>
      <c r="H38" s="50"/>
      <c r="I38" s="50"/>
      <c r="J38" s="50"/>
      <c r="K38" s="50"/>
      <c r="L38" s="50"/>
    </row>
    <row r="40" spans="1:12">
      <c r="L40" s="81"/>
    </row>
  </sheetData>
  <mergeCells count="30">
    <mergeCell ref="A1:L1"/>
    <mergeCell ref="A4:L4"/>
    <mergeCell ref="A5:L5"/>
    <mergeCell ref="A6:L6"/>
    <mergeCell ref="G8:L8"/>
    <mergeCell ref="A8:B10"/>
    <mergeCell ref="C8:D8"/>
    <mergeCell ref="H9:H10"/>
    <mergeCell ref="C9:C10"/>
    <mergeCell ref="D9:D10"/>
    <mergeCell ref="L9:L10"/>
    <mergeCell ref="K9:K10"/>
    <mergeCell ref="E9:E10"/>
    <mergeCell ref="F9:F10"/>
    <mergeCell ref="E8:F8"/>
    <mergeCell ref="A23:B23"/>
    <mergeCell ref="A22:B22"/>
    <mergeCell ref="A21:B21"/>
    <mergeCell ref="A18:B18"/>
    <mergeCell ref="A17:B17"/>
    <mergeCell ref="A16:B16"/>
    <mergeCell ref="A20:B20"/>
    <mergeCell ref="A19:B19"/>
    <mergeCell ref="J9:J10"/>
    <mergeCell ref="I9:I10"/>
    <mergeCell ref="A36:L36"/>
    <mergeCell ref="A31:L31"/>
    <mergeCell ref="A32:L32"/>
    <mergeCell ref="A34:L34"/>
    <mergeCell ref="A26:L26"/>
  </mergeCells>
  <phoneticPr fontId="0" type="noConversion"/>
  <printOptions horizontalCentered="1"/>
  <pageMargins left="0.5" right="0.5" top="1" bottom="1" header="0.5" footer="0.5"/>
  <pageSetup scale="69" orientation="landscape" r:id="rId1"/>
  <headerFooter scaleWithDoc="0" alignWithMargins="0">
    <oddFooter>&amp;C&amp;"Times New Roman,Regular"&amp;14Exhibit I - Detail of Permanent Positions by Category</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P39"/>
  <sheetViews>
    <sheetView view="pageBreakPreview" zoomScale="85" zoomScaleNormal="70" zoomScaleSheetLayoutView="85" workbookViewId="0">
      <selection activeCell="A21" sqref="A21:Q25"/>
    </sheetView>
  </sheetViews>
  <sheetFormatPr defaultRowHeight="15"/>
  <cols>
    <col min="1" max="1" width="58" customWidth="1"/>
    <col min="2" max="2" width="4" customWidth="1"/>
    <col min="3" max="3" width="6.54296875" customWidth="1"/>
    <col min="4" max="4" width="3.453125" customWidth="1"/>
    <col min="5" max="5" width="6.6328125" customWidth="1"/>
    <col min="6" max="6" width="3.90625" customWidth="1"/>
    <col min="7" max="7" width="7.81640625" customWidth="1"/>
    <col min="9" max="9" width="1.6328125" customWidth="1"/>
    <col min="12" max="12" width="1.453125" customWidth="1"/>
    <col min="13" max="13" width="8.54296875" customWidth="1"/>
  </cols>
  <sheetData>
    <row r="1" spans="1:16" ht="19.8">
      <c r="A1" s="828" t="s">
        <v>199</v>
      </c>
      <c r="B1" s="578"/>
      <c r="C1" s="579"/>
      <c r="D1" s="578"/>
      <c r="E1" s="579"/>
      <c r="F1" s="578"/>
      <c r="G1" s="579"/>
      <c r="H1" s="578"/>
      <c r="I1" s="579"/>
      <c r="J1" s="578"/>
      <c r="K1" s="580"/>
      <c r="L1" s="581" t="s">
        <v>67</v>
      </c>
      <c r="M1" s="567"/>
      <c r="N1" s="567"/>
      <c r="O1" s="567"/>
      <c r="P1" s="567"/>
    </row>
    <row r="2" spans="1:16">
      <c r="A2" s="1155"/>
      <c r="B2" s="1155"/>
      <c r="C2" s="1155"/>
      <c r="D2" s="1155"/>
      <c r="E2" s="1155"/>
      <c r="F2" s="1155"/>
      <c r="G2" s="1155"/>
      <c r="H2" s="1155"/>
      <c r="I2" s="1155"/>
      <c r="J2" s="1155"/>
      <c r="K2" s="1156"/>
      <c r="L2" s="581" t="s">
        <v>67</v>
      </c>
      <c r="M2" s="567"/>
      <c r="N2" s="567"/>
      <c r="O2" s="567"/>
      <c r="P2" s="567"/>
    </row>
    <row r="3" spans="1:16" ht="17.399999999999999">
      <c r="A3" s="1157" t="s">
        <v>200</v>
      </c>
      <c r="B3" s="1157"/>
      <c r="C3" s="1157"/>
      <c r="D3" s="1157"/>
      <c r="E3" s="1157"/>
      <c r="F3" s="1157"/>
      <c r="G3" s="1157"/>
      <c r="H3" s="1157"/>
      <c r="I3" s="1157"/>
      <c r="J3" s="1157"/>
      <c r="K3" s="1157"/>
      <c r="L3" s="581" t="s">
        <v>67</v>
      </c>
      <c r="M3" s="567"/>
      <c r="N3" s="567"/>
      <c r="O3" s="567"/>
      <c r="P3" s="567"/>
    </row>
    <row r="4" spans="1:16" ht="16.8">
      <c r="A4" s="1158" t="s">
        <v>6</v>
      </c>
      <c r="B4" s="1158"/>
      <c r="C4" s="1158"/>
      <c r="D4" s="1158"/>
      <c r="E4" s="1158"/>
      <c r="F4" s="1158"/>
      <c r="G4" s="1158"/>
      <c r="H4" s="1158"/>
      <c r="I4" s="1158"/>
      <c r="J4" s="1158"/>
      <c r="K4" s="1158"/>
      <c r="L4" s="581" t="s">
        <v>67</v>
      </c>
      <c r="M4" s="567"/>
      <c r="N4" s="567"/>
      <c r="O4" s="567"/>
      <c r="P4" s="567"/>
    </row>
    <row r="5" spans="1:16" ht="16.8">
      <c r="A5" s="1158" t="s">
        <v>5</v>
      </c>
      <c r="B5" s="1158"/>
      <c r="C5" s="1158"/>
      <c r="D5" s="1158"/>
      <c r="E5" s="1158"/>
      <c r="F5" s="1158"/>
      <c r="G5" s="1158"/>
      <c r="H5" s="1158"/>
      <c r="I5" s="1158"/>
      <c r="J5" s="1158"/>
      <c r="K5" s="1158"/>
      <c r="L5" s="581" t="s">
        <v>67</v>
      </c>
      <c r="M5" s="567"/>
      <c r="N5" s="567"/>
      <c r="O5" s="567"/>
      <c r="P5" s="567"/>
    </row>
    <row r="6" spans="1:16" s="621" customFormat="1" ht="15.6">
      <c r="A6" s="1159" t="s">
        <v>51</v>
      </c>
      <c r="B6" s="1159"/>
      <c r="C6" s="1159"/>
      <c r="D6" s="1159"/>
      <c r="E6" s="1159"/>
      <c r="F6" s="1159"/>
      <c r="G6" s="1159"/>
      <c r="H6" s="1159"/>
      <c r="I6" s="1159"/>
      <c r="J6" s="1159"/>
      <c r="K6" s="1159"/>
      <c r="L6" s="581" t="s">
        <v>67</v>
      </c>
      <c r="M6" s="567"/>
      <c r="N6" s="567"/>
      <c r="O6" s="567"/>
      <c r="P6" s="567"/>
    </row>
    <row r="7" spans="1:16" ht="18" customHeight="1">
      <c r="L7" s="581" t="s">
        <v>67</v>
      </c>
      <c r="M7" s="567"/>
      <c r="N7" s="567"/>
      <c r="O7" s="567"/>
      <c r="P7" s="567"/>
    </row>
    <row r="8" spans="1:16" hidden="1">
      <c r="A8" s="1160"/>
      <c r="B8" s="1160"/>
      <c r="C8" s="1160"/>
      <c r="D8" s="1160"/>
      <c r="E8" s="1160"/>
      <c r="F8" s="1160"/>
      <c r="G8" s="1160"/>
      <c r="H8" s="1160"/>
      <c r="I8" s="1160"/>
      <c r="J8" s="1160"/>
      <c r="K8" s="1160"/>
      <c r="L8" s="581" t="s">
        <v>67</v>
      </c>
      <c r="M8" s="567"/>
      <c r="N8" s="567"/>
      <c r="O8" s="567"/>
      <c r="P8" s="567"/>
    </row>
    <row r="9" spans="1:16" ht="49.5" customHeight="1">
      <c r="A9" s="1144" t="s">
        <v>201</v>
      </c>
      <c r="B9" s="1147" t="s">
        <v>250</v>
      </c>
      <c r="C9" s="1148"/>
      <c r="D9" s="1148"/>
      <c r="E9" s="1148"/>
      <c r="F9" s="1147" t="s">
        <v>8</v>
      </c>
      <c r="G9" s="1148"/>
      <c r="H9" s="1148"/>
      <c r="I9" s="1148"/>
      <c r="J9" s="1147" t="s">
        <v>102</v>
      </c>
      <c r="K9" s="1153"/>
      <c r="L9" s="581" t="s">
        <v>67</v>
      </c>
      <c r="M9" s="567"/>
      <c r="N9" s="567"/>
      <c r="O9" s="567"/>
      <c r="P9" s="567"/>
    </row>
    <row r="10" spans="1:16" ht="32.25" customHeight="1">
      <c r="A10" s="1145"/>
      <c r="B10" s="1149"/>
      <c r="C10" s="1150"/>
      <c r="D10" s="1150"/>
      <c r="E10" s="1150"/>
      <c r="F10" s="1151"/>
      <c r="G10" s="1152"/>
      <c r="H10" s="1152"/>
      <c r="I10" s="1152"/>
      <c r="J10" s="1149"/>
      <c r="K10" s="1154"/>
      <c r="L10" s="581" t="s">
        <v>67</v>
      </c>
      <c r="M10" s="567"/>
      <c r="N10" s="567"/>
      <c r="O10" s="567"/>
      <c r="P10" s="567"/>
    </row>
    <row r="11" spans="1:16" ht="16.2" thickBot="1">
      <c r="A11" s="1146"/>
      <c r="B11" s="1140" t="s">
        <v>58</v>
      </c>
      <c r="C11" s="1141"/>
      <c r="D11" s="1142" t="s">
        <v>202</v>
      </c>
      <c r="E11" s="1143"/>
      <c r="F11" s="1140" t="s">
        <v>58</v>
      </c>
      <c r="G11" s="1143"/>
      <c r="H11" s="1142" t="s">
        <v>202</v>
      </c>
      <c r="I11" s="1143"/>
      <c r="J11" s="614" t="s">
        <v>58</v>
      </c>
      <c r="K11" s="582" t="s">
        <v>202</v>
      </c>
      <c r="L11" s="581" t="s">
        <v>67</v>
      </c>
      <c r="M11" s="567"/>
      <c r="N11" s="567"/>
      <c r="O11" s="567"/>
      <c r="P11" s="567"/>
    </row>
    <row r="12" spans="1:16" ht="21">
      <c r="A12" s="583" t="s">
        <v>203</v>
      </c>
      <c r="B12" s="1139">
        <v>0</v>
      </c>
      <c r="C12" s="1139"/>
      <c r="D12" s="1139">
        <v>0</v>
      </c>
      <c r="E12" s="1139"/>
      <c r="F12" s="1139">
        <v>0</v>
      </c>
      <c r="G12" s="1139"/>
      <c r="H12" s="1139">
        <v>0</v>
      </c>
      <c r="I12" s="1139"/>
      <c r="J12" s="584">
        <f>B12</f>
        <v>0</v>
      </c>
      <c r="K12" s="585">
        <f>D12</f>
        <v>0</v>
      </c>
      <c r="L12" s="581" t="s">
        <v>67</v>
      </c>
      <c r="M12" s="567"/>
      <c r="N12" s="567"/>
      <c r="O12" s="567"/>
      <c r="P12" s="567"/>
    </row>
    <row r="13" spans="1:16" ht="21">
      <c r="A13" s="583" t="s">
        <v>204</v>
      </c>
      <c r="B13" s="1139">
        <v>0</v>
      </c>
      <c r="C13" s="1139"/>
      <c r="D13" s="1139">
        <v>0</v>
      </c>
      <c r="E13" s="1139"/>
      <c r="F13" s="1139">
        <v>0</v>
      </c>
      <c r="G13" s="1139"/>
      <c r="H13" s="1139">
        <v>0</v>
      </c>
      <c r="I13" s="1139"/>
      <c r="J13" s="584">
        <f>B13</f>
        <v>0</v>
      </c>
      <c r="K13" s="585">
        <f>D13</f>
        <v>0</v>
      </c>
      <c r="L13" s="581" t="s">
        <v>67</v>
      </c>
      <c r="M13" s="567"/>
      <c r="N13" s="567"/>
      <c r="O13" s="567"/>
      <c r="P13" s="567"/>
    </row>
    <row r="14" spans="1:16" ht="21">
      <c r="A14" s="583" t="s">
        <v>205</v>
      </c>
      <c r="B14" s="1139">
        <v>0</v>
      </c>
      <c r="C14" s="1139"/>
      <c r="D14" s="1139">
        <v>0</v>
      </c>
      <c r="E14" s="1139"/>
      <c r="F14" s="1139">
        <v>0</v>
      </c>
      <c r="G14" s="1139"/>
      <c r="H14" s="1139">
        <v>0</v>
      </c>
      <c r="I14" s="1139"/>
      <c r="J14" s="584">
        <f>B14</f>
        <v>0</v>
      </c>
      <c r="K14" s="585">
        <f>D14</f>
        <v>0</v>
      </c>
      <c r="L14" s="581" t="s">
        <v>67</v>
      </c>
      <c r="M14" s="567"/>
      <c r="N14" s="567"/>
      <c r="O14" s="567"/>
      <c r="P14" s="567"/>
    </row>
    <row r="15" spans="1:16" ht="21">
      <c r="A15" s="586"/>
      <c r="B15" s="587"/>
      <c r="C15" s="588"/>
      <c r="D15" s="589"/>
      <c r="E15" s="588"/>
      <c r="F15" s="587"/>
      <c r="G15" s="588"/>
      <c r="H15" s="589"/>
      <c r="I15" s="588"/>
      <c r="J15" s="587"/>
      <c r="K15" s="590"/>
      <c r="L15" s="581" t="s">
        <v>67</v>
      </c>
      <c r="M15" s="567"/>
      <c r="N15" s="567"/>
      <c r="O15" s="567"/>
      <c r="P15" s="567"/>
    </row>
    <row r="16" spans="1:16" ht="20.399999999999999">
      <c r="A16" s="591" t="s">
        <v>206</v>
      </c>
      <c r="B16" s="1137">
        <f>SUM(B12:B14)</f>
        <v>0</v>
      </c>
      <c r="C16" s="1138"/>
      <c r="D16" s="1137">
        <f>SUM(D12:D14)</f>
        <v>0</v>
      </c>
      <c r="E16" s="1138"/>
      <c r="F16" s="1137">
        <f>SUM(F12:F14)</f>
        <v>0</v>
      </c>
      <c r="G16" s="1138"/>
      <c r="H16" s="1137">
        <f>SUM(H12:H14)</f>
        <v>0</v>
      </c>
      <c r="I16" s="1138"/>
      <c r="J16" s="592">
        <f>B16</f>
        <v>0</v>
      </c>
      <c r="K16" s="593">
        <f>D16</f>
        <v>0</v>
      </c>
      <c r="L16" s="581" t="s">
        <v>67</v>
      </c>
      <c r="M16" s="567"/>
      <c r="N16" s="567"/>
      <c r="O16" s="567"/>
      <c r="P16" s="567"/>
    </row>
    <row r="17" spans="1:16" ht="21">
      <c r="A17" s="594" t="s">
        <v>207</v>
      </c>
      <c r="B17" s="1131">
        <v>0</v>
      </c>
      <c r="C17" s="1132"/>
      <c r="D17" s="1129">
        <v>0</v>
      </c>
      <c r="E17" s="1130"/>
      <c r="F17" s="1133">
        <v>0</v>
      </c>
      <c r="G17" s="1134"/>
      <c r="H17" s="1133">
        <v>0</v>
      </c>
      <c r="I17" s="1134"/>
      <c r="J17" s="595">
        <f>SUM(B17+F17)</f>
        <v>0</v>
      </c>
      <c r="K17" s="585">
        <v>0</v>
      </c>
      <c r="L17" s="581" t="s">
        <v>67</v>
      </c>
      <c r="M17" s="567"/>
      <c r="N17" s="567"/>
      <c r="O17" s="567"/>
      <c r="P17" s="567"/>
    </row>
    <row r="18" spans="1:16" ht="21">
      <c r="A18" s="596"/>
      <c r="B18" s="597"/>
      <c r="C18" s="588"/>
      <c r="D18" s="598"/>
      <c r="E18" s="588"/>
      <c r="F18" s="597"/>
      <c r="G18" s="588"/>
      <c r="H18" s="597"/>
      <c r="I18" s="588"/>
      <c r="J18" s="597"/>
      <c r="K18" s="599"/>
      <c r="L18" s="581" t="s">
        <v>67</v>
      </c>
      <c r="M18" s="567"/>
      <c r="N18" s="567"/>
      <c r="O18" s="567"/>
      <c r="P18" s="567"/>
    </row>
    <row r="19" spans="1:16" ht="20.399999999999999">
      <c r="A19" s="600" t="s">
        <v>208</v>
      </c>
      <c r="B19" s="1135">
        <f>SUM(B16:B17)</f>
        <v>0</v>
      </c>
      <c r="C19" s="1136"/>
      <c r="D19" s="1135">
        <f>SUM(D16:D17)</f>
        <v>0</v>
      </c>
      <c r="E19" s="1136"/>
      <c r="F19" s="1137">
        <f>SUM(F16:F17)</f>
        <v>0</v>
      </c>
      <c r="G19" s="1138"/>
      <c r="H19" s="1137">
        <f>SUM(H16:H17)</f>
        <v>0</v>
      </c>
      <c r="I19" s="1138"/>
      <c r="J19" s="601">
        <f>B19</f>
        <v>0</v>
      </c>
      <c r="K19" s="602">
        <f t="shared" ref="K19:K29" si="0">D19</f>
        <v>0</v>
      </c>
      <c r="L19" s="581" t="s">
        <v>67</v>
      </c>
      <c r="M19" s="567"/>
      <c r="N19" s="567"/>
      <c r="O19" s="567"/>
      <c r="P19" s="567"/>
    </row>
    <row r="20" spans="1:16" ht="21">
      <c r="A20" s="583" t="s">
        <v>209</v>
      </c>
      <c r="B20" s="1129"/>
      <c r="C20" s="1130"/>
      <c r="D20" s="1129">
        <v>0</v>
      </c>
      <c r="E20" s="1130"/>
      <c r="F20" s="587"/>
      <c r="G20" s="588"/>
      <c r="H20" s="587"/>
      <c r="I20" s="588"/>
      <c r="J20" s="587"/>
      <c r="K20" s="590">
        <f t="shared" si="0"/>
        <v>0</v>
      </c>
      <c r="L20" s="581" t="s">
        <v>67</v>
      </c>
      <c r="M20" s="567"/>
      <c r="N20" s="567"/>
      <c r="O20" s="567"/>
      <c r="P20" s="567"/>
    </row>
    <row r="21" spans="1:16" ht="21">
      <c r="A21" s="583" t="s">
        <v>210</v>
      </c>
      <c r="B21" s="1127"/>
      <c r="C21" s="1128"/>
      <c r="D21" s="1127">
        <v>0</v>
      </c>
      <c r="E21" s="1128"/>
      <c r="F21" s="603"/>
      <c r="G21" s="604"/>
      <c r="H21" s="603"/>
      <c r="I21" s="604"/>
      <c r="J21" s="603"/>
      <c r="K21" s="605">
        <f t="shared" si="0"/>
        <v>0</v>
      </c>
      <c r="L21" s="581" t="s">
        <v>67</v>
      </c>
      <c r="M21" s="567"/>
      <c r="N21" s="567"/>
      <c r="O21" s="567"/>
      <c r="P21" s="567"/>
    </row>
    <row r="22" spans="1:16" ht="21">
      <c r="A22" s="583" t="s">
        <v>211</v>
      </c>
      <c r="B22" s="1127"/>
      <c r="C22" s="1128"/>
      <c r="D22" s="1127">
        <v>0</v>
      </c>
      <c r="E22" s="1128"/>
      <c r="F22" s="603"/>
      <c r="G22" s="604"/>
      <c r="H22" s="603"/>
      <c r="I22" s="604"/>
      <c r="J22" s="603"/>
      <c r="K22" s="605">
        <f t="shared" si="0"/>
        <v>0</v>
      </c>
      <c r="L22" s="581" t="s">
        <v>67</v>
      </c>
      <c r="M22" s="567"/>
      <c r="N22" s="567"/>
      <c r="O22" s="567"/>
      <c r="P22" s="567"/>
    </row>
    <row r="23" spans="1:16" ht="21">
      <c r="A23" s="583" t="s">
        <v>212</v>
      </c>
      <c r="B23" s="1127"/>
      <c r="C23" s="1128"/>
      <c r="D23" s="1127">
        <v>0</v>
      </c>
      <c r="E23" s="1128"/>
      <c r="F23" s="603"/>
      <c r="G23" s="604"/>
      <c r="H23" s="603"/>
      <c r="I23" s="604"/>
      <c r="J23" s="603"/>
      <c r="K23" s="605">
        <f t="shared" si="0"/>
        <v>0</v>
      </c>
      <c r="L23" s="581" t="s">
        <v>67</v>
      </c>
      <c r="M23" s="567"/>
      <c r="N23" s="567"/>
      <c r="O23" s="567"/>
      <c r="P23" s="567"/>
    </row>
    <row r="24" spans="1:16" ht="21">
      <c r="A24" s="583" t="s">
        <v>213</v>
      </c>
      <c r="B24" s="1127"/>
      <c r="C24" s="1128"/>
      <c r="D24" s="1127">
        <v>0</v>
      </c>
      <c r="E24" s="1128"/>
      <c r="F24" s="603"/>
      <c r="G24" s="604"/>
      <c r="H24" s="603"/>
      <c r="I24" s="604"/>
      <c r="J24" s="603"/>
      <c r="K24" s="605">
        <f t="shared" si="0"/>
        <v>0</v>
      </c>
      <c r="L24" s="581" t="s">
        <v>67</v>
      </c>
      <c r="M24" s="567"/>
      <c r="N24" s="567"/>
      <c r="O24" s="567"/>
      <c r="P24" s="567"/>
    </row>
    <row r="25" spans="1:16" ht="21">
      <c r="A25" s="583" t="s">
        <v>214</v>
      </c>
      <c r="B25" s="1127"/>
      <c r="C25" s="1128"/>
      <c r="D25" s="1127">
        <v>0</v>
      </c>
      <c r="E25" s="1128"/>
      <c r="F25" s="603"/>
      <c r="G25" s="604"/>
      <c r="H25" s="603"/>
      <c r="I25" s="604"/>
      <c r="J25" s="603"/>
      <c r="K25" s="605">
        <f t="shared" si="0"/>
        <v>0</v>
      </c>
      <c r="L25" s="581" t="s">
        <v>67</v>
      </c>
      <c r="M25" s="567"/>
      <c r="N25" s="567"/>
      <c r="O25" s="567"/>
      <c r="P25" s="567"/>
    </row>
    <row r="26" spans="1:16" ht="21">
      <c r="A26" s="583" t="s">
        <v>215</v>
      </c>
      <c r="B26" s="1127"/>
      <c r="C26" s="1128"/>
      <c r="D26" s="1127">
        <v>-75000</v>
      </c>
      <c r="E26" s="1128"/>
      <c r="F26" s="603"/>
      <c r="G26" s="604"/>
      <c r="H26" s="603"/>
      <c r="I26" s="604"/>
      <c r="J26" s="603"/>
      <c r="K26" s="605">
        <f t="shared" si="0"/>
        <v>-75000</v>
      </c>
      <c r="L26" s="581" t="s">
        <v>67</v>
      </c>
      <c r="M26" s="567"/>
      <c r="N26" s="567"/>
      <c r="O26" s="567"/>
      <c r="P26" s="567"/>
    </row>
    <row r="27" spans="1:16" ht="21">
      <c r="A27" s="583" t="s">
        <v>216</v>
      </c>
      <c r="B27" s="1127"/>
      <c r="C27" s="1128"/>
      <c r="D27" s="1127">
        <v>0</v>
      </c>
      <c r="E27" s="1128"/>
      <c r="F27" s="603"/>
      <c r="G27" s="604"/>
      <c r="H27" s="603"/>
      <c r="I27" s="604"/>
      <c r="J27" s="603"/>
      <c r="K27" s="605">
        <f t="shared" si="0"/>
        <v>0</v>
      </c>
      <c r="L27" s="581" t="s">
        <v>67</v>
      </c>
      <c r="M27" s="567"/>
      <c r="N27" s="567"/>
      <c r="O27" s="567"/>
      <c r="P27" s="567"/>
    </row>
    <row r="28" spans="1:16" ht="21">
      <c r="A28" s="606" t="s">
        <v>217</v>
      </c>
      <c r="B28" s="1121"/>
      <c r="C28" s="1122"/>
      <c r="D28" s="1121">
        <v>0</v>
      </c>
      <c r="E28" s="1122"/>
      <c r="F28" s="607"/>
      <c r="G28" s="608"/>
      <c r="H28" s="607"/>
      <c r="I28" s="608"/>
      <c r="J28" s="607"/>
      <c r="K28" s="609">
        <f t="shared" si="0"/>
        <v>0</v>
      </c>
      <c r="L28" s="581" t="s">
        <v>67</v>
      </c>
      <c r="M28" s="567"/>
      <c r="N28" s="567"/>
      <c r="O28" s="567"/>
      <c r="P28" s="567"/>
    </row>
    <row r="29" spans="1:16" ht="21" thickBot="1">
      <c r="A29" s="610" t="s">
        <v>218</v>
      </c>
      <c r="B29" s="1123">
        <f>SUM(B16)</f>
        <v>0</v>
      </c>
      <c r="C29" s="1124"/>
      <c r="D29" s="1125">
        <f>SUM(D19:D28)</f>
        <v>-75000</v>
      </c>
      <c r="E29" s="1126"/>
      <c r="F29" s="1123">
        <f t="shared" ref="F29" si="1">SUM(F19:F28)</f>
        <v>0</v>
      </c>
      <c r="G29" s="1124"/>
      <c r="H29" s="1125">
        <f>SUM(I19:I28)</f>
        <v>0</v>
      </c>
      <c r="I29" s="1126"/>
      <c r="J29" s="611">
        <f>SUM(J16)</f>
        <v>0</v>
      </c>
      <c r="K29" s="612">
        <f t="shared" si="0"/>
        <v>-75000</v>
      </c>
      <c r="L29" s="581" t="s">
        <v>67</v>
      </c>
      <c r="M29" s="567"/>
      <c r="N29" s="567"/>
      <c r="O29" s="567"/>
      <c r="P29" s="567"/>
    </row>
    <row r="30" spans="1:16">
      <c r="A30" s="1118"/>
      <c r="B30" s="1119"/>
      <c r="C30" s="1119"/>
      <c r="D30" s="1119"/>
      <c r="E30" s="1119"/>
      <c r="F30" s="1119"/>
      <c r="G30" s="1119"/>
      <c r="H30" s="1119"/>
      <c r="I30" s="1119"/>
      <c r="J30" s="1119"/>
      <c r="K30" s="1119"/>
      <c r="L30" s="581" t="s">
        <v>67</v>
      </c>
      <c r="M30" s="567"/>
      <c r="N30" s="568"/>
      <c r="O30" s="568"/>
      <c r="P30" s="568"/>
    </row>
    <row r="31" spans="1:16" s="621" customFormat="1">
      <c r="A31" s="638"/>
      <c r="B31" s="637"/>
      <c r="C31" s="637"/>
      <c r="D31" s="637"/>
      <c r="E31" s="637"/>
      <c r="F31" s="637"/>
      <c r="G31" s="637"/>
      <c r="H31" s="637"/>
      <c r="I31" s="637"/>
      <c r="J31" s="637"/>
      <c r="K31" s="637"/>
      <c r="L31" s="581" t="s">
        <v>67</v>
      </c>
      <c r="M31" s="567"/>
      <c r="N31" s="568"/>
      <c r="O31" s="568"/>
      <c r="P31" s="568"/>
    </row>
    <row r="32" spans="1:16" s="621" customFormat="1" ht="15.6">
      <c r="A32" s="641" t="s">
        <v>251</v>
      </c>
      <c r="B32" s="637"/>
      <c r="C32" s="637"/>
      <c r="D32" s="637"/>
      <c r="E32" s="637"/>
      <c r="F32" s="637"/>
      <c r="G32" s="637"/>
      <c r="H32" s="637"/>
      <c r="I32" s="637"/>
      <c r="J32" s="637"/>
      <c r="K32" s="637"/>
      <c r="L32" s="581" t="s">
        <v>67</v>
      </c>
      <c r="M32" s="567"/>
      <c r="N32" s="568"/>
      <c r="O32" s="568"/>
      <c r="P32" s="568"/>
    </row>
    <row r="33" spans="1:16" ht="15.6">
      <c r="A33" s="640" t="s">
        <v>292</v>
      </c>
      <c r="B33" s="572"/>
      <c r="C33" s="573"/>
      <c r="D33" s="572"/>
      <c r="E33" s="573"/>
      <c r="F33" s="572"/>
      <c r="G33" s="573"/>
      <c r="H33" s="572"/>
      <c r="I33" s="573"/>
      <c r="J33" s="572"/>
      <c r="K33" s="573"/>
      <c r="L33" s="581" t="s">
        <v>67</v>
      </c>
      <c r="M33" s="567"/>
      <c r="N33" s="568"/>
      <c r="O33" s="568"/>
      <c r="P33" s="568"/>
    </row>
    <row r="34" spans="1:16" ht="15.6">
      <c r="A34" s="639" t="s">
        <v>252</v>
      </c>
      <c r="B34" s="574"/>
      <c r="C34" s="575"/>
      <c r="D34" s="574"/>
      <c r="E34" s="575"/>
      <c r="F34" s="574"/>
      <c r="G34" s="575"/>
      <c r="H34" s="574"/>
      <c r="I34" s="575"/>
      <c r="J34" s="574"/>
      <c r="K34" s="575"/>
      <c r="L34" s="581" t="s">
        <v>15</v>
      </c>
      <c r="M34" s="567"/>
      <c r="N34" s="567"/>
      <c r="O34" s="567"/>
      <c r="P34" s="567"/>
    </row>
    <row r="35" spans="1:16" ht="18">
      <c r="A35" s="1120"/>
      <c r="B35" s="1120"/>
      <c r="C35" s="1120"/>
      <c r="D35" s="1120"/>
      <c r="E35" s="1120"/>
      <c r="F35" s="1120"/>
      <c r="G35" s="1120"/>
      <c r="H35" s="1120"/>
      <c r="I35" s="1120"/>
      <c r="J35" s="570"/>
      <c r="K35" s="571"/>
      <c r="L35" s="569"/>
      <c r="M35" s="567"/>
      <c r="N35" s="567"/>
      <c r="O35" s="567"/>
      <c r="P35" s="567"/>
    </row>
    <row r="36" spans="1:16" ht="18">
      <c r="A36" s="576"/>
      <c r="B36" s="576"/>
      <c r="C36" s="576"/>
      <c r="D36" s="576"/>
      <c r="E36" s="576"/>
      <c r="F36" s="576"/>
      <c r="G36" s="571"/>
      <c r="H36" s="570"/>
      <c r="I36" s="571"/>
      <c r="J36" s="570"/>
      <c r="K36" s="571"/>
      <c r="L36" s="569"/>
      <c r="M36" s="567"/>
      <c r="N36" s="567"/>
      <c r="O36" s="567"/>
      <c r="P36" s="567"/>
    </row>
    <row r="37" spans="1:16">
      <c r="A37" s="577"/>
      <c r="B37" s="577"/>
      <c r="C37" s="577"/>
      <c r="D37" s="577"/>
      <c r="E37" s="577"/>
      <c r="F37" s="577"/>
      <c r="G37" s="577"/>
      <c r="H37" s="577"/>
      <c r="I37" s="577"/>
      <c r="J37" s="577"/>
      <c r="K37" s="577"/>
    </row>
    <row r="38" spans="1:16">
      <c r="A38" s="577"/>
      <c r="B38" s="577"/>
      <c r="C38" s="577"/>
      <c r="D38" s="577"/>
      <c r="E38" s="577"/>
      <c r="F38" s="577"/>
      <c r="G38" s="577"/>
      <c r="H38" s="577"/>
      <c r="I38" s="577"/>
      <c r="J38" s="577"/>
      <c r="K38" s="577"/>
    </row>
    <row r="39" spans="1:16">
      <c r="A39" s="577"/>
      <c r="B39" s="577"/>
      <c r="C39" s="577"/>
      <c r="D39" s="577"/>
      <c r="E39" s="577"/>
      <c r="F39" s="577"/>
      <c r="G39" s="577"/>
      <c r="H39" s="577"/>
      <c r="I39" s="577"/>
      <c r="J39" s="577"/>
      <c r="K39" s="577"/>
    </row>
  </sheetData>
  <mergeCells count="62">
    <mergeCell ref="J9:K10"/>
    <mergeCell ref="A2:K2"/>
    <mergeCell ref="A3:K3"/>
    <mergeCell ref="A4:K4"/>
    <mergeCell ref="A5:K5"/>
    <mergeCell ref="A6:K6"/>
    <mergeCell ref="A8:K8"/>
    <mergeCell ref="B11:C11"/>
    <mergeCell ref="D11:E11"/>
    <mergeCell ref="F11:G11"/>
    <mergeCell ref="H11:I11"/>
    <mergeCell ref="A9:A11"/>
    <mergeCell ref="B9:E10"/>
    <mergeCell ref="F9:I10"/>
    <mergeCell ref="B12:C12"/>
    <mergeCell ref="D12:E12"/>
    <mergeCell ref="F12:G12"/>
    <mergeCell ref="H12:I12"/>
    <mergeCell ref="B13:C13"/>
    <mergeCell ref="D13:E13"/>
    <mergeCell ref="F13:G13"/>
    <mergeCell ref="H13:I13"/>
    <mergeCell ref="B14:C14"/>
    <mergeCell ref="D14:E14"/>
    <mergeCell ref="F14:G14"/>
    <mergeCell ref="H14:I14"/>
    <mergeCell ref="B16:C16"/>
    <mergeCell ref="D16:E16"/>
    <mergeCell ref="F16:G16"/>
    <mergeCell ref="H16:I16"/>
    <mergeCell ref="B17:C17"/>
    <mergeCell ref="D17:E17"/>
    <mergeCell ref="F17:G17"/>
    <mergeCell ref="H17:I17"/>
    <mergeCell ref="B19:C19"/>
    <mergeCell ref="D19:E19"/>
    <mergeCell ref="F19:G19"/>
    <mergeCell ref="H19:I19"/>
    <mergeCell ref="B20:C20"/>
    <mergeCell ref="D20:E20"/>
    <mergeCell ref="B21:C21"/>
    <mergeCell ref="D21:E21"/>
    <mergeCell ref="B22:C22"/>
    <mergeCell ref="D22:E22"/>
    <mergeCell ref="B27:C27"/>
    <mergeCell ref="D27:E27"/>
    <mergeCell ref="B26:C26"/>
    <mergeCell ref="D26:E26"/>
    <mergeCell ref="B23:C23"/>
    <mergeCell ref="D23:E23"/>
    <mergeCell ref="B24:C24"/>
    <mergeCell ref="D24:E24"/>
    <mergeCell ref="B25:C25"/>
    <mergeCell ref="D25:E25"/>
    <mergeCell ref="A30:K30"/>
    <mergeCell ref="A35:I35"/>
    <mergeCell ref="B28:C28"/>
    <mergeCell ref="D28:E28"/>
    <mergeCell ref="B29:C29"/>
    <mergeCell ref="D29:E29"/>
    <mergeCell ref="F29:G29"/>
    <mergeCell ref="H29:I29"/>
  </mergeCells>
  <pageMargins left="0.7" right="0.7" top="0.75" bottom="0.75" header="0.3" footer="0.3"/>
  <pageSetup scale="76" orientation="landscape" r:id="rId1"/>
  <headerFooter>
    <oddFooter>&amp;C&amp;"Times New Roman,Regular"&amp;14Exhibit J - Financial Analysis of Program Changes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A. Org Chart</vt:lpstr>
      <vt:lpstr>B. Summary of Requirements </vt:lpstr>
      <vt:lpstr>C. Program Changes By Dec. Unit</vt:lpstr>
      <vt:lpstr>D.  Res. by DOJ Strat. Goal</vt:lpstr>
      <vt:lpstr>E. ATB Justification</vt:lpstr>
      <vt:lpstr>F. 2011 Crosswalk</vt:lpstr>
      <vt:lpstr>G. 2012 Crosswalk</vt:lpstr>
      <vt:lpstr>I. Permanent Positions</vt:lpstr>
      <vt:lpstr>J. Finan. Analysis of Prog. Cha</vt:lpstr>
      <vt:lpstr>K. Summary by Grade</vt:lpstr>
      <vt:lpstr>L. Summary by Object Class</vt:lpstr>
      <vt:lpstr>M. Studies</vt:lpstr>
      <vt:lpstr>N. SOC</vt:lpstr>
      <vt:lpstr>O. Status of Construction</vt:lpstr>
      <vt:lpstr>P. Waterfall</vt:lpstr>
      <vt:lpstr>'B. Summary of Requirements '!DL</vt:lpstr>
      <vt:lpstr>'B. Summary of Requirements '!Print_Area</vt:lpstr>
      <vt:lpstr>'C. Program Changes By Dec. Unit'!Print_Area</vt:lpstr>
      <vt:lpstr>'D.  Res. by DOJ Strat. Goal'!Print_Area</vt:lpstr>
      <vt:lpstr>'E. ATB Justification'!Print_Area</vt:lpstr>
      <vt:lpstr>'F. 2011 Crosswalk'!Print_Area</vt:lpstr>
      <vt:lpstr>'G. 2012 Crosswalk'!Print_Area</vt:lpstr>
      <vt:lpstr>'I. Permanent Positions'!Print_Area</vt:lpstr>
      <vt:lpstr>'J. Finan. Analysis of Prog. Cha'!Print_Area</vt:lpstr>
      <vt:lpstr>'K. Summary by Grade'!Print_Area</vt:lpstr>
      <vt:lpstr>'L. Summary by Object Class'!Print_Area</vt:lpstr>
      <vt:lpstr>'M. Studies'!Print_Area</vt:lpstr>
      <vt:lpstr>'N. SOC'!Print_Area</vt:lpstr>
      <vt:lpstr>'O. Status of Construction'!Print_Area</vt:lpstr>
      <vt:lpstr>'P. Waterfall'!Print_Area</vt:lpstr>
      <vt:lpstr>'E. ATB Justification'!Print_Titles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sdale</dc:creator>
  <cp:keywords/>
  <dc:description/>
  <cp:lastModifiedBy>DOJ</cp:lastModifiedBy>
  <cp:lastPrinted>2012-02-08T19:24:32Z</cp:lastPrinted>
  <dcterms:created xsi:type="dcterms:W3CDTF">2003-08-28T20:51:00Z</dcterms:created>
  <dcterms:modified xsi:type="dcterms:W3CDTF">2012-02-08T20:04:36Z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