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codeName="ThisWorkbook" defaultThemeVersion="124226"/>
  <bookViews>
    <workbookView xWindow="-30" yWindow="-120" windowWidth="15480" windowHeight="7080" tabRatio="889"/>
  </bookViews>
  <sheets>
    <sheet name="A. Organization Chart" sheetId="2" r:id="rId1"/>
    <sheet name="B. Summary of Requirements " sheetId="3" r:id="rId2"/>
    <sheet name="C. Increases Offsets" sheetId="4" r:id="rId3"/>
    <sheet name="D. Strategic Goals &amp; Objectives" sheetId="5" r:id="rId4"/>
    <sheet name="E. ATB Justification" sheetId="6" r:id="rId5"/>
    <sheet name="F. 2011 Crosswalk" sheetId="7" r:id="rId6"/>
    <sheet name="G. 2012 Crosswalk" sheetId="8" r:id="rId7"/>
    <sheet name="H. Reimbursable Resources" sheetId="9" r:id="rId8"/>
    <sheet name="I. Permanent Positions" sheetId="10" r:id="rId9"/>
    <sheet name="J. Financial Analysis" sheetId="11" r:id="rId10"/>
    <sheet name="K. Summary by Grade" sheetId="12" r:id="rId11"/>
    <sheet name="L. Summary by Object Class" sheetId="13" r:id="rId12"/>
  </sheets>
  <externalReferences>
    <externalReference r:id="rId13"/>
    <externalReference r:id="rId14"/>
  </externalReferences>
  <definedNames>
    <definedName name="_10POS_BY_CAT" localSheetId="9">'[1]Summ Atty Agt'!#REF!</definedName>
    <definedName name="_11POS_BY_CAT">#REF!</definedName>
    <definedName name="_1ATTORNEY_SUPP" localSheetId="1">#REF!</definedName>
    <definedName name="_2ATTORNEY_SUPP">#REF!</definedName>
    <definedName name="_3GA_ROLLUP" localSheetId="1">'B. Summary of Requirements '!#REF!</definedName>
    <definedName name="_4GA_ROLLUP" localSheetId="3">#REF!</definedName>
    <definedName name="_5GA_ROLLUP" localSheetId="7">[2]SumReq!#REF!</definedName>
    <definedName name="_6GA_ROLLUP" localSheetId="9">'[1]Sum of Req'!#REF!</definedName>
    <definedName name="_7GA_ROLLUP">#REF!</definedName>
    <definedName name="_8POS_BY_CAT" localSheetId="1">#REF!</definedName>
    <definedName name="_9POS_BY_CAT" localSheetId="3">#REF!</definedName>
    <definedName name="DL" localSheetId="1">'B. Summary of Requirements '!$A$3:$X$66</definedName>
    <definedName name="DL">#REF!</definedName>
    <definedName name="EXECSUPP" localSheetId="1">'B. Summary of Requirements '!#REF!</definedName>
    <definedName name="EXECSUPP" localSheetId="3">#REF!</definedName>
    <definedName name="EXECSUPP" localSheetId="9">'[1]Sum of Req'!#REF!</definedName>
    <definedName name="EXECSUPP">#REF!</definedName>
    <definedName name="FY0711.1">#REF!</definedName>
    <definedName name="FY0711.5">#REF!</definedName>
    <definedName name="FY0712.1">#REF!</definedName>
    <definedName name="FY0721.0">#REF!</definedName>
    <definedName name="FY0722.0">#REF!</definedName>
    <definedName name="FY0723.1">#REF!</definedName>
    <definedName name="FY0723.2">#REF!</definedName>
    <definedName name="FY0723.3">#REF!</definedName>
    <definedName name="FY0724.0">#REF!</definedName>
    <definedName name="FY0725.2">#REF!</definedName>
    <definedName name="FY0725.3">#REF!</definedName>
    <definedName name="FY0725.6">#REF!</definedName>
    <definedName name="FY0726.0">#REF!</definedName>
    <definedName name="FY0731.0">#REF!</definedName>
    <definedName name="FY0732.0">#REF!</definedName>
    <definedName name="FY07Ling">#REF!</definedName>
    <definedName name="FY07Mult">#REF!</definedName>
    <definedName name="FY07PEPI">#REF!</definedName>
    <definedName name="FY07Tot">#REF!</definedName>
    <definedName name="FY07Train">#REF!</definedName>
    <definedName name="FY0811.1">#REF!</definedName>
    <definedName name="FY0811.5">#REF!</definedName>
    <definedName name="FY0812.1">#REF!</definedName>
    <definedName name="FY0821.0">#REF!</definedName>
    <definedName name="FY0822.0">#REF!</definedName>
    <definedName name="FY0823.1">#REF!</definedName>
    <definedName name="FY0823.2">#REF!</definedName>
    <definedName name="FY0823.3">#REF!</definedName>
    <definedName name="FY0824.0">#REF!</definedName>
    <definedName name="FY0825.2">#REF!</definedName>
    <definedName name="FY0825.3">#REF!</definedName>
    <definedName name="FY0825.6">#REF!</definedName>
    <definedName name="FY0826.0">#REF!</definedName>
    <definedName name="FY0831.0">#REF!</definedName>
    <definedName name="FY0832.0">#REF!</definedName>
    <definedName name="FY08Ling">#REF!</definedName>
    <definedName name="FY08Mult">#REF!</definedName>
    <definedName name="FY08PEPI">#REF!</definedName>
    <definedName name="FY08Tot">#REF!</definedName>
    <definedName name="FY08Train">#REF!</definedName>
    <definedName name="FY0911.1">#REF!</definedName>
    <definedName name="FY0911.5">#REF!</definedName>
    <definedName name="FY0912.1">#REF!</definedName>
    <definedName name="FY0921.0">#REF!</definedName>
    <definedName name="FY0922.0">#REF!</definedName>
    <definedName name="FY0923.1">#REF!</definedName>
    <definedName name="FY0923.2">#REF!</definedName>
    <definedName name="FY0923.3">#REF!</definedName>
    <definedName name="FY0924.0">#REF!</definedName>
    <definedName name="FY0925.2">#REF!</definedName>
    <definedName name="FY0925.3">#REF!</definedName>
    <definedName name="FY0925.6">#REF!</definedName>
    <definedName name="FY0926.0">#REF!</definedName>
    <definedName name="FY0931.0">#REF!</definedName>
    <definedName name="FY0932.0">#REF!</definedName>
    <definedName name="FY09Ling">#REF!</definedName>
    <definedName name="FY09Mult">#REF!</definedName>
    <definedName name="FY09PEPI">#REF!</definedName>
    <definedName name="FY09Tot">#REF!</definedName>
    <definedName name="FY09Train">#REF!</definedName>
    <definedName name="hlhl0" localSheetId="4">'E. ATB Justification'!#REF!</definedName>
    <definedName name="INTEL" localSheetId="1">'B. Summary of Requirements '!#REF!</definedName>
    <definedName name="INTEL" localSheetId="3">#REF!</definedName>
    <definedName name="INTEL" localSheetId="9">'[1]Sum of Req'!#REF!</definedName>
    <definedName name="INTEL">#REF!</definedName>
    <definedName name="JMD" localSheetId="1">'B. Summary of Requirements '!#REF!</definedName>
    <definedName name="JMD" localSheetId="3">#REF!</definedName>
    <definedName name="JMD" localSheetId="9">'[1]Sum of Req'!#REF!</definedName>
    <definedName name="JMD">#REF!</definedName>
    <definedName name="OLE_LINK7" localSheetId="4">'E. ATB Justification'!#REF!</definedName>
    <definedName name="PART">#REF!</definedName>
    <definedName name="_xlnm.Print_Area" localSheetId="0">'A. Organization Chart'!$A$1:$N$30</definedName>
    <definedName name="_xlnm.Print_Area" localSheetId="1">'B. Summary of Requirements '!$A$1:$X$76</definedName>
    <definedName name="_xlnm.Print_Area" localSheetId="2">'C. Increases Offsets'!$A$1:$G$22</definedName>
    <definedName name="_xlnm.Print_Area" localSheetId="3">'D. Strategic Goals &amp; Objectives'!$A$1:$M$21</definedName>
    <definedName name="_xlnm.Print_Area" localSheetId="4">'E. ATB Justification'!$A$1:$J$59</definedName>
    <definedName name="_xlnm.Print_Area" localSheetId="5">'F. 2011 Crosswalk'!$A$1:$R$31</definedName>
    <definedName name="_xlnm.Print_Area" localSheetId="6">'G. 2012 Crosswalk'!$A$1:$R$25</definedName>
    <definedName name="_xlnm.Print_Area" localSheetId="7">'H. Reimbursable Resources'!$A$1:$M$54</definedName>
    <definedName name="_xlnm.Print_Area" localSheetId="8">'I. Permanent Positions'!$A$1:$H$19</definedName>
    <definedName name="_xlnm.Print_Area" localSheetId="9">'J. Financial Analysis'!$A$1:$G$31</definedName>
    <definedName name="_xlnm.Print_Area" localSheetId="10">'K. Summary by Grade'!$A$1:$I$34</definedName>
    <definedName name="_xlnm.Print_Area" localSheetId="11">'L. Summary by Object Class'!$A$1:$I$45</definedName>
    <definedName name="_xlnm.Print_Area">#REF!</definedName>
    <definedName name="REIMPRO" localSheetId="7">'H. Reimbursable Resources'!$A$1:$M$53</definedName>
    <definedName name="REIMPRO">#REF!</definedName>
    <definedName name="REIMSOR" localSheetId="7">'H. Reimbursable Resources'!#REF!</definedName>
    <definedName name="REIMSOR">#REF!</definedName>
    <definedName name="Z_12C66D54_5067_4346_818B_6EAB1C8A9183_.wvu.Cols" localSheetId="6" hidden="1">'G. 2012 Crosswalk'!$H:$J</definedName>
    <definedName name="Z_12C66D54_5067_4346_818B_6EAB1C8A9183_.wvu.Cols" localSheetId="11" hidden="1">'L. Summary by Object Class'!$J:$L</definedName>
    <definedName name="Z_12C66D54_5067_4346_818B_6EAB1C8A9183_.wvu.PrintArea" localSheetId="0" hidden="1">'A. Organization Chart'!$A$1:$N$29</definedName>
    <definedName name="Z_12C66D54_5067_4346_818B_6EAB1C8A9183_.wvu.PrintArea" localSheetId="1" hidden="1">'B. Summary of Requirements '!$A$1:$X$76</definedName>
    <definedName name="Z_12C66D54_5067_4346_818B_6EAB1C8A9183_.wvu.PrintArea" localSheetId="2" hidden="1">'C. Increases Offsets'!$A$1:$G$22</definedName>
    <definedName name="Z_12C66D54_5067_4346_818B_6EAB1C8A9183_.wvu.PrintArea" localSheetId="3" hidden="1">'D. Strategic Goals &amp; Objectives'!$A$1:$M$21</definedName>
    <definedName name="Z_12C66D54_5067_4346_818B_6EAB1C8A9183_.wvu.PrintArea" localSheetId="4" hidden="1">'E. ATB Justification'!$A$1:$J$59</definedName>
    <definedName name="Z_12C66D54_5067_4346_818B_6EAB1C8A9183_.wvu.PrintArea" localSheetId="5" hidden="1">'F. 2011 Crosswalk'!$A$1:$R$31</definedName>
    <definedName name="Z_12C66D54_5067_4346_818B_6EAB1C8A9183_.wvu.PrintArea" localSheetId="6" hidden="1">'G. 2012 Crosswalk'!$A$1:$R$25</definedName>
    <definedName name="Z_12C66D54_5067_4346_818B_6EAB1C8A9183_.wvu.PrintArea" localSheetId="7" hidden="1">'H. Reimbursable Resources'!$A$1:$M$54</definedName>
    <definedName name="Z_12C66D54_5067_4346_818B_6EAB1C8A9183_.wvu.PrintArea" localSheetId="8" hidden="1">'I. Permanent Positions'!$A$1:$H$19</definedName>
    <definedName name="Z_12C66D54_5067_4346_818B_6EAB1C8A9183_.wvu.PrintArea" localSheetId="9" hidden="1">'J. Financial Analysis'!$A$1:$G$31</definedName>
    <definedName name="Z_12C66D54_5067_4346_818B_6EAB1C8A9183_.wvu.PrintArea" localSheetId="10" hidden="1">'K. Summary by Grade'!$A$1:$I$34</definedName>
    <definedName name="Z_12C66D54_5067_4346_818B_6EAB1C8A9183_.wvu.PrintArea" localSheetId="11" hidden="1">'L. Summary by Object Class'!$A$1:$K$45</definedName>
    <definedName name="Z_12C66D54_5067_4346_818B_6EAB1C8A9183_.wvu.Rows" localSheetId="3" hidden="1">'D. Strategic Goals &amp; Objectives'!$13:$13</definedName>
    <definedName name="Z_3118AF25_8423_420A_806A_487665220C68_.wvu.Cols" localSheetId="6" hidden="1">'G. 2012 Crosswalk'!$H:$J</definedName>
    <definedName name="Z_3118AF25_8423_420A_806A_487665220C68_.wvu.Cols" localSheetId="11" hidden="1">'L. Summary by Object Class'!$J:$L</definedName>
    <definedName name="Z_3118AF25_8423_420A_806A_487665220C68_.wvu.PrintArea" localSheetId="0" hidden="1">'A. Organization Chart'!$A$1:$N$29</definedName>
    <definedName name="Z_3118AF25_8423_420A_806A_487665220C68_.wvu.PrintArea" localSheetId="1" hidden="1">'B. Summary of Requirements '!$A$1:$X$76</definedName>
    <definedName name="Z_3118AF25_8423_420A_806A_487665220C68_.wvu.PrintArea" localSheetId="2" hidden="1">'C. Increases Offsets'!$A$1:$G$22</definedName>
    <definedName name="Z_3118AF25_8423_420A_806A_487665220C68_.wvu.PrintArea" localSheetId="3" hidden="1">'D. Strategic Goals &amp; Objectives'!$A$1:$M$21</definedName>
    <definedName name="Z_3118AF25_8423_420A_806A_487665220C68_.wvu.PrintArea" localSheetId="4" hidden="1">'E. ATB Justification'!$A$1:$J$59</definedName>
    <definedName name="Z_3118AF25_8423_420A_806A_487665220C68_.wvu.PrintArea" localSheetId="5" hidden="1">'F. 2011 Crosswalk'!$A$1:$R$31</definedName>
    <definedName name="Z_3118AF25_8423_420A_806A_487665220C68_.wvu.PrintArea" localSheetId="6" hidden="1">'G. 2012 Crosswalk'!$A$1:$R$25</definedName>
    <definedName name="Z_3118AF25_8423_420A_806A_487665220C68_.wvu.PrintArea" localSheetId="7" hidden="1">'H. Reimbursable Resources'!$A$1:$M$54</definedName>
    <definedName name="Z_3118AF25_8423_420A_806A_487665220C68_.wvu.PrintArea" localSheetId="8" hidden="1">'I. Permanent Positions'!$A$1:$H$19</definedName>
    <definedName name="Z_3118AF25_8423_420A_806A_487665220C68_.wvu.PrintArea" localSheetId="9" hidden="1">'J. Financial Analysis'!$A$1:$G$31</definedName>
    <definedName name="Z_3118AF25_8423_420A_806A_487665220C68_.wvu.PrintArea" localSheetId="10" hidden="1">'K. Summary by Grade'!$A$1:$I$34</definedName>
    <definedName name="Z_3118AF25_8423_420A_806A_487665220C68_.wvu.PrintArea" localSheetId="11" hidden="1">'L. Summary by Object Class'!$A$1:$K$45</definedName>
    <definedName name="Z_3118AF25_8423_420A_806A_487665220C68_.wvu.Rows" localSheetId="3" hidden="1">'D. Strategic Goals &amp; Objectives'!$13:$13</definedName>
    <definedName name="Z_4148B88B_8ED7_4FDE_9459_DEB244AD0552_.wvu.Cols" localSheetId="5" hidden="1">'F. 2011 Crosswalk'!#REF!</definedName>
    <definedName name="Z_4148B88B_8ED7_4FDE_9459_DEB244AD0552_.wvu.Cols" localSheetId="6" hidden="1">'G. 2012 Crosswalk'!$H:$J</definedName>
    <definedName name="Z_4148B88B_8ED7_4FDE_9459_DEB244AD0552_.wvu.Cols" localSheetId="11" hidden="1">'L. Summary by Object Class'!$J:$L</definedName>
    <definedName name="Z_4148B88B_8ED7_4FDE_9459_DEB244AD0552_.wvu.PrintArea" localSheetId="0" hidden="1">'A. Organization Chart'!$A$1:$N$29</definedName>
    <definedName name="Z_4148B88B_8ED7_4FDE_9459_DEB244AD0552_.wvu.PrintArea" localSheetId="1" hidden="1">'B. Summary of Requirements '!$A$1:$X$76</definedName>
    <definedName name="Z_4148B88B_8ED7_4FDE_9459_DEB244AD0552_.wvu.PrintArea" localSheetId="2" hidden="1">'C. Increases Offsets'!$A$1:$G$22</definedName>
    <definedName name="Z_4148B88B_8ED7_4FDE_9459_DEB244AD0552_.wvu.PrintArea" localSheetId="3" hidden="1">'D. Strategic Goals &amp; Objectives'!$A$1:$M$21</definedName>
    <definedName name="Z_4148B88B_8ED7_4FDE_9459_DEB244AD0552_.wvu.PrintArea" localSheetId="4" hidden="1">'E. ATB Justification'!$A$1:$J$59</definedName>
    <definedName name="Z_4148B88B_8ED7_4FDE_9459_DEB244AD0552_.wvu.PrintArea" localSheetId="5" hidden="1">'F. 2011 Crosswalk'!$A$1:$R$31</definedName>
    <definedName name="Z_4148B88B_8ED7_4FDE_9459_DEB244AD0552_.wvu.PrintArea" localSheetId="6" hidden="1">'G. 2012 Crosswalk'!$A$1:$R$25</definedName>
    <definedName name="Z_4148B88B_8ED7_4FDE_9459_DEB244AD0552_.wvu.PrintArea" localSheetId="7" hidden="1">'H. Reimbursable Resources'!$A$1:$M$54</definedName>
    <definedName name="Z_4148B88B_8ED7_4FDE_9459_DEB244AD0552_.wvu.PrintArea" localSheetId="8" hidden="1">'I. Permanent Positions'!$A$1:$H$19</definedName>
    <definedName name="Z_4148B88B_8ED7_4FDE_9459_DEB244AD0552_.wvu.PrintArea" localSheetId="9" hidden="1">'J. Financial Analysis'!$A$1:$G$31</definedName>
    <definedName name="Z_4148B88B_8ED7_4FDE_9459_DEB244AD0552_.wvu.PrintArea" localSheetId="10" hidden="1">'K. Summary by Grade'!$A$1:$I$34</definedName>
    <definedName name="Z_4148B88B_8ED7_4FDE_9459_DEB244AD0552_.wvu.PrintArea" localSheetId="11" hidden="1">'L. Summary by Object Class'!$A$1:$K$45</definedName>
    <definedName name="Z_4148B88B_8ED7_4FDE_9459_DEB244AD0552_.wvu.Rows" localSheetId="3" hidden="1">'D. Strategic Goals &amp; Objectives'!$13:$13</definedName>
    <definedName name="Z_56C0A34E_45B4_448B_85E5_70B3A8E63333_.wvu.Cols" localSheetId="11" hidden="1">'L. Summary by Object Class'!$J:$L</definedName>
    <definedName name="Z_56C0A34E_45B4_448B_85E5_70B3A8E63333_.wvu.PrintArea" localSheetId="0" hidden="1">'A. Organization Chart'!$A$1:$N$29</definedName>
    <definedName name="Z_56C0A34E_45B4_448B_85E5_70B3A8E63333_.wvu.PrintArea" localSheetId="1" hidden="1">'B. Summary of Requirements '!$A$1:$X$76</definedName>
    <definedName name="Z_56C0A34E_45B4_448B_85E5_70B3A8E63333_.wvu.PrintArea" localSheetId="2" hidden="1">'C. Increases Offsets'!$A$1:$G$22</definedName>
    <definedName name="Z_56C0A34E_45B4_448B_85E5_70B3A8E63333_.wvu.PrintArea" localSheetId="3" hidden="1">'D. Strategic Goals &amp; Objectives'!$A$1:$M$21</definedName>
    <definedName name="Z_56C0A34E_45B4_448B_85E5_70B3A8E63333_.wvu.PrintArea" localSheetId="4" hidden="1">'E. ATB Justification'!$A$1:$J$59</definedName>
    <definedName name="Z_56C0A34E_45B4_448B_85E5_70B3A8E63333_.wvu.PrintArea" localSheetId="5" hidden="1">'F. 2011 Crosswalk'!$A$1:$R$31</definedName>
    <definedName name="Z_56C0A34E_45B4_448B_85E5_70B3A8E63333_.wvu.PrintArea" localSheetId="6" hidden="1">'G. 2012 Crosswalk'!$A$1:$R$25</definedName>
    <definedName name="Z_56C0A34E_45B4_448B_85E5_70B3A8E63333_.wvu.PrintArea" localSheetId="7" hidden="1">'H. Reimbursable Resources'!$A$1:$M$54</definedName>
    <definedName name="Z_56C0A34E_45B4_448B_85E5_70B3A8E63333_.wvu.PrintArea" localSheetId="8" hidden="1">'I. Permanent Positions'!$A$1:$H$19</definedName>
    <definedName name="Z_56C0A34E_45B4_448B_85E5_70B3A8E63333_.wvu.PrintArea" localSheetId="9" hidden="1">'J. Financial Analysis'!$A$1:$G$31</definedName>
    <definedName name="Z_56C0A34E_45B4_448B_85E5_70B3A8E63333_.wvu.PrintArea" localSheetId="10" hidden="1">'K. Summary by Grade'!$A$1:$I$34</definedName>
    <definedName name="Z_56C0A34E_45B4_448B_85E5_70B3A8E63333_.wvu.PrintArea" localSheetId="11" hidden="1">'L. Summary by Object Class'!$A$1:$K$45</definedName>
    <definedName name="Z_56C0A34E_45B4_448B_85E5_70B3A8E63333_.wvu.Rows" localSheetId="3" hidden="1">'D. Strategic Goals &amp; Objectives'!$13:$13</definedName>
    <definedName name="Z_AAA2C323_B1AD_4B1B_8C8B_BD3EB7204F5D_.wvu.Cols" localSheetId="6" hidden="1">'G. 2012 Crosswalk'!$H:$J</definedName>
    <definedName name="Z_AAA2C323_B1AD_4B1B_8C8B_BD3EB7204F5D_.wvu.Cols" localSheetId="11" hidden="1">'L. Summary by Object Class'!$J:$L</definedName>
    <definedName name="Z_AAA2C323_B1AD_4B1B_8C8B_BD3EB7204F5D_.wvu.PrintArea" localSheetId="0" hidden="1">'A. Organization Chart'!$A$1:$N$29</definedName>
    <definedName name="Z_AAA2C323_B1AD_4B1B_8C8B_BD3EB7204F5D_.wvu.PrintArea" localSheetId="1" hidden="1">'B. Summary of Requirements '!$A$1:$X$76</definedName>
    <definedName name="Z_AAA2C323_B1AD_4B1B_8C8B_BD3EB7204F5D_.wvu.PrintArea" localSheetId="2" hidden="1">'C. Increases Offsets'!$A$1:$G$22</definedName>
    <definedName name="Z_AAA2C323_B1AD_4B1B_8C8B_BD3EB7204F5D_.wvu.PrintArea" localSheetId="3" hidden="1">'D. Strategic Goals &amp; Objectives'!$A$1:$M$21</definedName>
    <definedName name="Z_AAA2C323_B1AD_4B1B_8C8B_BD3EB7204F5D_.wvu.PrintArea" localSheetId="4" hidden="1">'E. ATB Justification'!$A$1:$J$59</definedName>
    <definedName name="Z_AAA2C323_B1AD_4B1B_8C8B_BD3EB7204F5D_.wvu.PrintArea" localSheetId="5" hidden="1">'F. 2011 Crosswalk'!$A$1:$R$31</definedName>
    <definedName name="Z_AAA2C323_B1AD_4B1B_8C8B_BD3EB7204F5D_.wvu.PrintArea" localSheetId="6" hidden="1">'G. 2012 Crosswalk'!$A$1:$R$25</definedName>
    <definedName name="Z_AAA2C323_B1AD_4B1B_8C8B_BD3EB7204F5D_.wvu.PrintArea" localSheetId="7" hidden="1">'H. Reimbursable Resources'!$A$1:$M$54</definedName>
    <definedName name="Z_AAA2C323_B1AD_4B1B_8C8B_BD3EB7204F5D_.wvu.PrintArea" localSheetId="8" hidden="1">'I. Permanent Positions'!$A$1:$H$19</definedName>
    <definedName name="Z_AAA2C323_B1AD_4B1B_8C8B_BD3EB7204F5D_.wvu.PrintArea" localSheetId="9" hidden="1">'J. Financial Analysis'!$A$1:$G$31</definedName>
    <definedName name="Z_AAA2C323_B1AD_4B1B_8C8B_BD3EB7204F5D_.wvu.PrintArea" localSheetId="10" hidden="1">'K. Summary by Grade'!$A$1:$I$34</definedName>
    <definedName name="Z_AAA2C323_B1AD_4B1B_8C8B_BD3EB7204F5D_.wvu.PrintArea" localSheetId="11" hidden="1">'L. Summary by Object Class'!$A$1:$K$45</definedName>
    <definedName name="Z_AAA2C323_B1AD_4B1B_8C8B_BD3EB7204F5D_.wvu.Rows" localSheetId="3" hidden="1">'D. Strategic Goals &amp; Objectives'!$13:$13</definedName>
  </definedNames>
  <calcPr calcId="145621"/>
  <customWorkbookViews>
    <customWorkbookView name="matsatt - Personal View" guid="{4148B88B-8ED7-4FDE-9459-DEB244AD0552}" mergeInterval="0" personalView="1" maximized="1" xWindow="1" yWindow="1" windowWidth="1246" windowHeight="743" tabRatio="889" activeSheetId="3"/>
    <customWorkbookView name="debjones - Personal View" guid="{56C0A34E-45B4-448B-85E5-70B3A8E63333}" mergeInterval="0" personalView="1" maximized="1" xWindow="1" yWindow="1" windowWidth="1680" windowHeight="820" tabRatio="889" activeSheetId="3" showComments="commIndAndComment"/>
    <customWorkbookView name="mschneck - Personal View" guid="{3118AF25-8423-420A-806A-487665220C68}" mergeInterval="0" personalView="1" maximized="1" xWindow="1" yWindow="1" windowWidth="1680" windowHeight="797" tabRatio="889" activeSheetId="14" showComments="commIndAndComment"/>
    <customWorkbookView name="mcupertino - Personal View" guid="{12C66D54-5067-4346-818B-6EAB1C8A9183}" mergeInterval="0" personalView="1" maximized="1" xWindow="1" yWindow="1" windowWidth="1280" windowHeight="833" tabRatio="889" activeSheetId="1"/>
    <customWorkbookView name="Civil Division - Personal View" guid="{AAA2C323-B1AD-4B1B-8C8B-BD3EB7204F5D}" mergeInterval="0" personalView="1" maximized="1" windowWidth="1916" windowHeight="815" tabRatio="889" activeSheetId="1"/>
  </customWorkbookViews>
</workbook>
</file>

<file path=xl/calcChain.xml><?xml version="1.0" encoding="utf-8"?>
<calcChain xmlns="http://schemas.openxmlformats.org/spreadsheetml/2006/main">
  <c r="L11" i="9"/>
  <c r="K11"/>
  <c r="K33"/>
  <c r="L33"/>
  <c r="M33"/>
  <c r="K34"/>
  <c r="L34"/>
  <c r="M34"/>
  <c r="K35"/>
  <c r="L35"/>
  <c r="M35"/>
  <c r="K36"/>
  <c r="L36"/>
  <c r="M36"/>
  <c r="K37"/>
  <c r="L37"/>
  <c r="M37"/>
  <c r="K38"/>
  <c r="L38"/>
  <c r="M38"/>
  <c r="K39"/>
  <c r="L39"/>
  <c r="M39"/>
  <c r="K40"/>
  <c r="L40"/>
  <c r="M40"/>
  <c r="K41"/>
  <c r="L41"/>
  <c r="M41"/>
  <c r="K42"/>
  <c r="L42"/>
  <c r="M42"/>
  <c r="K43"/>
  <c r="L43"/>
  <c r="M43"/>
  <c r="K44"/>
  <c r="L44"/>
  <c r="M44"/>
  <c r="K45"/>
  <c r="L45"/>
  <c r="M45"/>
  <c r="K46"/>
  <c r="L46"/>
  <c r="M46"/>
  <c r="K47"/>
  <c r="L47"/>
  <c r="M47"/>
  <c r="K48"/>
  <c r="L48"/>
  <c r="M48"/>
  <c r="K49"/>
  <c r="L49"/>
  <c r="M49"/>
  <c r="K12"/>
  <c r="K13"/>
  <c r="K14"/>
  <c r="K15"/>
  <c r="K16"/>
  <c r="K17"/>
  <c r="K18"/>
  <c r="K19"/>
  <c r="K20"/>
  <c r="K21"/>
  <c r="K22"/>
  <c r="K23"/>
  <c r="K24"/>
  <c r="K25"/>
  <c r="K26"/>
  <c r="K27"/>
  <c r="K28"/>
  <c r="K29"/>
  <c r="K30"/>
  <c r="K31"/>
  <c r="K32"/>
  <c r="M11"/>
  <c r="L12"/>
  <c r="M12"/>
  <c r="L13"/>
  <c r="M13"/>
  <c r="L14"/>
  <c r="M14"/>
  <c r="L15"/>
  <c r="M15"/>
  <c r="L16"/>
  <c r="M16"/>
  <c r="L17"/>
  <c r="M17"/>
  <c r="L18"/>
  <c r="M18"/>
  <c r="L19"/>
  <c r="M19"/>
  <c r="L20"/>
  <c r="M20"/>
  <c r="L21"/>
  <c r="M21"/>
  <c r="L22"/>
  <c r="M22"/>
  <c r="L23"/>
  <c r="M23"/>
  <c r="L24"/>
  <c r="M24"/>
  <c r="L25"/>
  <c r="M25"/>
  <c r="L26"/>
  <c r="M26"/>
  <c r="L27"/>
  <c r="M27"/>
  <c r="L28"/>
  <c r="M28"/>
  <c r="L29"/>
  <c r="M29"/>
  <c r="L30"/>
  <c r="M30"/>
  <c r="L31"/>
  <c r="M31"/>
  <c r="L32"/>
  <c r="M32"/>
  <c r="L28" i="13" l="1"/>
  <c r="I28"/>
  <c r="E15" i="8" l="1"/>
  <c r="F15"/>
  <c r="G15"/>
  <c r="F17"/>
  <c r="F20"/>
  <c r="G29" i="11" l="1"/>
  <c r="I32" i="13"/>
  <c r="L32"/>
  <c r="J56" i="6" l="1"/>
  <c r="I56"/>
  <c r="H56"/>
  <c r="W27" i="3"/>
  <c r="V27"/>
  <c r="X27"/>
  <c r="G26" i="11" l="1"/>
  <c r="G30" l="1"/>
  <c r="G28"/>
  <c r="G27"/>
  <c r="G25"/>
  <c r="G24"/>
  <c r="G23"/>
  <c r="G22"/>
  <c r="G21"/>
  <c r="G18"/>
  <c r="G14"/>
  <c r="G13"/>
  <c r="G12"/>
  <c r="G11"/>
  <c r="F18"/>
  <c r="F14"/>
  <c r="F13"/>
  <c r="F12"/>
  <c r="F11"/>
  <c r="M21" i="5" l="1"/>
  <c r="H12" i="12" l="1"/>
  <c r="H27"/>
  <c r="H26"/>
  <c r="H25"/>
  <c r="H24"/>
  <c r="H23"/>
  <c r="H22"/>
  <c r="H21"/>
  <c r="H20"/>
  <c r="H19"/>
  <c r="H18"/>
  <c r="H17"/>
  <c r="H16"/>
  <c r="H15"/>
  <c r="H14"/>
  <c r="H28"/>
  <c r="H13"/>
  <c r="F29"/>
  <c r="D29"/>
  <c r="B29"/>
  <c r="H17" i="10"/>
  <c r="G14"/>
  <c r="H14" s="1"/>
  <c r="G13"/>
  <c r="H13" s="1"/>
  <c r="G12"/>
  <c r="H12" s="1"/>
  <c r="H29" i="12" l="1"/>
  <c r="J17" i="7"/>
  <c r="I17"/>
  <c r="I19" s="1"/>
  <c r="I22" s="1"/>
  <c r="H17"/>
  <c r="G20" i="4"/>
  <c r="G13"/>
  <c r="O67" i="3"/>
  <c r="N67"/>
  <c r="M67"/>
  <c r="X39"/>
  <c r="W39"/>
  <c r="V39"/>
  <c r="X21"/>
  <c r="X29" s="1"/>
  <c r="W21"/>
  <c r="W29" s="1"/>
  <c r="V21"/>
  <c r="V29" s="1"/>
  <c r="R13" i="8" l="1"/>
  <c r="R15" i="7"/>
  <c r="W71" i="3"/>
  <c r="W75"/>
  <c r="I31" i="13"/>
  <c r="I30"/>
  <c r="I29"/>
  <c r="I27"/>
  <c r="I26"/>
  <c r="I25"/>
  <c r="I24"/>
  <c r="I23"/>
  <c r="I22"/>
  <c r="I21"/>
  <c r="I20"/>
  <c r="I19"/>
  <c r="I18"/>
  <c r="H15"/>
  <c r="H14"/>
  <c r="H13"/>
  <c r="H10"/>
  <c r="H11"/>
  <c r="I15"/>
  <c r="I14"/>
  <c r="I13"/>
  <c r="I11"/>
  <c r="I10"/>
  <c r="Q21" i="7"/>
  <c r="Q18"/>
  <c r="Q15"/>
  <c r="P15"/>
  <c r="M51" i="9" l="1"/>
  <c r="K51"/>
  <c r="Q19" i="8"/>
  <c r="Q16"/>
  <c r="Q13"/>
  <c r="P13"/>
  <c r="O15"/>
  <c r="N15"/>
  <c r="O17" i="7"/>
  <c r="A55" i="3"/>
  <c r="Q15" i="8" l="1"/>
  <c r="G12" i="13"/>
  <c r="F12"/>
  <c r="E12"/>
  <c r="E16" s="1"/>
  <c r="E33" s="1"/>
  <c r="D12"/>
  <c r="D16" s="1"/>
  <c r="C16"/>
  <c r="B16"/>
  <c r="M15" i="8"/>
  <c r="L15"/>
  <c r="L17" s="1"/>
  <c r="L20" s="1"/>
  <c r="K15"/>
  <c r="J15"/>
  <c r="I15"/>
  <c r="I17" s="1"/>
  <c r="I20" s="1"/>
  <c r="H15"/>
  <c r="D15"/>
  <c r="C15"/>
  <c r="C17" s="1"/>
  <c r="C20" s="1"/>
  <c r="B15"/>
  <c r="R15"/>
  <c r="A5"/>
  <c r="A4"/>
  <c r="X67" i="3"/>
  <c r="V67"/>
  <c r="W67"/>
  <c r="A6" i="5"/>
  <c r="J21"/>
  <c r="D69" i="3"/>
  <c r="E69"/>
  <c r="E72" s="1"/>
  <c r="E76" s="1"/>
  <c r="F69"/>
  <c r="G69"/>
  <c r="H69"/>
  <c r="H72" s="1"/>
  <c r="H76" s="1"/>
  <c r="I69"/>
  <c r="J69"/>
  <c r="K69"/>
  <c r="K72" s="1"/>
  <c r="K76" s="1"/>
  <c r="L69"/>
  <c r="M69"/>
  <c r="N69"/>
  <c r="N72" s="1"/>
  <c r="N76" s="1"/>
  <c r="O69"/>
  <c r="P69"/>
  <c r="Q69"/>
  <c r="Q72" s="1"/>
  <c r="Q76" s="1"/>
  <c r="R69"/>
  <c r="S69"/>
  <c r="T69"/>
  <c r="T72" s="1"/>
  <c r="T76" s="1"/>
  <c r="U69"/>
  <c r="J59" i="6"/>
  <c r="I59"/>
  <c r="H59"/>
  <c r="I51" i="9"/>
  <c r="C51"/>
  <c r="F51"/>
  <c r="L22" i="13"/>
  <c r="C16" i="11"/>
  <c r="B16"/>
  <c r="F19" i="10"/>
  <c r="G16"/>
  <c r="G18"/>
  <c r="E19"/>
  <c r="C15" i="4"/>
  <c r="D15"/>
  <c r="E15"/>
  <c r="F15"/>
  <c r="D17" i="7"/>
  <c r="F22" i="4"/>
  <c r="D16" i="11"/>
  <c r="D17" s="1"/>
  <c r="D20" s="1"/>
  <c r="D31" s="1"/>
  <c r="E16"/>
  <c r="B19" i="10"/>
  <c r="B15"/>
  <c r="G15"/>
  <c r="G51" i="9"/>
  <c r="B51"/>
  <c r="E22" i="4"/>
  <c r="B25" i="6"/>
  <c r="B38" s="1"/>
  <c r="C22" i="4"/>
  <c r="A5" i="13"/>
  <c r="A4"/>
  <c r="H18" i="10"/>
  <c r="C19"/>
  <c r="D22" i="4"/>
  <c r="H15" i="10"/>
  <c r="F15"/>
  <c r="E15"/>
  <c r="D15"/>
  <c r="C15"/>
  <c r="A6" i="12"/>
  <c r="A5"/>
  <c r="A5" i="11"/>
  <c r="A4"/>
  <c r="A6" i="10"/>
  <c r="A5"/>
  <c r="A4" i="6"/>
  <c r="A7" i="7"/>
  <c r="A6"/>
  <c r="A6" i="4"/>
  <c r="J16" i="13"/>
  <c r="K16"/>
  <c r="K18"/>
  <c r="L18"/>
  <c r="L19"/>
  <c r="L20"/>
  <c r="J21"/>
  <c r="L21"/>
  <c r="L23"/>
  <c r="L24"/>
  <c r="L25"/>
  <c r="L26"/>
  <c r="L27"/>
  <c r="L29"/>
  <c r="L30"/>
  <c r="L31"/>
  <c r="D19" i="10"/>
  <c r="D51" i="9"/>
  <c r="E51"/>
  <c r="H51"/>
  <c r="J51"/>
  <c r="L51"/>
  <c r="B17" i="7"/>
  <c r="C17"/>
  <c r="C19" s="1"/>
  <c r="C22" s="1"/>
  <c r="E17"/>
  <c r="F17"/>
  <c r="F19" s="1"/>
  <c r="F22" s="1"/>
  <c r="G17"/>
  <c r="K17"/>
  <c r="L17"/>
  <c r="L19" s="1"/>
  <c r="L22" s="1"/>
  <c r="M17"/>
  <c r="N17"/>
  <c r="Q17"/>
  <c r="Q19" s="1"/>
  <c r="Q22" s="1"/>
  <c r="C25" i="6"/>
  <c r="C38" s="1"/>
  <c r="C33" i="13" l="1"/>
  <c r="C39" s="1"/>
  <c r="C17" i="11"/>
  <c r="G16"/>
  <c r="B17"/>
  <c r="F16"/>
  <c r="G22" i="4"/>
  <c r="X31" i="3"/>
  <c r="X40" s="1"/>
  <c r="X41" s="1"/>
  <c r="G19" i="10"/>
  <c r="H12" i="13"/>
  <c r="H16" s="1"/>
  <c r="I12"/>
  <c r="I16" s="1"/>
  <c r="I33" s="1"/>
  <c r="K33"/>
  <c r="F16"/>
  <c r="G16"/>
  <c r="G33" s="1"/>
  <c r="J33"/>
  <c r="H16" i="10"/>
  <c r="H19" s="1"/>
  <c r="G15" i="4"/>
  <c r="W69" i="3"/>
  <c r="W72" s="1"/>
  <c r="W76" s="1"/>
  <c r="V69"/>
  <c r="X69"/>
  <c r="P15" i="8"/>
  <c r="Q17"/>
  <c r="Q20" s="1"/>
  <c r="R17" i="7"/>
  <c r="P17"/>
  <c r="E39" i="13"/>
  <c r="E17" i="11"/>
  <c r="E20" s="1"/>
  <c r="E31" s="1"/>
  <c r="B20" l="1"/>
  <c r="B31" s="1"/>
  <c r="F17"/>
  <c r="F20" s="1"/>
  <c r="F31" s="1"/>
  <c r="C20"/>
  <c r="C31" s="1"/>
  <c r="G17"/>
  <c r="G20" s="1"/>
  <c r="G31" s="1"/>
  <c r="L16" i="13"/>
  <c r="G39"/>
  <c r="L33"/>
  <c r="V31" i="3"/>
  <c r="V40" s="1"/>
  <c r="V41" s="1"/>
  <c r="W31"/>
  <c r="W40" s="1"/>
  <c r="W41" s="1"/>
</calcChain>
</file>

<file path=xl/sharedStrings.xml><?xml version="1.0" encoding="utf-8"?>
<sst xmlns="http://schemas.openxmlformats.org/spreadsheetml/2006/main" count="870" uniqueCount="286">
  <si>
    <t>end of line</t>
  </si>
  <si>
    <t xml:space="preserve">          Total DIRECT requirements</t>
  </si>
  <si>
    <t>23.1  GSA rent (Reimbursable)</t>
  </si>
  <si>
    <t>25.3 DHS Security (Reimbursable)</t>
  </si>
  <si>
    <t>Financial Analysis of Program Changes</t>
  </si>
  <si>
    <t>Total positions &amp; annual amount</t>
  </si>
  <si>
    <t xml:space="preserve">      Lapse (-)</t>
  </si>
  <si>
    <t xml:space="preserve">     Other personnel compensation</t>
  </si>
  <si>
    <t>Total FTE &amp; personnel compensation</t>
  </si>
  <si>
    <t>Agt./Atty.</t>
  </si>
  <si>
    <t>Program Offsets</t>
  </si>
  <si>
    <t>Adjustments to Base</t>
  </si>
  <si>
    <t>Domestic Rent and Facilities</t>
  </si>
  <si>
    <t>ATBs</t>
  </si>
  <si>
    <t>11.1  Direct FTE &amp; personnel compensation</t>
  </si>
  <si>
    <t xml:space="preserve">       Total </t>
  </si>
  <si>
    <t>Average SES Salary</t>
  </si>
  <si>
    <t>Perm. Pos.</t>
  </si>
  <si>
    <t>Location of Description by Decision Unit</t>
  </si>
  <si>
    <t>Reprogrammings / Transfers</t>
  </si>
  <si>
    <t>end of sheet</t>
  </si>
  <si>
    <t>Program Decreases</t>
  </si>
  <si>
    <t>Total Pr. Changes</t>
  </si>
  <si>
    <t>Total Authorized</t>
  </si>
  <si>
    <t>Total Increases</t>
  </si>
  <si>
    <t xml:space="preserve">   J: Financial Analysis of Program Changes</t>
  </si>
  <si>
    <t>I: Detail of Permanent Positions by Category</t>
  </si>
  <si>
    <t>23.2 Moving/Lease Expirations/Contract Parking</t>
  </si>
  <si>
    <t>Transfers:</t>
  </si>
  <si>
    <t xml:space="preserve">Total Adjustments to Base </t>
  </si>
  <si>
    <t>Increase/Decrease</t>
  </si>
  <si>
    <t>Decision Unit</t>
  </si>
  <si>
    <t xml:space="preserve">     Total</t>
  </si>
  <si>
    <t>atb</t>
  </si>
  <si>
    <t>enhance</t>
  </si>
  <si>
    <t>FTE</t>
  </si>
  <si>
    <t>Total</t>
  </si>
  <si>
    <t>Detail of Permanent Positions by Category</t>
  </si>
  <si>
    <t>Category</t>
  </si>
  <si>
    <t>Transfers</t>
  </si>
  <si>
    <t>Grades and Salary Ranges</t>
  </si>
  <si>
    <t>11.5  Total, Other personnel compensation</t>
  </si>
  <si>
    <t xml:space="preserve">     Other Compensation</t>
  </si>
  <si>
    <t xml:space="preserve">     Overtime</t>
  </si>
  <si>
    <t>11.8  Special personal services payments</t>
  </si>
  <si>
    <t xml:space="preserve">    Full-time permanent</t>
  </si>
  <si>
    <t>12.0  Personnel benefits</t>
  </si>
  <si>
    <t>21.0  Travel and transportation of persons</t>
  </si>
  <si>
    <t>22.0  Transportation of things</t>
  </si>
  <si>
    <t>23.3  Comm., util., &amp; other misc. charges</t>
  </si>
  <si>
    <t>24.0  Printing and reproduction</t>
  </si>
  <si>
    <t>25.1  Advisory and assistance services</t>
  </si>
  <si>
    <t>25.2 Other services</t>
  </si>
  <si>
    <t>26.0  Supplies and materials</t>
  </si>
  <si>
    <t>31.0  Equipment</t>
  </si>
  <si>
    <t xml:space="preserve">          Total obligations</t>
  </si>
  <si>
    <t>Unobligated balance, start of year</t>
  </si>
  <si>
    <t>Unobligated balance, end of year</t>
  </si>
  <si>
    <t>Recoveries of prior year obligations</t>
  </si>
  <si>
    <t>11.3  Other than full-time permanent</t>
  </si>
  <si>
    <t>GS-14</t>
  </si>
  <si>
    <t>GS-12</t>
  </si>
  <si>
    <t>GS-7</t>
  </si>
  <si>
    <t xml:space="preserve">GS-5 </t>
  </si>
  <si>
    <t>Personnel benefits</t>
  </si>
  <si>
    <t>Transportation of things</t>
  </si>
  <si>
    <t>Printing</t>
  </si>
  <si>
    <t>Equipment</t>
  </si>
  <si>
    <t>Purchases of goods &amp; services from Government accounts</t>
  </si>
  <si>
    <t>Travel and transportation of persons</t>
  </si>
  <si>
    <t>Communication, rents, and utilities</t>
  </si>
  <si>
    <t>Other services</t>
  </si>
  <si>
    <t>Supplies and materials</t>
  </si>
  <si>
    <t>Average GS Salary</t>
  </si>
  <si>
    <t>Average GS Grade</t>
  </si>
  <si>
    <t>Object Classes</t>
  </si>
  <si>
    <t>Other Object Classes:</t>
  </si>
  <si>
    <t>Summary of Reimbursable Resources</t>
  </si>
  <si>
    <t>Summary of Requirements by Object Class</t>
  </si>
  <si>
    <t>Overtime</t>
  </si>
  <si>
    <t>Program Changes</t>
  </si>
  <si>
    <t>Total Program Changes</t>
  </si>
  <si>
    <t>Travel</t>
  </si>
  <si>
    <t>GS-1, $22,115 - 27,663</t>
  </si>
  <si>
    <t>GS-2, $24,865 - 31,292</t>
  </si>
  <si>
    <t>GS-4, $30,456 - 39,590</t>
  </si>
  <si>
    <t>GS-3, $27,130 - 35,269</t>
  </si>
  <si>
    <t>GS-5, $34,075 - 44,293</t>
  </si>
  <si>
    <t>GS-6, $37,983 - 49,375</t>
  </si>
  <si>
    <t>GS-7, $42,209 - 54,875</t>
  </si>
  <si>
    <t>GS-8, $46,745 - 60,765</t>
  </si>
  <si>
    <t>GS-9, $51,630 - 67,114</t>
  </si>
  <si>
    <t>GS-10, $56,857 - 73,917</t>
  </si>
  <si>
    <t>GS-11, $62,467 - 81,204</t>
  </si>
  <si>
    <t>GS-12, $74,872 - 97,333</t>
  </si>
  <si>
    <t>GS-13, $89,033 - 115,742</t>
  </si>
  <si>
    <t>GS-14, $105,211 - 136,771</t>
  </si>
  <si>
    <t>GS-15, $123,758 - 155,500</t>
  </si>
  <si>
    <t>SES, $119,554 - 179,700</t>
  </si>
  <si>
    <t>2012 template</t>
  </si>
  <si>
    <t>FY 2011 CJ Submission</t>
  </si>
  <si>
    <t>23.1  GSA rent</t>
  </si>
  <si>
    <t>Less lapse (50 %)</t>
  </si>
  <si>
    <t>L: Summary of Requirements by Object Class</t>
  </si>
  <si>
    <t>K: Summary of Requirements by Grade</t>
  </si>
  <si>
    <t>Program Increases</t>
  </si>
  <si>
    <t>25.7 Operation and maintenance of equipment</t>
  </si>
  <si>
    <t>Justification for Base Adjustments</t>
  </si>
  <si>
    <t>Net Compensation</t>
  </si>
  <si>
    <t>Associated employee benefits</t>
  </si>
  <si>
    <t>Transportation of Things</t>
  </si>
  <si>
    <t>Communications/Utilities</t>
  </si>
  <si>
    <t>Printing/Reproduction</t>
  </si>
  <si>
    <t>Pay and Benefits</t>
  </si>
  <si>
    <t>POS</t>
  </si>
  <si>
    <t>Total Increase:</t>
  </si>
  <si>
    <t>Total ATB:</t>
  </si>
  <si>
    <t>Other Contractual Services:</t>
  </si>
  <si>
    <t xml:space="preserve">    25.2  Other Services</t>
  </si>
  <si>
    <t xml:space="preserve">    25.3  Purchase of Goods and Services from Government Accts.</t>
  </si>
  <si>
    <t xml:space="preserve">    25.6  Medical Care</t>
  </si>
  <si>
    <t>Supplies and Materials</t>
  </si>
  <si>
    <t>TOTAL COSTS SUBJECT TO ANNUALIZATION</t>
  </si>
  <si>
    <t xml:space="preserve">Amount  </t>
  </si>
  <si>
    <t>Grades:</t>
  </si>
  <si>
    <t>(Dollars in Thousands)</t>
  </si>
  <si>
    <t>Salaries and Expenses</t>
  </si>
  <si>
    <t>Total Offsets</t>
  </si>
  <si>
    <t>Other FTE:</t>
  </si>
  <si>
    <t>Total Comp. FTE</t>
  </si>
  <si>
    <t>Total FTE</t>
  </si>
  <si>
    <t>Reimbursable FTE</t>
  </si>
  <si>
    <t>Other FTE</t>
  </si>
  <si>
    <t>Total Compensable FTE</t>
  </si>
  <si>
    <t>Headquarters (Washington, D.C.)</t>
  </si>
  <si>
    <t>Summary of Requirements</t>
  </si>
  <si>
    <t>Reimbursable FTE:</t>
  </si>
  <si>
    <t>Total Program Increases</t>
  </si>
  <si>
    <t>Supplementals</t>
  </si>
  <si>
    <t>Collections by Source</t>
  </si>
  <si>
    <t>Instructions</t>
  </si>
  <si>
    <t>Estimates by budget activity</t>
  </si>
  <si>
    <t>Pos.</t>
  </si>
  <si>
    <t xml:space="preserve"> </t>
  </si>
  <si>
    <t>Amount</t>
  </si>
  <si>
    <t>Increases</t>
  </si>
  <si>
    <t>U.S. Field</t>
  </si>
  <si>
    <t>Foreign Field</t>
  </si>
  <si>
    <t>TOTAL</t>
  </si>
  <si>
    <t>Summary of Requirements by Grade</t>
  </si>
  <si>
    <t>Resources by Department of Justice Strategic Goal/Objective</t>
  </si>
  <si>
    <t>Offsets</t>
  </si>
  <si>
    <t>Strategic Goal and Strategic Objective</t>
  </si>
  <si>
    <t>Direct, Reimb. Other FTE</t>
  </si>
  <si>
    <t>Direct Amount $000s</t>
  </si>
  <si>
    <t>Crosswalk of 2011 Availability</t>
  </si>
  <si>
    <t>2011 Availability</t>
  </si>
  <si>
    <t>Carryover</t>
  </si>
  <si>
    <t>Recoveries</t>
  </si>
  <si>
    <t xml:space="preserve">Increase/Decrease </t>
  </si>
  <si>
    <t>A: Organizational Chart</t>
  </si>
  <si>
    <t>B: Summary of Requirements</t>
  </si>
  <si>
    <t>C: Program Increases/Offsets By Decision Unit</t>
  </si>
  <si>
    <t>D: Resources by DOJ Strategic Goal and Strategic Objective</t>
  </si>
  <si>
    <t>E.  Justification for Base Adjustments</t>
  </si>
  <si>
    <t>H: Summary of Reimbursable Resources</t>
  </si>
  <si>
    <t>2013 Current Services</t>
  </si>
  <si>
    <t>2013 Total Request</t>
  </si>
  <si>
    <t>2012 - 2013 Total Change</t>
  </si>
  <si>
    <t>2013 Adjustments to Base and Technical Adjustments</t>
  </si>
  <si>
    <t>2013 Increases</t>
  </si>
  <si>
    <t>2013 Offsets</t>
  </si>
  <si>
    <t>2013 Request</t>
  </si>
  <si>
    <t>Annualization Required for 2013 ($000)</t>
  </si>
  <si>
    <t>F: Crosswalk of 2011 Availability</t>
  </si>
  <si>
    <t>2012 Availability</t>
  </si>
  <si>
    <t>Crosswalk of 2012 Availability</t>
  </si>
  <si>
    <t>2012 Planned</t>
  </si>
  <si>
    <t xml:space="preserve">  Total, 2013 Program Changes Requested</t>
  </si>
  <si>
    <t xml:space="preserve">     Total, Appropriated Positions</t>
  </si>
  <si>
    <t>2011 Actuals</t>
  </si>
  <si>
    <t>25.3 Purchases of goods &amp; services from Government accounts (Antennas, DHS Sec. Etc.)</t>
  </si>
  <si>
    <t>Increases:</t>
  </si>
  <si>
    <t>2012 
Enacted</t>
  </si>
  <si>
    <t>2012 Enacted</t>
  </si>
  <si>
    <t>FY 2013 Program Increases/Offsets By Decision Unit</t>
  </si>
  <si>
    <t>2011
Enacted</t>
  </si>
  <si>
    <t xml:space="preserve">   2.4 Combat corruption, economic crimes, and international organized crime</t>
  </si>
  <si>
    <t xml:space="preserve">   2.5 Promote and protect Americans' civil rights</t>
  </si>
  <si>
    <t xml:space="preserve">   2.6 Protect the federal fisc and defend the interests of the United States</t>
  </si>
  <si>
    <t>Goal 2: Prevent Crime, Protect the Rights of the 
             American People, and Enforce Federal Law</t>
  </si>
  <si>
    <t>G: Crosswalk of 2012 Availability</t>
  </si>
  <si>
    <t xml:space="preserve">Increases: </t>
  </si>
  <si>
    <t>JCON and JCON S/TS</t>
  </si>
  <si>
    <t xml:space="preserve">    Subtotal Transfers</t>
  </si>
  <si>
    <t xml:space="preserve">    Subtotal Increases</t>
  </si>
  <si>
    <t xml:space="preserve"> 2013 Request</t>
  </si>
  <si>
    <t>Financial Fraud</t>
  </si>
  <si>
    <t xml:space="preserve">Offsets: </t>
  </si>
  <si>
    <t>IT Savings</t>
  </si>
  <si>
    <t>Civil Division</t>
  </si>
  <si>
    <t>Legal Representation</t>
  </si>
  <si>
    <t>Reallocations</t>
  </si>
  <si>
    <t xml:space="preserve">Attorneys </t>
  </si>
  <si>
    <t xml:space="preserve">Paralegals </t>
  </si>
  <si>
    <t>Executive Level IV, 155,500</t>
  </si>
  <si>
    <r>
      <t>JCON and JCON S/TS</t>
    </r>
    <r>
      <rPr>
        <sz val="11"/>
        <rFont val="Times New Roman"/>
        <family val="1"/>
      </rPr>
      <t>.  A transfer of $1,728,000 is included in support of the Department's Justice Consolidated Office Network (JCON) and JCON S/TS programs which will be moved to the Working Captital Fund and provided as a billable service in FY 2013.</t>
    </r>
  </si>
  <si>
    <t xml:space="preserve">Annual salary rate </t>
  </si>
  <si>
    <t>Other Compensation</t>
  </si>
  <si>
    <r>
      <t>Employees Compensation Fund.</t>
    </r>
    <r>
      <rPr>
        <sz val="11"/>
        <rFont val="Times New Roman"/>
        <family val="1"/>
      </rPr>
      <t xml:space="preserve">  The $74,000 increase reflects payments to the Department of Labor for injury benefits paid in the past year under the Federal Employee Compensation Act.  This estimate is based on the first quarter of prior year billing and current year estimates.</t>
    </r>
  </si>
  <si>
    <r>
      <t>Health Insurance.</t>
    </r>
    <r>
      <rPr>
        <sz val="11"/>
        <rFont val="Times New Roman"/>
        <family val="1"/>
      </rPr>
      <t xml:space="preserve">  Effective January 2013, this component's contribution to Federal employees' health insurance premiums increased by 11 percent.  Funding of $926,000 is required for this account.</t>
    </r>
  </si>
  <si>
    <r>
      <t>General Services Administration (GSA) Rent.</t>
    </r>
    <r>
      <rPr>
        <sz val="11"/>
        <color indexed="8"/>
        <rFont val="Times New Roman"/>
        <family val="1"/>
      </rPr>
      <t xml:space="preserve">  GSA will continue to charge rental rates that approximate those charged to commercial tenants for equivalent space and related services.  The requested increase of $2,893,000 is required to meet our commitment to GSA.  The costs associated with GSA rent were derived through the use of an automated system, which uses the latest inventory data, including rate increases to be effective in FY 2013 for each building currently occupied by Department of Justice components, as well as the costs of new space to be occupied.  GSA provided data on the rate increases.</t>
    </r>
  </si>
  <si>
    <r>
      <t>Changes in Compensable Days</t>
    </r>
    <r>
      <rPr>
        <sz val="11"/>
        <rFont val="Times New Roman"/>
        <family val="1"/>
      </rPr>
      <t>.  The increase cost for one more compensable day in FY 2013 compared to FY 2012 is calculated by dividing the FY 2012 estimated personnel compensation by 260 compensable days.  Funding of $732,000 is required for this account.</t>
    </r>
  </si>
  <si>
    <t>2010 Supplemental ($000)</t>
  </si>
  <si>
    <r>
      <rPr>
        <u/>
        <sz val="11"/>
        <rFont val="Times New Roman"/>
        <family val="1"/>
      </rPr>
      <t>Annualization of 2010 supplemental - Deepwater Horizon Oil Spill</t>
    </r>
    <r>
      <rPr>
        <sz val="11"/>
        <rFont val="Times New Roman"/>
        <family val="1"/>
      </rPr>
      <t xml:space="preserve">.  This provides for the annualization of 5 of 10 additional positions appropriated in prior supplementals, for which permanent base funding has not yet been provided.  </t>
    </r>
  </si>
  <si>
    <r>
      <t>Retirement</t>
    </r>
    <r>
      <rPr>
        <sz val="11"/>
        <rFont val="Times New Roman"/>
        <family val="1"/>
      </rPr>
      <t>.  Agency retirement contributions increase as employees under CSRS retire and are replaced by FERS employees.  Based on OPM government-wide estimates, we project that the DOJ workforce will convert from CSRS to FERS at a rate of</t>
    </r>
    <r>
      <rPr>
        <sz val="11"/>
        <color rgb="FFFF0000"/>
        <rFont val="Times New Roman"/>
        <family val="1"/>
      </rPr>
      <t xml:space="preserve"> </t>
    </r>
    <r>
      <rPr>
        <sz val="11"/>
        <rFont val="Times New Roman"/>
        <family val="1"/>
      </rPr>
      <t>1.3 percent per year.  The requested increase of  $405,000 is necessary to meet our increased retirement obligations as a result of this conversion.</t>
    </r>
  </si>
  <si>
    <t>Total, Goal 2</t>
  </si>
  <si>
    <r>
      <t>2013 pay raise</t>
    </r>
    <r>
      <rPr>
        <sz val="11"/>
        <rFont val="Times New Roman"/>
        <family val="1"/>
      </rPr>
      <t>.  This request provides for a proposed 0.5 percent pay raise to be effective in January of 2013.  The increase only includes the general pay raise.  The amount requested, $437,000, represents the pay amounts for 3/4 of the fiscal year plus appropriate benefits ($341,000 for pay and $96,000 for benefits).</t>
    </r>
  </si>
  <si>
    <t xml:space="preserve"> Offset - IT Savings</t>
  </si>
  <si>
    <t xml:space="preserve">Increase - Financial Fraud </t>
  </si>
  <si>
    <r>
      <t>FERS Rate Increase</t>
    </r>
    <r>
      <rPr>
        <sz val="11"/>
        <rFont val="Times New Roman"/>
        <family val="1"/>
      </rPr>
      <t xml:space="preserve">.  On June 11, 2010, the Board of Actuaries of the Civil Service Retrirement System recommended a new set of economic assumptions for the Civil Service Retirement System (CSRS) and the Federal Employees Retirement System (FERS).  In accordance with this change, effective October 1, 2011 (FY 2012), the total Normal Cost of Regular retirement under FERS will increase from the current level of 12.5% of pay to 12.7%. The total FERS contribution for Law Enforcement retirement will increase from 27.0% to 27.6%. This will result in new </t>
    </r>
    <r>
      <rPr>
        <b/>
        <sz val="11"/>
        <rFont val="Times New Roman"/>
        <family val="1"/>
      </rPr>
      <t>agency contribution</t>
    </r>
    <r>
      <rPr>
        <sz val="11"/>
        <rFont val="Times New Roman"/>
        <family val="1"/>
      </rPr>
      <t xml:space="preserve"> rates of 11.9% for normal costs (up from the current 11.7%) and 26.3% for law enforcement personnel (up from the current 25.7%).  The amount requested, $291,000, represents the funds needed to cover this increase.</t>
    </r>
  </si>
  <si>
    <t>Foreign Expenses</t>
  </si>
  <si>
    <r>
      <t>Overseas Capital Security Cost Sharing (CSCS)</t>
    </r>
    <r>
      <rPr>
        <sz val="11"/>
        <color indexed="8"/>
        <rFont val="Times New Roman"/>
        <family val="1"/>
      </rPr>
      <t>.  The Department of State (DOS) is in the midst of a 14-year, $17.5 billion embassy construction program, with a plan to build and maintain approximately 150 new diplomatic and consular compounds.  DOS allocates these costs through a Capital Security Cost Sharing Program in which each agency contributes funding based on the number of positions that are authorized for overseas personnel.  A funding decrease of $33,000 is requested for this account.</t>
    </r>
  </si>
  <si>
    <r>
      <t>Security Charges</t>
    </r>
    <r>
      <rPr>
        <sz val="11"/>
        <color indexed="8"/>
        <rFont val="Times New Roman"/>
        <family val="1"/>
      </rPr>
      <t>.  Guard Service includes those costs paid directly by DOJ and those paid to Department of Homeland Security (DHS).  The requested increase of $110,000 is required to meet out commitment to DHS and other security costs.</t>
    </r>
  </si>
  <si>
    <t>32.0  Land and Structures</t>
  </si>
  <si>
    <t>Land and Structures</t>
  </si>
  <si>
    <t>Carryover.  Funds were carried over into FY 2012 from GLA's 2011 no-year account and GLA's VCRP no-year account.</t>
  </si>
  <si>
    <t xml:space="preserve">Recoveries.  In 2011, the Civil Division recovered $35,000 from the GLA no-year account. </t>
  </si>
  <si>
    <t>Carryover.  Funds were carried over into 2011 from the GLA VCRP and other GLA no-year accounts.</t>
  </si>
  <si>
    <t>25.6 Medical Care</t>
  </si>
  <si>
    <t>2011 Actual</t>
  </si>
  <si>
    <t xml:space="preserve">Office of Debt Collection </t>
  </si>
  <si>
    <t>Office of Attorney Personnel</t>
  </si>
  <si>
    <t>Consolidated Executive Office</t>
  </si>
  <si>
    <t>Office of Professional Responsibility</t>
  </si>
  <si>
    <t>Office of Asset Forfeiture</t>
  </si>
  <si>
    <t>Executive Office of the President</t>
  </si>
  <si>
    <t>Comptroller of the Currency</t>
  </si>
  <si>
    <t>Department of the Navy</t>
  </si>
  <si>
    <t>Department of the Air Force</t>
  </si>
  <si>
    <t>Department of the Army</t>
  </si>
  <si>
    <t>Coast Guard</t>
  </si>
  <si>
    <t>Corps of Engineers</t>
  </si>
  <si>
    <t>Department of Treasury</t>
  </si>
  <si>
    <t>Department of Energy</t>
  </si>
  <si>
    <t>Department of Treasury, Vaccine Injury Compensation</t>
  </si>
  <si>
    <t>Department of Agriculture</t>
  </si>
  <si>
    <t>Department of Interior</t>
  </si>
  <si>
    <t>Department of Veterans Affairs</t>
  </si>
  <si>
    <t>Department of Labor</t>
  </si>
  <si>
    <t>Department of Commerce</t>
  </si>
  <si>
    <t>Department of Health and Human Services</t>
  </si>
  <si>
    <t>Department of Transportation</t>
  </si>
  <si>
    <t>Department of Homeland Security</t>
  </si>
  <si>
    <t>Health Care Fraud and Abuse Account</t>
  </si>
  <si>
    <t>Federal Trade Commission</t>
  </si>
  <si>
    <t>Federal Bureau of Investigation</t>
  </si>
  <si>
    <t>US Attorneys</t>
  </si>
  <si>
    <t>Department of Justice</t>
  </si>
  <si>
    <t>NASA</t>
  </si>
  <si>
    <t>NOAA</t>
  </si>
  <si>
    <t>Bureau of Prisons</t>
  </si>
  <si>
    <t>Architect of the Capitol</t>
  </si>
  <si>
    <t>US Department of Education</t>
  </si>
  <si>
    <t>Commodity Futures Trading Commission</t>
  </si>
  <si>
    <t>Consumer Product Safety Commission</t>
  </si>
  <si>
    <t>Committee on People that are Blind</t>
  </si>
  <si>
    <t>District of Columbia</t>
  </si>
  <si>
    <t>National Labor Relations Board</t>
  </si>
  <si>
    <t>Budgetary Resources</t>
  </si>
  <si>
    <t>Federal Deposit Insurance Corporation</t>
  </si>
  <si>
    <t>Clerical and Other</t>
  </si>
  <si>
    <t>Professional Responsibility Advisory Office (PRAO)</t>
  </si>
  <si>
    <t>Office of Information Policy (OIP)</t>
  </si>
  <si>
    <t xml:space="preserve">2011 Enacted </t>
  </si>
  <si>
    <t xml:space="preserve">2012 Enacted </t>
  </si>
  <si>
    <r>
      <t>Professional Responsibility Advisory Office (PRAO)</t>
    </r>
    <r>
      <rPr>
        <sz val="11"/>
        <rFont val="Times New Roman"/>
        <family val="1"/>
      </rPr>
      <t>.  The component transfers for the Professional Responsibility Advisory Office (PRAO) into the General Administration appropriation will centralize appropriated funding and eliminate the current reimbursable financing process.  The centralization of the funding is administratively advantageous because it eliminates the paper-intensive reimbursement process.</t>
    </r>
  </si>
  <si>
    <r>
      <t>Office of Information Policy (OIP)</t>
    </r>
    <r>
      <rPr>
        <sz val="11"/>
        <rFont val="Times New Roman"/>
        <family val="1"/>
      </rPr>
      <t>.  The component transfers for the Office of Information Policy (OIP) into the General Administration appropriation will centralize appropriated funding and eliminate the current reimbursable financing process.  The centralization of the funding is administratively advantageous because it eliminates the paper-intensive reimbursement process.</t>
    </r>
  </si>
  <si>
    <t xml:space="preserve"> 2011 Enacted Without Balance Rescissions</t>
  </si>
  <si>
    <t>Balance Rescissions</t>
  </si>
  <si>
    <t>Reallocations.  $7,700,000 was allocated to the Civil Division from the No-Year General Legal Activities Account for Automated Litigation Support.</t>
  </si>
  <si>
    <t xml:space="preserve"> 2012 Enacted</t>
  </si>
  <si>
    <t xml:space="preserve">2011 Appropriation Enacted </t>
  </si>
  <si>
    <t>FY 2012 Enacted Without Balance Rescissions</t>
  </si>
  <si>
    <t xml:space="preserve">NOTE:  All FTE numbers in this table reflect authorized FTE, which is the total number of FTE available to a component. Because the FY 2013 President’s Budget Appendix builds the FTE request using actual FTE rather than authorized, it may not match the FY 2012 FTE enacted and FY 2013 FTE request reflected in this table.  </t>
  </si>
  <si>
    <t>Unobligated balance expiring</t>
  </si>
</sst>
</file>

<file path=xl/styles.xml><?xml version="1.0" encoding="utf-8"?>
<styleSheet xmlns="http://schemas.openxmlformats.org/spreadsheetml/2006/main">
  <numFmts count="7">
    <numFmt numFmtId="5" formatCode="&quot;$&quot;#,##0_);\(&quot;$&quot;#,##0\)"/>
    <numFmt numFmtId="44" formatCode="_(&quot;$&quot;* #,##0.00_);_(&quot;$&quot;* \(#,##0.00\);_(&quot;$&quot;* &quot;-&quot;??_);_(@_)"/>
    <numFmt numFmtId="43" formatCode="_(* #,##0.00_);_(* \(#,##0.00\);_(* &quot;-&quot;??_);_(@_)"/>
    <numFmt numFmtId="164" formatCode="&quot;$&quot;#,##0"/>
    <numFmt numFmtId="165" formatCode="_(* #,##0_);_(* \(#,##0\);_(* &quot;....&quot;_);_(@_)"/>
    <numFmt numFmtId="167" formatCode="_(* #,##0_);_(* \(#,##0\);_(* &quot;-&quot;??_);_(@_)"/>
    <numFmt numFmtId="169" formatCode="0_);\(0\)"/>
  </numFmts>
  <fonts count="63">
    <font>
      <sz val="12"/>
      <name val="Arial"/>
    </font>
    <font>
      <sz val="12"/>
      <name val="Times New Roman"/>
      <family val="1"/>
    </font>
    <font>
      <sz val="12"/>
      <name val="Times New Roman"/>
      <family val="1"/>
    </font>
    <font>
      <sz val="10"/>
      <color indexed="8"/>
      <name val="Times New Roman"/>
      <family val="1"/>
    </font>
    <font>
      <i/>
      <sz val="10"/>
      <color indexed="8"/>
      <name val="Times New Roman"/>
      <family val="1"/>
    </font>
    <font>
      <sz val="10"/>
      <name val="Times New Roman"/>
      <family val="1"/>
    </font>
    <font>
      <b/>
      <sz val="14"/>
      <name val="Times New Roman"/>
      <family val="1"/>
    </font>
    <font>
      <sz val="13"/>
      <name val="Times New Roman"/>
      <family val="1"/>
    </font>
    <font>
      <sz val="8"/>
      <color indexed="8"/>
      <name val="Times New Roman"/>
      <family val="1"/>
    </font>
    <font>
      <sz val="12"/>
      <name val="Arial"/>
      <family val="2"/>
    </font>
    <font>
      <sz val="10"/>
      <name val="Arial"/>
      <family val="2"/>
    </font>
    <font>
      <b/>
      <sz val="12"/>
      <name val="Times New Roman"/>
      <family val="1"/>
    </font>
    <font>
      <b/>
      <sz val="16"/>
      <name val="Times New Roman"/>
      <family val="1"/>
    </font>
    <font>
      <sz val="10"/>
      <name val="Arial"/>
      <family val="2"/>
    </font>
    <font>
      <b/>
      <u/>
      <sz val="12"/>
      <name val="Arial"/>
      <family val="2"/>
    </font>
    <font>
      <b/>
      <sz val="10"/>
      <name val="Times New Roman"/>
      <family val="1"/>
    </font>
    <font>
      <sz val="14"/>
      <name val="Times New Roman"/>
      <family val="1"/>
    </font>
    <font>
      <sz val="12"/>
      <color indexed="8"/>
      <name val="Times New Roman"/>
      <family val="1"/>
    </font>
    <font>
      <b/>
      <sz val="12"/>
      <color indexed="8"/>
      <name val="Times New Roman"/>
      <family val="1"/>
    </font>
    <font>
      <sz val="14"/>
      <name val="Arial"/>
      <family val="2"/>
    </font>
    <font>
      <b/>
      <sz val="10"/>
      <color indexed="8"/>
      <name val="Times New Roman"/>
      <family val="1"/>
    </font>
    <font>
      <b/>
      <sz val="11"/>
      <color indexed="8"/>
      <name val="Times New Roman"/>
      <family val="1"/>
    </font>
    <font>
      <b/>
      <sz val="11"/>
      <name val="Times New Roman"/>
      <family val="1"/>
    </font>
    <font>
      <sz val="8"/>
      <name val="Arial"/>
      <family val="2"/>
    </font>
    <font>
      <sz val="9"/>
      <name val="Times New Roman"/>
      <family val="1"/>
    </font>
    <font>
      <b/>
      <sz val="18"/>
      <name val="Times New Roman"/>
      <family val="1"/>
    </font>
    <font>
      <sz val="18"/>
      <name val="Times New Roman"/>
      <family val="1"/>
    </font>
    <font>
      <b/>
      <sz val="14"/>
      <color indexed="8"/>
      <name val="Times New Roman"/>
      <family val="1"/>
    </font>
    <font>
      <b/>
      <sz val="16"/>
      <color indexed="8"/>
      <name val="Times New Roman"/>
      <family val="1"/>
    </font>
    <font>
      <sz val="14"/>
      <color indexed="8"/>
      <name val="Times New Roman"/>
      <family val="1"/>
    </font>
    <font>
      <u/>
      <sz val="9"/>
      <name val="Times New Roman"/>
      <family val="1"/>
    </font>
    <font>
      <b/>
      <i/>
      <sz val="10"/>
      <name val="Arial"/>
      <family val="2"/>
    </font>
    <font>
      <i/>
      <sz val="10"/>
      <name val="Arial"/>
      <family val="2"/>
    </font>
    <font>
      <sz val="8"/>
      <name val="Arial"/>
      <family val="2"/>
    </font>
    <font>
      <sz val="9"/>
      <name val="Arial"/>
      <family val="2"/>
    </font>
    <font>
      <sz val="12"/>
      <color indexed="9"/>
      <name val="Arial"/>
      <family val="2"/>
    </font>
    <font>
      <sz val="12"/>
      <color indexed="9"/>
      <name val="Times New Roman"/>
      <family val="1"/>
    </font>
    <font>
      <sz val="10"/>
      <color indexed="9"/>
      <name val="Times New Roman"/>
      <family val="1"/>
    </font>
    <font>
      <sz val="10"/>
      <color indexed="9"/>
      <name val="Arial"/>
      <family val="2"/>
    </font>
    <font>
      <sz val="8"/>
      <color indexed="9"/>
      <name val="Arial"/>
      <family val="2"/>
    </font>
    <font>
      <sz val="8"/>
      <color indexed="9"/>
      <name val="Arial"/>
      <family val="2"/>
    </font>
    <font>
      <sz val="8"/>
      <name val="Times New Roman"/>
      <family val="1"/>
    </font>
    <font>
      <sz val="8"/>
      <color indexed="9"/>
      <name val="Times New Roman"/>
      <family val="1"/>
    </font>
    <font>
      <sz val="12"/>
      <name val="Arial"/>
      <family val="2"/>
    </font>
    <font>
      <sz val="16"/>
      <name val="Arial"/>
      <family val="2"/>
    </font>
    <font>
      <u/>
      <sz val="12"/>
      <name val="Times New Roman"/>
      <family val="1"/>
    </font>
    <font>
      <b/>
      <sz val="9"/>
      <name val="Times New Roman"/>
      <family val="1"/>
    </font>
    <font>
      <b/>
      <u/>
      <sz val="9"/>
      <name val="Times New Roman"/>
      <family val="1"/>
    </font>
    <font>
      <sz val="16"/>
      <name val="Times New Roman"/>
      <family val="1"/>
    </font>
    <font>
      <u/>
      <sz val="10"/>
      <name val="Times New Roman"/>
      <family val="1"/>
    </font>
    <font>
      <i/>
      <sz val="10"/>
      <name val="Times New Roman"/>
      <family val="1"/>
    </font>
    <font>
      <sz val="10"/>
      <name val="Arial"/>
      <family val="2"/>
    </font>
    <font>
      <sz val="11"/>
      <name val="Times New Roman"/>
      <family val="1"/>
    </font>
    <font>
      <sz val="12"/>
      <color theme="1"/>
      <name val="Arial"/>
      <family val="2"/>
    </font>
    <font>
      <u/>
      <sz val="11"/>
      <name val="Times New Roman"/>
      <family val="1"/>
    </font>
    <font>
      <sz val="11"/>
      <name val="Arial"/>
      <family val="2"/>
    </font>
    <font>
      <b/>
      <u/>
      <sz val="11"/>
      <name val="Times New Roman"/>
      <family val="1"/>
    </font>
    <font>
      <sz val="11"/>
      <color rgb="FFFF0000"/>
      <name val="Times New Roman"/>
      <family val="1"/>
    </font>
    <font>
      <u/>
      <sz val="11"/>
      <color indexed="8"/>
      <name val="Times New Roman"/>
      <family val="1"/>
    </font>
    <font>
      <sz val="11"/>
      <color indexed="8"/>
      <name val="Times New Roman"/>
      <family val="1"/>
    </font>
    <font>
      <u/>
      <sz val="11"/>
      <name val="Arial"/>
      <family val="2"/>
    </font>
    <font>
      <sz val="12"/>
      <color theme="0"/>
      <name val="Times New Roman"/>
      <family val="1"/>
    </font>
    <font>
      <sz val="12"/>
      <color rgb="FF000000"/>
      <name val="Times New Roman"/>
      <family val="1"/>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133">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thin">
        <color indexed="8"/>
      </bottom>
      <diagonal/>
    </border>
    <border>
      <left style="thin">
        <color indexed="64"/>
      </left>
      <right style="thin">
        <color indexed="64"/>
      </right>
      <top/>
      <bottom style="thin">
        <color indexed="23"/>
      </bottom>
      <diagonal/>
    </border>
    <border>
      <left style="thin">
        <color indexed="64"/>
      </left>
      <right style="thin">
        <color indexed="64"/>
      </right>
      <top style="thin">
        <color indexed="23"/>
      </top>
      <bottom style="thin">
        <color indexed="64"/>
      </bottom>
      <diagonal/>
    </border>
    <border>
      <left/>
      <right style="thin">
        <color indexed="64"/>
      </right>
      <top style="thin">
        <color indexed="64"/>
      </top>
      <bottom style="thin">
        <color indexed="64"/>
      </bottom>
      <diagonal/>
    </border>
    <border>
      <left style="thin">
        <color indexed="8"/>
      </left>
      <right/>
      <top/>
      <bottom style="hair">
        <color indexed="8"/>
      </bottom>
      <diagonal/>
    </border>
    <border>
      <left/>
      <right style="thin">
        <color indexed="8"/>
      </right>
      <top/>
      <bottom style="hair">
        <color indexed="8"/>
      </bottom>
      <diagonal/>
    </border>
    <border>
      <left/>
      <right/>
      <top/>
      <bottom style="hair">
        <color indexed="8"/>
      </bottom>
      <diagonal/>
    </border>
    <border>
      <left style="thin">
        <color indexed="64"/>
      </left>
      <right/>
      <top/>
      <bottom style="hair">
        <color indexed="8"/>
      </bottom>
      <diagonal/>
    </border>
    <border>
      <left/>
      <right style="medium">
        <color indexed="64"/>
      </right>
      <top/>
      <bottom style="hair">
        <color indexed="8"/>
      </bottom>
      <diagonal/>
    </border>
    <border>
      <left style="thin">
        <color indexed="8"/>
      </left>
      <right/>
      <top/>
      <bottom/>
      <diagonal/>
    </border>
    <border>
      <left/>
      <right style="thin">
        <color indexed="8"/>
      </right>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top style="hair">
        <color indexed="8"/>
      </top>
      <bottom style="thin">
        <color indexed="64"/>
      </bottom>
      <diagonal/>
    </border>
    <border>
      <left/>
      <right style="medium">
        <color indexed="64"/>
      </right>
      <top style="thin">
        <color indexed="8"/>
      </top>
      <bottom/>
      <diagonal/>
    </border>
    <border>
      <left/>
      <right style="thin">
        <color indexed="8"/>
      </right>
      <top/>
      <bottom/>
      <diagonal/>
    </border>
    <border>
      <left style="thin">
        <color indexed="8"/>
      </left>
      <right/>
      <top/>
      <bottom style="thin">
        <color indexed="64"/>
      </bottom>
      <diagonal/>
    </border>
    <border>
      <left/>
      <right style="thin">
        <color indexed="8"/>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hair">
        <color indexed="64"/>
      </top>
      <bottom style="medium">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top style="thin">
        <color indexed="8"/>
      </top>
      <bottom style="medium">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medium">
        <color indexed="64"/>
      </bottom>
      <diagonal/>
    </border>
    <border>
      <left/>
      <right style="thin">
        <color indexed="8"/>
      </right>
      <top style="hair">
        <color indexed="23"/>
      </top>
      <bottom style="hair">
        <color indexed="8"/>
      </bottom>
      <diagonal/>
    </border>
    <border>
      <left style="thin">
        <color indexed="64"/>
      </left>
      <right/>
      <top style="thin">
        <color indexed="8"/>
      </top>
      <bottom style="thin">
        <color indexed="23"/>
      </bottom>
      <diagonal/>
    </border>
    <border>
      <left style="thin">
        <color indexed="8"/>
      </left>
      <right style="thin">
        <color indexed="8"/>
      </right>
      <top style="hair">
        <color indexed="8"/>
      </top>
      <bottom style="thin">
        <color indexed="64"/>
      </bottom>
      <diagonal/>
    </border>
    <border>
      <left style="thin">
        <color indexed="8"/>
      </left>
      <right style="thin">
        <color indexed="64"/>
      </right>
      <top/>
      <bottom style="hair">
        <color indexed="8"/>
      </bottom>
      <diagonal/>
    </border>
    <border>
      <left style="thin">
        <color indexed="8"/>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top/>
      <bottom style="medium">
        <color indexed="8"/>
      </bottom>
      <diagonal/>
    </border>
    <border>
      <left style="thin">
        <color indexed="8"/>
      </left>
      <right/>
      <top style="thin">
        <color indexed="8"/>
      </top>
      <bottom style="medium">
        <color indexed="64"/>
      </bottom>
      <diagonal/>
    </border>
    <border>
      <left/>
      <right/>
      <top style="thin">
        <color indexed="8"/>
      </top>
      <bottom style="medium">
        <color indexed="64"/>
      </bottom>
      <diagonal/>
    </border>
    <border>
      <left style="thin">
        <color indexed="64"/>
      </left>
      <right/>
      <top style="thin">
        <color indexed="64"/>
      </top>
      <bottom style="medium">
        <color indexed="64"/>
      </bottom>
      <diagonal/>
    </border>
    <border>
      <left/>
      <right style="medium">
        <color indexed="8"/>
      </right>
      <top style="thin">
        <color indexed="8"/>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style="hair">
        <color indexed="64"/>
      </top>
      <bottom/>
      <diagonal/>
    </border>
    <border>
      <left/>
      <right/>
      <top style="hair">
        <color indexed="64"/>
      </top>
      <bottom style="hair">
        <color indexed="64"/>
      </bottom>
      <diagonal/>
    </border>
    <border>
      <left/>
      <right/>
      <top style="thin">
        <color indexed="64"/>
      </top>
      <bottom style="medium">
        <color indexed="64"/>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bottom style="thin">
        <color indexed="23"/>
      </bottom>
      <diagonal/>
    </border>
    <border>
      <left/>
      <right/>
      <top/>
      <bottom style="thin">
        <color indexed="23"/>
      </bottom>
      <diagonal/>
    </border>
    <border>
      <left style="thin">
        <color indexed="64"/>
      </left>
      <right style="thin">
        <color indexed="64"/>
      </right>
      <top/>
      <bottom style="medium">
        <color indexed="64"/>
      </bottom>
      <diagonal/>
    </border>
    <border>
      <left style="thin">
        <color indexed="64"/>
      </left>
      <right/>
      <top/>
      <bottom style="thin">
        <color indexed="8"/>
      </bottom>
      <diagonal/>
    </border>
    <border>
      <left/>
      <right/>
      <top/>
      <bottom style="thin">
        <color indexed="8"/>
      </bottom>
      <diagonal/>
    </border>
    <border>
      <left/>
      <right/>
      <top style="thin">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8"/>
      </top>
      <bottom/>
      <diagonal/>
    </border>
    <border>
      <left style="thin">
        <color indexed="8"/>
      </left>
      <right style="thin">
        <color indexed="64"/>
      </right>
      <top style="thin">
        <color indexed="8"/>
      </top>
      <bottom/>
      <diagonal/>
    </border>
    <border>
      <left style="thin">
        <color indexed="8"/>
      </left>
      <right style="thin">
        <color indexed="64"/>
      </right>
      <top/>
      <bottom style="thin">
        <color indexed="23"/>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top style="thin">
        <color indexed="8"/>
      </top>
      <bottom/>
      <diagonal/>
    </border>
    <border>
      <left style="thin">
        <color indexed="8"/>
      </left>
      <right/>
      <top/>
      <bottom style="thin">
        <color indexed="8"/>
      </bottom>
      <diagonal/>
    </border>
    <border>
      <left/>
      <right style="medium">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23"/>
      </top>
      <bottom style="hair">
        <color indexed="23"/>
      </bottom>
      <diagonal/>
    </border>
    <border>
      <left style="thin">
        <color indexed="23"/>
      </left>
      <right style="thin">
        <color indexed="23"/>
      </right>
      <top style="thin">
        <color indexed="23"/>
      </top>
      <bottom style="hair">
        <color indexed="23"/>
      </bottom>
      <diagonal/>
    </border>
    <border>
      <left style="thin">
        <color indexed="64"/>
      </left>
      <right/>
      <top style="hair">
        <color indexed="23"/>
      </top>
      <bottom style="thin">
        <color indexed="64"/>
      </bottom>
      <diagonal/>
    </border>
    <border>
      <left style="thin">
        <color indexed="23"/>
      </left>
      <right style="thin">
        <color indexed="23"/>
      </right>
      <top style="hair">
        <color indexed="23"/>
      </top>
      <bottom style="thin">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style="thin">
        <color indexed="23"/>
      </left>
      <right style="thin">
        <color indexed="23"/>
      </right>
      <top/>
      <bottom style="thin">
        <color indexed="23"/>
      </bottom>
      <diagonal/>
    </border>
    <border>
      <left/>
      <right style="medium">
        <color indexed="64"/>
      </right>
      <top/>
      <bottom style="hair">
        <color indexed="64"/>
      </bottom>
      <diagonal/>
    </border>
    <border>
      <left style="thin">
        <color indexed="8"/>
      </left>
      <right/>
      <top style="hair">
        <color indexed="8"/>
      </top>
      <bottom style="thin">
        <color indexed="8"/>
      </bottom>
      <diagonal/>
    </border>
    <border>
      <left style="thin">
        <color indexed="64"/>
      </left>
      <right/>
      <top style="medium">
        <color indexed="64"/>
      </top>
      <bottom style="hair">
        <color indexed="8"/>
      </bottom>
      <diagonal/>
    </border>
    <border>
      <left/>
      <right style="medium">
        <color indexed="64"/>
      </right>
      <top style="medium">
        <color indexed="64"/>
      </top>
      <bottom style="hair">
        <color indexed="8"/>
      </bottom>
      <diagonal/>
    </border>
    <border>
      <left/>
      <right style="medium">
        <color indexed="64"/>
      </right>
      <top style="hair">
        <color indexed="8"/>
      </top>
      <bottom style="thin">
        <color indexed="8"/>
      </bottom>
      <diagonal/>
    </border>
    <border>
      <left/>
      <right style="medium">
        <color indexed="64"/>
      </right>
      <top/>
      <bottom/>
      <diagonal/>
    </border>
    <border>
      <left/>
      <right style="medium">
        <color indexed="64"/>
      </right>
      <top style="thin">
        <color indexed="8"/>
      </top>
      <bottom style="medium">
        <color indexed="8"/>
      </bottom>
      <diagonal/>
    </border>
    <border>
      <left style="thin">
        <color indexed="8"/>
      </left>
      <right/>
      <top style="hair">
        <color indexed="8"/>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right style="thin">
        <color indexed="64"/>
      </right>
      <top style="thin">
        <color indexed="64"/>
      </top>
      <bottom style="hair">
        <color indexed="64"/>
      </bottom>
      <diagonal/>
    </border>
  </borders>
  <cellStyleXfs count="13">
    <xf numFmtId="0" fontId="0" fillId="0" borderId="0"/>
    <xf numFmtId="43" fontId="13"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9" fillId="0" borderId="0"/>
    <xf numFmtId="0" fontId="51" fillId="0" borderId="0"/>
    <xf numFmtId="0" fontId="13" fillId="0" borderId="0"/>
    <xf numFmtId="0" fontId="13" fillId="0" borderId="0"/>
    <xf numFmtId="0" fontId="10" fillId="0" borderId="0"/>
    <xf numFmtId="9" fontId="10" fillId="0" borderId="0" applyFont="0" applyFill="0" applyBorder="0" applyAlignment="0" applyProtection="0"/>
    <xf numFmtId="43"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cellStyleXfs>
  <cellXfs count="799">
    <xf numFmtId="0" fontId="0" fillId="0" borderId="0" xfId="0"/>
    <xf numFmtId="165" fontId="2" fillId="0" borderId="0" xfId="0" applyNumberFormat="1" applyFont="1"/>
    <xf numFmtId="3" fontId="2" fillId="0" borderId="0" xfId="0" applyNumberFormat="1" applyFont="1" applyAlignment="1"/>
    <xf numFmtId="165" fontId="5" fillId="0" borderId="0" xfId="0" applyNumberFormat="1" applyFont="1" applyAlignment="1"/>
    <xf numFmtId="165" fontId="2" fillId="0" borderId="0" xfId="0" applyNumberFormat="1" applyFont="1" applyAlignment="1"/>
    <xf numFmtId="165" fontId="0" fillId="0" borderId="0" xfId="0" applyNumberFormat="1"/>
    <xf numFmtId="165" fontId="0" fillId="0" borderId="0" xfId="0" applyNumberFormat="1" applyBorder="1"/>
    <xf numFmtId="165" fontId="3" fillId="2" borderId="0" xfId="0" applyNumberFormat="1" applyFont="1" applyFill="1" applyAlignment="1"/>
    <xf numFmtId="165" fontId="3" fillId="2" borderId="0" xfId="0" applyNumberFormat="1" applyFont="1" applyFill="1" applyBorder="1" applyAlignment="1"/>
    <xf numFmtId="165" fontId="4" fillId="2" borderId="0" xfId="0" applyNumberFormat="1" applyFont="1" applyFill="1" applyBorder="1" applyAlignment="1"/>
    <xf numFmtId="165" fontId="8" fillId="2" borderId="0" xfId="0" applyNumberFormat="1" applyFont="1" applyFill="1" applyAlignment="1"/>
    <xf numFmtId="165" fontId="2" fillId="0" borderId="0" xfId="0" applyNumberFormat="1" applyFont="1" applyAlignment="1">
      <alignment horizontal="right"/>
    </xf>
    <xf numFmtId="165" fontId="1" fillId="0" borderId="0" xfId="0" applyNumberFormat="1" applyFont="1" applyAlignment="1"/>
    <xf numFmtId="165" fontId="2" fillId="0" borderId="0" xfId="0" applyNumberFormat="1" applyFont="1" applyBorder="1"/>
    <xf numFmtId="0" fontId="13" fillId="0" borderId="0" xfId="6"/>
    <xf numFmtId="0" fontId="15" fillId="0" borderId="2" xfId="6" applyFont="1" applyBorder="1" applyAlignment="1">
      <alignment horizontal="center"/>
    </xf>
    <xf numFmtId="0" fontId="15" fillId="0" borderId="3" xfId="6" applyFont="1" applyBorder="1" applyAlignment="1">
      <alignment horizontal="center"/>
    </xf>
    <xf numFmtId="0" fontId="15" fillId="0" borderId="4" xfId="6" applyFont="1" applyBorder="1" applyAlignment="1">
      <alignment horizontal="center"/>
    </xf>
    <xf numFmtId="0" fontId="5" fillId="0" borderId="5" xfId="6" applyFont="1" applyBorder="1"/>
    <xf numFmtId="0" fontId="5" fillId="0" borderId="3" xfId="6" applyFont="1" applyBorder="1"/>
    <xf numFmtId="0" fontId="5" fillId="0" borderId="7" xfId="6" applyFont="1" applyBorder="1"/>
    <xf numFmtId="0" fontId="5" fillId="0" borderId="4" xfId="6" applyFont="1" applyBorder="1"/>
    <xf numFmtId="0" fontId="15" fillId="0" borderId="8" xfId="6" applyFont="1" applyBorder="1" applyAlignment="1">
      <alignment horizontal="left"/>
    </xf>
    <xf numFmtId="0" fontId="24" fillId="0" borderId="0" xfId="0" applyFont="1"/>
    <xf numFmtId="0" fontId="5" fillId="0" borderId="9" xfId="6" applyFont="1" applyBorder="1"/>
    <xf numFmtId="0" fontId="5" fillId="0" borderId="9" xfId="6" applyFont="1" applyBorder="1" applyAlignment="1">
      <alignment horizontal="center"/>
    </xf>
    <xf numFmtId="0" fontId="5" fillId="0" borderId="5" xfId="6" applyFont="1" applyBorder="1" applyAlignment="1">
      <alignment horizontal="center"/>
    </xf>
    <xf numFmtId="0" fontId="5" fillId="0" borderId="10" xfId="6" applyFont="1" applyBorder="1"/>
    <xf numFmtId="3" fontId="2" fillId="0" borderId="11" xfId="0" applyNumberFormat="1" applyFont="1" applyBorder="1" applyAlignment="1"/>
    <xf numFmtId="165" fontId="3" fillId="3" borderId="0" xfId="0" applyNumberFormat="1" applyFont="1" applyFill="1" applyAlignment="1">
      <alignment horizontal="right"/>
    </xf>
    <xf numFmtId="165" fontId="3" fillId="3" borderId="0" xfId="0" applyNumberFormat="1" applyFont="1" applyFill="1" applyAlignment="1"/>
    <xf numFmtId="5" fontId="20" fillId="2" borderId="11" xfId="0" applyNumberFormat="1" applyFont="1" applyFill="1" applyBorder="1" applyAlignment="1"/>
    <xf numFmtId="0" fontId="0" fillId="0" borderId="0" xfId="0" applyBorder="1" applyAlignment="1">
      <alignment horizontal="center"/>
    </xf>
    <xf numFmtId="0" fontId="24" fillId="0" borderId="0" xfId="0" applyFont="1" applyBorder="1" applyAlignment="1">
      <alignment horizontal="center"/>
    </xf>
    <xf numFmtId="0" fontId="0" fillId="0" borderId="0" xfId="0" applyAlignment="1">
      <alignment horizontal="center"/>
    </xf>
    <xf numFmtId="0" fontId="5" fillId="0" borderId="13" xfId="6" applyFont="1" applyBorder="1"/>
    <xf numFmtId="0" fontId="5" fillId="0" borderId="14" xfId="6" applyFont="1" applyBorder="1"/>
    <xf numFmtId="3" fontId="11" fillId="0" borderId="0" xfId="0" applyNumberFormat="1" applyFont="1" applyAlignment="1">
      <alignment horizontal="centerContinuous"/>
    </xf>
    <xf numFmtId="165" fontId="11" fillId="0" borderId="0" xfId="0" applyNumberFormat="1" applyFont="1" applyAlignment="1">
      <alignment horizontal="centerContinuous"/>
    </xf>
    <xf numFmtId="165" fontId="3" fillId="0" borderId="0" xfId="0" applyNumberFormat="1" applyFont="1" applyFill="1" applyBorder="1" applyAlignment="1"/>
    <xf numFmtId="0" fontId="9" fillId="3" borderId="0" xfId="0" applyFont="1" applyFill="1" applyAlignment="1"/>
    <xf numFmtId="0" fontId="10" fillId="3" borderId="0" xfId="6" applyFont="1" applyFill="1"/>
    <xf numFmtId="0" fontId="32" fillId="0" borderId="0" xfId="6" applyFont="1" applyFill="1" applyAlignment="1"/>
    <xf numFmtId="0" fontId="31" fillId="0" borderId="0" xfId="6" applyFont="1" applyFill="1" applyAlignment="1"/>
    <xf numFmtId="165" fontId="2" fillId="0" borderId="0" xfId="0" applyNumberFormat="1" applyFont="1" applyBorder="1" applyAlignment="1"/>
    <xf numFmtId="164" fontId="18" fillId="2" borderId="11" xfId="0" applyNumberFormat="1" applyFont="1" applyFill="1" applyBorder="1" applyAlignment="1"/>
    <xf numFmtId="165" fontId="37" fillId="2" borderId="0" xfId="0" applyNumberFormat="1" applyFont="1" applyFill="1" applyAlignment="1"/>
    <xf numFmtId="0" fontId="38" fillId="0" borderId="0" xfId="6" applyFont="1"/>
    <xf numFmtId="169" fontId="20" fillId="2" borderId="15" xfId="0" applyNumberFormat="1" applyFont="1" applyFill="1" applyBorder="1" applyAlignment="1"/>
    <xf numFmtId="0" fontId="40" fillId="0" borderId="0" xfId="0" applyFont="1"/>
    <xf numFmtId="165" fontId="39" fillId="0" borderId="0" xfId="0" applyNumberFormat="1" applyFont="1"/>
    <xf numFmtId="165" fontId="23" fillId="0" borderId="0" xfId="0" applyNumberFormat="1" applyFont="1"/>
    <xf numFmtId="165" fontId="23" fillId="0" borderId="0" xfId="0" applyNumberFormat="1" applyFont="1" applyAlignment="1"/>
    <xf numFmtId="3" fontId="39" fillId="2" borderId="0" xfId="0" applyNumberFormat="1" applyFont="1" applyFill="1" applyAlignment="1"/>
    <xf numFmtId="0" fontId="23" fillId="0" borderId="0" xfId="0" applyFont="1"/>
    <xf numFmtId="165" fontId="40" fillId="0" borderId="0" xfId="0" applyNumberFormat="1" applyFont="1"/>
    <xf numFmtId="165" fontId="40" fillId="0" borderId="0" xfId="0" applyNumberFormat="1" applyFont="1" applyBorder="1"/>
    <xf numFmtId="3" fontId="42" fillId="0" borderId="0" xfId="0" applyNumberFormat="1" applyFont="1" applyAlignment="1"/>
    <xf numFmtId="3" fontId="41" fillId="0" borderId="0" xfId="0" applyNumberFormat="1" applyFont="1" applyAlignment="1"/>
    <xf numFmtId="0" fontId="40" fillId="0" borderId="0" xfId="6" applyFont="1"/>
    <xf numFmtId="0" fontId="33" fillId="0" borderId="0" xfId="6" applyFont="1"/>
    <xf numFmtId="37" fontId="2" fillId="0" borderId="9" xfId="0" applyNumberFormat="1" applyFont="1" applyBorder="1" applyAlignment="1"/>
    <xf numFmtId="37" fontId="11" fillId="0" borderId="18" xfId="0" applyNumberFormat="1" applyFont="1" applyBorder="1" applyAlignment="1"/>
    <xf numFmtId="37" fontId="2" fillId="0" borderId="5" xfId="0" applyNumberFormat="1" applyFont="1" applyBorder="1" applyAlignment="1"/>
    <xf numFmtId="37" fontId="2" fillId="0" borderId="10" xfId="0" applyNumberFormat="1" applyFont="1" applyBorder="1" applyAlignment="1"/>
    <xf numFmtId="37" fontId="15" fillId="0" borderId="8" xfId="6" applyNumberFormat="1" applyFont="1" applyBorder="1"/>
    <xf numFmtId="37" fontId="15" fillId="0" borderId="0" xfId="6" applyNumberFormat="1" applyFont="1" applyBorder="1"/>
    <xf numFmtId="37" fontId="3" fillId="2" borderId="1" xfId="0" applyNumberFormat="1" applyFont="1" applyFill="1" applyBorder="1" applyAlignment="1"/>
    <xf numFmtId="37" fontId="3" fillId="2" borderId="12" xfId="0" applyNumberFormat="1" applyFont="1" applyFill="1" applyBorder="1" applyAlignment="1"/>
    <xf numFmtId="37" fontId="17" fillId="2" borderId="15" xfId="0" applyNumberFormat="1" applyFont="1" applyFill="1" applyBorder="1" applyAlignment="1"/>
    <xf numFmtId="37" fontId="17" fillId="2" borderId="11" xfId="0" applyNumberFormat="1" applyFont="1" applyFill="1" applyBorder="1" applyAlignment="1"/>
    <xf numFmtId="37" fontId="17" fillId="2" borderId="7" xfId="0" applyNumberFormat="1" applyFont="1" applyFill="1" applyBorder="1" applyAlignment="1"/>
    <xf numFmtId="37" fontId="17" fillId="2" borderId="3" xfId="0" applyNumberFormat="1" applyFont="1" applyFill="1" applyBorder="1" applyAlignment="1"/>
    <xf numFmtId="37" fontId="18" fillId="2" borderId="37" xfId="0" applyNumberFormat="1" applyFont="1" applyFill="1" applyBorder="1" applyAlignment="1"/>
    <xf numFmtId="4" fontId="17" fillId="2" borderId="15" xfId="0" applyNumberFormat="1" applyFont="1" applyFill="1" applyBorder="1" applyAlignment="1"/>
    <xf numFmtId="4" fontId="17" fillId="2" borderId="15" xfId="0" applyNumberFormat="1" applyFont="1" applyFill="1" applyBorder="1" applyAlignment="1">
      <alignment horizontal="right"/>
    </xf>
    <xf numFmtId="4" fontId="17" fillId="2" borderId="38" xfId="0" applyNumberFormat="1" applyFont="1" applyFill="1" applyBorder="1" applyAlignment="1">
      <alignment horizontal="right"/>
    </xf>
    <xf numFmtId="4" fontId="17" fillId="2" borderId="38" xfId="0" applyNumberFormat="1" applyFont="1" applyFill="1" applyBorder="1" applyAlignment="1"/>
    <xf numFmtId="4" fontId="2" fillId="0" borderId="15" xfId="0" applyNumberFormat="1" applyFont="1" applyBorder="1" applyAlignment="1"/>
    <xf numFmtId="37" fontId="3" fillId="2" borderId="15" xfId="0" applyNumberFormat="1" applyFont="1" applyFill="1" applyBorder="1" applyAlignment="1"/>
    <xf numFmtId="37" fontId="3" fillId="2" borderId="11" xfId="0" applyNumberFormat="1" applyFont="1" applyFill="1" applyBorder="1" applyAlignment="1"/>
    <xf numFmtId="37" fontId="3" fillId="2" borderId="15" xfId="0" applyNumberFormat="1" applyFont="1" applyFill="1" applyBorder="1" applyAlignment="1">
      <alignment horizontal="right"/>
    </xf>
    <xf numFmtId="37" fontId="3" fillId="0" borderId="15" xfId="0" applyNumberFormat="1" applyFont="1" applyFill="1" applyBorder="1" applyAlignment="1"/>
    <xf numFmtId="37" fontId="3" fillId="0" borderId="11" xfId="0" applyNumberFormat="1" applyFont="1" applyFill="1" applyBorder="1" applyAlignment="1"/>
    <xf numFmtId="37" fontId="3" fillId="0" borderId="12" xfId="0" applyNumberFormat="1" applyFont="1" applyFill="1" applyBorder="1" applyAlignment="1"/>
    <xf numFmtId="37" fontId="4" fillId="2" borderId="15" xfId="0" applyNumberFormat="1" applyFont="1" applyFill="1" applyBorder="1" applyAlignment="1"/>
    <xf numFmtId="37" fontId="4" fillId="2" borderId="11" xfId="0" applyNumberFormat="1" applyFont="1" applyFill="1" applyBorder="1" applyAlignment="1"/>
    <xf numFmtId="37" fontId="4" fillId="2" borderId="12" xfId="0" applyNumberFormat="1" applyFont="1" applyFill="1" applyBorder="1" applyAlignment="1"/>
    <xf numFmtId="37" fontId="3" fillId="2" borderId="8" xfId="0" applyNumberFormat="1" applyFont="1" applyFill="1" applyBorder="1" applyAlignment="1"/>
    <xf numFmtId="37" fontId="3" fillId="2" borderId="0" xfId="0" applyNumberFormat="1" applyFont="1" applyFill="1" applyBorder="1" applyAlignment="1"/>
    <xf numFmtId="37" fontId="3" fillId="2" borderId="37" xfId="0" applyNumberFormat="1" applyFont="1" applyFill="1" applyBorder="1" applyAlignment="1"/>
    <xf numFmtId="37" fontId="3" fillId="2" borderId="40" xfId="0" applyNumberFormat="1" applyFont="1" applyFill="1" applyBorder="1" applyAlignment="1"/>
    <xf numFmtId="0" fontId="15" fillId="0" borderId="41" xfId="6" applyFont="1" applyBorder="1"/>
    <xf numFmtId="37" fontId="15" fillId="0" borderId="37" xfId="6" applyNumberFormat="1" applyFont="1" applyBorder="1"/>
    <xf numFmtId="37" fontId="15" fillId="0" borderId="40" xfId="6" applyNumberFormat="1" applyFont="1" applyBorder="1"/>
    <xf numFmtId="5" fontId="15" fillId="0" borderId="41" xfId="6" applyNumberFormat="1" applyFont="1" applyBorder="1"/>
    <xf numFmtId="0" fontId="30" fillId="0" borderId="0" xfId="0" applyFont="1" applyBorder="1" applyAlignment="1">
      <alignment vertical="top" wrapText="1"/>
    </xf>
    <xf numFmtId="0" fontId="0" fillId="0" borderId="0" xfId="0" applyAlignment="1">
      <alignment vertical="top"/>
    </xf>
    <xf numFmtId="0" fontId="24" fillId="0" borderId="0" xfId="0" applyFont="1" applyAlignment="1">
      <alignment vertical="top"/>
    </xf>
    <xf numFmtId="0" fontId="42" fillId="0" borderId="0" xfId="0" applyFont="1" applyAlignment="1">
      <alignment vertical="top"/>
    </xf>
    <xf numFmtId="37" fontId="3" fillId="2" borderId="45" xfId="0" applyNumberFormat="1" applyFont="1" applyFill="1" applyBorder="1" applyAlignment="1"/>
    <xf numFmtId="37" fontId="3" fillId="0" borderId="45" xfId="0" applyNumberFormat="1" applyFont="1" applyFill="1" applyBorder="1" applyAlignment="1"/>
    <xf numFmtId="37" fontId="11" fillId="0" borderId="14" xfId="0" applyNumberFormat="1" applyFont="1" applyBorder="1" applyAlignment="1">
      <alignment horizontal="right"/>
    </xf>
    <xf numFmtId="37" fontId="18" fillId="2" borderId="40" xfId="0" applyNumberFormat="1" applyFont="1" applyFill="1" applyBorder="1" applyAlignment="1"/>
    <xf numFmtId="3" fontId="18" fillId="2" borderId="48" xfId="0" applyNumberFormat="1" applyFont="1" applyFill="1" applyBorder="1" applyAlignment="1"/>
    <xf numFmtId="37" fontId="11" fillId="0" borderId="18" xfId="0" applyNumberFormat="1" applyFont="1" applyBorder="1" applyAlignment="1">
      <alignment horizontal="right"/>
    </xf>
    <xf numFmtId="37" fontId="2" fillId="0" borderId="15" xfId="0" applyNumberFormat="1" applyFont="1" applyBorder="1" applyAlignment="1">
      <alignment horizontal="center"/>
    </xf>
    <xf numFmtId="37" fontId="2" fillId="0" borderId="11" xfId="0" applyNumberFormat="1" applyFont="1" applyBorder="1" applyAlignment="1">
      <alignment horizontal="center"/>
    </xf>
    <xf numFmtId="37" fontId="2" fillId="0" borderId="11" xfId="0" applyNumberFormat="1" applyFont="1" applyBorder="1" applyAlignment="1"/>
    <xf numFmtId="3" fontId="2" fillId="0" borderId="12" xfId="0" applyNumberFormat="1" applyFont="1" applyBorder="1" applyAlignment="1"/>
    <xf numFmtId="164" fontId="11" fillId="0" borderId="3" xfId="0" applyNumberFormat="1" applyFont="1" applyBorder="1" applyAlignment="1"/>
    <xf numFmtId="0" fontId="3" fillId="2" borderId="50" xfId="0" applyNumberFormat="1" applyFont="1" applyFill="1" applyBorder="1" applyAlignment="1"/>
    <xf numFmtId="0" fontId="17" fillId="0" borderId="15" xfId="0" applyNumberFormat="1" applyFont="1" applyFill="1" applyBorder="1" applyAlignment="1">
      <alignment horizontal="left"/>
    </xf>
    <xf numFmtId="0" fontId="17" fillId="2" borderId="15" xfId="0" applyNumberFormat="1" applyFont="1" applyFill="1" applyBorder="1" applyAlignment="1">
      <alignment horizontal="left"/>
    </xf>
    <xf numFmtId="0" fontId="18" fillId="2" borderId="37" xfId="0" applyNumberFormat="1" applyFont="1" applyFill="1" applyBorder="1" applyAlignment="1">
      <alignment horizontal="left"/>
    </xf>
    <xf numFmtId="0" fontId="18" fillId="2" borderId="15" xfId="0" applyNumberFormat="1" applyFont="1" applyFill="1" applyBorder="1" applyAlignment="1">
      <alignment horizontal="left"/>
    </xf>
    <xf numFmtId="0" fontId="18" fillId="2" borderId="38" xfId="0" applyNumberFormat="1" applyFont="1" applyFill="1" applyBorder="1" applyAlignment="1">
      <alignment horizontal="left"/>
    </xf>
    <xf numFmtId="0" fontId="18" fillId="2" borderId="60" xfId="0" applyNumberFormat="1" applyFont="1" applyFill="1" applyBorder="1" applyAlignment="1">
      <alignment horizontal="right"/>
    </xf>
    <xf numFmtId="0" fontId="18" fillId="2" borderId="61" xfId="0" applyNumberFormat="1" applyFont="1" applyFill="1" applyBorder="1" applyAlignment="1">
      <alignment horizontal="right"/>
    </xf>
    <xf numFmtId="0" fontId="3" fillId="2" borderId="63" xfId="0" applyNumberFormat="1" applyFont="1" applyFill="1" applyBorder="1" applyAlignment="1">
      <alignment horizontal="left" indent="1"/>
    </xf>
    <xf numFmtId="0" fontId="3" fillId="2" borderId="13" xfId="0" applyNumberFormat="1" applyFont="1" applyFill="1" applyBorder="1" applyAlignment="1">
      <alignment horizontal="left" indent="1"/>
    </xf>
    <xf numFmtId="0" fontId="4" fillId="2" borderId="13" xfId="0" applyNumberFormat="1" applyFont="1" applyFill="1" applyBorder="1" applyAlignment="1">
      <alignment horizontal="left" indent="2"/>
    </xf>
    <xf numFmtId="0" fontId="3" fillId="2" borderId="45" xfId="0" applyNumberFormat="1" applyFont="1" applyFill="1" applyBorder="1" applyAlignment="1">
      <alignment horizontal="left" indent="1"/>
    </xf>
    <xf numFmtId="0" fontId="3" fillId="2" borderId="64" xfId="0" applyNumberFormat="1" applyFont="1" applyFill="1" applyBorder="1" applyAlignment="1">
      <alignment horizontal="left" indent="2"/>
    </xf>
    <xf numFmtId="0" fontId="3" fillId="2" borderId="13" xfId="0" applyNumberFormat="1" applyFont="1" applyFill="1" applyBorder="1" applyAlignment="1">
      <alignment horizontal="left" indent="2"/>
    </xf>
    <xf numFmtId="0" fontId="20" fillId="2" borderId="13" xfId="0" applyNumberFormat="1" applyFont="1" applyFill="1" applyBorder="1" applyAlignment="1">
      <alignment horizontal="left" indent="3"/>
    </xf>
    <xf numFmtId="0" fontId="3" fillId="0" borderId="13" xfId="0" applyNumberFormat="1" applyFont="1" applyFill="1" applyBorder="1" applyAlignment="1">
      <alignment horizontal="left" indent="2"/>
    </xf>
    <xf numFmtId="0" fontId="20" fillId="2" borderId="60" xfId="0" applyNumberFormat="1" applyFont="1" applyFill="1" applyBorder="1" applyAlignment="1">
      <alignment horizontal="right"/>
    </xf>
    <xf numFmtId="0" fontId="20" fillId="2" borderId="61" xfId="0" applyNumberFormat="1" applyFont="1" applyFill="1" applyBorder="1" applyAlignment="1">
      <alignment horizontal="right"/>
    </xf>
    <xf numFmtId="0" fontId="20" fillId="2" borderId="62" xfId="0" applyNumberFormat="1" applyFont="1" applyFill="1" applyBorder="1" applyAlignment="1">
      <alignment horizontal="right"/>
    </xf>
    <xf numFmtId="37" fontId="17" fillId="2" borderId="13" xfId="0" applyNumberFormat="1" applyFont="1" applyFill="1" applyBorder="1" applyAlignment="1"/>
    <xf numFmtId="0" fontId="2" fillId="0" borderId="15" xfId="0" applyNumberFormat="1" applyFont="1" applyBorder="1" applyAlignment="1"/>
    <xf numFmtId="0" fontId="2" fillId="0" borderId="7" xfId="0" applyNumberFormat="1" applyFont="1" applyBorder="1" applyAlignment="1"/>
    <xf numFmtId="0" fontId="11" fillId="0" borderId="3" xfId="0" applyNumberFormat="1" applyFont="1" applyBorder="1" applyAlignment="1"/>
    <xf numFmtId="0" fontId="2" fillId="0" borderId="65" xfId="0" applyNumberFormat="1" applyFont="1" applyBorder="1" applyAlignment="1"/>
    <xf numFmtId="0" fontId="2" fillId="0" borderId="66" xfId="0" applyNumberFormat="1" applyFont="1" applyBorder="1" applyAlignment="1"/>
    <xf numFmtId="0" fontId="2" fillId="0" borderId="3" xfId="0" applyNumberFormat="1" applyFont="1" applyBorder="1" applyAlignment="1">
      <alignment horizontal="fill"/>
    </xf>
    <xf numFmtId="0" fontId="2" fillId="0" borderId="3" xfId="0" applyNumberFormat="1" applyFont="1" applyBorder="1" applyAlignment="1"/>
    <xf numFmtId="0" fontId="2" fillId="0" borderId="60" xfId="0" applyNumberFormat="1" applyFont="1" applyBorder="1" applyAlignment="1">
      <alignment horizontal="right"/>
    </xf>
    <xf numFmtId="0" fontId="2" fillId="0" borderId="61" xfId="0" applyNumberFormat="1" applyFont="1" applyBorder="1" applyAlignment="1">
      <alignment horizontal="center"/>
    </xf>
    <xf numFmtId="0" fontId="2" fillId="0" borderId="61" xfId="0" applyNumberFormat="1" applyFont="1" applyBorder="1" applyAlignment="1">
      <alignment horizontal="right"/>
    </xf>
    <xf numFmtId="0" fontId="2" fillId="0" borderId="60" xfId="0" applyNumberFormat="1" applyFont="1" applyBorder="1" applyAlignment="1">
      <alignment horizontal="center"/>
    </xf>
    <xf numFmtId="0" fontId="2" fillId="0" borderId="62" xfId="0" applyNumberFormat="1" applyFont="1" applyBorder="1" applyAlignment="1">
      <alignment horizontal="right"/>
    </xf>
    <xf numFmtId="37" fontId="2" fillId="0" borderId="8" xfId="0" applyNumberFormat="1" applyFont="1" applyBorder="1" applyAlignment="1"/>
    <xf numFmtId="37" fontId="2" fillId="0" borderId="0" xfId="0" applyNumberFormat="1" applyFont="1" applyAlignment="1"/>
    <xf numFmtId="37" fontId="2" fillId="0" borderId="7" xfId="0" applyNumberFormat="1" applyFont="1" applyBorder="1" applyAlignment="1"/>
    <xf numFmtId="37" fontId="2" fillId="0" borderId="3" xfId="0" applyNumberFormat="1" applyFont="1" applyBorder="1" applyAlignment="1"/>
    <xf numFmtId="37" fontId="2" fillId="0" borderId="15" xfId="0" applyNumberFormat="1" applyFont="1" applyBorder="1" applyAlignment="1"/>
    <xf numFmtId="37" fontId="2" fillId="0" borderId="0" xfId="0" applyNumberFormat="1" applyFont="1" applyBorder="1" applyAlignment="1"/>
    <xf numFmtId="5" fontId="3" fillId="2" borderId="11" xfId="0" applyNumberFormat="1" applyFont="1" applyFill="1" applyBorder="1" applyAlignment="1"/>
    <xf numFmtId="5" fontId="3" fillId="2" borderId="12" xfId="0" applyNumberFormat="1" applyFont="1" applyFill="1" applyBorder="1" applyAlignment="1"/>
    <xf numFmtId="0" fontId="0" fillId="0" borderId="0" xfId="0" applyBorder="1" applyAlignment="1">
      <alignment horizontal="center" vertical="top"/>
    </xf>
    <xf numFmtId="0" fontId="34" fillId="0" borderId="0" xfId="0" applyFont="1" applyBorder="1" applyAlignment="1">
      <alignment vertical="top" wrapText="1"/>
    </xf>
    <xf numFmtId="0" fontId="30" fillId="0" borderId="0" xfId="0" applyFont="1" applyBorder="1" applyAlignment="1">
      <alignment horizontal="center" vertical="top"/>
    </xf>
    <xf numFmtId="0" fontId="24" fillId="0" borderId="0" xfId="0" applyFont="1" applyBorder="1" applyAlignment="1">
      <alignment horizontal="center" vertical="top"/>
    </xf>
    <xf numFmtId="0" fontId="30" fillId="0" borderId="0" xfId="0" applyFont="1" applyBorder="1" applyAlignment="1">
      <alignment horizontal="center" vertical="top" wrapText="1"/>
    </xf>
    <xf numFmtId="0" fontId="0" fillId="3" borderId="0" xfId="0" applyFill="1" applyBorder="1" applyAlignment="1">
      <alignment horizontal="center" vertical="top"/>
    </xf>
    <xf numFmtId="0" fontId="40" fillId="0" borderId="0" xfId="0" applyFont="1" applyAlignment="1"/>
    <xf numFmtId="0" fontId="47" fillId="0" borderId="0" xfId="0" applyFont="1" applyBorder="1" applyAlignment="1">
      <alignment horizontal="center"/>
    </xf>
    <xf numFmtId="0" fontId="46" fillId="0" borderId="0" xfId="0" applyFont="1" applyBorder="1" applyAlignment="1">
      <alignment vertical="top" wrapText="1"/>
    </xf>
    <xf numFmtId="0" fontId="24" fillId="3" borderId="0" xfId="0" applyFont="1" applyFill="1" applyBorder="1" applyAlignment="1">
      <alignment horizontal="center" vertical="top"/>
    </xf>
    <xf numFmtId="0" fontId="30" fillId="0" borderId="0" xfId="0" applyFont="1" applyBorder="1" applyAlignment="1">
      <alignment horizontal="center"/>
    </xf>
    <xf numFmtId="0" fontId="11" fillId="0" borderId="60" xfId="0" applyNumberFormat="1" applyFont="1" applyBorder="1" applyAlignment="1">
      <alignment horizontal="right"/>
    </xf>
    <xf numFmtId="0" fontId="11" fillId="0" borderId="61" xfId="0" applyNumberFormat="1" applyFont="1" applyBorder="1" applyAlignment="1">
      <alignment horizontal="right"/>
    </xf>
    <xf numFmtId="0" fontId="11" fillId="0" borderId="62" xfId="0" applyNumberFormat="1" applyFont="1" applyBorder="1" applyAlignment="1">
      <alignment horizontal="right"/>
    </xf>
    <xf numFmtId="0" fontId="11" fillId="0" borderId="37" xfId="0" applyNumberFormat="1" applyFont="1" applyBorder="1" applyAlignment="1">
      <alignment horizontal="left" indent="3"/>
    </xf>
    <xf numFmtId="37" fontId="11" fillId="0" borderId="7" xfId="0" applyNumberFormat="1" applyFont="1" applyBorder="1" applyAlignment="1"/>
    <xf numFmtId="37" fontId="11" fillId="0" borderId="3" xfId="0" applyNumberFormat="1" applyFont="1" applyBorder="1" applyAlignment="1"/>
    <xf numFmtId="5" fontId="11" fillId="0" borderId="3" xfId="0" applyNumberFormat="1" applyFont="1" applyBorder="1" applyAlignment="1"/>
    <xf numFmtId="5" fontId="11" fillId="0" borderId="40" xfId="0" applyNumberFormat="1" applyFont="1" applyBorder="1" applyAlignment="1"/>
    <xf numFmtId="5" fontId="11" fillId="0" borderId="4" xfId="0" applyNumberFormat="1" applyFont="1" applyBorder="1" applyAlignment="1"/>
    <xf numFmtId="0" fontId="11" fillId="0" borderId="0" xfId="0" applyNumberFormat="1" applyFont="1" applyBorder="1" applyAlignment="1">
      <alignment horizontal="left" indent="5"/>
    </xf>
    <xf numFmtId="37" fontId="11" fillId="0" borderId="0" xfId="0" applyNumberFormat="1" applyFont="1" applyBorder="1" applyAlignment="1"/>
    <xf numFmtId="5" fontId="11" fillId="0" borderId="0" xfId="0" applyNumberFormat="1" applyFont="1" applyBorder="1" applyAlignment="1"/>
    <xf numFmtId="3" fontId="3" fillId="2" borderId="0" xfId="0" applyNumberFormat="1" applyFont="1" applyFill="1" applyAlignment="1"/>
    <xf numFmtId="165" fontId="42" fillId="0" borderId="0" xfId="0" applyNumberFormat="1" applyFont="1" applyAlignment="1"/>
    <xf numFmtId="165" fontId="41" fillId="0" borderId="0" xfId="0" applyNumberFormat="1" applyFont="1" applyAlignment="1"/>
    <xf numFmtId="0" fontId="45" fillId="0" borderId="8" xfId="0" applyNumberFormat="1" applyFont="1" applyBorder="1" applyAlignment="1"/>
    <xf numFmtId="0" fontId="45" fillId="0" borderId="0" xfId="0" applyNumberFormat="1" applyFont="1" applyBorder="1" applyAlignment="1"/>
    <xf numFmtId="0" fontId="45" fillId="0" borderId="39" xfId="0" applyNumberFormat="1" applyFont="1" applyBorder="1" applyAlignment="1"/>
    <xf numFmtId="0" fontId="45" fillId="0" borderId="0" xfId="0" applyNumberFormat="1" applyFont="1" applyAlignment="1"/>
    <xf numFmtId="0" fontId="38" fillId="0" borderId="0" xfId="7" applyFont="1"/>
    <xf numFmtId="0" fontId="0" fillId="0" borderId="0" xfId="0" applyAlignment="1"/>
    <xf numFmtId="0" fontId="13" fillId="0" borderId="0" xfId="7"/>
    <xf numFmtId="0" fontId="11" fillId="0" borderId="0" xfId="7" applyFont="1"/>
    <xf numFmtId="0" fontId="15" fillId="0" borderId="0" xfId="7" applyFont="1"/>
    <xf numFmtId="0" fontId="5" fillId="0" borderId="0" xfId="7" applyFont="1"/>
    <xf numFmtId="0" fontId="5" fillId="0" borderId="0" xfId="7" applyFont="1" applyFill="1" applyAlignment="1">
      <alignment vertical="center"/>
    </xf>
    <xf numFmtId="0" fontId="15" fillId="0" borderId="0" xfId="7" applyFont="1" applyFill="1" applyBorder="1" applyAlignment="1">
      <alignment horizontal="centerContinuous"/>
    </xf>
    <xf numFmtId="0" fontId="5" fillId="0" borderId="8" xfId="7" applyFont="1" applyFill="1" applyBorder="1" applyAlignment="1">
      <alignment horizontal="center"/>
    </xf>
    <xf numFmtId="0" fontId="5" fillId="0" borderId="39" xfId="7" applyFont="1" applyFill="1" applyBorder="1" applyAlignment="1">
      <alignment horizontal="center"/>
    </xf>
    <xf numFmtId="0" fontId="5" fillId="0" borderId="0" xfId="7" applyFont="1" applyFill="1"/>
    <xf numFmtId="0" fontId="5" fillId="0" borderId="0" xfId="7" applyFont="1" applyFill="1" applyBorder="1" applyAlignment="1">
      <alignment horizontal="center"/>
    </xf>
    <xf numFmtId="0" fontId="5" fillId="0" borderId="7" xfId="7" applyFont="1" applyFill="1" applyBorder="1" applyAlignment="1">
      <alignment horizontal="center" wrapText="1"/>
    </xf>
    <xf numFmtId="0" fontId="5" fillId="0" borderId="4" xfId="7" applyFont="1" applyFill="1" applyBorder="1" applyAlignment="1">
      <alignment horizontal="center" wrapText="1"/>
    </xf>
    <xf numFmtId="0" fontId="49" fillId="0" borderId="0" xfId="7" applyFont="1" applyFill="1" applyBorder="1" applyAlignment="1">
      <alignment horizontal="center"/>
    </xf>
    <xf numFmtId="0" fontId="5" fillId="0" borderId="2" xfId="7" applyFont="1" applyBorder="1"/>
    <xf numFmtId="37" fontId="5" fillId="0" borderId="8" xfId="7" applyNumberFormat="1" applyFont="1" applyBorder="1"/>
    <xf numFmtId="37" fontId="5" fillId="0" borderId="39" xfId="7" applyNumberFormat="1" applyFont="1" applyBorder="1"/>
    <xf numFmtId="3" fontId="5" fillId="0" borderId="0" xfId="7" applyNumberFormat="1" applyFont="1"/>
    <xf numFmtId="37" fontId="5" fillId="0" borderId="0" xfId="7" applyNumberFormat="1" applyFont="1" applyBorder="1"/>
    <xf numFmtId="37" fontId="5" fillId="0" borderId="65" xfId="7" applyNumberFormat="1" applyFont="1" applyBorder="1"/>
    <xf numFmtId="0" fontId="5" fillId="0" borderId="0" xfId="7" applyFont="1" applyBorder="1"/>
    <xf numFmtId="0" fontId="15" fillId="0" borderId="6" xfId="7" applyFont="1" applyBorder="1"/>
    <xf numFmtId="167" fontId="15" fillId="0" borderId="0" xfId="1" applyNumberFormat="1" applyFont="1" applyBorder="1"/>
    <xf numFmtId="169" fontId="5" fillId="0" borderId="0" xfId="7" applyNumberFormat="1" applyFont="1"/>
    <xf numFmtId="37" fontId="5" fillId="0" borderId="0" xfId="7" applyNumberFormat="1" applyFont="1"/>
    <xf numFmtId="37" fontId="15" fillId="0" borderId="37" xfId="1" applyNumberFormat="1" applyFont="1" applyBorder="1"/>
    <xf numFmtId="0" fontId="3" fillId="2" borderId="15" xfId="0" applyNumberFormat="1" applyFont="1" applyFill="1" applyBorder="1" applyAlignment="1">
      <alignment horizontal="left" indent="1"/>
    </xf>
    <xf numFmtId="0" fontId="20" fillId="0" borderId="66" xfId="0" applyNumberFormat="1" applyFont="1" applyFill="1" applyBorder="1" applyAlignment="1">
      <alignment horizontal="left" indent="2"/>
    </xf>
    <xf numFmtId="37" fontId="20" fillId="0" borderId="66" xfId="0" applyNumberFormat="1" applyFont="1" applyFill="1" applyBorder="1" applyAlignment="1"/>
    <xf numFmtId="37" fontId="20" fillId="0" borderId="69" xfId="0" applyNumberFormat="1" applyFont="1" applyFill="1" applyBorder="1" applyAlignment="1"/>
    <xf numFmtId="37" fontId="20" fillId="0" borderId="70" xfId="0" applyNumberFormat="1" applyFont="1" applyFill="1" applyBorder="1" applyAlignment="1"/>
    <xf numFmtId="0" fontId="20" fillId="0" borderId="71" xfId="0" applyNumberFormat="1" applyFont="1" applyFill="1" applyBorder="1" applyAlignment="1">
      <alignment horizontal="left" indent="2"/>
    </xf>
    <xf numFmtId="37" fontId="20" fillId="0" borderId="63" xfId="0" applyNumberFormat="1" applyFont="1" applyFill="1" applyBorder="1" applyAlignment="1"/>
    <xf numFmtId="37" fontId="20" fillId="0" borderId="72" xfId="0" applyNumberFormat="1" applyFont="1" applyFill="1" applyBorder="1" applyAlignment="1"/>
    <xf numFmtId="37" fontId="20" fillId="0" borderId="73" xfId="0" applyNumberFormat="1" applyFont="1" applyFill="1" applyBorder="1" applyAlignment="1"/>
    <xf numFmtId="37" fontId="3" fillId="2" borderId="19" xfId="0" applyNumberFormat="1" applyFont="1" applyFill="1" applyBorder="1" applyAlignment="1"/>
    <xf numFmtId="37" fontId="3" fillId="2" borderId="13" xfId="0" applyNumberFormat="1" applyFont="1" applyFill="1" applyBorder="1" applyAlignment="1"/>
    <xf numFmtId="0" fontId="14" fillId="3" borderId="0" xfId="0" applyFont="1" applyFill="1" applyBorder="1" applyAlignment="1">
      <alignment horizontal="center" vertical="top"/>
    </xf>
    <xf numFmtId="165" fontId="9" fillId="0" borderId="0" xfId="0" applyNumberFormat="1" applyFont="1"/>
    <xf numFmtId="3" fontId="3" fillId="2" borderId="0" xfId="0" applyNumberFormat="1" applyFont="1" applyFill="1" applyAlignment="1">
      <alignment horizontal="center"/>
    </xf>
    <xf numFmtId="3" fontId="3" fillId="2" borderId="0" xfId="0" applyNumberFormat="1" applyFont="1" applyFill="1" applyBorder="1" applyAlignment="1">
      <alignment horizontal="center"/>
    </xf>
    <xf numFmtId="5" fontId="11" fillId="0" borderId="5" xfId="0" applyNumberFormat="1" applyFont="1" applyBorder="1" applyAlignment="1"/>
    <xf numFmtId="0" fontId="11" fillId="0" borderId="78" xfId="0" applyNumberFormat="1" applyFont="1" applyBorder="1" applyAlignment="1">
      <alignment horizontal="center"/>
    </xf>
    <xf numFmtId="0" fontId="11" fillId="0" borderId="61" xfId="0" applyNumberFormat="1" applyFont="1" applyBorder="1" applyAlignment="1">
      <alignment horizontal="center"/>
    </xf>
    <xf numFmtId="37" fontId="11" fillId="0" borderId="37" xfId="0" applyNumberFormat="1" applyFont="1" applyBorder="1" applyAlignment="1"/>
    <xf numFmtId="37" fontId="11" fillId="0" borderId="40" xfId="0" applyNumberFormat="1" applyFont="1" applyBorder="1" applyAlignment="1"/>
    <xf numFmtId="0" fontId="35" fillId="0" borderId="0" xfId="0" applyFont="1" applyAlignment="1">
      <alignment horizontal="center"/>
    </xf>
    <xf numFmtId="5" fontId="3" fillId="2" borderId="46" xfId="0" applyNumberFormat="1" applyFont="1" applyFill="1" applyBorder="1" applyAlignment="1"/>
    <xf numFmtId="5" fontId="3" fillId="2" borderId="47" xfId="0" applyNumberFormat="1" applyFont="1" applyFill="1" applyBorder="1" applyAlignment="1"/>
    <xf numFmtId="3" fontId="1" fillId="0" borderId="0" xfId="0" applyNumberFormat="1" applyFont="1" applyAlignment="1"/>
    <xf numFmtId="37" fontId="2" fillId="0" borderId="6" xfId="0" applyNumberFormat="1" applyFont="1" applyBorder="1" applyAlignment="1"/>
    <xf numFmtId="0" fontId="1" fillId="0" borderId="13" xfId="0" applyNumberFormat="1" applyFont="1" applyBorder="1" applyAlignment="1">
      <alignment horizontal="left" indent="4"/>
    </xf>
    <xf numFmtId="37" fontId="11" fillId="0" borderId="5" xfId="0" applyNumberFormat="1" applyFont="1" applyBorder="1" applyAlignment="1">
      <alignment horizontal="right"/>
    </xf>
    <xf numFmtId="0" fontId="23" fillId="0" borderId="0" xfId="0" applyFont="1" applyAlignment="1">
      <alignment wrapText="1"/>
    </xf>
    <xf numFmtId="0" fontId="21" fillId="2" borderId="58" xfId="0" applyNumberFormat="1" applyFont="1" applyFill="1" applyBorder="1" applyAlignment="1">
      <alignment horizontal="left" indent="5"/>
    </xf>
    <xf numFmtId="37" fontId="22" fillId="0" borderId="40" xfId="0" applyNumberFormat="1" applyFont="1" applyBorder="1"/>
    <xf numFmtId="37" fontId="21" fillId="2" borderId="104" xfId="0" applyNumberFormat="1" applyFont="1" applyFill="1" applyBorder="1" applyAlignment="1"/>
    <xf numFmtId="37" fontId="22" fillId="0" borderId="41" xfId="0" applyNumberFormat="1" applyFont="1" applyBorder="1"/>
    <xf numFmtId="37" fontId="21" fillId="2" borderId="68" xfId="0" applyNumberFormat="1" applyFont="1" applyFill="1" applyBorder="1" applyAlignment="1"/>
    <xf numFmtId="37" fontId="5" fillId="0" borderId="85" xfId="0" applyNumberFormat="1" applyFont="1" applyBorder="1"/>
    <xf numFmtId="37" fontId="5" fillId="0" borderId="105" xfId="0" applyNumberFormat="1" applyFont="1" applyBorder="1"/>
    <xf numFmtId="37" fontId="3" fillId="2" borderId="105" xfId="0" applyNumberFormat="1" applyFont="1" applyFill="1" applyBorder="1" applyAlignment="1"/>
    <xf numFmtId="0" fontId="3" fillId="2" borderId="106" xfId="0" applyNumberFormat="1" applyFont="1" applyFill="1" applyBorder="1" applyAlignment="1">
      <alignment horizontal="left"/>
    </xf>
    <xf numFmtId="37" fontId="3" fillId="2" borderId="107" xfId="0" applyNumberFormat="1" applyFont="1" applyFill="1" applyBorder="1" applyAlignment="1"/>
    <xf numFmtId="0" fontId="3" fillId="2" borderId="108" xfId="0" applyNumberFormat="1" applyFont="1" applyFill="1" applyBorder="1" applyAlignment="1">
      <alignment horizontal="left"/>
    </xf>
    <xf numFmtId="37" fontId="3" fillId="2" borderId="109" xfId="0" applyNumberFormat="1" applyFont="1" applyFill="1" applyBorder="1" applyAlignment="1"/>
    <xf numFmtId="37" fontId="5" fillId="0" borderId="103" xfId="0" applyNumberFormat="1" applyFont="1" applyBorder="1"/>
    <xf numFmtId="37" fontId="5" fillId="0" borderId="110" xfId="0" applyNumberFormat="1" applyFont="1" applyBorder="1"/>
    <xf numFmtId="37" fontId="3" fillId="2" borderId="110" xfId="0" applyNumberFormat="1" applyFont="1" applyFill="1" applyBorder="1" applyAlignment="1"/>
    <xf numFmtId="37" fontId="5" fillId="0" borderId="46" xfId="0" applyNumberFormat="1" applyFont="1" applyBorder="1"/>
    <xf numFmtId="37" fontId="5" fillId="0" borderId="10" xfId="0" applyNumberFormat="1" applyFont="1" applyBorder="1"/>
    <xf numFmtId="37" fontId="3" fillId="2" borderId="10" xfId="0" applyNumberFormat="1" applyFont="1" applyFill="1" applyBorder="1" applyAlignment="1"/>
    <xf numFmtId="165" fontId="1" fillId="0" borderId="0" xfId="0" applyNumberFormat="1" applyFont="1"/>
    <xf numFmtId="165" fontId="41" fillId="0" borderId="0" xfId="0" applyNumberFormat="1" applyFont="1"/>
    <xf numFmtId="0" fontId="1" fillId="0" borderId="0" xfId="0" applyFont="1"/>
    <xf numFmtId="165" fontId="1" fillId="3" borderId="0" xfId="0" applyNumberFormat="1" applyFont="1" applyFill="1" applyAlignment="1"/>
    <xf numFmtId="0" fontId="1" fillId="0" borderId="0" xfId="0" applyFont="1" applyAlignment="1"/>
    <xf numFmtId="165" fontId="1" fillId="3" borderId="0" xfId="0" applyNumberFormat="1" applyFont="1" applyFill="1"/>
    <xf numFmtId="0" fontId="18" fillId="2" borderId="114" xfId="0" applyNumberFormat="1" applyFont="1" applyFill="1" applyBorder="1" applyAlignment="1">
      <alignment horizontal="right"/>
    </xf>
    <xf numFmtId="5" fontId="17" fillId="2" borderId="116" xfId="0" applyNumberFormat="1" applyFont="1" applyFill="1" applyBorder="1" applyAlignment="1"/>
    <xf numFmtId="5" fontId="17" fillId="2" borderId="117" xfId="0" applyNumberFormat="1" applyFont="1" applyFill="1" applyBorder="1" applyAlignment="1"/>
    <xf numFmtId="5" fontId="18" fillId="2" borderId="118" xfId="0" applyNumberFormat="1" applyFont="1" applyFill="1" applyBorder="1" applyAlignment="1"/>
    <xf numFmtId="5" fontId="17" fillId="2" borderId="119" xfId="0" applyNumberFormat="1" applyFont="1" applyFill="1" applyBorder="1" applyAlignment="1"/>
    <xf numFmtId="5" fontId="17" fillId="2" borderId="120" xfId="0" applyNumberFormat="1" applyFont="1" applyFill="1" applyBorder="1" applyAlignment="1"/>
    <xf numFmtId="0" fontId="15" fillId="0" borderId="6" xfId="7" applyFont="1" applyBorder="1" applyAlignment="1">
      <alignment vertical="top" wrapText="1"/>
    </xf>
    <xf numFmtId="0" fontId="5" fillId="0" borderId="6" xfId="0" applyFont="1" applyBorder="1" applyAlignment="1">
      <alignment vertical="top" wrapText="1"/>
    </xf>
    <xf numFmtId="0" fontId="5" fillId="0" borderId="6" xfId="0" applyFont="1" applyBorder="1" applyAlignment="1">
      <alignment vertical="top"/>
    </xf>
    <xf numFmtId="0" fontId="5" fillId="0" borderId="6" xfId="7" applyFont="1" applyBorder="1" applyAlignment="1">
      <alignment vertical="top"/>
    </xf>
    <xf numFmtId="37" fontId="15" fillId="0" borderId="2" xfId="1" applyNumberFormat="1" applyFont="1" applyBorder="1"/>
    <xf numFmtId="0" fontId="2" fillId="0" borderId="13" xfId="0" applyNumberFormat="1" applyFont="1" applyBorder="1" applyAlignment="1">
      <alignment horizontal="left" indent="4"/>
    </xf>
    <xf numFmtId="0" fontId="0" fillId="0" borderId="67" xfId="0" applyNumberFormat="1" applyBorder="1" applyAlignment="1">
      <alignment horizontal="left" indent="4"/>
    </xf>
    <xf numFmtId="0" fontId="2" fillId="0" borderId="13" xfId="0" applyNumberFormat="1" applyFont="1" applyFill="1" applyBorder="1" applyAlignment="1">
      <alignment horizontal="left" indent="4"/>
    </xf>
    <xf numFmtId="0" fontId="1" fillId="0" borderId="13" xfId="0" applyNumberFormat="1" applyFont="1" applyFill="1" applyBorder="1" applyAlignment="1">
      <alignment horizontal="left" indent="4"/>
    </xf>
    <xf numFmtId="3" fontId="12" fillId="0" borderId="0" xfId="0" applyNumberFormat="1" applyFont="1" applyAlignment="1">
      <alignment horizontal="center"/>
    </xf>
    <xf numFmtId="0" fontId="0" fillId="0" borderId="0" xfId="0"/>
    <xf numFmtId="0" fontId="0" fillId="0" borderId="0" xfId="0" applyBorder="1" applyAlignment="1">
      <alignment horizontal="center"/>
    </xf>
    <xf numFmtId="0" fontId="0" fillId="0" borderId="0" xfId="0" applyBorder="1" applyAlignment="1">
      <alignment vertical="top" wrapText="1"/>
    </xf>
    <xf numFmtId="0" fontId="30" fillId="0" borderId="0" xfId="0" applyFont="1" applyBorder="1" applyAlignment="1">
      <alignment vertical="top" wrapText="1"/>
    </xf>
    <xf numFmtId="0" fontId="0" fillId="0" borderId="0" xfId="0" applyBorder="1" applyAlignment="1">
      <alignment horizontal="center" vertical="top"/>
    </xf>
    <xf numFmtId="0" fontId="53" fillId="0" borderId="0" xfId="0" applyFont="1" applyBorder="1" applyAlignment="1">
      <alignment vertical="top" wrapText="1"/>
    </xf>
    <xf numFmtId="0" fontId="20" fillId="2" borderId="93" xfId="0" applyNumberFormat="1" applyFont="1" applyFill="1" applyBorder="1" applyAlignment="1">
      <alignment horizontal="center" vertical="center" wrapText="1"/>
    </xf>
    <xf numFmtId="37" fontId="11" fillId="0" borderId="17" xfId="0" applyNumberFormat="1" applyFont="1" applyBorder="1" applyAlignment="1"/>
    <xf numFmtId="37" fontId="2" fillId="0" borderId="11" xfId="0" applyNumberFormat="1" applyFont="1" applyBorder="1" applyAlignment="1">
      <alignment horizontal="right"/>
    </xf>
    <xf numFmtId="37" fontId="11" fillId="0" borderId="3" xfId="0" applyNumberFormat="1" applyFont="1" applyBorder="1" applyAlignment="1">
      <alignment horizontal="right"/>
    </xf>
    <xf numFmtId="37" fontId="2" fillId="0" borderId="0" xfId="0" applyNumberFormat="1" applyFont="1" applyAlignment="1">
      <alignment horizontal="right"/>
    </xf>
    <xf numFmtId="37" fontId="2" fillId="0" borderId="3" xfId="0" applyNumberFormat="1" applyFont="1" applyBorder="1" applyAlignment="1">
      <alignment horizontal="right"/>
    </xf>
    <xf numFmtId="3" fontId="2" fillId="0" borderId="11" xfId="0" applyNumberFormat="1" applyFont="1" applyBorder="1" applyAlignment="1">
      <alignment horizontal="right"/>
    </xf>
    <xf numFmtId="164" fontId="11" fillId="0" borderId="3" xfId="0" applyNumberFormat="1" applyFont="1" applyBorder="1" applyAlignment="1">
      <alignment horizontal="right"/>
    </xf>
    <xf numFmtId="37" fontId="2" fillId="0" borderId="15" xfId="0" applyNumberFormat="1" applyFont="1" applyBorder="1" applyAlignment="1">
      <alignment horizontal="right"/>
    </xf>
    <xf numFmtId="37" fontId="11" fillId="0" borderId="45" xfId="0" applyNumberFormat="1" applyFont="1" applyBorder="1" applyAlignment="1">
      <alignment horizontal="right"/>
    </xf>
    <xf numFmtId="37" fontId="2" fillId="0" borderId="8" xfId="0" applyNumberFormat="1" applyFont="1" applyBorder="1" applyAlignment="1">
      <alignment horizontal="right"/>
    </xf>
    <xf numFmtId="37" fontId="2" fillId="0" borderId="7" xfId="0" applyNumberFormat="1" applyFont="1" applyBorder="1" applyAlignment="1">
      <alignment horizontal="right"/>
    </xf>
    <xf numFmtId="164" fontId="2" fillId="0" borderId="11" xfId="0" applyNumberFormat="1" applyFont="1" applyBorder="1" applyAlignment="1">
      <alignment horizontal="right"/>
    </xf>
    <xf numFmtId="3" fontId="2" fillId="0" borderId="0" xfId="0" applyNumberFormat="1" applyFont="1" applyAlignment="1">
      <alignment horizontal="right"/>
    </xf>
    <xf numFmtId="3" fontId="2" fillId="0" borderId="3" xfId="0" applyNumberFormat="1" applyFont="1" applyBorder="1" applyAlignment="1">
      <alignment horizontal="right"/>
    </xf>
    <xf numFmtId="37" fontId="2" fillId="0" borderId="67" xfId="0" applyNumberFormat="1" applyFont="1" applyBorder="1" applyAlignment="1"/>
    <xf numFmtId="5" fontId="2" fillId="0" borderId="11" xfId="0" applyNumberFormat="1" applyFont="1" applyBorder="1" applyAlignment="1"/>
    <xf numFmtId="37" fontId="11" fillId="0" borderId="45" xfId="0" applyNumberFormat="1" applyFont="1" applyBorder="1" applyAlignment="1"/>
    <xf numFmtId="3" fontId="2" fillId="0" borderId="12" xfId="0" applyNumberFormat="1" applyFont="1" applyBorder="1" applyAlignment="1">
      <alignment horizontal="right"/>
    </xf>
    <xf numFmtId="164" fontId="11" fillId="0" borderId="4" xfId="0" applyNumberFormat="1" applyFont="1" applyBorder="1" applyAlignment="1">
      <alignment horizontal="right"/>
    </xf>
    <xf numFmtId="37" fontId="2" fillId="0" borderId="39" xfId="0" applyNumberFormat="1" applyFont="1" applyBorder="1" applyAlignment="1">
      <alignment horizontal="right"/>
    </xf>
    <xf numFmtId="37" fontId="2" fillId="0" borderId="4" xfId="0" applyNumberFormat="1" applyFont="1" applyBorder="1" applyAlignment="1">
      <alignment horizontal="right"/>
    </xf>
    <xf numFmtId="37" fontId="2" fillId="0" borderId="12" xfId="0" applyNumberFormat="1" applyFont="1" applyBorder="1" applyAlignment="1">
      <alignment horizontal="right"/>
    </xf>
    <xf numFmtId="164" fontId="2" fillId="0" borderId="12" xfId="0" applyNumberFormat="1" applyFont="1" applyBorder="1" applyAlignment="1">
      <alignment horizontal="right"/>
    </xf>
    <xf numFmtId="37" fontId="2" fillId="0" borderId="47" xfId="0" applyNumberFormat="1" applyFont="1" applyBorder="1" applyAlignment="1">
      <alignment horizontal="right"/>
    </xf>
    <xf numFmtId="37" fontId="2" fillId="0" borderId="9" xfId="0" applyNumberFormat="1" applyFont="1" applyBorder="1" applyAlignment="1">
      <alignment horizontal="right"/>
    </xf>
    <xf numFmtId="37" fontId="2" fillId="0" borderId="10" xfId="0" applyNumberFormat="1" applyFont="1" applyBorder="1" applyAlignment="1">
      <alignment horizontal="right"/>
    </xf>
    <xf numFmtId="5" fontId="11" fillId="0" borderId="17" xfId="0" applyNumberFormat="1" applyFont="1" applyBorder="1" applyAlignment="1">
      <alignment horizontal="right"/>
    </xf>
    <xf numFmtId="37" fontId="11" fillId="0" borderId="14" xfId="0" applyNumberFormat="1" applyFont="1" applyBorder="1" applyAlignment="1"/>
    <xf numFmtId="37" fontId="11" fillId="0" borderId="5" xfId="0" applyNumberFormat="1" applyFont="1" applyBorder="1" applyAlignment="1"/>
    <xf numFmtId="0" fontId="10" fillId="0" borderId="14" xfId="6" applyFont="1" applyBorder="1"/>
    <xf numFmtId="5" fontId="15" fillId="0" borderId="40" xfId="6" applyNumberFormat="1" applyFont="1" applyBorder="1" applyAlignment="1">
      <alignment horizontal="right"/>
    </xf>
    <xf numFmtId="37" fontId="15" fillId="0" borderId="6" xfId="6" applyNumberFormat="1" applyFont="1" applyBorder="1"/>
    <xf numFmtId="37" fontId="5" fillId="0" borderId="8" xfId="0" applyNumberFormat="1" applyFont="1" applyBorder="1"/>
    <xf numFmtId="37" fontId="5" fillId="0" borderId="11" xfId="0" applyNumberFormat="1" applyFont="1" applyBorder="1"/>
    <xf numFmtId="37" fontId="5" fillId="0" borderId="12" xfId="0" applyNumberFormat="1" applyFont="1" applyBorder="1" applyAlignment="1">
      <alignment horizontal="right"/>
    </xf>
    <xf numFmtId="37" fontId="5" fillId="0" borderId="12" xfId="0" applyNumberFormat="1" applyFont="1" applyBorder="1"/>
    <xf numFmtId="37" fontId="5" fillId="0" borderId="13" xfId="0" applyNumberFormat="1" applyFont="1" applyBorder="1"/>
    <xf numFmtId="5" fontId="5" fillId="0" borderId="12" xfId="0" applyNumberFormat="1" applyFont="1" applyBorder="1"/>
    <xf numFmtId="37" fontId="5" fillId="0" borderId="7" xfId="0" applyNumberFormat="1" applyFont="1" applyBorder="1"/>
    <xf numFmtId="37" fontId="5" fillId="0" borderId="3" xfId="0" applyNumberFormat="1" applyFont="1" applyBorder="1"/>
    <xf numFmtId="37" fontId="5" fillId="0" borderId="4" xfId="0" applyNumberFormat="1" applyFont="1" applyBorder="1" applyAlignment="1">
      <alignment horizontal="right"/>
    </xf>
    <xf numFmtId="0" fontId="10" fillId="0" borderId="10" xfId="6" applyFont="1" applyBorder="1"/>
    <xf numFmtId="0" fontId="10" fillId="0" borderId="40" xfId="6" applyFont="1" applyBorder="1"/>
    <xf numFmtId="37" fontId="5" fillId="0" borderId="4" xfId="0" applyNumberFormat="1" applyFont="1" applyBorder="1" applyAlignment="1"/>
    <xf numFmtId="37" fontId="15" fillId="0" borderId="0" xfId="6" applyNumberFormat="1" applyFont="1" applyBorder="1" applyAlignment="1"/>
    <xf numFmtId="5" fontId="5" fillId="0" borderId="74" xfId="6" applyNumberFormat="1" applyFont="1" applyBorder="1" applyAlignment="1"/>
    <xf numFmtId="0" fontId="1" fillId="0" borderId="13" xfId="0" applyNumberFormat="1" applyFont="1" applyBorder="1" applyAlignment="1">
      <alignment horizontal="left"/>
    </xf>
    <xf numFmtId="37" fontId="3" fillId="2" borderId="121" xfId="0" applyNumberFormat="1" applyFont="1" applyFill="1" applyBorder="1" applyAlignment="1"/>
    <xf numFmtId="37" fontId="21" fillId="2" borderId="58" xfId="0" applyNumberFormat="1" applyFont="1" applyFill="1" applyBorder="1" applyAlignment="1"/>
    <xf numFmtId="37" fontId="5" fillId="0" borderId="84" xfId="0" applyNumberFormat="1" applyFont="1" applyBorder="1"/>
    <xf numFmtId="37" fontId="5" fillId="0" borderId="64" xfId="0" applyNumberFormat="1" applyFont="1" applyBorder="1"/>
    <xf numFmtId="37" fontId="5" fillId="0" borderId="45" xfId="0" applyNumberFormat="1" applyFont="1" applyBorder="1"/>
    <xf numFmtId="37" fontId="22" fillId="0" borderId="37" xfId="0" applyNumberFormat="1" applyFont="1" applyBorder="1"/>
    <xf numFmtId="0" fontId="3" fillId="2" borderId="84" xfId="0" applyNumberFormat="1" applyFont="1" applyFill="1" applyBorder="1" applyAlignment="1">
      <alignment horizontal="left"/>
    </xf>
    <xf numFmtId="0" fontId="3" fillId="2" borderId="64" xfId="0" applyNumberFormat="1" applyFont="1" applyFill="1" applyBorder="1" applyAlignment="1">
      <alignment horizontal="left"/>
    </xf>
    <xf numFmtId="0" fontId="3" fillId="2" borderId="45" xfId="0" applyNumberFormat="1" applyFont="1" applyFill="1" applyBorder="1" applyAlignment="1">
      <alignment horizontal="left"/>
    </xf>
    <xf numFmtId="0" fontId="21" fillId="2" borderId="37" xfId="0" applyNumberFormat="1" applyFont="1" applyFill="1" applyBorder="1" applyAlignment="1">
      <alignment horizontal="left" indent="5"/>
    </xf>
    <xf numFmtId="37" fontId="5" fillId="0" borderId="9" xfId="0" applyNumberFormat="1" applyFont="1" applyBorder="1"/>
    <xf numFmtId="37" fontId="22" fillId="0" borderId="5" xfId="0" applyNumberFormat="1" applyFont="1" applyBorder="1"/>
    <xf numFmtId="5" fontId="17" fillId="2" borderId="122" xfId="0" applyNumberFormat="1" applyFont="1" applyFill="1" applyBorder="1" applyAlignment="1"/>
    <xf numFmtId="0" fontId="18" fillId="2" borderId="72" xfId="0" applyNumberFormat="1" applyFont="1" applyFill="1" applyBorder="1" applyAlignment="1">
      <alignment horizontal="right"/>
    </xf>
    <xf numFmtId="0" fontId="18" fillId="2" borderId="115" xfId="0" applyNumberFormat="1" applyFont="1" applyFill="1" applyBorder="1" applyAlignment="1">
      <alignment horizontal="right"/>
    </xf>
    <xf numFmtId="0" fontId="1" fillId="0" borderId="63" xfId="0" applyNumberFormat="1" applyFont="1" applyBorder="1" applyAlignment="1">
      <alignment wrapText="1"/>
    </xf>
    <xf numFmtId="0" fontId="17" fillId="2" borderId="72" xfId="0" applyNumberFormat="1" applyFont="1" applyFill="1" applyBorder="1" applyAlignment="1">
      <alignment horizontal="right"/>
    </xf>
    <xf numFmtId="37" fontId="17" fillId="2" borderId="15" xfId="0" applyNumberFormat="1" applyFont="1" applyFill="1" applyBorder="1" applyAlignment="1">
      <alignment horizontal="right"/>
    </xf>
    <xf numFmtId="37" fontId="17" fillId="2" borderId="13" xfId="0" applyNumberFormat="1" applyFont="1" applyFill="1" applyBorder="1" applyAlignment="1">
      <alignment horizontal="right"/>
    </xf>
    <xf numFmtId="0" fontId="55" fillId="0" borderId="0" xfId="4" applyFont="1" applyBorder="1" applyAlignment="1">
      <alignment vertical="top" wrapText="1"/>
    </xf>
    <xf numFmtId="0" fontId="60" fillId="0" borderId="0" xfId="4" applyFont="1" applyBorder="1" applyAlignment="1">
      <alignment vertical="top" wrapText="1"/>
    </xf>
    <xf numFmtId="0" fontId="54" fillId="0" borderId="0" xfId="4" applyFont="1" applyAlignment="1">
      <alignment horizontal="left" vertical="top" wrapText="1"/>
    </xf>
    <xf numFmtId="0" fontId="55" fillId="0" borderId="0" xfId="0" applyFont="1" applyAlignment="1">
      <alignment vertical="top"/>
    </xf>
    <xf numFmtId="0" fontId="52" fillId="0" borderId="0" xfId="0" applyFont="1" applyAlignment="1">
      <alignment vertical="top"/>
    </xf>
    <xf numFmtId="164" fontId="52" fillId="0" borderId="0" xfId="0" applyNumberFormat="1" applyFont="1" applyBorder="1" applyAlignment="1">
      <alignment vertical="top"/>
    </xf>
    <xf numFmtId="3" fontId="52" fillId="0" borderId="3" xfId="0" applyNumberFormat="1" applyFont="1" applyBorder="1" applyAlignment="1">
      <alignment vertical="top"/>
    </xf>
    <xf numFmtId="3" fontId="52" fillId="0" borderId="0" xfId="0" applyNumberFormat="1" applyFont="1" applyBorder="1" applyAlignment="1">
      <alignment vertical="top"/>
    </xf>
    <xf numFmtId="3" fontId="52" fillId="0" borderId="0" xfId="0" applyNumberFormat="1" applyFont="1" applyAlignment="1">
      <alignment vertical="top"/>
    </xf>
    <xf numFmtId="0" fontId="52" fillId="0" borderId="0" xfId="0" applyFont="1" applyBorder="1" applyAlignment="1">
      <alignment horizontal="center" vertical="top"/>
    </xf>
    <xf numFmtId="0" fontId="52" fillId="0" borderId="0" xfId="0" applyFont="1" applyBorder="1" applyAlignment="1">
      <alignment horizontal="center"/>
    </xf>
    <xf numFmtId="0" fontId="56" fillId="0" borderId="0" xfId="0" applyFont="1" applyBorder="1" applyAlignment="1">
      <alignment horizontal="center"/>
    </xf>
    <xf numFmtId="5" fontId="52" fillId="0" borderId="0" xfId="0" applyNumberFormat="1" applyFont="1" applyBorder="1" applyAlignment="1">
      <alignment horizontal="center" vertical="top"/>
    </xf>
    <xf numFmtId="37" fontId="52" fillId="0" borderId="0" xfId="0" applyNumberFormat="1" applyFont="1" applyBorder="1" applyAlignment="1">
      <alignment horizontal="center" vertical="top"/>
    </xf>
    <xf numFmtId="0" fontId="60" fillId="0" borderId="0" xfId="4" applyFont="1" applyAlignment="1">
      <alignment horizontal="left" vertical="top" wrapText="1"/>
    </xf>
    <xf numFmtId="3" fontId="52" fillId="0" borderId="0" xfId="0" applyNumberFormat="1" applyFont="1" applyBorder="1" applyAlignment="1">
      <alignment horizontal="center" vertical="top" wrapText="1"/>
    </xf>
    <xf numFmtId="0" fontId="54" fillId="0" borderId="0" xfId="0" applyFont="1" applyBorder="1" applyAlignment="1">
      <alignment vertical="top" wrapText="1"/>
    </xf>
    <xf numFmtId="0" fontId="52" fillId="0" borderId="0" xfId="0" applyFont="1" applyBorder="1" applyAlignment="1">
      <alignment vertical="top" wrapText="1"/>
    </xf>
    <xf numFmtId="0" fontId="52" fillId="0" borderId="0" xfId="0" applyFont="1" applyBorder="1" applyAlignment="1">
      <alignment horizontal="center" vertical="top" wrapText="1"/>
    </xf>
    <xf numFmtId="0" fontId="52" fillId="0" borderId="0" xfId="0" applyFont="1" applyBorder="1" applyAlignment="1">
      <alignment vertical="top"/>
    </xf>
    <xf numFmtId="1" fontId="52" fillId="0" borderId="0" xfId="0" applyNumberFormat="1" applyFont="1" applyBorder="1" applyAlignment="1">
      <alignment vertical="top"/>
    </xf>
    <xf numFmtId="0" fontId="54" fillId="0" borderId="0" xfId="0" applyFont="1" applyBorder="1" applyAlignment="1">
      <alignment horizontal="center" vertical="top" wrapText="1"/>
    </xf>
    <xf numFmtId="164" fontId="52" fillId="0" borderId="0" xfId="0" applyNumberFormat="1" applyFont="1" applyBorder="1" applyAlignment="1">
      <alignment horizontal="center" vertical="top" wrapText="1"/>
    </xf>
    <xf numFmtId="0" fontId="55" fillId="0" borderId="0" xfId="0" applyFont="1" applyBorder="1" applyAlignment="1">
      <alignment horizontal="center" vertical="top"/>
    </xf>
    <xf numFmtId="0" fontId="52" fillId="0" borderId="0" xfId="0" applyFont="1" applyBorder="1" applyAlignment="1">
      <alignment horizontal="right" vertical="top" wrapText="1"/>
    </xf>
    <xf numFmtId="3" fontId="52" fillId="0" borderId="0" xfId="0" applyNumberFormat="1" applyFont="1" applyBorder="1" applyAlignment="1">
      <alignment vertical="top" wrapText="1"/>
    </xf>
    <xf numFmtId="0" fontId="22" fillId="0" borderId="0" xfId="0" applyFont="1" applyBorder="1" applyAlignment="1">
      <alignment vertical="top" wrapText="1"/>
    </xf>
    <xf numFmtId="0" fontId="54" fillId="0" borderId="0" xfId="4" applyFont="1" applyBorder="1" applyAlignment="1">
      <alignment vertical="top" wrapText="1"/>
    </xf>
    <xf numFmtId="0" fontId="55" fillId="0" borderId="0" xfId="4" applyFont="1" applyBorder="1" applyAlignment="1">
      <alignment vertical="top" wrapText="1"/>
    </xf>
    <xf numFmtId="0" fontId="12" fillId="0" borderId="0" xfId="7" applyFont="1" applyAlignment="1"/>
    <xf numFmtId="0" fontId="48" fillId="0" borderId="0" xfId="0" applyFont="1" applyBorder="1" applyAlignment="1"/>
    <xf numFmtId="0" fontId="0" fillId="0" borderId="0" xfId="0" applyBorder="1" applyAlignment="1">
      <alignment horizontal="center"/>
    </xf>
    <xf numFmtId="0" fontId="5" fillId="0" borderId="0" xfId="7" applyFont="1" applyAlignment="1">
      <alignment horizontal="center"/>
    </xf>
    <xf numFmtId="0" fontId="11" fillId="0" borderId="0" xfId="0" applyNumberFormat="1" applyFont="1" applyAlignment="1"/>
    <xf numFmtId="0" fontId="15" fillId="0" borderId="5" xfId="7" applyFont="1" applyBorder="1" applyAlignment="1">
      <alignment horizontal="left"/>
    </xf>
    <xf numFmtId="5" fontId="15" fillId="0" borderId="19" xfId="1" applyNumberFormat="1" applyFont="1" applyBorder="1"/>
    <xf numFmtId="5" fontId="15" fillId="0" borderId="40" xfId="1" applyNumberFormat="1" applyFont="1" applyBorder="1"/>
    <xf numFmtId="0" fontId="20" fillId="2" borderId="57" xfId="0" applyNumberFormat="1" applyFont="1" applyFill="1" applyBorder="1" applyAlignment="1">
      <alignment horizontal="right"/>
    </xf>
    <xf numFmtId="0" fontId="3" fillId="2" borderId="20" xfId="0" applyNumberFormat="1" applyFont="1" applyFill="1" applyBorder="1" applyAlignment="1">
      <alignment horizontal="left"/>
    </xf>
    <xf numFmtId="37" fontId="3" fillId="2" borderId="20" xfId="0" applyNumberFormat="1" applyFont="1" applyFill="1" applyBorder="1" applyAlignment="1"/>
    <xf numFmtId="37" fontId="3" fillId="2" borderId="22" xfId="0" applyNumberFormat="1" applyFont="1" applyFill="1" applyBorder="1" applyAlignment="1"/>
    <xf numFmtId="37" fontId="3" fillId="2" borderId="23" xfId="0" applyNumberFormat="1" applyFont="1" applyFill="1" applyBorder="1" applyAlignment="1"/>
    <xf numFmtId="0" fontId="3" fillId="2" borderId="51" xfId="0" applyNumberFormat="1" applyFont="1" applyFill="1" applyBorder="1" applyAlignment="1">
      <alignment horizontal="left"/>
    </xf>
    <xf numFmtId="37" fontId="3" fillId="2" borderId="25" xfId="0" applyNumberFormat="1" applyFont="1" applyFill="1" applyBorder="1" applyAlignment="1"/>
    <xf numFmtId="0" fontId="3" fillId="2" borderId="25" xfId="0" applyNumberFormat="1" applyFont="1" applyFill="1" applyBorder="1" applyAlignment="1">
      <alignment horizontal="left"/>
    </xf>
    <xf numFmtId="37" fontId="3" fillId="2" borderId="27" xfId="0" applyNumberFormat="1" applyFont="1" applyFill="1" applyBorder="1" applyAlignment="1"/>
    <xf numFmtId="37" fontId="3" fillId="2" borderId="29" xfId="0" applyNumberFormat="1" applyFont="1" applyFill="1" applyBorder="1" applyAlignment="1"/>
    <xf numFmtId="0" fontId="3" fillId="2" borderId="52" xfId="0" applyNumberFormat="1" applyFont="1" applyFill="1" applyBorder="1" applyAlignment="1">
      <alignment horizontal="left"/>
    </xf>
    <xf numFmtId="37" fontId="3" fillId="2" borderId="31" xfId="0" applyNumberFormat="1" applyFont="1" applyFill="1" applyBorder="1" applyAlignment="1"/>
    <xf numFmtId="0" fontId="3" fillId="2" borderId="53" xfId="0" applyNumberFormat="1" applyFont="1" applyFill="1" applyBorder="1" applyAlignment="1">
      <alignment horizontal="left"/>
    </xf>
    <xf numFmtId="0" fontId="3" fillId="2" borderId="54" xfId="0" applyNumberFormat="1" applyFont="1" applyFill="1" applyBorder="1" applyAlignment="1">
      <alignment horizontal="left"/>
    </xf>
    <xf numFmtId="37" fontId="3" fillId="2" borderId="34" xfId="0" applyNumberFormat="1" applyFont="1" applyFill="1" applyBorder="1" applyAlignment="1"/>
    <xf numFmtId="0" fontId="20" fillId="2" borderId="55" xfId="0" applyNumberFormat="1" applyFont="1" applyFill="1" applyBorder="1" applyAlignment="1">
      <alignment horizontal="left"/>
    </xf>
    <xf numFmtId="169" fontId="20" fillId="2" borderId="42" xfId="0" applyNumberFormat="1" applyFont="1" applyFill="1" applyBorder="1" applyAlignment="1"/>
    <xf numFmtId="169" fontId="20" fillId="2" borderId="44" xfId="0" applyNumberFormat="1" applyFont="1" applyFill="1" applyBorder="1" applyAlignment="1"/>
    <xf numFmtId="37" fontId="20" fillId="2" borderId="42" xfId="0" applyNumberFormat="1" applyFont="1" applyFill="1" applyBorder="1" applyAlignment="1"/>
    <xf numFmtId="3" fontId="35" fillId="2" borderId="0" xfId="0" applyNumberFormat="1" applyFont="1" applyFill="1" applyAlignment="1"/>
    <xf numFmtId="0" fontId="9" fillId="0" borderId="0" xfId="0" applyFont="1"/>
    <xf numFmtId="0" fontId="20" fillId="2" borderId="58" xfId="0" applyNumberFormat="1" applyFont="1" applyFill="1" applyBorder="1" applyAlignment="1">
      <alignment horizontal="center"/>
    </xf>
    <xf numFmtId="37" fontId="3" fillId="2" borderId="22" xfId="0" applyNumberFormat="1" applyFont="1" applyFill="1" applyBorder="1" applyAlignment="1">
      <alignment horizontal="right"/>
    </xf>
    <xf numFmtId="37" fontId="3" fillId="2" borderId="29" xfId="0" applyNumberFormat="1" applyFont="1" applyFill="1" applyBorder="1" applyAlignment="1">
      <alignment horizontal="right"/>
    </xf>
    <xf numFmtId="37" fontId="3" fillId="2" borderId="21" xfId="0" applyNumberFormat="1" applyFont="1" applyFill="1" applyBorder="1" applyAlignment="1">
      <alignment horizontal="right"/>
    </xf>
    <xf numFmtId="37" fontId="3" fillId="2" borderId="26" xfId="0" applyNumberFormat="1" applyFont="1" applyFill="1" applyBorder="1" applyAlignment="1">
      <alignment horizontal="right"/>
    </xf>
    <xf numFmtId="37" fontId="3" fillId="2" borderId="28" xfId="0" applyNumberFormat="1" applyFont="1" applyFill="1" applyBorder="1" applyAlignment="1">
      <alignment horizontal="right"/>
    </xf>
    <xf numFmtId="37" fontId="3" fillId="2" borderId="35" xfId="0" applyNumberFormat="1" applyFont="1" applyFill="1" applyBorder="1" applyAlignment="1">
      <alignment horizontal="right"/>
    </xf>
    <xf numFmtId="37" fontId="3" fillId="2" borderId="0" xfId="0" applyNumberFormat="1" applyFont="1" applyFill="1" applyBorder="1" applyAlignment="1">
      <alignment horizontal="right"/>
    </xf>
    <xf numFmtId="5" fontId="20" fillId="2" borderId="44" xfId="0" applyNumberFormat="1" applyFont="1" applyFill="1" applyBorder="1" applyAlignment="1">
      <alignment horizontal="right"/>
    </xf>
    <xf numFmtId="37" fontId="3" fillId="2" borderId="33" xfId="0" applyNumberFormat="1" applyFont="1" applyFill="1" applyBorder="1" applyAlignment="1">
      <alignment horizontal="right"/>
    </xf>
    <xf numFmtId="37" fontId="3" fillId="2" borderId="49" xfId="0" applyNumberFormat="1" applyFont="1" applyFill="1" applyBorder="1" applyAlignment="1">
      <alignment horizontal="right"/>
    </xf>
    <xf numFmtId="5" fontId="20" fillId="2" borderId="43" xfId="0" applyNumberFormat="1" applyFont="1" applyFill="1" applyBorder="1" applyAlignment="1">
      <alignment horizontal="right"/>
    </xf>
    <xf numFmtId="37" fontId="3" fillId="2" borderId="123" xfId="0" applyNumberFormat="1" applyFont="1" applyFill="1" applyBorder="1" applyAlignment="1"/>
    <xf numFmtId="0" fontId="20" fillId="2" borderId="59" xfId="0" applyNumberFormat="1" applyFont="1" applyFill="1" applyBorder="1" applyAlignment="1">
      <alignment horizontal="right"/>
    </xf>
    <xf numFmtId="0" fontId="20" fillId="2" borderId="56" xfId="0" applyNumberFormat="1" applyFont="1" applyFill="1" applyBorder="1" applyAlignment="1">
      <alignment horizontal="right"/>
    </xf>
    <xf numFmtId="37" fontId="3" fillId="2" borderId="124" xfId="0" applyNumberFormat="1" applyFont="1" applyFill="1" applyBorder="1" applyAlignment="1"/>
    <xf numFmtId="37" fontId="3" fillId="2" borderId="24" xfId="0" applyNumberFormat="1" applyFont="1" applyFill="1" applyBorder="1" applyAlignment="1"/>
    <xf numFmtId="37" fontId="3" fillId="2" borderId="32" xfId="0" applyNumberFormat="1" applyFont="1" applyFill="1" applyBorder="1" applyAlignment="1"/>
    <xf numFmtId="37" fontId="3" fillId="2" borderId="126" xfId="0" applyNumberFormat="1" applyFont="1" applyFill="1" applyBorder="1" applyAlignment="1"/>
    <xf numFmtId="37" fontId="3" fillId="2" borderId="127" xfId="0" applyNumberFormat="1" applyFont="1" applyFill="1" applyBorder="1" applyAlignment="1"/>
    <xf numFmtId="37" fontId="3" fillId="2" borderId="36" xfId="0" applyNumberFormat="1" applyFont="1" applyFill="1" applyBorder="1" applyAlignment="1"/>
    <xf numFmtId="37" fontId="20" fillId="2" borderId="128" xfId="0" applyNumberFormat="1" applyFont="1" applyFill="1" applyBorder="1" applyAlignment="1"/>
    <xf numFmtId="5" fontId="3" fillId="2" borderId="21" xfId="0" applyNumberFormat="1" applyFont="1" applyFill="1" applyBorder="1" applyAlignment="1">
      <alignment horizontal="right"/>
    </xf>
    <xf numFmtId="5" fontId="3" fillId="2" borderId="125" xfId="0" applyNumberFormat="1" applyFont="1" applyFill="1" applyBorder="1" applyAlignment="1"/>
    <xf numFmtId="0" fontId="55" fillId="0" borderId="0" xfId="4" applyFont="1" applyBorder="1" applyAlignment="1">
      <alignment vertical="top" wrapText="1"/>
    </xf>
    <xf numFmtId="0" fontId="58" fillId="0" borderId="0" xfId="4" applyFont="1" applyBorder="1" applyAlignment="1">
      <alignment vertical="top" wrapText="1"/>
    </xf>
    <xf numFmtId="0" fontId="0" fillId="0" borderId="0" xfId="0" applyBorder="1" applyAlignment="1">
      <alignment vertical="top" wrapText="1"/>
    </xf>
    <xf numFmtId="37" fontId="52" fillId="0" borderId="0" xfId="0" applyNumberFormat="1" applyFont="1" applyBorder="1" applyAlignment="1">
      <alignment horizontal="center" vertical="top" wrapText="1"/>
    </xf>
    <xf numFmtId="37" fontId="15" fillId="0" borderId="8" xfId="7" applyNumberFormat="1" applyFont="1" applyBorder="1"/>
    <xf numFmtId="37" fontId="15" fillId="0" borderId="0" xfId="7" applyNumberFormat="1" applyFont="1"/>
    <xf numFmtId="37" fontId="15" fillId="0" borderId="8" xfId="7" applyNumberFormat="1" applyFont="1" applyBorder="1" applyAlignment="1"/>
    <xf numFmtId="5" fontId="15" fillId="0" borderId="39" xfId="7" applyNumberFormat="1" applyFont="1" applyBorder="1"/>
    <xf numFmtId="5" fontId="15" fillId="0" borderId="0" xfId="7" applyNumberFormat="1" applyFont="1" applyBorder="1"/>
    <xf numFmtId="5" fontId="15" fillId="0" borderId="39" xfId="7" applyNumberFormat="1" applyFont="1" applyBorder="1" applyAlignment="1"/>
    <xf numFmtId="0" fontId="0" fillId="0" borderId="0" xfId="0"/>
    <xf numFmtId="37" fontId="3" fillId="2" borderId="129" xfId="0" applyNumberFormat="1" applyFont="1" applyFill="1" applyBorder="1" applyAlignment="1"/>
    <xf numFmtId="37" fontId="3" fillId="2" borderId="130" xfId="0" applyNumberFormat="1" applyFont="1" applyFill="1" applyBorder="1" applyAlignment="1">
      <alignment horizontal="right"/>
    </xf>
    <xf numFmtId="37" fontId="3" fillId="2" borderId="131" xfId="0" applyNumberFormat="1" applyFont="1" applyFill="1" applyBorder="1" applyAlignment="1"/>
    <xf numFmtId="0" fontId="0" fillId="0" borderId="0" xfId="0"/>
    <xf numFmtId="5" fontId="20" fillId="2" borderId="74" xfId="0" applyNumberFormat="1" applyFont="1" applyFill="1" applyBorder="1" applyAlignment="1"/>
    <xf numFmtId="165" fontId="1" fillId="0" borderId="0" xfId="0" applyNumberFormat="1" applyFont="1" applyAlignment="1"/>
    <xf numFmtId="0" fontId="11" fillId="0" borderId="2" xfId="0" applyNumberFormat="1" applyFont="1" applyBorder="1" applyAlignment="1"/>
    <xf numFmtId="0" fontId="11" fillId="0" borderId="78" xfId="0" applyNumberFormat="1" applyFont="1" applyBorder="1" applyAlignment="1"/>
    <xf numFmtId="0" fontId="11" fillId="0" borderId="5" xfId="0" applyNumberFormat="1" applyFont="1" applyBorder="1" applyAlignment="1">
      <alignment horizontal="left" indent="5"/>
    </xf>
    <xf numFmtId="0" fontId="0" fillId="0" borderId="0" xfId="0"/>
    <xf numFmtId="0" fontId="1" fillId="0" borderId="37" xfId="0" applyNumberFormat="1" applyFont="1" applyBorder="1" applyAlignment="1"/>
    <xf numFmtId="3" fontId="12" fillId="0" borderId="0" xfId="0" applyNumberFormat="1" applyFont="1" applyAlignment="1"/>
    <xf numFmtId="0" fontId="1" fillId="0" borderId="0" xfId="0" applyNumberFormat="1" applyFont="1" applyBorder="1" applyAlignment="1"/>
    <xf numFmtId="0" fontId="0" fillId="0" borderId="0" xfId="0" applyNumberFormat="1" applyBorder="1" applyAlignment="1"/>
    <xf numFmtId="0" fontId="11" fillId="0" borderId="8" xfId="0" applyNumberFormat="1" applyFont="1" applyBorder="1" applyAlignment="1"/>
    <xf numFmtId="37" fontId="11" fillId="0" borderId="110" xfId="0" applyNumberFormat="1" applyFont="1" applyBorder="1" applyAlignment="1"/>
    <xf numFmtId="37" fontId="11" fillId="0" borderId="132" xfId="0" applyNumberFormat="1" applyFont="1" applyBorder="1" applyAlignment="1">
      <alignment horizontal="right"/>
    </xf>
    <xf numFmtId="165" fontId="1" fillId="0" borderId="0" xfId="0" applyNumberFormat="1" applyFont="1" applyAlignment="1">
      <alignment horizontal="centerContinuous"/>
    </xf>
    <xf numFmtId="0" fontId="1" fillId="0" borderId="71" xfId="0" applyNumberFormat="1" applyFont="1" applyBorder="1" applyAlignment="1">
      <alignment horizontal="left"/>
    </xf>
    <xf numFmtId="37" fontId="1" fillId="0" borderId="63" xfId="0" applyNumberFormat="1" applyFont="1" applyBorder="1" applyAlignment="1"/>
    <xf numFmtId="37" fontId="1" fillId="0" borderId="72" xfId="0" applyNumberFormat="1" applyFont="1" applyBorder="1" applyAlignment="1"/>
    <xf numFmtId="37" fontId="1" fillId="0" borderId="73" xfId="0" applyNumberFormat="1" applyFont="1" applyBorder="1" applyAlignment="1"/>
    <xf numFmtId="37" fontId="1" fillId="0" borderId="15" xfId="0" applyNumberFormat="1" applyFont="1" applyBorder="1" applyAlignment="1"/>
    <xf numFmtId="37" fontId="1" fillId="0" borderId="11" xfId="0" applyNumberFormat="1" applyFont="1" applyBorder="1" applyAlignment="1"/>
    <xf numFmtId="37" fontId="1" fillId="0" borderId="12" xfId="0" applyNumberFormat="1" applyFont="1" applyBorder="1" applyAlignment="1"/>
    <xf numFmtId="165" fontId="1" fillId="0" borderId="9" xfId="0" applyNumberFormat="1" applyFont="1" applyBorder="1" applyAlignment="1"/>
    <xf numFmtId="37" fontId="1" fillId="0" borderId="15" xfId="4" applyNumberFormat="1" applyFont="1" applyBorder="1" applyAlignment="1"/>
    <xf numFmtId="37" fontId="1" fillId="0" borderId="11" xfId="4" applyNumberFormat="1" applyFont="1" applyBorder="1" applyAlignment="1"/>
    <xf numFmtId="5" fontId="1" fillId="0" borderId="12" xfId="4" applyNumberFormat="1" applyFont="1" applyBorder="1" applyAlignment="1"/>
    <xf numFmtId="5" fontId="1" fillId="0" borderId="11" xfId="4" applyNumberFormat="1" applyFont="1" applyBorder="1" applyAlignment="1"/>
    <xf numFmtId="37" fontId="1" fillId="0" borderId="12" xfId="4" applyNumberFormat="1" applyFont="1" applyBorder="1" applyAlignment="1"/>
    <xf numFmtId="165" fontId="1" fillId="0" borderId="14" xfId="0" applyNumberFormat="1" applyFont="1" applyBorder="1" applyAlignment="1"/>
    <xf numFmtId="37" fontId="1" fillId="0" borderId="13" xfId="4" applyNumberFormat="1" applyFont="1" applyBorder="1" applyAlignment="1"/>
    <xf numFmtId="37" fontId="1" fillId="0" borderId="67" xfId="4" applyNumberFormat="1" applyFont="1" applyBorder="1" applyAlignment="1"/>
    <xf numFmtId="37" fontId="1" fillId="0" borderId="74" xfId="4" applyNumberFormat="1" applyFont="1" applyBorder="1" applyAlignment="1"/>
    <xf numFmtId="165" fontId="1" fillId="0" borderId="5" xfId="0" applyNumberFormat="1" applyFont="1" applyFill="1" applyBorder="1" applyAlignment="1"/>
    <xf numFmtId="37" fontId="1" fillId="0" borderId="7" xfId="4" applyNumberFormat="1" applyFont="1" applyFill="1" applyBorder="1" applyAlignment="1"/>
    <xf numFmtId="37" fontId="1" fillId="0" borderId="3" xfId="4" applyNumberFormat="1" applyFont="1" applyFill="1" applyBorder="1" applyAlignment="1"/>
    <xf numFmtId="37" fontId="1" fillId="0" borderId="4" xfId="4" applyNumberFormat="1" applyFont="1" applyFill="1" applyBorder="1" applyAlignment="1"/>
    <xf numFmtId="37" fontId="1" fillId="0" borderId="45" xfId="0" applyNumberFormat="1" applyFont="1" applyBorder="1" applyAlignment="1"/>
    <xf numFmtId="37" fontId="1" fillId="0" borderId="46" xfId="0" applyNumberFormat="1" applyFont="1" applyBorder="1" applyAlignment="1"/>
    <xf numFmtId="37" fontId="1" fillId="0" borderId="47" xfId="0" applyNumberFormat="1" applyFont="1" applyBorder="1" applyAlignment="1"/>
    <xf numFmtId="0" fontId="1" fillId="0" borderId="2" xfId="0" applyNumberFormat="1" applyFont="1" applyBorder="1" applyAlignment="1">
      <alignment horizontal="center"/>
    </xf>
    <xf numFmtId="165" fontId="17" fillId="2" borderId="0" xfId="0" applyNumberFormat="1" applyFont="1" applyFill="1" applyAlignment="1"/>
    <xf numFmtId="165" fontId="1" fillId="0" borderId="0" xfId="0" applyNumberFormat="1" applyFont="1" applyBorder="1" applyAlignment="1"/>
    <xf numFmtId="0" fontId="48" fillId="0" borderId="0" xfId="0" applyFont="1" applyAlignment="1"/>
    <xf numFmtId="0" fontId="1" fillId="0" borderId="63" xfId="0" applyNumberFormat="1" applyFont="1" applyBorder="1" applyAlignment="1">
      <alignment horizontal="left"/>
    </xf>
    <xf numFmtId="37" fontId="1" fillId="0" borderId="9" xfId="0" applyNumberFormat="1" applyFont="1" applyBorder="1" applyAlignment="1"/>
    <xf numFmtId="5" fontId="1" fillId="0" borderId="11" xfId="0" applyNumberFormat="1" applyFont="1" applyBorder="1" applyAlignment="1"/>
    <xf numFmtId="5" fontId="1" fillId="0" borderId="9" xfId="0" applyNumberFormat="1" applyFont="1" applyBorder="1" applyAlignment="1"/>
    <xf numFmtId="5" fontId="1" fillId="0" borderId="12" xfId="0" applyNumberFormat="1" applyFont="1" applyBorder="1" applyAlignment="1"/>
    <xf numFmtId="0" fontId="1" fillId="0" borderId="45" xfId="0" applyNumberFormat="1" applyFont="1" applyBorder="1" applyAlignment="1">
      <alignment horizontal="left"/>
    </xf>
    <xf numFmtId="37" fontId="1" fillId="0" borderId="7" xfId="0" applyNumberFormat="1" applyFont="1" applyFill="1" applyBorder="1" applyAlignment="1"/>
    <xf numFmtId="37" fontId="1" fillId="0" borderId="3" xfId="0" applyNumberFormat="1" applyFont="1" applyFill="1" applyBorder="1" applyAlignment="1"/>
    <xf numFmtId="37" fontId="1" fillId="0" borderId="5" xfId="0" applyNumberFormat="1" applyFont="1" applyFill="1" applyBorder="1" applyAlignment="1"/>
    <xf numFmtId="37" fontId="1" fillId="0" borderId="7" xfId="0" applyNumberFormat="1" applyFont="1" applyBorder="1" applyAlignment="1"/>
    <xf numFmtId="37" fontId="1" fillId="0" borderId="3" xfId="0" applyNumberFormat="1" applyFont="1" applyBorder="1" applyAlignment="1"/>
    <xf numFmtId="37" fontId="1" fillId="0" borderId="5" xfId="0" applyNumberFormat="1" applyFont="1" applyBorder="1" applyAlignment="1"/>
    <xf numFmtId="37" fontId="1" fillId="0" borderId="4" xfId="0" applyNumberFormat="1" applyFont="1" applyBorder="1" applyAlignment="1"/>
    <xf numFmtId="37" fontId="1" fillId="0" borderId="37" xfId="0" applyNumberFormat="1" applyFont="1" applyBorder="1" applyAlignment="1"/>
    <xf numFmtId="37" fontId="1" fillId="0" borderId="40" xfId="0" applyNumberFormat="1" applyFont="1" applyBorder="1" applyAlignment="1"/>
    <xf numFmtId="37" fontId="1" fillId="0" borderId="41" xfId="0" applyNumberFormat="1" applyFont="1" applyBorder="1" applyAlignment="1"/>
    <xf numFmtId="37" fontId="1" fillId="0" borderId="19" xfId="0" applyNumberFormat="1" applyFont="1" applyBorder="1" applyAlignment="1"/>
    <xf numFmtId="0" fontId="1" fillId="0" borderId="64" xfId="0" applyNumberFormat="1" applyFont="1" applyBorder="1" applyAlignment="1"/>
    <xf numFmtId="0" fontId="1" fillId="0" borderId="45" xfId="0" applyNumberFormat="1" applyFont="1" applyBorder="1" applyAlignment="1">
      <alignment horizontal="left" indent="3"/>
    </xf>
    <xf numFmtId="5" fontId="1" fillId="0" borderId="3" xfId="0" applyNumberFormat="1" applyFont="1" applyBorder="1" applyAlignment="1"/>
    <xf numFmtId="5" fontId="1" fillId="0" borderId="5" xfId="0" applyNumberFormat="1" applyFont="1" applyBorder="1" applyAlignment="1"/>
    <xf numFmtId="5" fontId="1" fillId="0" borderId="4" xfId="0" applyNumberFormat="1" applyFont="1" applyBorder="1" applyAlignment="1"/>
    <xf numFmtId="0" fontId="1" fillId="0" borderId="0" xfId="0" applyFont="1" applyBorder="1" applyAlignment="1">
      <alignment vertical="top" wrapText="1"/>
    </xf>
    <xf numFmtId="165" fontId="1" fillId="0" borderId="0" xfId="0" applyNumberFormat="1" applyFont="1" applyBorder="1"/>
    <xf numFmtId="165" fontId="1" fillId="0" borderId="0" xfId="0" applyNumberFormat="1" applyFont="1" applyFill="1" applyAlignment="1"/>
    <xf numFmtId="0" fontId="42" fillId="0" borderId="0" xfId="0" applyFont="1"/>
    <xf numFmtId="37" fontId="1" fillId="0" borderId="0" xfId="0" applyNumberFormat="1" applyFont="1" applyBorder="1" applyAlignment="1"/>
    <xf numFmtId="5" fontId="1" fillId="0" borderId="0" xfId="0" applyNumberFormat="1" applyFont="1" applyBorder="1" applyAlignment="1"/>
    <xf numFmtId="165" fontId="16" fillId="0" borderId="0" xfId="0" applyNumberFormat="1" applyFont="1" applyAlignment="1"/>
    <xf numFmtId="0" fontId="61" fillId="0" borderId="0" xfId="0" applyFont="1"/>
    <xf numFmtId="5" fontId="20" fillId="2" borderId="12" xfId="0" applyNumberFormat="1" applyFont="1" applyFill="1" applyBorder="1" applyAlignment="1"/>
    <xf numFmtId="2" fontId="3" fillId="2" borderId="15" xfId="0" applyNumberFormat="1" applyFont="1" applyFill="1" applyBorder="1" applyAlignment="1"/>
    <xf numFmtId="1" fontId="3" fillId="2" borderId="11" xfId="0" applyNumberFormat="1" applyFont="1" applyFill="1" applyBorder="1" applyAlignment="1"/>
    <xf numFmtId="1" fontId="3" fillId="0" borderId="11" xfId="0" applyNumberFormat="1" applyFont="1" applyFill="1" applyBorder="1" applyAlignment="1"/>
    <xf numFmtId="3" fontId="20" fillId="0" borderId="69" xfId="0" applyNumberFormat="1" applyFont="1" applyFill="1" applyBorder="1" applyAlignment="1"/>
    <xf numFmtId="0" fontId="39" fillId="0" borderId="0" xfId="0" applyFont="1"/>
    <xf numFmtId="0" fontId="35" fillId="2" borderId="0" xfId="0" applyFont="1" applyFill="1" applyProtection="1">
      <protection hidden="1"/>
    </xf>
    <xf numFmtId="0" fontId="6" fillId="0" borderId="0" xfId="0" applyFont="1"/>
    <xf numFmtId="0" fontId="0" fillId="0" borderId="0" xfId="0"/>
    <xf numFmtId="0" fontId="45" fillId="3" borderId="0" xfId="0" applyFont="1" applyFill="1" applyBorder="1" applyAlignment="1">
      <alignment horizontal="center" vertical="top"/>
    </xf>
    <xf numFmtId="0" fontId="37" fillId="0" borderId="0" xfId="0" applyFont="1" applyBorder="1" applyAlignment="1"/>
    <xf numFmtId="0" fontId="9" fillId="0" borderId="0" xfId="0" applyFont="1" applyBorder="1" applyAlignment="1"/>
    <xf numFmtId="0" fontId="12" fillId="0" borderId="0" xfId="0" applyNumberFormat="1" applyFont="1" applyAlignment="1"/>
    <xf numFmtId="0" fontId="44" fillId="0" borderId="0" xfId="0" applyNumberFormat="1" applyFont="1" applyAlignment="1"/>
    <xf numFmtId="0" fontId="11" fillId="0" borderId="76" xfId="0" applyNumberFormat="1" applyFont="1" applyBorder="1" applyAlignment="1"/>
    <xf numFmtId="0" fontId="0" fillId="0" borderId="77" xfId="0" applyNumberFormat="1" applyBorder="1" applyAlignment="1"/>
    <xf numFmtId="3" fontId="2" fillId="0" borderId="0" xfId="0" applyNumberFormat="1" applyFont="1" applyAlignment="1">
      <alignment horizontal="center"/>
    </xf>
    <xf numFmtId="3" fontId="5" fillId="0" borderId="0" xfId="0" applyNumberFormat="1" applyFont="1" applyAlignment="1">
      <alignment horizontal="center"/>
    </xf>
    <xf numFmtId="3" fontId="26" fillId="0" borderId="0" xfId="0" applyNumberFormat="1" applyFont="1" applyAlignment="1">
      <alignment horizontal="center"/>
    </xf>
    <xf numFmtId="165" fontId="11" fillId="0" borderId="2" xfId="0" applyNumberFormat="1" applyFont="1" applyBorder="1" applyAlignment="1">
      <alignment horizontal="right"/>
    </xf>
    <xf numFmtId="0" fontId="0" fillId="0" borderId="78" xfId="0" applyBorder="1" applyAlignment="1"/>
    <xf numFmtId="165" fontId="11" fillId="0" borderId="2" xfId="0" applyNumberFormat="1" applyFont="1" applyBorder="1" applyAlignment="1">
      <alignment horizontal="center"/>
    </xf>
    <xf numFmtId="0" fontId="25" fillId="0" borderId="0" xfId="0" applyNumberFormat="1" applyFont="1" applyAlignment="1">
      <alignment horizontal="center"/>
    </xf>
    <xf numFmtId="0" fontId="0" fillId="0" borderId="0" xfId="0" applyNumberFormat="1" applyAlignment="1">
      <alignment horizontal="center"/>
    </xf>
    <xf numFmtId="0" fontId="26" fillId="0" borderId="0" xfId="0" applyNumberFormat="1" applyFont="1" applyAlignment="1">
      <alignment horizontal="center"/>
    </xf>
    <xf numFmtId="0" fontId="0" fillId="0" borderId="0" xfId="0" applyNumberFormat="1" applyBorder="1" applyAlignment="1">
      <alignment horizontal="center"/>
    </xf>
    <xf numFmtId="165" fontId="11" fillId="0" borderId="37" xfId="0" applyNumberFormat="1" applyFont="1" applyBorder="1" applyAlignment="1">
      <alignment horizontal="center"/>
    </xf>
    <xf numFmtId="165" fontId="11" fillId="0" borderId="40" xfId="0" applyNumberFormat="1" applyFont="1" applyBorder="1" applyAlignment="1">
      <alignment horizontal="center"/>
    </xf>
    <xf numFmtId="165" fontId="11" fillId="0" borderId="19" xfId="0" applyNumberFormat="1" applyFont="1" applyBorder="1" applyAlignment="1">
      <alignment horizontal="center"/>
    </xf>
    <xf numFmtId="3" fontId="5" fillId="0" borderId="39" xfId="0" applyNumberFormat="1" applyFont="1" applyBorder="1" applyAlignment="1">
      <alignment horizontal="center"/>
    </xf>
    <xf numFmtId="3" fontId="5" fillId="0" borderId="61" xfId="0" applyNumberFormat="1" applyFont="1" applyBorder="1" applyAlignment="1">
      <alignment horizontal="center"/>
    </xf>
    <xf numFmtId="3" fontId="5" fillId="0" borderId="62" xfId="0" applyNumberFormat="1" applyFont="1" applyBorder="1" applyAlignment="1">
      <alignment horizontal="center"/>
    </xf>
    <xf numFmtId="165" fontId="11" fillId="0" borderId="2" xfId="0" applyNumberFormat="1" applyFont="1" applyBorder="1" applyAlignment="1">
      <alignment horizontal="center" wrapText="1"/>
    </xf>
    <xf numFmtId="0" fontId="0" fillId="0" borderId="78" xfId="0" applyBorder="1" applyAlignment="1">
      <alignment horizontal="center" wrapText="1"/>
    </xf>
    <xf numFmtId="0" fontId="1" fillId="0" borderId="13" xfId="0" applyNumberFormat="1" applyFont="1" applyBorder="1" applyAlignment="1">
      <alignment horizontal="left" indent="2"/>
    </xf>
    <xf numFmtId="0" fontId="0" fillId="0" borderId="67" xfId="0" applyNumberFormat="1" applyBorder="1" applyAlignment="1">
      <alignment horizontal="left" indent="2"/>
    </xf>
    <xf numFmtId="0" fontId="1" fillId="0" borderId="15" xfId="0" applyNumberFormat="1" applyFont="1" applyBorder="1" applyAlignment="1">
      <alignment horizontal="left" indent="4"/>
    </xf>
    <xf numFmtId="0" fontId="0" fillId="0" borderId="11" xfId="0" applyNumberFormat="1" applyBorder="1" applyAlignment="1">
      <alignment horizontal="left" indent="4"/>
    </xf>
    <xf numFmtId="0" fontId="2" fillId="0" borderId="13" xfId="0" applyNumberFormat="1" applyFont="1" applyBorder="1" applyAlignment="1">
      <alignment horizontal="left" indent="2"/>
    </xf>
    <xf numFmtId="0" fontId="11" fillId="0" borderId="13" xfId="0" applyNumberFormat="1" applyFont="1" applyBorder="1" applyAlignment="1">
      <alignment horizontal="left"/>
    </xf>
    <xf numFmtId="0" fontId="11" fillId="0" borderId="67" xfId="0" applyNumberFormat="1" applyFont="1" applyBorder="1" applyAlignment="1">
      <alignment horizontal="left"/>
    </xf>
    <xf numFmtId="0" fontId="11" fillId="0" borderId="74" xfId="0" applyNumberFormat="1" applyFont="1" applyBorder="1" applyAlignment="1">
      <alignment horizontal="left"/>
    </xf>
    <xf numFmtId="0" fontId="2" fillId="0" borderId="13" xfId="0" applyNumberFormat="1" applyFont="1" applyBorder="1" applyAlignment="1"/>
    <xf numFmtId="0" fontId="0" fillId="0" borderId="67" xfId="0" applyNumberFormat="1" applyBorder="1" applyAlignment="1"/>
    <xf numFmtId="0" fontId="1" fillId="0" borderId="13" xfId="0" applyNumberFormat="1" applyFont="1" applyBorder="1" applyAlignment="1">
      <alignment horizontal="left" indent="4"/>
    </xf>
    <xf numFmtId="0" fontId="0" fillId="0" borderId="67" xfId="0" applyNumberFormat="1" applyBorder="1" applyAlignment="1">
      <alignment horizontal="left" indent="4"/>
    </xf>
    <xf numFmtId="0" fontId="2" fillId="0" borderId="13" xfId="0" applyNumberFormat="1" applyFont="1" applyFill="1" applyBorder="1" applyAlignment="1">
      <alignment horizontal="left" indent="4"/>
    </xf>
    <xf numFmtId="0" fontId="2" fillId="0" borderId="15" xfId="0" applyNumberFormat="1" applyFont="1" applyBorder="1" applyAlignment="1">
      <alignment horizontal="left" indent="4"/>
    </xf>
    <xf numFmtId="0" fontId="2" fillId="0" borderId="13" xfId="0" applyNumberFormat="1" applyFont="1" applyBorder="1" applyAlignment="1">
      <alignment horizontal="left" indent="4"/>
    </xf>
    <xf numFmtId="0" fontId="2" fillId="0" borderId="67" xfId="0" applyNumberFormat="1" applyFont="1" applyBorder="1" applyAlignment="1">
      <alignment horizontal="left" indent="4"/>
    </xf>
    <xf numFmtId="0" fontId="2" fillId="0" borderId="74" xfId="0" applyNumberFormat="1" applyFont="1" applyBorder="1" applyAlignment="1">
      <alignment horizontal="left" indent="4"/>
    </xf>
    <xf numFmtId="0" fontId="2" fillId="0" borderId="67" xfId="0" applyNumberFormat="1" applyFont="1" applyBorder="1" applyAlignment="1"/>
    <xf numFmtId="0" fontId="0" fillId="0" borderId="0" xfId="0"/>
    <xf numFmtId="0" fontId="1" fillId="0" borderId="11" xfId="0" applyNumberFormat="1" applyFont="1" applyBorder="1" applyAlignment="1"/>
    <xf numFmtId="0" fontId="2" fillId="0" borderId="11" xfId="0" applyNumberFormat="1" applyFont="1" applyBorder="1" applyAlignment="1"/>
    <xf numFmtId="0" fontId="1" fillId="0" borderId="37" xfId="0" applyNumberFormat="1" applyFont="1" applyBorder="1" applyAlignment="1"/>
    <xf numFmtId="0" fontId="0" fillId="0" borderId="40" xfId="0" applyNumberFormat="1" applyBorder="1" applyAlignment="1"/>
    <xf numFmtId="0" fontId="1" fillId="0" borderId="65" xfId="0" applyNumberFormat="1" applyFont="1" applyBorder="1" applyAlignment="1">
      <alignment horizontal="center" vertical="center" wrapText="1"/>
    </xf>
    <xf numFmtId="0" fontId="43" fillId="0" borderId="81" xfId="0" applyNumberFormat="1" applyFont="1" applyBorder="1" applyAlignment="1">
      <alignment horizontal="center" vertical="center" wrapText="1"/>
    </xf>
    <xf numFmtId="0" fontId="43" fillId="0" borderId="75" xfId="0" applyNumberFormat="1" applyFont="1" applyBorder="1" applyAlignment="1">
      <alignment horizontal="center" vertical="center" wrapText="1"/>
    </xf>
    <xf numFmtId="0" fontId="43" fillId="0" borderId="7" xfId="0" applyNumberFormat="1" applyFont="1" applyBorder="1" applyAlignment="1">
      <alignment horizontal="center" vertical="center" wrapText="1"/>
    </xf>
    <xf numFmtId="0" fontId="43" fillId="0" borderId="3" xfId="0" applyNumberFormat="1" applyFont="1" applyBorder="1" applyAlignment="1">
      <alignment horizontal="center" vertical="center" wrapText="1"/>
    </xf>
    <xf numFmtId="0" fontId="43" fillId="0" borderId="4" xfId="0" applyNumberFormat="1" applyFont="1" applyBorder="1" applyAlignment="1">
      <alignment horizontal="center" vertical="center" wrapText="1"/>
    </xf>
    <xf numFmtId="0" fontId="11" fillId="0" borderId="37" xfId="0" applyNumberFormat="1" applyFont="1" applyBorder="1" applyAlignment="1"/>
    <xf numFmtId="0" fontId="11" fillId="0" borderId="65" xfId="0" applyNumberFormat="1" applyFont="1" applyBorder="1" applyAlignment="1"/>
    <xf numFmtId="0" fontId="43" fillId="0" borderId="81" xfId="0" applyNumberFormat="1" applyFont="1" applyBorder="1" applyAlignment="1"/>
    <xf numFmtId="0" fontId="43" fillId="0" borderId="8" xfId="0" applyNumberFormat="1" applyFont="1" applyBorder="1" applyAlignment="1"/>
    <xf numFmtId="0" fontId="43" fillId="0" borderId="0" xfId="0" applyNumberFormat="1" applyFont="1" applyBorder="1" applyAlignment="1"/>
    <xf numFmtId="0" fontId="43" fillId="0" borderId="60" xfId="0" applyNumberFormat="1" applyFont="1" applyBorder="1" applyAlignment="1"/>
    <xf numFmtId="0" fontId="43" fillId="0" borderId="61" xfId="0" applyNumberFormat="1" applyFont="1" applyBorder="1" applyAlignment="1"/>
    <xf numFmtId="0" fontId="62" fillId="0" borderId="0" xfId="0" applyFont="1" applyAlignment="1">
      <alignment vertical="top" wrapText="1"/>
    </xf>
    <xf numFmtId="0" fontId="1" fillId="0" borderId="0" xfId="0" applyFont="1" applyAlignment="1">
      <alignment vertical="top" wrapText="1"/>
    </xf>
    <xf numFmtId="0" fontId="2" fillId="0" borderId="11" xfId="0" applyNumberFormat="1" applyFont="1" applyBorder="1" applyAlignment="1">
      <alignment horizontal="left"/>
    </xf>
    <xf numFmtId="0" fontId="2" fillId="0" borderId="12" xfId="0" applyNumberFormat="1" applyFont="1" applyBorder="1" applyAlignment="1">
      <alignment horizontal="left"/>
    </xf>
    <xf numFmtId="0" fontId="2" fillId="0" borderId="40" xfId="0" applyNumberFormat="1" applyFont="1" applyBorder="1" applyAlignment="1">
      <alignment horizontal="left"/>
    </xf>
    <xf numFmtId="0" fontId="2" fillId="0" borderId="19" xfId="0" applyNumberFormat="1" applyFont="1" applyBorder="1" applyAlignment="1">
      <alignment horizontal="left"/>
    </xf>
    <xf numFmtId="0" fontId="2" fillId="0" borderId="81" xfId="0" applyNumberFormat="1" applyFont="1" applyBorder="1" applyAlignment="1">
      <alignment horizontal="center"/>
    </xf>
    <xf numFmtId="0" fontId="2" fillId="0" borderId="75" xfId="0" applyNumberFormat="1" applyFont="1" applyBorder="1" applyAlignment="1">
      <alignment horizontal="center"/>
    </xf>
    <xf numFmtId="0" fontId="2" fillId="0" borderId="3" xfId="0" applyNumberFormat="1" applyFont="1" applyBorder="1" applyAlignment="1">
      <alignment horizontal="left"/>
    </xf>
    <xf numFmtId="0" fontId="2" fillId="0" borderId="4" xfId="0" applyNumberFormat="1" applyFont="1" applyBorder="1" applyAlignment="1">
      <alignment horizontal="left"/>
    </xf>
    <xf numFmtId="0" fontId="2" fillId="0" borderId="69" xfId="0" applyNumberFormat="1" applyFont="1" applyBorder="1" applyAlignment="1">
      <alignment horizontal="center"/>
    </xf>
    <xf numFmtId="0" fontId="2" fillId="0" borderId="70" xfId="0" applyNumberFormat="1" applyFont="1" applyBorder="1" applyAlignment="1">
      <alignment horizontal="center"/>
    </xf>
    <xf numFmtId="0" fontId="43" fillId="0" borderId="81" xfId="0" applyNumberFormat="1" applyFont="1" applyBorder="1" applyAlignment="1">
      <alignment vertical="center"/>
    </xf>
    <xf numFmtId="0" fontId="43" fillId="0" borderId="75" xfId="0" applyNumberFormat="1" applyFont="1" applyBorder="1" applyAlignment="1">
      <alignment vertical="center"/>
    </xf>
    <xf numFmtId="0" fontId="43" fillId="0" borderId="7" xfId="0" applyNumberFormat="1" applyFont="1" applyBorder="1" applyAlignment="1">
      <alignment vertical="center"/>
    </xf>
    <xf numFmtId="0" fontId="43" fillId="0" borderId="3" xfId="0" applyNumberFormat="1" applyFont="1" applyBorder="1" applyAlignment="1">
      <alignment vertical="center"/>
    </xf>
    <xf numFmtId="0" fontId="43" fillId="0" borderId="4" xfId="0" applyNumberFormat="1" applyFont="1" applyBorder="1" applyAlignment="1">
      <alignment vertical="center"/>
    </xf>
    <xf numFmtId="0" fontId="43" fillId="0" borderId="81" xfId="0" applyNumberFormat="1" applyFont="1" applyBorder="1" applyAlignment="1">
      <alignment vertical="center" wrapText="1"/>
    </xf>
    <xf numFmtId="0" fontId="43" fillId="0" borderId="7" xfId="0" applyNumberFormat="1" applyFont="1" applyBorder="1" applyAlignment="1">
      <alignment vertical="center" wrapText="1"/>
    </xf>
    <xf numFmtId="0" fontId="43" fillId="0" borderId="3" xfId="0" applyNumberFormat="1" applyFont="1" applyBorder="1" applyAlignment="1">
      <alignment vertical="center" wrapText="1"/>
    </xf>
    <xf numFmtId="0" fontId="10" fillId="0" borderId="0" xfId="6" applyFont="1" applyAlignment="1">
      <alignment horizontal="center"/>
    </xf>
    <xf numFmtId="0" fontId="13" fillId="0" borderId="3" xfId="6" applyBorder="1" applyAlignment="1">
      <alignment horizontal="center"/>
    </xf>
    <xf numFmtId="0" fontId="15" fillId="0" borderId="2" xfId="6" applyFont="1" applyBorder="1" applyAlignment="1">
      <alignment horizontal="center" wrapText="1"/>
    </xf>
    <xf numFmtId="0" fontId="10" fillId="0" borderId="5" xfId="0" applyFont="1" applyBorder="1" applyAlignment="1">
      <alignment horizontal="center" wrapText="1"/>
    </xf>
    <xf numFmtId="3" fontId="11" fillId="0" borderId="0" xfId="0" applyNumberFormat="1" applyFont="1" applyAlignment="1"/>
    <xf numFmtId="0" fontId="9" fillId="0" borderId="0" xfId="0" applyFont="1" applyAlignment="1"/>
    <xf numFmtId="0" fontId="11" fillId="0" borderId="0" xfId="6" applyFont="1" applyAlignment="1">
      <alignment horizontal="center"/>
    </xf>
    <xf numFmtId="0" fontId="9" fillId="0" borderId="0" xfId="0" applyFont="1" applyAlignment="1">
      <alignment horizontal="center"/>
    </xf>
    <xf numFmtId="3" fontId="1" fillId="0" borderId="0" xfId="6" applyNumberFormat="1" applyFont="1" applyAlignment="1">
      <alignment horizontal="center"/>
    </xf>
    <xf numFmtId="0" fontId="9" fillId="0" borderId="0" xfId="0" applyFont="1" applyBorder="1" applyAlignment="1">
      <alignment horizontal="center"/>
    </xf>
    <xf numFmtId="0" fontId="1" fillId="0" borderId="0" xfId="6" applyFont="1" applyAlignment="1">
      <alignment horizontal="center"/>
    </xf>
    <xf numFmtId="3" fontId="12" fillId="0" borderId="0" xfId="0" applyNumberFormat="1" applyFont="1" applyAlignment="1">
      <alignment horizontal="center"/>
    </xf>
    <xf numFmtId="0" fontId="13" fillId="0" borderId="0" xfId="6" applyAlignment="1">
      <alignment horizontal="center"/>
    </xf>
    <xf numFmtId="0" fontId="9" fillId="3" borderId="0" xfId="0" applyFont="1" applyFill="1" applyBorder="1" applyAlignment="1">
      <alignment vertical="top" wrapText="1"/>
    </xf>
    <xf numFmtId="0" fontId="0" fillId="3" borderId="0" xfId="0" applyFill="1" applyBorder="1" applyAlignment="1"/>
    <xf numFmtId="0" fontId="9" fillId="3" borderId="0" xfId="6" applyFont="1" applyFill="1" applyAlignment="1">
      <alignment horizontal="left" wrapText="1"/>
    </xf>
    <xf numFmtId="0" fontId="0" fillId="3" borderId="0" xfId="0" applyFill="1" applyAlignment="1"/>
    <xf numFmtId="0" fontId="9" fillId="3" borderId="0" xfId="6" applyFont="1" applyFill="1" applyAlignment="1">
      <alignment horizontal="left"/>
    </xf>
    <xf numFmtId="0" fontId="15" fillId="0" borderId="2" xfId="6" applyFont="1" applyBorder="1" applyAlignment="1">
      <alignment wrapText="1"/>
    </xf>
    <xf numFmtId="0" fontId="10" fillId="0" borderId="6" xfId="0" applyFont="1" applyBorder="1" applyAlignment="1">
      <alignment wrapText="1"/>
    </xf>
    <xf numFmtId="0" fontId="15" fillId="0" borderId="37" xfId="6" applyFont="1" applyBorder="1" applyAlignment="1">
      <alignment horizontal="center"/>
    </xf>
    <xf numFmtId="0" fontId="10" fillId="0" borderId="40" xfId="0" applyFont="1" applyBorder="1" applyAlignment="1">
      <alignment horizontal="center"/>
    </xf>
    <xf numFmtId="0" fontId="10" fillId="0" borderId="19" xfId="0" applyFont="1" applyBorder="1" applyAlignment="1">
      <alignment horizontal="center"/>
    </xf>
    <xf numFmtId="0" fontId="15" fillId="0" borderId="2" xfId="6" applyFont="1" applyBorder="1" applyAlignment="1"/>
    <xf numFmtId="0" fontId="10" fillId="0" borderId="5" xfId="0" applyFont="1" applyBorder="1" applyAlignment="1"/>
    <xf numFmtId="0" fontId="12" fillId="0" borderId="0" xfId="7" applyFont="1" applyAlignment="1"/>
    <xf numFmtId="0" fontId="48" fillId="0" borderId="0" xfId="0" applyFont="1" applyBorder="1" applyAlignment="1"/>
    <xf numFmtId="0" fontId="6" fillId="0" borderId="0" xfId="7" applyFont="1" applyAlignment="1">
      <alignment horizontal="center"/>
    </xf>
    <xf numFmtId="0" fontId="19" fillId="0" borderId="0" xfId="0" applyFont="1" applyBorder="1" applyAlignment="1">
      <alignment horizontal="center"/>
    </xf>
    <xf numFmtId="3" fontId="6" fillId="0" borderId="0" xfId="7" applyNumberFormat="1" applyFont="1" applyAlignment="1">
      <alignment horizontal="center"/>
    </xf>
    <xf numFmtId="0" fontId="5" fillId="0" borderId="0" xfId="7" applyFont="1" applyAlignment="1">
      <alignment horizontal="center"/>
    </xf>
    <xf numFmtId="0" fontId="0" fillId="0" borderId="0" xfId="0" applyBorder="1" applyAlignment="1">
      <alignment horizontal="center"/>
    </xf>
    <xf numFmtId="0" fontId="50" fillId="0" borderId="0" xfId="0" applyFont="1" applyFill="1" applyBorder="1" applyAlignment="1">
      <alignment vertical="top" wrapText="1"/>
    </xf>
    <xf numFmtId="0" fontId="0" fillId="0" borderId="0" xfId="0" applyFill="1" applyBorder="1" applyAlignment="1">
      <alignment vertical="top" wrapText="1"/>
    </xf>
    <xf numFmtId="0" fontId="0" fillId="0" borderId="0" xfId="0" applyFill="1" applyBorder="1" applyAlignment="1">
      <alignment wrapText="1"/>
    </xf>
    <xf numFmtId="0" fontId="15" fillId="0" borderId="37" xfId="7" applyFont="1" applyFill="1" applyBorder="1" applyAlignment="1">
      <alignment horizontal="center"/>
    </xf>
    <xf numFmtId="0" fontId="0" fillId="0" borderId="19" xfId="0" applyBorder="1" applyAlignment="1">
      <alignment horizontal="center"/>
    </xf>
    <xf numFmtId="0" fontId="15" fillId="0" borderId="81" xfId="7" applyFont="1" applyFill="1" applyBorder="1" applyAlignment="1"/>
    <xf numFmtId="0" fontId="5" fillId="0" borderId="3" xfId="7" applyFont="1" applyFill="1" applyBorder="1" applyAlignment="1"/>
    <xf numFmtId="0" fontId="46" fillId="0" borderId="82" xfId="7" applyFont="1" applyFill="1" applyBorder="1" applyAlignment="1">
      <alignment horizontal="center" vertical="center" wrapText="1"/>
    </xf>
    <xf numFmtId="0" fontId="0" fillId="0" borderId="83" xfId="0" applyBorder="1" applyAlignment="1">
      <alignment horizontal="center" vertical="center" wrapText="1"/>
    </xf>
    <xf numFmtId="0" fontId="0" fillId="0" borderId="7" xfId="0" applyBorder="1" applyAlignment="1">
      <alignment horizontal="center" vertical="center" wrapText="1"/>
    </xf>
    <xf numFmtId="0" fontId="0" fillId="0" borderId="4" xfId="0" applyBorder="1" applyAlignment="1">
      <alignment horizontal="center" vertical="center" wrapText="1"/>
    </xf>
    <xf numFmtId="1" fontId="15" fillId="0" borderId="82" xfId="7" applyNumberFormat="1" applyFont="1" applyFill="1" applyBorder="1" applyAlignment="1">
      <alignment horizontal="center" vertical="center" wrapText="1"/>
    </xf>
    <xf numFmtId="1" fontId="15" fillId="0" borderId="84" xfId="7" applyNumberFormat="1" applyFont="1" applyFill="1"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15" fillId="0" borderId="7" xfId="7" applyFont="1" applyFill="1" applyBorder="1" applyAlignment="1">
      <alignment horizontal="center"/>
    </xf>
    <xf numFmtId="0" fontId="15" fillId="0" borderId="4" xfId="7" applyFont="1" applyFill="1" applyBorder="1" applyAlignment="1">
      <alignment horizontal="center"/>
    </xf>
    <xf numFmtId="0" fontId="54" fillId="0" borderId="0" xfId="0" applyFont="1" applyBorder="1" applyAlignment="1">
      <alignment horizontal="center"/>
    </xf>
    <xf numFmtId="0" fontId="55" fillId="0" borderId="0" xfId="0" applyFont="1" applyBorder="1" applyAlignment="1">
      <alignment horizontal="center"/>
    </xf>
    <xf numFmtId="0" fontId="54" fillId="0" borderId="0" xfId="4" applyFont="1" applyBorder="1" applyAlignment="1">
      <alignment vertical="top" wrapText="1"/>
    </xf>
    <xf numFmtId="0" fontId="60" fillId="0" borderId="0" xfId="4" applyFont="1" applyBorder="1" applyAlignment="1">
      <alignment vertical="top" wrapText="1"/>
    </xf>
    <xf numFmtId="0" fontId="54" fillId="0" borderId="0" xfId="4" applyFont="1" applyAlignment="1">
      <alignment horizontal="left" vertical="top" wrapText="1"/>
    </xf>
    <xf numFmtId="0" fontId="60" fillId="0" borderId="0" xfId="4" applyFont="1" applyAlignment="1">
      <alignment horizontal="left" vertical="top" wrapText="1"/>
    </xf>
    <xf numFmtId="0" fontId="52" fillId="0" borderId="0" xfId="4" applyFont="1" applyBorder="1" applyAlignment="1">
      <alignment vertical="top" wrapText="1"/>
    </xf>
    <xf numFmtId="0" fontId="55" fillId="0" borderId="0" xfId="4" applyFont="1" applyBorder="1" applyAlignment="1">
      <alignment vertical="top" wrapText="1"/>
    </xf>
    <xf numFmtId="0" fontId="54" fillId="0" borderId="0" xfId="0" applyFont="1" applyBorder="1" applyAlignment="1">
      <alignment horizontal="center" vertical="top"/>
    </xf>
    <xf numFmtId="0" fontId="55" fillId="0" borderId="0" xfId="0" applyFont="1" applyBorder="1" applyAlignment="1">
      <alignment horizontal="center" vertical="top"/>
    </xf>
    <xf numFmtId="0" fontId="12" fillId="0" borderId="0" xfId="7" applyFont="1" applyAlignment="1">
      <alignment horizontal="left"/>
    </xf>
    <xf numFmtId="0" fontId="0" fillId="0" borderId="0" xfId="0" applyBorder="1" applyAlignment="1">
      <alignment horizontal="left"/>
    </xf>
    <xf numFmtId="0" fontId="11" fillId="0" borderId="0" xfId="7" applyFont="1" applyAlignment="1">
      <alignment horizontal="center"/>
    </xf>
    <xf numFmtId="3" fontId="11" fillId="0" borderId="0" xfId="7" applyNumberFormat="1" applyFont="1" applyAlignment="1">
      <alignment horizontal="center"/>
    </xf>
    <xf numFmtId="0" fontId="30" fillId="0" borderId="0" xfId="0" applyFont="1" applyBorder="1" applyAlignment="1">
      <alignment horizontal="center"/>
    </xf>
    <xf numFmtId="0" fontId="2" fillId="0" borderId="0" xfId="7" applyFont="1" applyAlignment="1">
      <alignment horizontal="center"/>
    </xf>
    <xf numFmtId="0" fontId="2" fillId="0" borderId="0" xfId="7" applyFont="1" applyBorder="1" applyAlignment="1">
      <alignment horizontal="center"/>
    </xf>
    <xf numFmtId="0" fontId="24" fillId="0" borderId="0" xfId="7" applyFont="1" applyBorder="1" applyAlignment="1">
      <alignment horizontal="center"/>
    </xf>
    <xf numFmtId="0" fontId="10" fillId="0" borderId="0" xfId="0" applyFont="1" applyAlignment="1">
      <alignment horizontal="left" wrapText="1"/>
    </xf>
    <xf numFmtId="0" fontId="52" fillId="0" borderId="0" xfId="0" applyFont="1" applyBorder="1" applyAlignment="1">
      <alignment horizontal="center" vertical="top" wrapText="1"/>
    </xf>
    <xf numFmtId="0" fontId="52" fillId="0" borderId="3" xfId="0" applyFont="1" applyBorder="1" applyAlignment="1">
      <alignment horizontal="center" vertical="top" wrapText="1"/>
    </xf>
    <xf numFmtId="0" fontId="54" fillId="0" borderId="0" xfId="4" applyNumberFormat="1" applyFont="1" applyBorder="1" applyAlignment="1">
      <alignment vertical="top" wrapText="1"/>
    </xf>
    <xf numFmtId="0" fontId="58" fillId="0" borderId="0" xfId="4" applyFont="1" applyBorder="1" applyAlignment="1">
      <alignment vertical="top" wrapText="1"/>
    </xf>
    <xf numFmtId="0" fontId="54" fillId="0" borderId="0" xfId="4" applyFont="1" applyFill="1" applyBorder="1" applyAlignment="1">
      <alignment vertical="top" wrapText="1"/>
    </xf>
    <xf numFmtId="0" fontId="10" fillId="3" borderId="0" xfId="0" applyFont="1" applyFill="1" applyBorder="1" applyAlignment="1">
      <alignment vertical="top" wrapText="1"/>
    </xf>
    <xf numFmtId="165" fontId="1" fillId="0" borderId="0" xfId="0" applyNumberFormat="1" applyFont="1" applyAlignment="1">
      <alignment horizontal="center"/>
    </xf>
    <xf numFmtId="165" fontId="1" fillId="0" borderId="3" xfId="0" applyNumberFormat="1" applyFont="1" applyBorder="1" applyAlignment="1">
      <alignment horizontal="center"/>
    </xf>
    <xf numFmtId="165" fontId="5" fillId="0" borderId="0" xfId="0" applyNumberFormat="1" applyFont="1" applyAlignment="1">
      <alignment horizontal="center"/>
    </xf>
    <xf numFmtId="0" fontId="1" fillId="0" borderId="0" xfId="0" applyFont="1" applyBorder="1" applyAlignment="1">
      <alignment horizontal="center"/>
    </xf>
    <xf numFmtId="3" fontId="12" fillId="0" borderId="0" xfId="0" applyNumberFormat="1" applyFont="1" applyAlignment="1"/>
    <xf numFmtId="0" fontId="48" fillId="0" borderId="0" xfId="0" applyFont="1" applyAlignment="1"/>
    <xf numFmtId="165" fontId="6" fillId="0" borderId="0" xfId="0" applyNumberFormat="1" applyFont="1" applyAlignment="1">
      <alignment horizontal="center"/>
    </xf>
    <xf numFmtId="0" fontId="1" fillId="0" borderId="0" xfId="0" applyFont="1" applyAlignment="1">
      <alignment horizontal="center"/>
    </xf>
    <xf numFmtId="165" fontId="7" fillId="0" borderId="0" xfId="0" applyNumberFormat="1" applyFont="1" applyAlignment="1">
      <alignment horizontal="center"/>
    </xf>
    <xf numFmtId="0" fontId="11" fillId="0" borderId="65" xfId="0" applyNumberFormat="1" applyFont="1" applyBorder="1" applyAlignment="1">
      <alignment horizontal="center" vertical="center" wrapText="1"/>
    </xf>
    <xf numFmtId="0" fontId="1" fillId="0" borderId="81" xfId="0" applyNumberFormat="1" applyFont="1" applyBorder="1" applyAlignment="1">
      <alignment horizontal="center" vertical="center" wrapText="1"/>
    </xf>
    <xf numFmtId="0" fontId="1" fillId="0" borderId="75"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39" xfId="0" applyNumberFormat="1" applyFont="1" applyBorder="1" applyAlignment="1">
      <alignment horizontal="center" vertical="center" wrapText="1"/>
    </xf>
    <xf numFmtId="0" fontId="11" fillId="0" borderId="65" xfId="0" applyNumberFormat="1" applyFont="1" applyBorder="1" applyAlignment="1">
      <alignment horizontal="center"/>
    </xf>
    <xf numFmtId="0" fontId="11" fillId="0" borderId="8" xfId="0" applyNumberFormat="1" applyFont="1" applyBorder="1" applyAlignment="1">
      <alignment horizontal="center"/>
    </xf>
    <xf numFmtId="0" fontId="11" fillId="0" borderId="60" xfId="0" applyNumberFormat="1" applyFont="1" applyBorder="1" applyAlignment="1">
      <alignment horizontal="center"/>
    </xf>
    <xf numFmtId="0" fontId="11" fillId="0" borderId="2" xfId="0" applyNumberFormat="1" applyFont="1" applyBorder="1" applyAlignment="1">
      <alignment horizontal="center" vertical="center" wrapText="1"/>
    </xf>
    <xf numFmtId="0" fontId="11" fillId="0" borderId="6" xfId="0" applyNumberFormat="1" applyFont="1" applyBorder="1" applyAlignment="1">
      <alignment horizontal="center" vertical="center" wrapText="1"/>
    </xf>
    <xf numFmtId="0" fontId="11" fillId="0" borderId="65" xfId="0" applyNumberFormat="1" applyFont="1" applyBorder="1" applyAlignment="1">
      <alignment horizontal="center" vertical="center"/>
    </xf>
    <xf numFmtId="0" fontId="1" fillId="0" borderId="81" xfId="0" applyNumberFormat="1" applyFont="1" applyBorder="1" applyAlignment="1">
      <alignment horizontal="center" vertical="center"/>
    </xf>
    <xf numFmtId="0" fontId="1" fillId="0" borderId="75" xfId="0" applyNumberFormat="1" applyFont="1" applyBorder="1" applyAlignment="1">
      <alignment horizontal="center" vertical="center"/>
    </xf>
    <xf numFmtId="0" fontId="1" fillId="0" borderId="8"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39" xfId="0" applyNumberFormat="1" applyFont="1" applyBorder="1" applyAlignment="1">
      <alignment horizontal="center" vertical="center"/>
    </xf>
    <xf numFmtId="0" fontId="11" fillId="0" borderId="81" xfId="0" applyNumberFormat="1" applyFont="1" applyBorder="1" applyAlignment="1">
      <alignment horizontal="center" vertical="center"/>
    </xf>
    <xf numFmtId="0" fontId="11" fillId="0" borderId="75" xfId="0" applyNumberFormat="1" applyFont="1" applyBorder="1" applyAlignment="1">
      <alignment horizontal="center" vertical="center"/>
    </xf>
    <xf numFmtId="0" fontId="11" fillId="0" borderId="8" xfId="0" applyNumberFormat="1" applyFont="1" applyBorder="1" applyAlignment="1">
      <alignment horizontal="center" vertical="center"/>
    </xf>
    <xf numFmtId="0" fontId="11" fillId="0" borderId="0" xfId="0" applyNumberFormat="1" applyFont="1" applyBorder="1" applyAlignment="1">
      <alignment horizontal="center" vertical="center"/>
    </xf>
    <xf numFmtId="0" fontId="11" fillId="0" borderId="39" xfId="0" applyNumberFormat="1" applyFont="1" applyBorder="1" applyAlignment="1">
      <alignment horizontal="center" vertical="center"/>
    </xf>
    <xf numFmtId="0" fontId="11" fillId="0" borderId="75" xfId="0" applyNumberFormat="1" applyFont="1" applyBorder="1" applyAlignment="1">
      <alignment horizontal="center" vertical="center" wrapText="1"/>
    </xf>
    <xf numFmtId="0" fontId="11" fillId="0" borderId="39" xfId="0" applyNumberFormat="1" applyFont="1" applyBorder="1" applyAlignment="1">
      <alignment horizontal="center" vertical="center" wrapText="1"/>
    </xf>
    <xf numFmtId="0" fontId="11" fillId="0" borderId="37" xfId="0" applyNumberFormat="1" applyFont="1" applyBorder="1" applyAlignment="1">
      <alignment horizontal="center"/>
    </xf>
    <xf numFmtId="0" fontId="11" fillId="0" borderId="40" xfId="0" applyNumberFormat="1" applyFont="1" applyBorder="1" applyAlignment="1">
      <alignment horizontal="center"/>
    </xf>
    <xf numFmtId="0" fontId="11" fillId="0" borderId="19" xfId="0" applyNumberFormat="1" applyFont="1" applyBorder="1" applyAlignment="1">
      <alignment horizontal="center"/>
    </xf>
    <xf numFmtId="165" fontId="42" fillId="0" borderId="0" xfId="0" applyNumberFormat="1" applyFont="1" applyAlignment="1">
      <alignment horizontal="left"/>
    </xf>
    <xf numFmtId="0" fontId="36" fillId="0" borderId="0" xfId="0" applyFont="1" applyBorder="1" applyAlignment="1">
      <alignment horizontal="center"/>
    </xf>
    <xf numFmtId="0" fontId="1" fillId="0" borderId="0" xfId="0" applyNumberFormat="1" applyFont="1" applyBorder="1" applyAlignment="1">
      <alignment horizontal="center"/>
    </xf>
    <xf numFmtId="0" fontId="1" fillId="0" borderId="0" xfId="0" applyFont="1" applyAlignment="1"/>
    <xf numFmtId="0" fontId="1" fillId="0" borderId="0" xfId="0" applyNumberFormat="1" applyFont="1" applyAlignment="1">
      <alignment horizontal="center"/>
    </xf>
    <xf numFmtId="0" fontId="11" fillId="0" borderId="0" xfId="0" applyNumberFormat="1" applyFont="1" applyBorder="1" applyAlignment="1">
      <alignment horizontal="center"/>
    </xf>
    <xf numFmtId="165" fontId="2" fillId="0" borderId="0" xfId="0" applyNumberFormat="1" applyFont="1" applyBorder="1" applyAlignment="1">
      <alignment horizontal="center"/>
    </xf>
    <xf numFmtId="165" fontId="3" fillId="2" borderId="80" xfId="0" applyNumberFormat="1" applyFont="1" applyFill="1" applyBorder="1" applyAlignment="1">
      <alignment horizontal="center"/>
    </xf>
    <xf numFmtId="0" fontId="20" fillId="2" borderId="87" xfId="0" applyNumberFormat="1" applyFont="1" applyFill="1" applyBorder="1" applyAlignment="1">
      <alignment horizontal="center" wrapText="1"/>
    </xf>
    <xf numFmtId="0" fontId="2" fillId="0" borderId="16" xfId="0" applyNumberFormat="1" applyFont="1" applyBorder="1" applyAlignment="1">
      <alignment horizontal="center" wrapText="1"/>
    </xf>
    <xf numFmtId="0" fontId="20" fillId="2" borderId="111" xfId="0" applyNumberFormat="1" applyFont="1" applyFill="1" applyBorder="1" applyAlignment="1">
      <alignment horizontal="center" wrapText="1"/>
    </xf>
    <xf numFmtId="0" fontId="2" fillId="0" borderId="112" xfId="0" applyNumberFormat="1" applyFont="1" applyBorder="1" applyAlignment="1">
      <alignment horizontal="center" wrapText="1"/>
    </xf>
    <xf numFmtId="0" fontId="20" fillId="2" borderId="88" xfId="0" applyNumberFormat="1" applyFont="1" applyFill="1" applyBorder="1" applyAlignment="1">
      <alignment horizontal="center" wrapText="1"/>
    </xf>
    <xf numFmtId="0" fontId="20" fillId="2" borderId="89" xfId="0" applyNumberFormat="1" applyFont="1" applyFill="1" applyBorder="1" applyAlignment="1">
      <alignment horizontal="center" wrapText="1"/>
    </xf>
    <xf numFmtId="0" fontId="11" fillId="0" borderId="0" xfId="0" applyNumberFormat="1" applyFont="1" applyAlignment="1"/>
    <xf numFmtId="0" fontId="1" fillId="0" borderId="0" xfId="0" applyNumberFormat="1" applyFont="1" applyBorder="1" applyAlignment="1"/>
    <xf numFmtId="0" fontId="11" fillId="0" borderId="0" xfId="0" applyNumberFormat="1" applyFont="1" applyAlignment="1">
      <alignment horizontal="center"/>
    </xf>
    <xf numFmtId="0" fontId="20" fillId="2" borderId="90" xfId="0" applyNumberFormat="1" applyFont="1" applyFill="1" applyBorder="1" applyAlignment="1">
      <alignment horizontal="center" vertical="center"/>
    </xf>
    <xf numFmtId="0" fontId="20" fillId="2" borderId="91" xfId="0" applyNumberFormat="1" applyFont="1" applyFill="1" applyBorder="1" applyAlignment="1">
      <alignment horizontal="center" vertical="center"/>
    </xf>
    <xf numFmtId="0" fontId="20" fillId="2" borderId="92" xfId="0" applyNumberFormat="1" applyFont="1" applyFill="1" applyBorder="1" applyAlignment="1">
      <alignment horizontal="center" vertical="center"/>
    </xf>
    <xf numFmtId="0" fontId="20" fillId="2" borderId="94" xfId="0" applyNumberFormat="1" applyFont="1" applyFill="1" applyBorder="1" applyAlignment="1">
      <alignment horizontal="center" wrapText="1"/>
    </xf>
    <xf numFmtId="0" fontId="2" fillId="0" borderId="95" xfId="0" applyNumberFormat="1" applyFont="1" applyBorder="1" applyAlignment="1">
      <alignment horizontal="center" wrapText="1"/>
    </xf>
    <xf numFmtId="0" fontId="20" fillId="2" borderId="96" xfId="0" applyNumberFormat="1" applyFont="1" applyFill="1" applyBorder="1" applyAlignment="1">
      <alignment horizontal="center" wrapText="1"/>
    </xf>
    <xf numFmtId="0" fontId="2" fillId="0" borderId="8" xfId="0" applyNumberFormat="1" applyFont="1" applyBorder="1" applyAlignment="1">
      <alignment wrapText="1"/>
    </xf>
    <xf numFmtId="0" fontId="2" fillId="0" borderId="79" xfId="0" applyNumberFormat="1" applyFont="1" applyBorder="1" applyAlignment="1">
      <alignment wrapText="1"/>
    </xf>
    <xf numFmtId="165" fontId="35" fillId="0" borderId="81" xfId="0" applyNumberFormat="1" applyFont="1" applyBorder="1" applyAlignment="1">
      <alignment horizontal="center"/>
    </xf>
    <xf numFmtId="0" fontId="20" fillId="2" borderId="97" xfId="0" applyNumberFormat="1" applyFont="1" applyFill="1" applyBorder="1" applyAlignment="1">
      <alignment horizontal="center" wrapText="1"/>
    </xf>
    <xf numFmtId="0" fontId="5" fillId="0" borderId="80" xfId="0" applyNumberFormat="1" applyFont="1" applyBorder="1" applyAlignment="1">
      <alignment horizontal="center" wrapText="1"/>
    </xf>
    <xf numFmtId="0" fontId="20" fillId="2" borderId="0" xfId="0" applyNumberFormat="1" applyFont="1" applyFill="1" applyAlignment="1">
      <alignment horizontal="center" wrapText="1"/>
    </xf>
    <xf numFmtId="0" fontId="20" fillId="2" borderId="33" xfId="0" applyNumberFormat="1" applyFont="1" applyFill="1" applyBorder="1" applyAlignment="1">
      <alignment horizontal="center" wrapText="1"/>
    </xf>
    <xf numFmtId="3" fontId="3" fillId="2" borderId="0" xfId="0" applyNumberFormat="1" applyFont="1" applyFill="1" applyAlignment="1">
      <alignment horizontal="center"/>
    </xf>
    <xf numFmtId="3" fontId="3" fillId="2" borderId="0" xfId="0" applyNumberFormat="1" applyFont="1" applyFill="1" applyBorder="1" applyAlignment="1">
      <alignment horizontal="center"/>
    </xf>
    <xf numFmtId="0" fontId="5" fillId="0" borderId="0" xfId="0" applyNumberFormat="1" applyFont="1" applyAlignment="1">
      <alignment horizontal="center"/>
    </xf>
    <xf numFmtId="0" fontId="20" fillId="2" borderId="27" xfId="0" applyNumberFormat="1" applyFont="1" applyFill="1" applyBorder="1" applyAlignment="1">
      <alignment horizontal="center" wrapText="1"/>
    </xf>
    <xf numFmtId="0" fontId="5" fillId="0" borderId="30" xfId="0" applyNumberFormat="1" applyFont="1" applyBorder="1" applyAlignment="1">
      <alignment wrapText="1"/>
    </xf>
    <xf numFmtId="0" fontId="5" fillId="0" borderId="97" xfId="0" applyNumberFormat="1" applyFont="1" applyBorder="1" applyAlignment="1">
      <alignment wrapText="1"/>
    </xf>
    <xf numFmtId="0" fontId="5" fillId="0" borderId="98" xfId="0" applyNumberFormat="1" applyFont="1" applyBorder="1" applyAlignment="1">
      <alignment wrapText="1"/>
    </xf>
    <xf numFmtId="3" fontId="3" fillId="2" borderId="80" xfId="0" applyNumberFormat="1" applyFont="1" applyFill="1" applyBorder="1" applyAlignment="1">
      <alignment horizontal="center"/>
    </xf>
    <xf numFmtId="0" fontId="20" fillId="2" borderId="99" xfId="0" applyNumberFormat="1" applyFont="1" applyFill="1" applyBorder="1" applyAlignment="1">
      <alignment wrapText="1"/>
    </xf>
    <xf numFmtId="0" fontId="5" fillId="0" borderId="100" xfId="0" applyNumberFormat="1" applyFont="1" applyBorder="1" applyAlignment="1">
      <alignment wrapText="1"/>
    </xf>
    <xf numFmtId="0" fontId="5" fillId="0" borderId="101" xfId="0" applyNumberFormat="1" applyFont="1" applyBorder="1" applyAlignment="1">
      <alignment wrapText="1"/>
    </xf>
    <xf numFmtId="0" fontId="5" fillId="0" borderId="29" xfId="0" applyNumberFormat="1" applyFont="1" applyBorder="1"/>
    <xf numFmtId="0" fontId="5" fillId="0" borderId="28" xfId="0" applyNumberFormat="1" applyFont="1" applyBorder="1"/>
    <xf numFmtId="0" fontId="29" fillId="2" borderId="0" xfId="0" applyNumberFormat="1" applyFont="1" applyFill="1" applyAlignment="1">
      <alignment horizontal="center"/>
    </xf>
    <xf numFmtId="0" fontId="2" fillId="0" borderId="0" xfId="0" applyNumberFormat="1" applyFont="1" applyBorder="1" applyAlignment="1">
      <alignment horizontal="center"/>
    </xf>
    <xf numFmtId="0" fontId="28" fillId="2" borderId="0" xfId="0" applyNumberFormat="1" applyFont="1" applyFill="1" applyAlignment="1">
      <alignment horizontal="center"/>
    </xf>
    <xf numFmtId="0" fontId="2" fillId="0" borderId="0" xfId="0" applyNumberFormat="1" applyFont="1" applyAlignment="1">
      <alignment horizontal="center"/>
    </xf>
    <xf numFmtId="0" fontId="28" fillId="2" borderId="0" xfId="0" applyNumberFormat="1" applyFont="1" applyFill="1" applyAlignment="1"/>
    <xf numFmtId="0" fontId="2" fillId="0" borderId="0" xfId="0" applyNumberFormat="1" applyFont="1" applyAlignment="1"/>
    <xf numFmtId="165" fontId="27" fillId="2" borderId="0" xfId="0" applyNumberFormat="1" applyFont="1" applyFill="1" applyAlignment="1">
      <alignment horizontal="center"/>
    </xf>
    <xf numFmtId="165" fontId="3" fillId="2" borderId="0" xfId="0" applyNumberFormat="1" applyFont="1" applyFill="1" applyAlignment="1">
      <alignment horizontal="center"/>
    </xf>
    <xf numFmtId="165" fontId="37" fillId="2" borderId="0" xfId="0" applyNumberFormat="1" applyFont="1" applyFill="1" applyAlignment="1">
      <alignment horizontal="center"/>
    </xf>
    <xf numFmtId="165" fontId="3" fillId="2" borderId="61" xfId="0" applyNumberFormat="1" applyFont="1" applyFill="1" applyBorder="1" applyAlignment="1">
      <alignment horizontal="center"/>
    </xf>
    <xf numFmtId="0" fontId="18" fillId="2" borderId="82" xfId="0" applyNumberFormat="1" applyFont="1" applyFill="1" applyBorder="1" applyAlignment="1">
      <alignment horizontal="center" vertical="center" wrapText="1"/>
    </xf>
    <xf numFmtId="0" fontId="2" fillId="0" borderId="83" xfId="0" applyNumberFormat="1" applyFont="1" applyBorder="1" applyAlignment="1">
      <alignment horizontal="center" vertical="center" wrapText="1"/>
    </xf>
    <xf numFmtId="0" fontId="2" fillId="0" borderId="7"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0" borderId="113" xfId="0" applyNumberFormat="1" applyFont="1" applyBorder="1" applyAlignment="1">
      <alignment horizontal="center" vertical="center" wrapText="1"/>
    </xf>
    <xf numFmtId="0" fontId="2" fillId="0" borderId="36" xfId="0" applyNumberFormat="1" applyFont="1" applyBorder="1" applyAlignment="1">
      <alignment horizontal="center" vertical="center" wrapText="1"/>
    </xf>
    <xf numFmtId="0" fontId="18" fillId="2" borderId="102" xfId="0" applyNumberFormat="1" applyFont="1" applyFill="1" applyBorder="1" applyAlignment="1">
      <alignment wrapText="1"/>
    </xf>
    <xf numFmtId="0" fontId="2" fillId="0" borderId="6" xfId="0" applyNumberFormat="1" applyFont="1" applyBorder="1" applyAlignment="1">
      <alignment wrapText="1"/>
    </xf>
    <xf numFmtId="0" fontId="2" fillId="0" borderId="78" xfId="0" applyNumberFormat="1" applyFont="1" applyBorder="1" applyAlignment="1">
      <alignment wrapText="1"/>
    </xf>
    <xf numFmtId="0" fontId="1" fillId="3" borderId="0" xfId="0" applyNumberFormat="1" applyFont="1" applyFill="1" applyAlignment="1">
      <alignment horizontal="left" wrapText="1"/>
    </xf>
    <xf numFmtId="165" fontId="2" fillId="0" borderId="3" xfId="0" applyNumberFormat="1" applyFont="1" applyBorder="1" applyAlignment="1">
      <alignment horizontal="center"/>
    </xf>
    <xf numFmtId="0" fontId="7" fillId="0" borderId="0" xfId="0" applyNumberFormat="1" applyFont="1" applyBorder="1" applyAlignment="1">
      <alignment horizontal="center"/>
    </xf>
    <xf numFmtId="0" fontId="0" fillId="0" borderId="0" xfId="0" applyNumberFormat="1" applyBorder="1" applyAlignment="1"/>
    <xf numFmtId="0" fontId="3" fillId="2" borderId="65" xfId="0" applyNumberFormat="1" applyFont="1" applyFill="1" applyBorder="1" applyAlignment="1"/>
    <xf numFmtId="0" fontId="0" fillId="0" borderId="60" xfId="0" applyNumberFormat="1" applyBorder="1" applyAlignment="1"/>
    <xf numFmtId="0" fontId="5" fillId="0" borderId="0" xfId="0" applyNumberFormat="1" applyFont="1" applyBorder="1" applyAlignment="1">
      <alignment horizontal="center"/>
    </xf>
    <xf numFmtId="0" fontId="20" fillId="2" borderId="37" xfId="0" applyNumberFormat="1" applyFont="1" applyFill="1" applyBorder="1" applyAlignment="1">
      <alignment horizontal="center" vertical="center" wrapText="1"/>
    </xf>
    <xf numFmtId="0" fontId="0" fillId="0" borderId="40" xfId="0" applyNumberFormat="1" applyBorder="1" applyAlignment="1">
      <alignment horizontal="center" vertical="center" wrapText="1"/>
    </xf>
    <xf numFmtId="0" fontId="20" fillId="2" borderId="37" xfId="0" applyNumberFormat="1" applyFont="1" applyFill="1" applyBorder="1" applyAlignment="1">
      <alignment horizontal="center" vertical="center"/>
    </xf>
    <xf numFmtId="0" fontId="0" fillId="0" borderId="19" xfId="0" applyNumberFormat="1" applyBorder="1" applyAlignment="1">
      <alignment horizontal="center" vertical="center"/>
    </xf>
    <xf numFmtId="0" fontId="20" fillId="2" borderId="19" xfId="0" applyNumberFormat="1" applyFont="1" applyFill="1" applyBorder="1" applyAlignment="1">
      <alignment horizontal="center" vertical="center"/>
    </xf>
    <xf numFmtId="3" fontId="12" fillId="0" borderId="0" xfId="0" applyNumberFormat="1" applyFont="1" applyBorder="1" applyAlignment="1"/>
    <xf numFmtId="0" fontId="0" fillId="0" borderId="0" xfId="0" applyBorder="1" applyAlignment="1"/>
    <xf numFmtId="0" fontId="6" fillId="0" borderId="0" xfId="0" applyNumberFormat="1" applyFont="1" applyBorder="1" applyAlignment="1">
      <alignment horizontal="center"/>
    </xf>
    <xf numFmtId="0" fontId="1" fillId="3" borderId="0" xfId="0" applyFont="1" applyFill="1" applyBorder="1" applyAlignment="1">
      <alignment vertical="top" wrapText="1"/>
    </xf>
    <xf numFmtId="0" fontId="1" fillId="3" borderId="0" xfId="0" applyFont="1" applyFill="1" applyBorder="1" applyAlignment="1">
      <alignment wrapText="1"/>
    </xf>
    <xf numFmtId="165" fontId="36" fillId="0" borderId="0" xfId="0" applyNumberFormat="1" applyFont="1" applyBorder="1" applyAlignment="1">
      <alignment horizontal="center"/>
    </xf>
    <xf numFmtId="0" fontId="35" fillId="0" borderId="0" xfId="0" applyFont="1" applyBorder="1" applyAlignment="1">
      <alignment horizontal="center"/>
    </xf>
  </cellXfs>
  <cellStyles count="13">
    <cellStyle name="Comma" xfId="1" builtinId="3"/>
    <cellStyle name="Comma 2" xfId="2"/>
    <cellStyle name="Comma 3" xfId="10"/>
    <cellStyle name="Currency 2" xfId="3"/>
    <cellStyle name="Normal" xfId="0" builtinId="0"/>
    <cellStyle name="Normal 2" xfId="4"/>
    <cellStyle name="Normal 3" xfId="5"/>
    <cellStyle name="Normal 3 2" xfId="8"/>
    <cellStyle name="Normal_Improve by DU" xfId="6"/>
    <cellStyle name="Normal_Rsrcs_X_ DOJ Goal  Obj" xfId="7"/>
    <cellStyle name="Percent 2" xfId="11"/>
    <cellStyle name="Percent 2 2" xfId="12"/>
    <cellStyle name="Percent 3" xfId="9"/>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2B2B2"/>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DDDDDD"/>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101600</xdr:rowOff>
    </xdr:from>
    <xdr:to>
      <xdr:col>14</xdr:col>
      <xdr:colOff>0</xdr:colOff>
      <xdr:row>28</xdr:row>
      <xdr:rowOff>203200</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tretch>
          <a:fillRect/>
        </a:stretch>
      </xdr:blipFill>
      <xdr:spPr>
        <a:xfrm>
          <a:off x="0" y="342900"/>
          <a:ext cx="10045700" cy="52451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WINNT\Profiles\debjones\Temporary%20Internet%20Files\OLKD\2006%20Perf%20Budget%20Cong%20Submission%20Exhibits%20Template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Budget_Staff\napostolides\FY06%20Formulation\05%20OMB%20Budget%20-%20charts.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Org Chart"/>
      <sheetName val="Approp Lang"/>
      <sheetName val="Sum of Req"/>
      <sheetName val="Increases Offsets"/>
      <sheetName val="Strat Goal &amp; Obj"/>
      <sheetName val="ATB Justification"/>
      <sheetName val="2004 XWalk"/>
      <sheetName val="2005 XWalk"/>
      <sheetName val="Reimb Resources"/>
      <sheetName val="Perm Positions"/>
      <sheetName val="Summ Atty Agt"/>
      <sheetName val="Financial Analysis"/>
      <sheetName val="Sum by Grade"/>
      <sheetName val="Sum by OC"/>
      <sheetName val="Cong Reports"/>
      <sheetName val="PAR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Req"/>
      <sheetName val="ATB Narr"/>
      <sheetName val="2003 XWalk"/>
      <sheetName val="2004 XWalk"/>
      <sheetName val="Perm Positions"/>
      <sheetName val="Positions by Category"/>
      <sheetName val="Sum by Grade"/>
      <sheetName val="Sum by OC"/>
    </sheetNames>
    <sheetDataSet>
      <sheetData sheetId="0"/>
      <sheetData sheetId="1" refreshError="1"/>
      <sheetData sheetId="2" refreshError="1"/>
      <sheetData sheetId="3" refreshError="1"/>
      <sheetData sheetId="4" refreshError="1"/>
      <sheetData sheetId="5"/>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sheetPr codeName="Sheet3">
    <pageSetUpPr fitToPage="1"/>
  </sheetPr>
  <dimension ref="A1:N234"/>
  <sheetViews>
    <sheetView tabSelected="1" view="pageBreakPreview" zoomScale="75" zoomScaleNormal="75" zoomScaleSheetLayoutView="75" workbookViewId="0"/>
  </sheetViews>
  <sheetFormatPr defaultRowHeight="15"/>
  <cols>
    <col min="1" max="12" width="8.88671875" style="406"/>
    <col min="13" max="13" width="8.88671875" style="406" customWidth="1"/>
    <col min="14" max="14" width="1.5546875" style="523" customWidth="1"/>
    <col min="15" max="15" width="10.21875" style="406" customWidth="1"/>
    <col min="16" max="16384" width="8.88671875" style="406"/>
  </cols>
  <sheetData>
    <row r="1" spans="1:14" ht="18.75">
      <c r="A1" s="525" t="s">
        <v>160</v>
      </c>
      <c r="N1" s="523" t="s">
        <v>0</v>
      </c>
    </row>
    <row r="2" spans="1:14">
      <c r="N2" s="523" t="s">
        <v>0</v>
      </c>
    </row>
    <row r="3" spans="1:14">
      <c r="N3" s="523" t="s">
        <v>0</v>
      </c>
    </row>
    <row r="4" spans="1:14">
      <c r="N4" s="523" t="s">
        <v>0</v>
      </c>
    </row>
    <row r="5" spans="1:14">
      <c r="N5" s="523" t="s">
        <v>0</v>
      </c>
    </row>
    <row r="6" spans="1:14">
      <c r="N6" s="523" t="s">
        <v>0</v>
      </c>
    </row>
    <row r="7" spans="1:14">
      <c r="N7" s="523" t="s">
        <v>0</v>
      </c>
    </row>
    <row r="8" spans="1:14">
      <c r="N8" s="523" t="s">
        <v>0</v>
      </c>
    </row>
    <row r="9" spans="1:14">
      <c r="N9" s="523" t="s">
        <v>0</v>
      </c>
    </row>
    <row r="10" spans="1:14">
      <c r="N10" s="523" t="s">
        <v>0</v>
      </c>
    </row>
    <row r="11" spans="1:14">
      <c r="N11" s="523" t="s">
        <v>0</v>
      </c>
    </row>
    <row r="12" spans="1:14">
      <c r="N12" s="523" t="s">
        <v>0</v>
      </c>
    </row>
    <row r="13" spans="1:14">
      <c r="N13" s="523" t="s">
        <v>0</v>
      </c>
    </row>
    <row r="14" spans="1:14">
      <c r="N14" s="523" t="s">
        <v>0</v>
      </c>
    </row>
    <row r="15" spans="1:14">
      <c r="N15" s="523" t="s">
        <v>0</v>
      </c>
    </row>
    <row r="16" spans="1:14">
      <c r="N16" s="523" t="s">
        <v>0</v>
      </c>
    </row>
    <row r="17" spans="1:14">
      <c r="N17" s="523" t="s">
        <v>0</v>
      </c>
    </row>
    <row r="18" spans="1:14">
      <c r="N18" s="523" t="s">
        <v>0</v>
      </c>
    </row>
    <row r="19" spans="1:14">
      <c r="N19" s="523" t="s">
        <v>0</v>
      </c>
    </row>
    <row r="20" spans="1:14">
      <c r="N20" s="523" t="s">
        <v>0</v>
      </c>
    </row>
    <row r="21" spans="1:14">
      <c r="N21" s="523" t="s">
        <v>0</v>
      </c>
    </row>
    <row r="22" spans="1:14">
      <c r="N22" s="523" t="s">
        <v>0</v>
      </c>
    </row>
    <row r="23" spans="1:14">
      <c r="N23" s="523" t="s">
        <v>0</v>
      </c>
    </row>
    <row r="24" spans="1:14">
      <c r="N24" s="523" t="s">
        <v>0</v>
      </c>
    </row>
    <row r="25" spans="1:14">
      <c r="N25" s="523" t="s">
        <v>0</v>
      </c>
    </row>
    <row r="26" spans="1:14">
      <c r="N26" s="523" t="s">
        <v>0</v>
      </c>
    </row>
    <row r="27" spans="1:14">
      <c r="N27" s="523" t="s">
        <v>0</v>
      </c>
    </row>
    <row r="28" spans="1:14">
      <c r="N28" s="523" t="s">
        <v>0</v>
      </c>
    </row>
    <row r="29" spans="1:14" ht="24.75" customHeight="1">
      <c r="A29" s="528"/>
      <c r="B29" s="529"/>
      <c r="C29" s="529"/>
      <c r="D29" s="529"/>
      <c r="E29" s="529"/>
      <c r="F29" s="529"/>
      <c r="G29" s="529"/>
      <c r="H29" s="529"/>
      <c r="I29" s="529"/>
      <c r="J29" s="529"/>
      <c r="K29" s="529"/>
      <c r="L29" s="529"/>
      <c r="M29" s="529"/>
      <c r="N29" s="523" t="s">
        <v>20</v>
      </c>
    </row>
    <row r="30" spans="1:14" ht="0.75" hidden="1" customHeight="1"/>
    <row r="31" spans="1:14" ht="21" hidden="1" customHeight="1">
      <c r="A31" s="527" t="s">
        <v>140</v>
      </c>
      <c r="B31" s="527"/>
      <c r="C31" s="527"/>
      <c r="D31" s="527"/>
      <c r="E31" s="527"/>
      <c r="F31" s="527"/>
      <c r="G31" s="527"/>
      <c r="H31" s="527"/>
      <c r="I31" s="527"/>
      <c r="J31" s="527"/>
      <c r="K31" s="40"/>
    </row>
    <row r="178" spans="1:1">
      <c r="A178" s="406" t="s">
        <v>99</v>
      </c>
    </row>
    <row r="234" spans="1:1">
      <c r="A234" s="524" t="s">
        <v>100</v>
      </c>
    </row>
  </sheetData>
  <customSheetViews>
    <customSheetView guid="{4148B88B-8ED7-4FDE-9459-DEB244AD0552}" scale="75" showPageBreaks="1" fitToPage="1" printArea="1" view="pageBreakPreview">
      <pageMargins left="0.75" right="0.75" top="1" bottom="1" header="0.5" footer="0.5"/>
      <printOptions horizontalCentered="1"/>
      <pageSetup scale="86" orientation="landscape" r:id="rId1"/>
      <headerFooter alignWithMargins="0">
        <oddFooter>&amp;C&amp;"Times New Roman,Regular"Exhibit A - Organizational Chart</oddFooter>
      </headerFooter>
    </customSheetView>
    <customSheetView guid="{56C0A34E-45B4-448B-85E5-70B3A8E63333}" scale="75" showPageBreaks="1" fitToPage="1" printArea="1" view="pageBreakPreview">
      <pageMargins left="0.75" right="0.75" top="1" bottom="1" header="0.5" footer="0.5"/>
      <printOptions horizontalCentered="1"/>
      <pageSetup scale="86" orientation="landscape" r:id="rId2"/>
      <headerFooter alignWithMargins="0">
        <oddFooter>&amp;C&amp;"Times New Roman,Regular"Exhibit A - Organizational Chart</oddFooter>
      </headerFooter>
    </customSheetView>
    <customSheetView guid="{3118AF25-8423-420A-806A-487665220C68}" scale="75" showPageBreaks="1" fitToPage="1" printArea="1" view="pageBreakPreview" topLeftCell="A10">
      <selection activeCell="I34" sqref="I34"/>
      <pageMargins left="0.75" right="0.75" top="1" bottom="1" header="0.5" footer="0.5"/>
      <printOptions horizontalCentered="1"/>
      <pageSetup scale="86" orientation="landscape" r:id="rId3"/>
      <headerFooter alignWithMargins="0">
        <oddFooter>&amp;C&amp;"Times New Roman,Regular"Exhibit A - Organizational Chart</oddFooter>
      </headerFooter>
    </customSheetView>
    <customSheetView guid="{12C66D54-5067-4346-818B-6EAB1C8A9183}" scale="75" showPageBreaks="1" fitToPage="1" printArea="1" view="pageBreakPreview">
      <selection activeCell="I34" sqref="I34"/>
      <pageMargins left="0.75" right="0.75" top="1" bottom="1" header="0.5" footer="0.5"/>
      <printOptions horizontalCentered="1"/>
      <pageSetup scale="86" orientation="landscape" r:id="rId4"/>
      <headerFooter alignWithMargins="0">
        <oddFooter>&amp;C&amp;"Times New Roman,Regular"Exhibit A - Organizational Chart</oddFooter>
      </headerFooter>
    </customSheetView>
    <customSheetView guid="{AAA2C323-B1AD-4B1B-8C8B-BD3EB7204F5D}" scale="75" showPageBreaks="1" fitToPage="1" printArea="1" view="pageBreakPreview">
      <selection activeCell="I34" sqref="I34"/>
      <pageMargins left="0.75" right="0.75" top="1" bottom="1" header="0.5" footer="0.5"/>
      <printOptions horizontalCentered="1"/>
      <pageSetup scale="86" orientation="landscape" r:id="rId5"/>
      <headerFooter alignWithMargins="0">
        <oddFooter>&amp;C&amp;"Times New Roman,Regular"Exhibit A - Organizational Chart</oddFooter>
      </headerFooter>
    </customSheetView>
  </customSheetViews>
  <mergeCells count="2">
    <mergeCell ref="A31:J31"/>
    <mergeCell ref="A29:M29"/>
  </mergeCells>
  <phoneticPr fontId="0" type="noConversion"/>
  <printOptions horizontalCentered="1"/>
  <pageMargins left="0.75" right="0.75" top="1" bottom="1" header="0.5" footer="0.5"/>
  <pageSetup scale="86" orientation="landscape" r:id="rId6"/>
  <headerFooter alignWithMargins="0">
    <oddFooter>&amp;C&amp;"Times New Roman,Bold"Exhibit A - Organizational Chart</oddFooter>
  </headerFooter>
  <drawing r:id="rId7"/>
</worksheet>
</file>

<file path=xl/worksheets/sheet10.xml><?xml version="1.0" encoding="utf-8"?>
<worksheet xmlns="http://schemas.openxmlformats.org/spreadsheetml/2006/main" xmlns:r="http://schemas.openxmlformats.org/officeDocument/2006/relationships">
  <sheetPr codeName="Sheet15"/>
  <dimension ref="A1:I34"/>
  <sheetViews>
    <sheetView view="pageBreakPreview" zoomScaleNormal="75" zoomScaleSheetLayoutView="100" workbookViewId="0">
      <selection activeCell="A31" sqref="A31"/>
    </sheetView>
  </sheetViews>
  <sheetFormatPr defaultRowHeight="15"/>
  <cols>
    <col min="1" max="1" width="44.6640625" customWidth="1"/>
    <col min="2" max="2" width="5" customWidth="1"/>
    <col min="3" max="3" width="14.44140625" style="34" customWidth="1"/>
    <col min="4" max="4" width="6.21875" customWidth="1"/>
    <col min="5" max="5" width="8.33203125" style="34" customWidth="1"/>
    <col min="6" max="6" width="5.44140625" customWidth="1"/>
    <col min="7" max="7" width="10.77734375" style="34" customWidth="1"/>
    <col min="8" max="8" width="0.6640625" style="54" customWidth="1"/>
  </cols>
  <sheetData>
    <row r="1" spans="1:9" ht="15.75">
      <c r="A1" s="382" t="s">
        <v>25</v>
      </c>
      <c r="B1" s="174"/>
      <c r="C1" s="221"/>
      <c r="D1" s="174"/>
      <c r="E1" s="221"/>
      <c r="F1" s="174"/>
      <c r="G1" s="222"/>
      <c r="H1" s="53" t="s">
        <v>0</v>
      </c>
    </row>
    <row r="2" spans="1:9" ht="13.15" customHeight="1">
      <c r="A2" s="748"/>
      <c r="B2" s="748"/>
      <c r="C2" s="748"/>
      <c r="D2" s="748"/>
      <c r="E2" s="748"/>
      <c r="F2" s="748"/>
      <c r="G2" s="749"/>
      <c r="H2" s="53" t="s">
        <v>0</v>
      </c>
    </row>
    <row r="3" spans="1:9" ht="27" customHeight="1">
      <c r="A3" s="734" t="s">
        <v>4</v>
      </c>
      <c r="B3" s="734"/>
      <c r="C3" s="734"/>
      <c r="D3" s="734"/>
      <c r="E3" s="734"/>
      <c r="F3" s="734"/>
      <c r="G3" s="734"/>
      <c r="H3" s="53" t="s">
        <v>0</v>
      </c>
    </row>
    <row r="4" spans="1:9" ht="15.75">
      <c r="A4" s="722" t="str">
        <f>+'B. Summary of Requirements '!A5</f>
        <v>Civil Division</v>
      </c>
      <c r="B4" s="722"/>
      <c r="C4" s="722"/>
      <c r="D4" s="722"/>
      <c r="E4" s="722"/>
      <c r="F4" s="722"/>
      <c r="G4" s="722"/>
      <c r="H4" s="53" t="s">
        <v>0</v>
      </c>
    </row>
    <row r="5" spans="1:9" ht="15.75">
      <c r="A5" s="722" t="str">
        <f>+'B. Summary of Requirements '!A6</f>
        <v>Salaries and Expenses</v>
      </c>
      <c r="B5" s="722"/>
      <c r="C5" s="722"/>
      <c r="D5" s="722"/>
      <c r="E5" s="722"/>
      <c r="F5" s="722"/>
      <c r="G5" s="722"/>
      <c r="H5" s="53" t="s">
        <v>0</v>
      </c>
    </row>
    <row r="6" spans="1:9">
      <c r="A6" s="750" t="s">
        <v>125</v>
      </c>
      <c r="B6" s="750"/>
      <c r="C6" s="750"/>
      <c r="D6" s="750"/>
      <c r="E6" s="750"/>
      <c r="F6" s="750"/>
      <c r="G6" s="750"/>
      <c r="H6" s="53" t="s">
        <v>0</v>
      </c>
      <c r="I6" s="53" t="s">
        <v>0</v>
      </c>
    </row>
    <row r="7" spans="1:9" ht="14.25" customHeight="1">
      <c r="A7" s="755"/>
      <c r="B7" s="755"/>
      <c r="C7" s="755"/>
      <c r="D7" s="755"/>
      <c r="E7" s="755"/>
      <c r="F7" s="755"/>
      <c r="G7" s="755"/>
      <c r="H7" s="53" t="s">
        <v>0</v>
      </c>
      <c r="I7" s="53" t="s">
        <v>0</v>
      </c>
    </row>
    <row r="8" spans="1:9" s="406" customFormat="1" ht="18" customHeight="1">
      <c r="A8" s="756" t="s">
        <v>124</v>
      </c>
      <c r="B8" s="751" t="s">
        <v>201</v>
      </c>
      <c r="C8" s="759"/>
      <c r="D8" s="759"/>
      <c r="E8" s="760"/>
      <c r="F8" s="751" t="s">
        <v>80</v>
      </c>
      <c r="G8" s="752"/>
      <c r="H8" s="53" t="s">
        <v>0</v>
      </c>
      <c r="I8" s="53" t="s">
        <v>0</v>
      </c>
    </row>
    <row r="9" spans="1:9" s="406" customFormat="1" ht="20.25" customHeight="1">
      <c r="A9" s="757"/>
      <c r="B9" s="744" t="s">
        <v>219</v>
      </c>
      <c r="C9" s="745"/>
      <c r="D9" s="746" t="s">
        <v>218</v>
      </c>
      <c r="E9" s="747"/>
      <c r="F9" s="753"/>
      <c r="G9" s="754"/>
      <c r="H9" s="53" t="s">
        <v>0</v>
      </c>
      <c r="I9" s="53" t="s">
        <v>0</v>
      </c>
    </row>
    <row r="10" spans="1:9" s="406" customFormat="1" ht="16.5" customHeight="1" thickBot="1">
      <c r="A10" s="758"/>
      <c r="B10" s="421" t="s">
        <v>142</v>
      </c>
      <c r="C10" s="386" t="s">
        <v>123</v>
      </c>
      <c r="D10" s="407" t="s">
        <v>142</v>
      </c>
      <c r="E10" s="386" t="s">
        <v>123</v>
      </c>
      <c r="F10" s="421" t="s">
        <v>142</v>
      </c>
      <c r="G10" s="420" t="s">
        <v>123</v>
      </c>
      <c r="H10" s="53" t="s">
        <v>0</v>
      </c>
      <c r="I10" s="53" t="s">
        <v>0</v>
      </c>
    </row>
    <row r="11" spans="1:9" s="406" customFormat="1">
      <c r="A11" s="387" t="s">
        <v>60</v>
      </c>
      <c r="B11" s="388">
        <v>38</v>
      </c>
      <c r="C11" s="429">
        <v>4659</v>
      </c>
      <c r="D11" s="389">
        <v>0</v>
      </c>
      <c r="E11" s="408"/>
      <c r="F11" s="422">
        <f>+B11+D11</f>
        <v>38</v>
      </c>
      <c r="G11" s="430">
        <f>+C11+E11</f>
        <v>4659</v>
      </c>
      <c r="H11" s="405" t="s">
        <v>0</v>
      </c>
    </row>
    <row r="12" spans="1:9" s="406" customFormat="1">
      <c r="A12" s="387" t="s">
        <v>61</v>
      </c>
      <c r="B12" s="388">
        <v>10</v>
      </c>
      <c r="C12" s="410">
        <v>770</v>
      </c>
      <c r="D12" s="389">
        <v>0</v>
      </c>
      <c r="E12" s="408"/>
      <c r="F12" s="390">
        <f t="shared" ref="F12:G18" si="0">+B12+D12</f>
        <v>10</v>
      </c>
      <c r="G12" s="423">
        <f t="shared" si="0"/>
        <v>770</v>
      </c>
      <c r="H12" s="405" t="s">
        <v>0</v>
      </c>
    </row>
    <row r="13" spans="1:9" s="406" customFormat="1">
      <c r="A13" s="387" t="s">
        <v>62</v>
      </c>
      <c r="B13" s="388">
        <v>2</v>
      </c>
      <c r="C13" s="410">
        <v>90</v>
      </c>
      <c r="D13" s="389">
        <v>0</v>
      </c>
      <c r="E13" s="408"/>
      <c r="F13" s="390">
        <f t="shared" si="0"/>
        <v>2</v>
      </c>
      <c r="G13" s="423">
        <f t="shared" si="0"/>
        <v>90</v>
      </c>
      <c r="H13" s="405" t="s">
        <v>0</v>
      </c>
    </row>
    <row r="14" spans="1:9" s="406" customFormat="1">
      <c r="A14" s="391" t="s">
        <v>63</v>
      </c>
      <c r="B14" s="392">
        <v>1</v>
      </c>
      <c r="C14" s="411">
        <v>35</v>
      </c>
      <c r="D14" s="389">
        <v>0</v>
      </c>
      <c r="E14" s="408"/>
      <c r="F14" s="390">
        <f t="shared" si="0"/>
        <v>1</v>
      </c>
      <c r="G14" s="423">
        <f t="shared" si="0"/>
        <v>35</v>
      </c>
      <c r="H14" s="405" t="s">
        <v>0</v>
      </c>
    </row>
    <row r="15" spans="1:9" s="406" customFormat="1" ht="8.25" customHeight="1">
      <c r="A15" s="393"/>
      <c r="B15" s="394"/>
      <c r="C15" s="412"/>
      <c r="D15" s="395"/>
      <c r="E15" s="409"/>
      <c r="F15" s="394"/>
      <c r="G15" s="424"/>
      <c r="H15" s="405" t="s">
        <v>0</v>
      </c>
    </row>
    <row r="16" spans="1:9" s="406" customFormat="1" ht="18.75" customHeight="1">
      <c r="A16" s="387" t="s">
        <v>5</v>
      </c>
      <c r="B16" s="388">
        <f>SUM(B11:B14)</f>
        <v>51</v>
      </c>
      <c r="C16" s="410">
        <f>SUM(C11:C14)</f>
        <v>5554</v>
      </c>
      <c r="D16" s="388">
        <f>SUM(D11:D14)</f>
        <v>0</v>
      </c>
      <c r="E16" s="410">
        <f>SUM(E11:E14)</f>
        <v>0</v>
      </c>
      <c r="F16" s="390">
        <f t="shared" si="0"/>
        <v>51</v>
      </c>
      <c r="G16" s="423">
        <f t="shared" si="0"/>
        <v>5554</v>
      </c>
      <c r="H16" s="405" t="s">
        <v>0</v>
      </c>
    </row>
    <row r="17" spans="1:8" s="406" customFormat="1">
      <c r="A17" s="396" t="s">
        <v>6</v>
      </c>
      <c r="B17" s="388">
        <f>+B16/-2</f>
        <v>-25.5</v>
      </c>
      <c r="C17" s="410">
        <f t="shared" ref="C17:E17" si="1">+C16/-2</f>
        <v>-2777</v>
      </c>
      <c r="D17" s="388">
        <f t="shared" si="1"/>
        <v>0</v>
      </c>
      <c r="E17" s="410">
        <f t="shared" si="1"/>
        <v>0</v>
      </c>
      <c r="F17" s="390">
        <f t="shared" si="0"/>
        <v>-25.5</v>
      </c>
      <c r="G17" s="423">
        <f t="shared" si="0"/>
        <v>-2777</v>
      </c>
      <c r="H17" s="405" t="s">
        <v>0</v>
      </c>
    </row>
    <row r="18" spans="1:8" s="406" customFormat="1">
      <c r="A18" s="391" t="s">
        <v>7</v>
      </c>
      <c r="B18" s="397"/>
      <c r="C18" s="411">
        <v>0</v>
      </c>
      <c r="D18" s="397">
        <v>0</v>
      </c>
      <c r="E18" s="411"/>
      <c r="F18" s="419">
        <f t="shared" si="0"/>
        <v>0</v>
      </c>
      <c r="G18" s="425">
        <f t="shared" si="0"/>
        <v>0</v>
      </c>
      <c r="H18" s="405" t="s">
        <v>0</v>
      </c>
    </row>
    <row r="19" spans="1:8" s="406" customFormat="1" ht="11.25" customHeight="1">
      <c r="A19" s="398"/>
      <c r="B19" s="89"/>
      <c r="C19" s="412"/>
      <c r="D19" s="89"/>
      <c r="E19" s="412"/>
      <c r="F19" s="89"/>
      <c r="G19" s="426"/>
      <c r="H19" s="405" t="s">
        <v>0</v>
      </c>
    </row>
    <row r="20" spans="1:8" s="406" customFormat="1">
      <c r="A20" s="399" t="s">
        <v>8</v>
      </c>
      <c r="B20" s="400">
        <f>SUM(B16:B18)</f>
        <v>25.5</v>
      </c>
      <c r="C20" s="413">
        <f t="shared" ref="C20:E20" si="2">SUM(C16:C18)</f>
        <v>2777</v>
      </c>
      <c r="D20" s="400">
        <f t="shared" si="2"/>
        <v>0</v>
      </c>
      <c r="E20" s="413">
        <f t="shared" si="2"/>
        <v>0</v>
      </c>
      <c r="F20" s="400">
        <f>SUM(F16:F18)</f>
        <v>25.5</v>
      </c>
      <c r="G20" s="427">
        <f>SUM(G16:G18)</f>
        <v>2777</v>
      </c>
      <c r="H20" s="405" t="s">
        <v>0</v>
      </c>
    </row>
    <row r="21" spans="1:8" s="406" customFormat="1">
      <c r="A21" s="387" t="s">
        <v>64</v>
      </c>
      <c r="B21" s="388"/>
      <c r="C21" s="416">
        <v>748</v>
      </c>
      <c r="D21" s="389"/>
      <c r="E21" s="408">
        <v>0</v>
      </c>
      <c r="F21" s="390"/>
      <c r="G21" s="423">
        <f t="shared" ref="G21:G30" si="3">+C21+E21</f>
        <v>748</v>
      </c>
      <c r="H21" s="405" t="s">
        <v>0</v>
      </c>
    </row>
    <row r="22" spans="1:8" s="406" customFormat="1">
      <c r="A22" s="387" t="s">
        <v>69</v>
      </c>
      <c r="B22" s="388"/>
      <c r="C22" s="417">
        <v>116</v>
      </c>
      <c r="D22" s="389"/>
      <c r="E22" s="408">
        <v>0</v>
      </c>
      <c r="F22" s="390"/>
      <c r="G22" s="423">
        <f t="shared" si="3"/>
        <v>116</v>
      </c>
      <c r="H22" s="405" t="s">
        <v>0</v>
      </c>
    </row>
    <row r="23" spans="1:8" s="406" customFormat="1">
      <c r="A23" s="387" t="s">
        <v>65</v>
      </c>
      <c r="B23" s="388"/>
      <c r="C23" s="410">
        <v>20</v>
      </c>
      <c r="D23" s="389"/>
      <c r="E23" s="408">
        <v>0</v>
      </c>
      <c r="F23" s="390"/>
      <c r="G23" s="423">
        <f t="shared" si="3"/>
        <v>20</v>
      </c>
      <c r="H23" s="405" t="s">
        <v>0</v>
      </c>
    </row>
    <row r="24" spans="1:8" s="406" customFormat="1">
      <c r="A24" s="387" t="s">
        <v>70</v>
      </c>
      <c r="B24" s="388"/>
      <c r="C24" s="410">
        <v>69</v>
      </c>
      <c r="D24" s="389"/>
      <c r="E24" s="408">
        <v>0</v>
      </c>
      <c r="F24" s="390"/>
      <c r="G24" s="423">
        <f t="shared" si="3"/>
        <v>69</v>
      </c>
      <c r="H24" s="405" t="s">
        <v>0</v>
      </c>
    </row>
    <row r="25" spans="1:8" s="406" customFormat="1">
      <c r="A25" s="387" t="s">
        <v>66</v>
      </c>
      <c r="B25" s="388"/>
      <c r="C25" s="410">
        <v>41</v>
      </c>
      <c r="D25" s="389"/>
      <c r="E25" s="408">
        <v>0</v>
      </c>
      <c r="F25" s="390"/>
      <c r="G25" s="423">
        <f t="shared" si="3"/>
        <v>41</v>
      </c>
      <c r="H25" s="405" t="s">
        <v>0</v>
      </c>
    </row>
    <row r="26" spans="1:8" s="406" customFormat="1">
      <c r="A26" s="387" t="s">
        <v>71</v>
      </c>
      <c r="B26" s="388"/>
      <c r="C26" s="410">
        <v>1967</v>
      </c>
      <c r="D26" s="389"/>
      <c r="E26" s="408">
        <v>-262</v>
      </c>
      <c r="F26" s="390"/>
      <c r="G26" s="423">
        <f>+C26+E26</f>
        <v>1705</v>
      </c>
      <c r="H26" s="405" t="s">
        <v>0</v>
      </c>
    </row>
    <row r="27" spans="1:8" s="406" customFormat="1">
      <c r="A27" s="387" t="s">
        <v>68</v>
      </c>
      <c r="B27" s="388"/>
      <c r="C27" s="410">
        <v>244</v>
      </c>
      <c r="D27" s="389"/>
      <c r="E27" s="408">
        <v>0</v>
      </c>
      <c r="F27" s="390"/>
      <c r="G27" s="423">
        <f t="shared" si="3"/>
        <v>244</v>
      </c>
      <c r="H27" s="405" t="s">
        <v>0</v>
      </c>
    </row>
    <row r="28" spans="1:8" s="406" customFormat="1">
      <c r="A28" s="387" t="s">
        <v>72</v>
      </c>
      <c r="B28" s="388"/>
      <c r="C28" s="410">
        <v>36</v>
      </c>
      <c r="D28" s="389"/>
      <c r="E28" s="408">
        <v>0</v>
      </c>
      <c r="F28" s="390"/>
      <c r="G28" s="423">
        <f t="shared" si="3"/>
        <v>36</v>
      </c>
      <c r="H28" s="405" t="s">
        <v>0</v>
      </c>
    </row>
    <row r="29" spans="1:8" s="406" customFormat="1">
      <c r="A29" s="393" t="s">
        <v>67</v>
      </c>
      <c r="B29" s="442"/>
      <c r="C29" s="443">
        <v>279</v>
      </c>
      <c r="D29" s="444"/>
      <c r="E29" s="408">
        <v>0</v>
      </c>
      <c r="F29" s="390"/>
      <c r="G29" s="423">
        <f t="shared" si="3"/>
        <v>279</v>
      </c>
      <c r="H29" s="405"/>
    </row>
    <row r="30" spans="1:8" s="406" customFormat="1">
      <c r="A30" s="391" t="s">
        <v>225</v>
      </c>
      <c r="B30" s="392"/>
      <c r="C30" s="416">
        <v>703</v>
      </c>
      <c r="D30" s="89"/>
      <c r="E30" s="414">
        <v>0</v>
      </c>
      <c r="F30" s="390"/>
      <c r="G30" s="423">
        <f t="shared" si="3"/>
        <v>703</v>
      </c>
      <c r="H30" s="405" t="s">
        <v>0</v>
      </c>
    </row>
    <row r="31" spans="1:8" s="406" customFormat="1" ht="15.75" thickBot="1">
      <c r="A31" s="401" t="s">
        <v>178</v>
      </c>
      <c r="B31" s="402">
        <f t="shared" ref="B31:E31" si="4">SUM(B20:B30)</f>
        <v>25.5</v>
      </c>
      <c r="C31" s="418">
        <f t="shared" si="4"/>
        <v>7000</v>
      </c>
      <c r="D31" s="403">
        <f t="shared" si="4"/>
        <v>0</v>
      </c>
      <c r="E31" s="415">
        <f t="shared" si="4"/>
        <v>-262</v>
      </c>
      <c r="F31" s="404">
        <f>SUM(F20:F30)</f>
        <v>25.5</v>
      </c>
      <c r="G31" s="428">
        <f>SUM(G20:G30)</f>
        <v>6738</v>
      </c>
      <c r="H31" s="405" t="s">
        <v>20</v>
      </c>
    </row>
    <row r="34" spans="7:7">
      <c r="G34" s="228"/>
    </row>
  </sheetData>
  <customSheetViews>
    <customSheetView guid="{4148B88B-8ED7-4FDE-9459-DEB244AD0552}"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1"/>
      <headerFooter alignWithMargins="0">
        <oddFooter xml:space="preserve">&amp;C&amp;"Times New Roman,Regular"&amp;14Exhibit J - Financial Analysis of Program Changes&amp;12
</oddFooter>
      </headerFooter>
    </customSheetView>
    <customSheetView guid="{56C0A34E-45B4-448B-85E5-70B3A8E6333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2"/>
      <headerFooter alignWithMargins="0">
        <oddFooter xml:space="preserve">&amp;C&amp;"Times New Roman,Regular"&amp;14Exhibit J - Financial Analysis of Program Changes&amp;12
</oddFooter>
      </headerFooter>
    </customSheetView>
    <customSheetView guid="{3118AF25-8423-420A-806A-487665220C68}" scale="55" showPageBreaks="1" fitToPage="1" printArea="1" view="pageBreakPreview">
      <pane xSplit="1" ySplit="10" topLeftCell="B11" activePane="bottomRight" state="frozen"/>
      <selection pane="bottomRight" activeCell="W35" sqref="W35"/>
      <pageMargins left="0.25" right="0.25" top="0.5" bottom="0.5" header="0.5" footer="0.5"/>
      <printOptions horizontalCentered="1"/>
      <pageSetup scale="41" fitToHeight="0" orientation="landscape" r:id="rId3"/>
      <headerFooter alignWithMargins="0">
        <oddFooter xml:space="preserve">&amp;C&amp;"Times New Roman,Regular"&amp;14Exhibit J - Financial Analysis of Program Changes&amp;12
</oddFooter>
      </headerFooter>
    </customSheetView>
    <customSheetView guid="{12C66D54-5067-4346-818B-6EAB1C8A9183}"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4"/>
      <headerFooter alignWithMargins="0">
        <oddFooter xml:space="preserve">&amp;C&amp;"Times New Roman,Regular"&amp;14Exhibit J - Financial Analysis of Program Changes&amp;12
</oddFooter>
      </headerFooter>
    </customSheetView>
    <customSheetView guid="{AAA2C323-B1AD-4B1B-8C8B-BD3EB7204F5D}" scale="55" showPageBreaks="1" fitToPage="1" printArea="1" view="pageBreakPreview">
      <pane xSplit="1" ySplit="10" topLeftCell="B11" activePane="bottomRight" state="frozen"/>
      <selection pane="bottomRight" activeCell="A42" sqref="A42:AA42"/>
      <pageMargins left="0.25" right="0.25" top="0.5" bottom="0.5" header="0.5" footer="0.5"/>
      <printOptions horizontalCentered="1"/>
      <pageSetup scale="41" fitToHeight="0" orientation="landscape" r:id="rId5"/>
      <headerFooter alignWithMargins="0">
        <oddFooter xml:space="preserve">&amp;C&amp;"Times New Roman,Regular"&amp;14Exhibit J - Financial Analysis of Program Changes&amp;12
</oddFooter>
      </headerFooter>
    </customSheetView>
  </customSheetViews>
  <mergeCells count="11">
    <mergeCell ref="B9:C9"/>
    <mergeCell ref="D9:E9"/>
    <mergeCell ref="A2:G2"/>
    <mergeCell ref="A4:G4"/>
    <mergeCell ref="A3:G3"/>
    <mergeCell ref="A5:G5"/>
    <mergeCell ref="A6:G6"/>
    <mergeCell ref="F8:G9"/>
    <mergeCell ref="A7:G7"/>
    <mergeCell ref="A8:A10"/>
    <mergeCell ref="B8:E8"/>
  </mergeCells>
  <phoneticPr fontId="0" type="noConversion"/>
  <printOptions horizontalCentered="1"/>
  <pageMargins left="0.25" right="0.25" top="0.5" bottom="0.25" header="0.25" footer="0.5"/>
  <pageSetup scale="95" fitToHeight="0" orientation="landscape" r:id="rId6"/>
  <headerFooter alignWithMargins="0">
    <oddFooter xml:space="preserve">&amp;C&amp;"Times New Roman,Regular"&amp;10Exhibit J - Financial Analysis of Program Changes&amp;12
</oddFooter>
  </headerFooter>
</worksheet>
</file>

<file path=xl/worksheets/sheet11.xml><?xml version="1.0" encoding="utf-8"?>
<worksheet xmlns="http://schemas.openxmlformats.org/spreadsheetml/2006/main" xmlns:r="http://schemas.openxmlformats.org/officeDocument/2006/relationships">
  <sheetPr codeName="Sheet16"/>
  <dimension ref="A1:L34"/>
  <sheetViews>
    <sheetView showGridLines="0" showOutlineSymbols="0" view="pageBreakPreview" zoomScale="75" zoomScaleNormal="75" zoomScaleSheetLayoutView="75" workbookViewId="0">
      <pane xSplit="1" ySplit="11" topLeftCell="B12" activePane="bottomRight" state="frozen"/>
      <selection pane="topRight" activeCell="B1" sqref="B1"/>
      <selection pane="bottomLeft" activeCell="A12" sqref="A12"/>
      <selection pane="bottomRight" activeCell="D11" sqref="D11"/>
    </sheetView>
  </sheetViews>
  <sheetFormatPr defaultColWidth="9.6640625" defaultRowHeight="15.75"/>
  <cols>
    <col min="1" max="1" width="57" style="4" customWidth="1"/>
    <col min="2" max="2" width="8.33203125" style="4" customWidth="1"/>
    <col min="3" max="3" width="11.6640625" style="4" customWidth="1"/>
    <col min="4" max="4" width="8.77734375" style="4" customWidth="1"/>
    <col min="5" max="5" width="12" style="4" customWidth="1"/>
    <col min="6" max="6" width="9.21875" style="4" customWidth="1"/>
    <col min="7" max="7" width="9.77734375" style="4" customWidth="1"/>
    <col min="8" max="8" width="7.77734375" style="4" customWidth="1"/>
    <col min="9" max="9" width="11.77734375" style="4" bestFit="1" customWidth="1"/>
    <col min="10" max="10" width="1.21875" style="52" customWidth="1"/>
    <col min="11" max="16384" width="9.6640625" style="4"/>
  </cols>
  <sheetData>
    <row r="1" spans="1:10" ht="20.25">
      <c r="A1" s="765" t="s">
        <v>104</v>
      </c>
      <c r="B1" s="766"/>
      <c r="C1" s="766"/>
      <c r="D1" s="766"/>
      <c r="E1" s="766"/>
      <c r="F1" s="766"/>
      <c r="G1" s="766"/>
      <c r="H1" s="766"/>
      <c r="I1" s="766"/>
      <c r="J1" s="175" t="s">
        <v>0</v>
      </c>
    </row>
    <row r="2" spans="1:10" ht="18.75">
      <c r="A2" s="767"/>
      <c r="B2" s="767"/>
      <c r="C2" s="767"/>
      <c r="D2" s="767"/>
      <c r="E2" s="767"/>
      <c r="F2" s="767"/>
      <c r="G2" s="767"/>
      <c r="H2" s="767"/>
      <c r="I2" s="767"/>
      <c r="J2" s="175" t="s">
        <v>0</v>
      </c>
    </row>
    <row r="3" spans="1:10" ht="33.75" customHeight="1">
      <c r="A3" s="768"/>
      <c r="B3" s="768"/>
      <c r="C3" s="768"/>
      <c r="D3" s="768"/>
      <c r="E3" s="768"/>
      <c r="F3" s="768"/>
      <c r="G3" s="768"/>
      <c r="H3" s="768"/>
      <c r="I3" s="768"/>
      <c r="J3" s="175" t="s">
        <v>0</v>
      </c>
    </row>
    <row r="4" spans="1:10" ht="20.25">
      <c r="A4" s="763" t="s">
        <v>149</v>
      </c>
      <c r="B4" s="764"/>
      <c r="C4" s="764"/>
      <c r="D4" s="764"/>
      <c r="E4" s="764"/>
      <c r="F4" s="764"/>
      <c r="G4" s="764"/>
      <c r="H4" s="764"/>
      <c r="I4" s="764"/>
      <c r="J4" s="175" t="s">
        <v>0</v>
      </c>
    </row>
    <row r="5" spans="1:10" ht="18.75">
      <c r="A5" s="761" t="str">
        <f>+'B. Summary of Requirements '!A5</f>
        <v>Civil Division</v>
      </c>
      <c r="B5" s="762"/>
      <c r="C5" s="762"/>
      <c r="D5" s="762"/>
      <c r="E5" s="762"/>
      <c r="F5" s="762"/>
      <c r="G5" s="762"/>
      <c r="H5" s="762"/>
      <c r="I5" s="762"/>
      <c r="J5" s="175" t="s">
        <v>0</v>
      </c>
    </row>
    <row r="6" spans="1:10" ht="18.75">
      <c r="A6" s="761" t="str">
        <f>+'B. Summary of Requirements '!A6</f>
        <v>Salaries and Expenses</v>
      </c>
      <c r="B6" s="764"/>
      <c r="C6" s="764"/>
      <c r="D6" s="764"/>
      <c r="E6" s="764"/>
      <c r="F6" s="764"/>
      <c r="G6" s="764"/>
      <c r="H6" s="764"/>
      <c r="I6" s="764"/>
      <c r="J6" s="175" t="s">
        <v>0</v>
      </c>
    </row>
    <row r="7" spans="1:10">
      <c r="A7" s="768"/>
      <c r="B7" s="768"/>
      <c r="C7" s="768"/>
      <c r="D7" s="768"/>
      <c r="E7" s="768"/>
      <c r="F7" s="768"/>
      <c r="G7" s="768"/>
      <c r="H7" s="768"/>
      <c r="I7" s="768"/>
      <c r="J7" s="175" t="s">
        <v>0</v>
      </c>
    </row>
    <row r="8" spans="1:10" ht="16.5" thickBot="1">
      <c r="A8" s="770" t="s">
        <v>143</v>
      </c>
      <c r="B8" s="770"/>
      <c r="C8" s="770"/>
      <c r="D8" s="770"/>
      <c r="E8" s="770"/>
      <c r="F8" s="770"/>
      <c r="G8" s="770"/>
      <c r="H8" s="770"/>
      <c r="I8" s="770"/>
      <c r="J8" s="175" t="s">
        <v>0</v>
      </c>
    </row>
    <row r="9" spans="1:10">
      <c r="A9" s="777" t="s">
        <v>40</v>
      </c>
      <c r="B9" s="771" t="s">
        <v>274</v>
      </c>
      <c r="C9" s="772"/>
      <c r="D9" s="771" t="s">
        <v>281</v>
      </c>
      <c r="E9" s="772"/>
      <c r="F9" s="771" t="s">
        <v>172</v>
      </c>
      <c r="G9" s="772"/>
      <c r="H9" s="771" t="s">
        <v>30</v>
      </c>
      <c r="I9" s="775"/>
      <c r="J9" s="175" t="s">
        <v>0</v>
      </c>
    </row>
    <row r="10" spans="1:10" ht="53.25" customHeight="1">
      <c r="A10" s="778"/>
      <c r="B10" s="773"/>
      <c r="C10" s="774"/>
      <c r="D10" s="773"/>
      <c r="E10" s="774"/>
      <c r="F10" s="773"/>
      <c r="G10" s="774"/>
      <c r="H10" s="773"/>
      <c r="I10" s="776"/>
      <c r="J10" s="175" t="s">
        <v>0</v>
      </c>
    </row>
    <row r="11" spans="1:10" ht="16.5" thickBot="1">
      <c r="A11" s="779"/>
      <c r="B11" s="117" t="s">
        <v>142</v>
      </c>
      <c r="C11" s="118" t="s">
        <v>144</v>
      </c>
      <c r="D11" s="117" t="s">
        <v>142</v>
      </c>
      <c r="E11" s="118" t="s">
        <v>144</v>
      </c>
      <c r="F11" s="117" t="s">
        <v>142</v>
      </c>
      <c r="G11" s="118" t="s">
        <v>144</v>
      </c>
      <c r="H11" s="117" t="s">
        <v>142</v>
      </c>
      <c r="I11" s="260" t="s">
        <v>144</v>
      </c>
      <c r="J11" s="175" t="s">
        <v>0</v>
      </c>
    </row>
    <row r="12" spans="1:10">
      <c r="A12" s="345" t="s">
        <v>205</v>
      </c>
      <c r="B12" s="69">
        <v>1</v>
      </c>
      <c r="C12" s="343"/>
      <c r="D12" s="69">
        <v>1</v>
      </c>
      <c r="E12" s="346"/>
      <c r="F12" s="69">
        <v>1</v>
      </c>
      <c r="G12" s="346"/>
      <c r="H12" s="348">
        <f t="shared" ref="H12:H28" si="0">+F12-D12</f>
        <v>0</v>
      </c>
      <c r="I12" s="344"/>
      <c r="J12" s="175"/>
    </row>
    <row r="13" spans="1:10">
      <c r="A13" s="112" t="s">
        <v>98</v>
      </c>
      <c r="B13" s="69">
        <v>39</v>
      </c>
      <c r="C13" s="70"/>
      <c r="D13" s="69">
        <v>39</v>
      </c>
      <c r="E13" s="70"/>
      <c r="F13" s="69">
        <v>39</v>
      </c>
      <c r="G13" s="70"/>
      <c r="H13" s="348">
        <f t="shared" si="0"/>
        <v>0</v>
      </c>
      <c r="I13" s="342"/>
      <c r="J13" s="175" t="s">
        <v>0</v>
      </c>
    </row>
    <row r="14" spans="1:10">
      <c r="A14" s="113" t="s">
        <v>97</v>
      </c>
      <c r="B14" s="69">
        <v>744</v>
      </c>
      <c r="C14" s="70"/>
      <c r="D14" s="69">
        <v>744</v>
      </c>
      <c r="E14" s="70"/>
      <c r="F14" s="69">
        <v>746</v>
      </c>
      <c r="G14" s="70"/>
      <c r="H14" s="348">
        <f t="shared" si="0"/>
        <v>2</v>
      </c>
      <c r="I14" s="261"/>
      <c r="J14" s="175" t="s">
        <v>0</v>
      </c>
    </row>
    <row r="15" spans="1:10">
      <c r="A15" s="113" t="s">
        <v>96</v>
      </c>
      <c r="B15" s="69">
        <v>152</v>
      </c>
      <c r="C15" s="70"/>
      <c r="D15" s="69">
        <v>153</v>
      </c>
      <c r="E15" s="70"/>
      <c r="F15" s="69">
        <v>194</v>
      </c>
      <c r="G15" s="70"/>
      <c r="H15" s="348">
        <f t="shared" si="0"/>
        <v>41</v>
      </c>
      <c r="I15" s="261"/>
      <c r="J15" s="175" t="s">
        <v>0</v>
      </c>
    </row>
    <row r="16" spans="1:10">
      <c r="A16" s="113" t="s">
        <v>95</v>
      </c>
      <c r="B16" s="69">
        <v>96</v>
      </c>
      <c r="C16" s="70"/>
      <c r="D16" s="69">
        <v>96</v>
      </c>
      <c r="E16" s="70"/>
      <c r="F16" s="69">
        <v>96</v>
      </c>
      <c r="G16" s="70"/>
      <c r="H16" s="348">
        <f t="shared" si="0"/>
        <v>0</v>
      </c>
      <c r="I16" s="261"/>
      <c r="J16" s="175" t="s">
        <v>0</v>
      </c>
    </row>
    <row r="17" spans="1:12">
      <c r="A17" s="113" t="s">
        <v>94</v>
      </c>
      <c r="B17" s="69">
        <v>55</v>
      </c>
      <c r="C17" s="70"/>
      <c r="D17" s="69">
        <v>56</v>
      </c>
      <c r="E17" s="70"/>
      <c r="F17" s="69">
        <v>66</v>
      </c>
      <c r="G17" s="70"/>
      <c r="H17" s="348">
        <f t="shared" si="0"/>
        <v>10</v>
      </c>
      <c r="I17" s="261"/>
      <c r="J17" s="175" t="s">
        <v>0</v>
      </c>
    </row>
    <row r="18" spans="1:12">
      <c r="A18" s="113" t="s">
        <v>93</v>
      </c>
      <c r="B18" s="69">
        <v>109</v>
      </c>
      <c r="C18" s="70"/>
      <c r="D18" s="69">
        <v>109</v>
      </c>
      <c r="E18" s="70"/>
      <c r="F18" s="69">
        <v>109</v>
      </c>
      <c r="G18" s="70"/>
      <c r="H18" s="348">
        <f t="shared" si="0"/>
        <v>0</v>
      </c>
      <c r="I18" s="261"/>
      <c r="J18" s="175" t="s">
        <v>0</v>
      </c>
    </row>
    <row r="19" spans="1:12">
      <c r="A19" s="113" t="s">
        <v>92</v>
      </c>
      <c r="B19" s="69">
        <v>7</v>
      </c>
      <c r="C19" s="70"/>
      <c r="D19" s="69">
        <v>7</v>
      </c>
      <c r="E19" s="70"/>
      <c r="F19" s="69">
        <v>7</v>
      </c>
      <c r="G19" s="70"/>
      <c r="H19" s="348">
        <f t="shared" si="0"/>
        <v>0</v>
      </c>
      <c r="I19" s="261"/>
      <c r="J19" s="175" t="s">
        <v>0</v>
      </c>
    </row>
    <row r="20" spans="1:12">
      <c r="A20" s="113" t="s">
        <v>91</v>
      </c>
      <c r="B20" s="69">
        <v>81</v>
      </c>
      <c r="C20" s="70"/>
      <c r="D20" s="69">
        <v>81</v>
      </c>
      <c r="E20" s="70"/>
      <c r="F20" s="69">
        <v>81</v>
      </c>
      <c r="G20" s="70"/>
      <c r="H20" s="348">
        <f t="shared" si="0"/>
        <v>0</v>
      </c>
      <c r="I20" s="261"/>
      <c r="J20" s="175" t="s">
        <v>0</v>
      </c>
    </row>
    <row r="21" spans="1:12">
      <c r="A21" s="113" t="s">
        <v>90</v>
      </c>
      <c r="B21" s="69">
        <v>28</v>
      </c>
      <c r="C21" s="70"/>
      <c r="D21" s="69">
        <v>28</v>
      </c>
      <c r="E21" s="70"/>
      <c r="F21" s="69">
        <v>28</v>
      </c>
      <c r="G21" s="70"/>
      <c r="H21" s="348">
        <f t="shared" si="0"/>
        <v>0</v>
      </c>
      <c r="I21" s="261"/>
      <c r="J21" s="175" t="s">
        <v>0</v>
      </c>
    </row>
    <row r="22" spans="1:12">
      <c r="A22" s="113" t="s">
        <v>89</v>
      </c>
      <c r="B22" s="69">
        <v>84</v>
      </c>
      <c r="C22" s="70"/>
      <c r="D22" s="69">
        <v>84</v>
      </c>
      <c r="E22" s="70"/>
      <c r="F22" s="69">
        <v>86</v>
      </c>
      <c r="G22" s="70"/>
      <c r="H22" s="348">
        <f t="shared" si="0"/>
        <v>2</v>
      </c>
      <c r="I22" s="261"/>
      <c r="J22" s="175" t="s">
        <v>0</v>
      </c>
    </row>
    <row r="23" spans="1:12">
      <c r="A23" s="113" t="s">
        <v>88</v>
      </c>
      <c r="B23" s="69">
        <v>6</v>
      </c>
      <c r="C23" s="70"/>
      <c r="D23" s="69">
        <v>6</v>
      </c>
      <c r="E23" s="70"/>
      <c r="F23" s="69">
        <v>6</v>
      </c>
      <c r="G23" s="70"/>
      <c r="H23" s="348">
        <f t="shared" si="0"/>
        <v>0</v>
      </c>
      <c r="I23" s="261"/>
      <c r="J23" s="175" t="s">
        <v>0</v>
      </c>
    </row>
    <row r="24" spans="1:12">
      <c r="A24" s="113" t="s">
        <v>87</v>
      </c>
      <c r="B24" s="69">
        <v>15</v>
      </c>
      <c r="C24" s="70"/>
      <c r="D24" s="69">
        <v>15</v>
      </c>
      <c r="E24" s="70"/>
      <c r="F24" s="69">
        <v>16</v>
      </c>
      <c r="G24" s="70"/>
      <c r="H24" s="348">
        <f t="shared" si="0"/>
        <v>1</v>
      </c>
      <c r="I24" s="261"/>
      <c r="J24" s="175" t="s">
        <v>0</v>
      </c>
    </row>
    <row r="25" spans="1:12">
      <c r="A25" s="113" t="s">
        <v>85</v>
      </c>
      <c r="B25" s="69">
        <v>0</v>
      </c>
      <c r="C25" s="70"/>
      <c r="D25" s="69">
        <v>0</v>
      </c>
      <c r="E25" s="70"/>
      <c r="F25" s="69">
        <v>0</v>
      </c>
      <c r="G25" s="70"/>
      <c r="H25" s="348">
        <f t="shared" si="0"/>
        <v>0</v>
      </c>
      <c r="I25" s="261"/>
      <c r="J25" s="175" t="s">
        <v>0</v>
      </c>
    </row>
    <row r="26" spans="1:12">
      <c r="A26" s="113" t="s">
        <v>86</v>
      </c>
      <c r="B26" s="130">
        <v>1</v>
      </c>
      <c r="C26" s="70"/>
      <c r="D26" s="130">
        <v>1</v>
      </c>
      <c r="E26" s="70"/>
      <c r="F26" s="130">
        <v>1</v>
      </c>
      <c r="G26" s="70"/>
      <c r="H26" s="348">
        <f t="shared" si="0"/>
        <v>0</v>
      </c>
      <c r="I26" s="261"/>
      <c r="J26" s="175" t="s">
        <v>0</v>
      </c>
    </row>
    <row r="27" spans="1:12">
      <c r="A27" s="113" t="s">
        <v>84</v>
      </c>
      <c r="B27" s="69">
        <v>0</v>
      </c>
      <c r="C27" s="70"/>
      <c r="D27" s="69">
        <v>0</v>
      </c>
      <c r="E27" s="70"/>
      <c r="F27" s="69">
        <v>0</v>
      </c>
      <c r="G27" s="70"/>
      <c r="H27" s="348">
        <f t="shared" si="0"/>
        <v>0</v>
      </c>
      <c r="I27" s="261"/>
      <c r="J27" s="175" t="s">
        <v>0</v>
      </c>
    </row>
    <row r="28" spans="1:12">
      <c r="A28" s="113" t="s">
        <v>83</v>
      </c>
      <c r="B28" s="71">
        <v>0</v>
      </c>
      <c r="C28" s="72"/>
      <c r="D28" s="71">
        <v>0</v>
      </c>
      <c r="E28" s="72"/>
      <c r="F28" s="71">
        <v>0</v>
      </c>
      <c r="G28" s="72"/>
      <c r="H28" s="347">
        <f t="shared" si="0"/>
        <v>0</v>
      </c>
      <c r="I28" s="262"/>
      <c r="J28" s="175" t="s">
        <v>0</v>
      </c>
    </row>
    <row r="29" spans="1:12">
      <c r="A29" s="114" t="s">
        <v>179</v>
      </c>
      <c r="B29" s="73">
        <f>SUM(B12:B28)</f>
        <v>1418</v>
      </c>
      <c r="C29" s="103"/>
      <c r="D29" s="73">
        <f>SUM(D12:D28)</f>
        <v>1420</v>
      </c>
      <c r="E29" s="103"/>
      <c r="F29" s="73">
        <f>SUM(F12:F28)</f>
        <v>1476</v>
      </c>
      <c r="G29" s="103"/>
      <c r="H29" s="73">
        <f>SUM(H12:H28)</f>
        <v>56</v>
      </c>
      <c r="I29" s="263"/>
      <c r="J29" s="175" t="s">
        <v>0</v>
      </c>
      <c r="L29" s="12"/>
    </row>
    <row r="30" spans="1:12">
      <c r="A30" s="115" t="s">
        <v>16</v>
      </c>
      <c r="B30" s="74"/>
      <c r="C30" s="45">
        <v>179147</v>
      </c>
      <c r="D30" s="74"/>
      <c r="E30" s="45">
        <v>179147</v>
      </c>
      <c r="F30" s="78"/>
      <c r="G30" s="45">
        <v>180043</v>
      </c>
      <c r="H30" s="74"/>
      <c r="I30" s="264"/>
      <c r="J30" s="175" t="s">
        <v>0</v>
      </c>
    </row>
    <row r="31" spans="1:12">
      <c r="A31" s="115" t="s">
        <v>73</v>
      </c>
      <c r="B31" s="75"/>
      <c r="C31" s="45">
        <v>114754</v>
      </c>
      <c r="D31" s="74"/>
      <c r="E31" s="45">
        <v>114754</v>
      </c>
      <c r="F31" s="78"/>
      <c r="G31" s="45">
        <v>115328</v>
      </c>
      <c r="H31" s="74"/>
      <c r="I31" s="261"/>
      <c r="J31" s="175" t="s">
        <v>0</v>
      </c>
    </row>
    <row r="32" spans="1:12" ht="16.5" thickBot="1">
      <c r="A32" s="116" t="s">
        <v>74</v>
      </c>
      <c r="B32" s="76"/>
      <c r="C32" s="104">
        <v>14</v>
      </c>
      <c r="D32" s="77"/>
      <c r="E32" s="104">
        <v>14</v>
      </c>
      <c r="F32" s="77"/>
      <c r="G32" s="104">
        <v>14</v>
      </c>
      <c r="H32" s="77"/>
      <c r="I32" s="265"/>
      <c r="J32" s="175" t="s">
        <v>20</v>
      </c>
    </row>
    <row r="33" spans="1:10">
      <c r="A33" s="769"/>
      <c r="B33" s="719"/>
      <c r="C33" s="719"/>
      <c r="D33" s="719"/>
      <c r="E33" s="719"/>
      <c r="F33" s="719"/>
      <c r="G33" s="719"/>
      <c r="H33" s="719"/>
      <c r="I33" s="719"/>
      <c r="J33" s="719"/>
    </row>
    <row r="34" spans="1:10">
      <c r="A34" s="7"/>
      <c r="B34" s="7"/>
      <c r="C34" s="7"/>
      <c r="D34" s="7"/>
      <c r="E34" s="7"/>
      <c r="F34" s="7"/>
      <c r="G34" s="7"/>
      <c r="H34" s="7"/>
      <c r="I34" s="7"/>
      <c r="J34" s="176"/>
    </row>
  </sheetData>
  <customSheetViews>
    <customSheetView guid="{4148B88B-8ED7-4FDE-9459-DEB244AD0552}" scale="75" showPageBreaks="1" showGridLines="0" outlineSymbols="0" printArea="1" view="pageBreakPreview">
      <pane xSplit="1" ySplit="11" topLeftCell="B12" activePane="bottomRight" state="frozen"/>
      <selection pane="bottomRight" activeCell="E23" sqref="E23"/>
      <pageMargins left="0.5" right="0.5" top="0.5" bottom="0.55000000000000004" header="0" footer="0"/>
      <printOptions horizontalCentered="1"/>
      <pageSetup scale="67" orientation="landscape" horizontalDpi="300" verticalDpi="300" r:id="rId1"/>
      <headerFooter alignWithMargins="0">
        <oddFooter>&amp;C&amp;"Times New Roman,Regular"Exhibit K - Summary of Requirements by Grade</oddFooter>
      </headerFooter>
    </customSheetView>
    <customSheetView guid="{56C0A34E-45B4-448B-85E5-70B3A8E63333}" scale="75" showPageBreaks="1" showGridLines="0" outlineSymbols="0" printArea="1" view="pageBreakPreview">
      <pane xSplit="1" ySplit="11" topLeftCell="B12" activePane="bottomRight" state="frozen"/>
      <selection pane="bottomRight" activeCell="D9" sqref="D9:E10"/>
      <pageMargins left="0.5" right="0.5" top="0.5" bottom="0.55000000000000004" header="0" footer="0"/>
      <printOptions horizontalCentered="1"/>
      <pageSetup scale="67" orientation="landscape" horizontalDpi="300" verticalDpi="300" r:id="rId2"/>
      <headerFooter alignWithMargins="0">
        <oddFooter>&amp;C&amp;"Times New Roman,Regular"Exhibit K - Summary of Requirements by Grade</oddFooter>
      </headerFooter>
    </customSheetView>
    <customSheetView guid="{3118AF25-8423-420A-806A-487665220C68}" scale="75" showPageBreaks="1" showGridLines="0" outlineSymbols="0" printArea="1" view="pageBreakPreview">
      <pane xSplit="1" ySplit="11" topLeftCell="B24" activePane="bottomRight" state="frozen"/>
      <selection pane="bottomRight" activeCell="F29" sqref="F29"/>
      <pageMargins left="0.5" right="0.5" top="0.5" bottom="0.55000000000000004" header="0" footer="0"/>
      <printOptions horizontalCentered="1"/>
      <pageSetup scale="67" orientation="landscape" horizontalDpi="300" verticalDpi="300" r:id="rId3"/>
      <headerFooter alignWithMargins="0">
        <oddFooter>&amp;C&amp;"Times New Roman,Regular"Exhibit K - Summary of Requirements by Grade</oddFooter>
      </headerFooter>
    </customSheetView>
    <customSheetView guid="{12C66D54-5067-4346-818B-6EAB1C8A9183}" scale="75" showPageBreaks="1" showGridLines="0" outlineSymbols="0" printArea="1" view="pageBreakPreview">
      <pane xSplit="1" ySplit="11" topLeftCell="B12" activePane="bottomRight" state="frozen"/>
      <selection pane="bottomRight" activeCell="H14" sqref="H14"/>
      <pageMargins left="0.5" right="0.5" top="0.5" bottom="0.55000000000000004" header="0" footer="0"/>
      <printOptions horizontalCentered="1"/>
      <pageSetup scale="67" orientation="landscape" horizontalDpi="300" verticalDpi="300" r:id="rId4"/>
      <headerFooter alignWithMargins="0">
        <oddFooter>&amp;C&amp;"Times New Roman,Regular"Exhibit K - Summary of Requirements by Grade</oddFooter>
      </headerFooter>
    </customSheetView>
    <customSheetView guid="{AAA2C323-B1AD-4B1B-8C8B-BD3EB7204F5D}" scale="75" showPageBreaks="1" showGridLines="0" outlineSymbols="0" printArea="1" view="pageBreakPreview">
      <pane xSplit="1" ySplit="11" topLeftCell="B12" activePane="bottomRight" state="frozen"/>
      <selection pane="bottomRight" activeCell="H14" sqref="H14"/>
      <pageMargins left="0.5" right="0.5" top="0.5" bottom="0.55000000000000004" header="0" footer="0"/>
      <printOptions horizontalCentered="1"/>
      <pageSetup scale="67" orientation="landscape" horizontalDpi="300" verticalDpi="300" r:id="rId5"/>
      <headerFooter alignWithMargins="0">
        <oddFooter>&amp;C&amp;"Times New Roman,Regular"Exhibit K - Summary of Requirements by Grade</oddFooter>
      </headerFooter>
    </customSheetView>
  </customSheetViews>
  <mergeCells count="14">
    <mergeCell ref="A33:J33"/>
    <mergeCell ref="A7:I7"/>
    <mergeCell ref="A8:I8"/>
    <mergeCell ref="A6:I6"/>
    <mergeCell ref="B9:C10"/>
    <mergeCell ref="D9:E10"/>
    <mergeCell ref="F9:G10"/>
    <mergeCell ref="H9:I10"/>
    <mergeCell ref="A9:A11"/>
    <mergeCell ref="A5:I5"/>
    <mergeCell ref="A4:I4"/>
    <mergeCell ref="A1:I1"/>
    <mergeCell ref="A2:I2"/>
    <mergeCell ref="A3:I3"/>
  </mergeCells>
  <phoneticPr fontId="0" type="noConversion"/>
  <printOptions horizontalCentered="1"/>
  <pageMargins left="0.5" right="0.5" top="0.5" bottom="0.55000000000000004" header="0" footer="0.5"/>
  <pageSetup scale="67" orientation="landscape" r:id="rId6"/>
  <headerFooter alignWithMargins="0">
    <oddFooter>&amp;C&amp;"Times New Roman,Regular"Exhibit K - Summary of Requirements by Grade</oddFooter>
  </headerFooter>
</worksheet>
</file>

<file path=xl/worksheets/sheet12.xml><?xml version="1.0" encoding="utf-8"?>
<worksheet xmlns="http://schemas.openxmlformats.org/spreadsheetml/2006/main" xmlns:r="http://schemas.openxmlformats.org/officeDocument/2006/relationships">
  <sheetPr codeName="Sheet17"/>
  <dimension ref="A1:Z189"/>
  <sheetViews>
    <sheetView view="pageBreakPreview" zoomScale="75" zoomScaleNormal="75" zoomScaleSheetLayoutView="50" workbookViewId="0">
      <pane xSplit="1" ySplit="9" topLeftCell="B10" activePane="bottomRight" state="frozen"/>
      <selection pane="topRight" activeCell="B1" sqref="B1"/>
      <selection pane="bottomLeft" activeCell="A10" sqref="A10"/>
      <selection pane="bottomRight" activeCell="N6" sqref="N6"/>
    </sheetView>
  </sheetViews>
  <sheetFormatPr defaultRowHeight="15.75"/>
  <cols>
    <col min="1" max="1" width="65.33203125" style="1" customWidth="1"/>
    <col min="2" max="2" width="8.88671875" style="1"/>
    <col min="3" max="3" width="10.109375" style="1" customWidth="1"/>
    <col min="4" max="4" width="8.88671875" style="1"/>
    <col min="5" max="5" width="10.6640625" style="1" customWidth="1"/>
    <col min="6" max="6" width="8.88671875" style="1"/>
    <col min="7" max="7" width="10.5546875" style="1" bestFit="1" customWidth="1"/>
    <col min="8" max="8" width="8.88671875" style="1"/>
    <col min="9" max="9" width="10.33203125" style="1" customWidth="1"/>
    <col min="10" max="12" width="8.88671875" style="1" hidden="1" customWidth="1"/>
    <col min="13" max="13" width="1" style="51" customWidth="1"/>
    <col min="15" max="16384" width="8.88671875" style="1"/>
  </cols>
  <sheetData>
    <row r="1" spans="1:13" ht="19.149999999999999" customHeight="1">
      <c r="A1" s="530" t="s">
        <v>103</v>
      </c>
      <c r="B1" s="783"/>
      <c r="C1" s="783"/>
      <c r="D1" s="783"/>
      <c r="E1" s="783"/>
      <c r="F1" s="783"/>
      <c r="G1" s="783"/>
      <c r="H1" s="783"/>
      <c r="I1" s="783"/>
      <c r="M1" s="50" t="s">
        <v>0</v>
      </c>
    </row>
    <row r="2" spans="1:13" ht="19.149999999999999" customHeight="1">
      <c r="A2" s="792"/>
      <c r="B2" s="793"/>
      <c r="C2" s="793"/>
      <c r="D2" s="793"/>
      <c r="E2" s="793"/>
      <c r="F2" s="793"/>
      <c r="G2" s="793"/>
      <c r="H2" s="793"/>
      <c r="I2" s="793"/>
      <c r="M2" s="50" t="s">
        <v>0</v>
      </c>
    </row>
    <row r="3" spans="1:13" ht="18.75">
      <c r="A3" s="794" t="s">
        <v>78</v>
      </c>
      <c r="B3" s="783"/>
      <c r="C3" s="783"/>
      <c r="D3" s="783"/>
      <c r="E3" s="783"/>
      <c r="F3" s="783"/>
      <c r="G3" s="783"/>
      <c r="H3" s="783"/>
      <c r="I3" s="783"/>
      <c r="M3" s="50" t="s">
        <v>0</v>
      </c>
    </row>
    <row r="4" spans="1:13" ht="16.5">
      <c r="A4" s="782" t="str">
        <f>+'B. Summary of Requirements '!A5</f>
        <v>Civil Division</v>
      </c>
      <c r="B4" s="783"/>
      <c r="C4" s="783"/>
      <c r="D4" s="783"/>
      <c r="E4" s="783"/>
      <c r="F4" s="783"/>
      <c r="G4" s="783"/>
      <c r="H4" s="783"/>
      <c r="I4" s="783"/>
      <c r="M4" s="50" t="s">
        <v>0</v>
      </c>
    </row>
    <row r="5" spans="1:13" ht="16.5">
      <c r="A5" s="782" t="str">
        <f>+'B. Summary of Requirements '!A6</f>
        <v>Salaries and Expenses</v>
      </c>
      <c r="B5" s="783"/>
      <c r="C5" s="783"/>
      <c r="D5" s="783"/>
      <c r="E5" s="783"/>
      <c r="F5" s="783"/>
      <c r="G5" s="783"/>
      <c r="H5" s="783"/>
      <c r="I5" s="783"/>
      <c r="M5" s="50" t="s">
        <v>0</v>
      </c>
    </row>
    <row r="6" spans="1:13">
      <c r="A6" s="786" t="s">
        <v>125</v>
      </c>
      <c r="B6" s="783"/>
      <c r="C6" s="783"/>
      <c r="D6" s="783"/>
      <c r="E6" s="783"/>
      <c r="F6" s="783"/>
      <c r="G6" s="783"/>
      <c r="H6" s="783"/>
      <c r="I6" s="783"/>
      <c r="M6" s="50" t="s">
        <v>0</v>
      </c>
    </row>
    <row r="7" spans="1:13" ht="11.25" customHeight="1">
      <c r="A7" s="781"/>
      <c r="B7" s="781"/>
      <c r="C7" s="781"/>
      <c r="D7" s="781"/>
      <c r="E7" s="781"/>
      <c r="F7" s="781"/>
      <c r="G7" s="781"/>
      <c r="H7" s="781"/>
      <c r="I7" s="781"/>
      <c r="M7" s="50" t="s">
        <v>0</v>
      </c>
    </row>
    <row r="8" spans="1:13" ht="44.25" customHeight="1">
      <c r="A8" s="784" t="s">
        <v>75</v>
      </c>
      <c r="B8" s="787" t="s">
        <v>180</v>
      </c>
      <c r="C8" s="788"/>
      <c r="D8" s="787" t="s">
        <v>175</v>
      </c>
      <c r="E8" s="788"/>
      <c r="F8" s="789" t="s">
        <v>172</v>
      </c>
      <c r="G8" s="791"/>
      <c r="H8" s="789" t="s">
        <v>159</v>
      </c>
      <c r="I8" s="790"/>
      <c r="J8" s="4"/>
      <c r="M8" s="50" t="s">
        <v>0</v>
      </c>
    </row>
    <row r="9" spans="1:13" ht="25.5" customHeight="1" thickBot="1">
      <c r="A9" s="785"/>
      <c r="B9" s="127" t="s">
        <v>35</v>
      </c>
      <c r="C9" s="128" t="s">
        <v>144</v>
      </c>
      <c r="D9" s="127" t="s">
        <v>35</v>
      </c>
      <c r="E9" s="128" t="s">
        <v>144</v>
      </c>
      <c r="F9" s="127" t="s">
        <v>35</v>
      </c>
      <c r="G9" s="128" t="s">
        <v>144</v>
      </c>
      <c r="H9" s="127" t="s">
        <v>35</v>
      </c>
      <c r="I9" s="129" t="s">
        <v>144</v>
      </c>
      <c r="J9" s="4"/>
      <c r="M9" s="50" t="s">
        <v>0</v>
      </c>
    </row>
    <row r="10" spans="1:13">
      <c r="A10" s="119" t="s">
        <v>14</v>
      </c>
      <c r="B10" s="79">
        <v>1385</v>
      </c>
      <c r="C10" s="149">
        <v>149916</v>
      </c>
      <c r="D10" s="79">
        <v>1329</v>
      </c>
      <c r="E10" s="149">
        <v>149719</v>
      </c>
      <c r="F10" s="79">
        <v>1360</v>
      </c>
      <c r="G10" s="149">
        <v>153432</v>
      </c>
      <c r="H10" s="79">
        <f>F10-D10</f>
        <v>31</v>
      </c>
      <c r="I10" s="150">
        <f>G10-E10</f>
        <v>3713</v>
      </c>
      <c r="J10" s="4"/>
      <c r="M10" s="50" t="s">
        <v>0</v>
      </c>
    </row>
    <row r="11" spans="1:13">
      <c r="A11" s="120" t="s">
        <v>59</v>
      </c>
      <c r="B11" s="79">
        <v>59</v>
      </c>
      <c r="C11" s="80">
        <v>4398</v>
      </c>
      <c r="D11" s="79">
        <v>59</v>
      </c>
      <c r="E11" s="80">
        <v>4398</v>
      </c>
      <c r="F11" s="79">
        <v>59</v>
      </c>
      <c r="G11" s="80">
        <v>4407</v>
      </c>
      <c r="H11" s="79">
        <f>F11-D11</f>
        <v>0</v>
      </c>
      <c r="I11" s="68">
        <f>G11-E11</f>
        <v>9</v>
      </c>
      <c r="J11" s="11" t="s">
        <v>33</v>
      </c>
      <c r="K11" s="1" t="s">
        <v>34</v>
      </c>
      <c r="M11" s="50" t="s">
        <v>0</v>
      </c>
    </row>
    <row r="12" spans="1:13">
      <c r="A12" s="120" t="s">
        <v>41</v>
      </c>
      <c r="B12" s="218">
        <v>3</v>
      </c>
      <c r="C12" s="80">
        <v>1271</v>
      </c>
      <c r="D12" s="218">
        <f t="shared" ref="D12:G12" si="0">D13+D14</f>
        <v>8</v>
      </c>
      <c r="E12" s="80">
        <f t="shared" si="0"/>
        <v>1115</v>
      </c>
      <c r="F12" s="218">
        <f t="shared" si="0"/>
        <v>8</v>
      </c>
      <c r="G12" s="80">
        <f t="shared" si="0"/>
        <v>1115</v>
      </c>
      <c r="H12" s="79">
        <f>F12-D12</f>
        <v>0</v>
      </c>
      <c r="I12" s="68">
        <f t="shared" ref="I12:I15" si="1">G12-E12</f>
        <v>0</v>
      </c>
      <c r="J12" s="4">
        <v>93</v>
      </c>
      <c r="M12" s="50" t="s">
        <v>0</v>
      </c>
    </row>
    <row r="13" spans="1:13">
      <c r="A13" s="121" t="s">
        <v>43</v>
      </c>
      <c r="B13" s="85">
        <v>3</v>
      </c>
      <c r="C13" s="86">
        <v>220</v>
      </c>
      <c r="D13" s="85">
        <v>8</v>
      </c>
      <c r="E13" s="86">
        <v>220</v>
      </c>
      <c r="F13" s="85">
        <v>8</v>
      </c>
      <c r="G13" s="86">
        <v>220</v>
      </c>
      <c r="H13" s="85">
        <f t="shared" ref="H13:H15" si="2">F13-D13</f>
        <v>0</v>
      </c>
      <c r="I13" s="87">
        <f t="shared" si="1"/>
        <v>0</v>
      </c>
      <c r="J13" s="4"/>
      <c r="M13" s="50" t="s">
        <v>0</v>
      </c>
    </row>
    <row r="14" spans="1:13">
      <c r="A14" s="121" t="s">
        <v>42</v>
      </c>
      <c r="B14" s="85">
        <v>0</v>
      </c>
      <c r="C14" s="86">
        <v>1051</v>
      </c>
      <c r="D14" s="85">
        <v>0</v>
      </c>
      <c r="E14" s="86">
        <v>895</v>
      </c>
      <c r="F14" s="85">
        <v>0</v>
      </c>
      <c r="G14" s="86">
        <v>895</v>
      </c>
      <c r="H14" s="85">
        <f t="shared" si="2"/>
        <v>0</v>
      </c>
      <c r="I14" s="87">
        <f t="shared" si="1"/>
        <v>0</v>
      </c>
      <c r="J14" s="4"/>
      <c r="M14" s="50" t="s">
        <v>0</v>
      </c>
    </row>
    <row r="15" spans="1:13">
      <c r="A15" s="122" t="s">
        <v>44</v>
      </c>
      <c r="B15" s="88"/>
      <c r="C15" s="89">
        <v>310</v>
      </c>
      <c r="D15" s="88"/>
      <c r="E15" s="89">
        <v>310</v>
      </c>
      <c r="F15" s="88"/>
      <c r="G15" s="89">
        <v>310</v>
      </c>
      <c r="H15" s="79">
        <f t="shared" si="2"/>
        <v>0</v>
      </c>
      <c r="I15" s="68">
        <f t="shared" si="1"/>
        <v>0</v>
      </c>
      <c r="J15" s="4"/>
      <c r="M15" s="50" t="s">
        <v>0</v>
      </c>
    </row>
    <row r="16" spans="1:13">
      <c r="A16" s="123" t="s">
        <v>15</v>
      </c>
      <c r="B16" s="90">
        <f>+B10+B11+B12+B15</f>
        <v>1447</v>
      </c>
      <c r="C16" s="91">
        <f t="shared" ref="C16:I16" si="3">+C10+C11+C12+C15</f>
        <v>155895</v>
      </c>
      <c r="D16" s="90">
        <f>+D10+D11+D12+D15</f>
        <v>1396</v>
      </c>
      <c r="E16" s="91">
        <f t="shared" si="3"/>
        <v>155542</v>
      </c>
      <c r="F16" s="90">
        <f t="shared" si="3"/>
        <v>1427</v>
      </c>
      <c r="G16" s="217">
        <f t="shared" si="3"/>
        <v>159264</v>
      </c>
      <c r="H16" s="91">
        <f>+H10+H11+H12+H15</f>
        <v>31</v>
      </c>
      <c r="I16" s="217">
        <f t="shared" si="3"/>
        <v>3722</v>
      </c>
      <c r="J16" s="13">
        <f>697+630+957+2333</f>
        <v>4617</v>
      </c>
      <c r="K16" s="1">
        <f>2451-93</f>
        <v>2358</v>
      </c>
      <c r="L16" s="1">
        <f>+E16-G16</f>
        <v>-3722</v>
      </c>
      <c r="M16" s="50" t="s">
        <v>0</v>
      </c>
    </row>
    <row r="17" spans="1:15">
      <c r="A17" s="120" t="s">
        <v>76</v>
      </c>
      <c r="B17" s="79"/>
      <c r="C17" s="80"/>
      <c r="D17" s="79"/>
      <c r="E17" s="80"/>
      <c r="F17" s="79"/>
      <c r="G17" s="80"/>
      <c r="H17" s="79"/>
      <c r="I17" s="68"/>
      <c r="J17" s="4"/>
      <c r="M17" s="50" t="s">
        <v>0</v>
      </c>
    </row>
    <row r="18" spans="1:15">
      <c r="A18" s="124" t="s">
        <v>46</v>
      </c>
      <c r="B18" s="79"/>
      <c r="C18" s="80">
        <v>42229</v>
      </c>
      <c r="D18" s="79"/>
      <c r="E18" s="80">
        <v>43340</v>
      </c>
      <c r="F18" s="79"/>
      <c r="G18" s="80">
        <v>46045</v>
      </c>
      <c r="H18" s="79"/>
      <c r="I18" s="68">
        <f>G18-E18</f>
        <v>2705</v>
      </c>
      <c r="J18" s="4">
        <v>359</v>
      </c>
      <c r="K18" s="1">
        <f>1171+93</f>
        <v>1264</v>
      </c>
      <c r="L18" s="1">
        <f t="shared" ref="L18:L33" si="4">+E18-G18</f>
        <v>-2705</v>
      </c>
      <c r="M18" s="50" t="s">
        <v>0</v>
      </c>
    </row>
    <row r="19" spans="1:15">
      <c r="A19" s="124" t="s">
        <v>47</v>
      </c>
      <c r="B19" s="79"/>
      <c r="C19" s="80">
        <v>4505</v>
      </c>
      <c r="D19" s="79"/>
      <c r="E19" s="80">
        <v>4473</v>
      </c>
      <c r="F19" s="79"/>
      <c r="G19" s="80">
        <v>4618</v>
      </c>
      <c r="H19" s="79"/>
      <c r="I19" s="68">
        <f t="shared" ref="I19:I32" si="5">G19-E19</f>
        <v>145</v>
      </c>
      <c r="J19" s="4"/>
      <c r="K19" s="1">
        <v>110</v>
      </c>
      <c r="L19" s="1">
        <f t="shared" si="4"/>
        <v>-145</v>
      </c>
      <c r="M19" s="50" t="s">
        <v>0</v>
      </c>
    </row>
    <row r="20" spans="1:15">
      <c r="A20" s="124" t="s">
        <v>48</v>
      </c>
      <c r="B20" s="79"/>
      <c r="C20" s="80">
        <v>1024</v>
      </c>
      <c r="D20" s="79"/>
      <c r="E20" s="80">
        <v>1024</v>
      </c>
      <c r="F20" s="79"/>
      <c r="G20" s="80">
        <v>1048</v>
      </c>
      <c r="H20" s="79"/>
      <c r="I20" s="68">
        <f t="shared" si="5"/>
        <v>24</v>
      </c>
      <c r="J20" s="4"/>
      <c r="K20" s="1">
        <v>0</v>
      </c>
      <c r="L20" s="1">
        <f t="shared" si="4"/>
        <v>-24</v>
      </c>
      <c r="M20" s="50" t="s">
        <v>0</v>
      </c>
    </row>
    <row r="21" spans="1:15">
      <c r="A21" s="124" t="s">
        <v>101</v>
      </c>
      <c r="B21" s="79"/>
      <c r="C21" s="80">
        <v>30383</v>
      </c>
      <c r="D21" s="79"/>
      <c r="E21" s="80">
        <v>31392</v>
      </c>
      <c r="F21" s="79"/>
      <c r="G21" s="80">
        <v>34285</v>
      </c>
      <c r="H21" s="79"/>
      <c r="I21" s="68">
        <f t="shared" si="5"/>
        <v>2893</v>
      </c>
      <c r="J21" s="4">
        <f>4220-576</f>
        <v>3644</v>
      </c>
      <c r="L21" s="1">
        <f t="shared" si="4"/>
        <v>-2893</v>
      </c>
      <c r="M21" s="50" t="s">
        <v>0</v>
      </c>
    </row>
    <row r="22" spans="1:15">
      <c r="A22" s="124" t="s">
        <v>27</v>
      </c>
      <c r="B22" s="79"/>
      <c r="C22" s="80">
        <v>518</v>
      </c>
      <c r="D22" s="79"/>
      <c r="E22" s="80">
        <v>541</v>
      </c>
      <c r="F22" s="79"/>
      <c r="G22" s="80">
        <v>541</v>
      </c>
      <c r="H22" s="79"/>
      <c r="I22" s="68">
        <f t="shared" si="5"/>
        <v>0</v>
      </c>
      <c r="J22" s="4"/>
      <c r="L22" s="1">
        <f t="shared" si="4"/>
        <v>0</v>
      </c>
      <c r="M22" s="50" t="s">
        <v>0</v>
      </c>
    </row>
    <row r="23" spans="1:15">
      <c r="A23" s="124" t="s">
        <v>49</v>
      </c>
      <c r="B23" s="79"/>
      <c r="C23" s="80">
        <v>4374</v>
      </c>
      <c r="D23" s="79"/>
      <c r="E23" s="80">
        <v>4826</v>
      </c>
      <c r="F23" s="79"/>
      <c r="G23" s="80">
        <v>4909</v>
      </c>
      <c r="H23" s="79"/>
      <c r="I23" s="68">
        <f t="shared" si="5"/>
        <v>83</v>
      </c>
      <c r="J23" s="4">
        <v>332</v>
      </c>
      <c r="K23" s="1">
        <v>175</v>
      </c>
      <c r="L23" s="1">
        <f t="shared" si="4"/>
        <v>-83</v>
      </c>
      <c r="M23" s="50" t="s">
        <v>0</v>
      </c>
    </row>
    <row r="24" spans="1:15">
      <c r="A24" s="124" t="s">
        <v>50</v>
      </c>
      <c r="B24" s="79"/>
      <c r="C24" s="80">
        <v>1762</v>
      </c>
      <c r="D24" s="79"/>
      <c r="E24" s="80">
        <v>1762</v>
      </c>
      <c r="F24" s="79"/>
      <c r="G24" s="80">
        <v>1811</v>
      </c>
      <c r="H24" s="79"/>
      <c r="I24" s="68">
        <f t="shared" si="5"/>
        <v>49</v>
      </c>
      <c r="J24" s="4"/>
      <c r="L24" s="1">
        <f t="shared" si="4"/>
        <v>-49</v>
      </c>
      <c r="M24" s="50" t="s">
        <v>0</v>
      </c>
    </row>
    <row r="25" spans="1:15">
      <c r="A25" s="124" t="s">
        <v>51</v>
      </c>
      <c r="B25" s="79"/>
      <c r="C25" s="80">
        <v>876</v>
      </c>
      <c r="D25" s="79"/>
      <c r="E25" s="80">
        <v>824</v>
      </c>
      <c r="F25" s="79"/>
      <c r="G25" s="80">
        <v>824</v>
      </c>
      <c r="H25" s="79"/>
      <c r="I25" s="68">
        <f t="shared" si="5"/>
        <v>0</v>
      </c>
      <c r="J25" s="4"/>
      <c r="K25" s="1">
        <v>14918</v>
      </c>
      <c r="L25" s="1">
        <f t="shared" si="4"/>
        <v>0</v>
      </c>
      <c r="M25" s="50" t="s">
        <v>0</v>
      </c>
    </row>
    <row r="26" spans="1:15">
      <c r="A26" s="124" t="s">
        <v>52</v>
      </c>
      <c r="B26" s="79"/>
      <c r="C26" s="80">
        <v>40997</v>
      </c>
      <c r="D26" s="79"/>
      <c r="E26" s="80">
        <v>27875</v>
      </c>
      <c r="F26" s="79"/>
      <c r="G26" s="80">
        <v>29518</v>
      </c>
      <c r="H26" s="79"/>
      <c r="I26" s="68">
        <f t="shared" si="5"/>
        <v>1643</v>
      </c>
      <c r="J26" s="4">
        <v>276</v>
      </c>
      <c r="K26" s="1">
        <v>14853</v>
      </c>
      <c r="L26" s="1">
        <f t="shared" si="4"/>
        <v>-1643</v>
      </c>
      <c r="M26" s="50" t="s">
        <v>0</v>
      </c>
    </row>
    <row r="27" spans="1:15">
      <c r="A27" s="124" t="s">
        <v>181</v>
      </c>
      <c r="B27" s="79"/>
      <c r="C27" s="80">
        <v>9882</v>
      </c>
      <c r="D27" s="79"/>
      <c r="E27" s="80">
        <v>10388</v>
      </c>
      <c r="F27" s="79"/>
      <c r="G27" s="80">
        <v>11930</v>
      </c>
      <c r="H27" s="79"/>
      <c r="I27" s="68">
        <f t="shared" si="5"/>
        <v>1542</v>
      </c>
      <c r="J27" s="4"/>
      <c r="K27" s="1">
        <v>135</v>
      </c>
      <c r="L27" s="1">
        <f t="shared" si="4"/>
        <v>-1542</v>
      </c>
      <c r="M27" s="50" t="s">
        <v>0</v>
      </c>
    </row>
    <row r="28" spans="1:15">
      <c r="A28" s="124" t="s">
        <v>229</v>
      </c>
      <c r="B28" s="79"/>
      <c r="C28" s="80">
        <v>108</v>
      </c>
      <c r="D28" s="79"/>
      <c r="E28" s="80">
        <v>97</v>
      </c>
      <c r="F28" s="79"/>
      <c r="G28" s="80">
        <v>97</v>
      </c>
      <c r="H28" s="79"/>
      <c r="I28" s="68">
        <f t="shared" si="5"/>
        <v>0</v>
      </c>
      <c r="J28" s="4"/>
      <c r="L28" s="1">
        <f t="shared" si="4"/>
        <v>0</v>
      </c>
      <c r="M28" s="50" t="s">
        <v>0</v>
      </c>
      <c r="N28" s="445"/>
    </row>
    <row r="29" spans="1:15">
      <c r="A29" s="124" t="s">
        <v>106</v>
      </c>
      <c r="B29" s="79"/>
      <c r="C29" s="80">
        <v>359</v>
      </c>
      <c r="D29" s="79"/>
      <c r="E29" s="80">
        <v>359</v>
      </c>
      <c r="F29" s="79"/>
      <c r="G29" s="80">
        <v>359</v>
      </c>
      <c r="H29" s="79"/>
      <c r="I29" s="68">
        <f t="shared" si="5"/>
        <v>0</v>
      </c>
      <c r="J29" s="4"/>
      <c r="K29" s="1">
        <v>10</v>
      </c>
      <c r="L29" s="1">
        <f t="shared" si="4"/>
        <v>0</v>
      </c>
      <c r="M29" s="50" t="s">
        <v>0</v>
      </c>
      <c r="O29" s="13"/>
    </row>
    <row r="30" spans="1:15">
      <c r="A30" s="124" t="s">
        <v>53</v>
      </c>
      <c r="B30" s="79"/>
      <c r="C30" s="80">
        <v>1441</v>
      </c>
      <c r="D30" s="79"/>
      <c r="E30" s="80">
        <v>1281</v>
      </c>
      <c r="F30" s="79"/>
      <c r="G30" s="80">
        <v>1324</v>
      </c>
      <c r="H30" s="79"/>
      <c r="I30" s="68">
        <f t="shared" si="5"/>
        <v>43</v>
      </c>
      <c r="J30" s="4"/>
      <c r="K30" s="1">
        <v>85</v>
      </c>
      <c r="L30" s="1">
        <f t="shared" si="4"/>
        <v>-43</v>
      </c>
      <c r="M30" s="50" t="s">
        <v>0</v>
      </c>
      <c r="O30" s="13"/>
    </row>
    <row r="31" spans="1:15">
      <c r="A31" s="124" t="s">
        <v>54</v>
      </c>
      <c r="B31" s="79"/>
      <c r="C31" s="80">
        <v>400</v>
      </c>
      <c r="D31" s="79"/>
      <c r="E31" s="80">
        <v>485</v>
      </c>
      <c r="F31" s="79"/>
      <c r="G31" s="80">
        <v>764</v>
      </c>
      <c r="H31" s="79"/>
      <c r="I31" s="68">
        <f t="shared" si="5"/>
        <v>279</v>
      </c>
      <c r="J31" s="4"/>
      <c r="K31" s="1">
        <v>37758</v>
      </c>
      <c r="L31" s="1">
        <f t="shared" si="4"/>
        <v>-279</v>
      </c>
      <c r="M31" s="50" t="s">
        <v>0</v>
      </c>
    </row>
    <row r="32" spans="1:15">
      <c r="A32" s="124" t="s">
        <v>224</v>
      </c>
      <c r="B32" s="79"/>
      <c r="C32" s="80">
        <v>8</v>
      </c>
      <c r="D32" s="79"/>
      <c r="E32" s="80">
        <v>0</v>
      </c>
      <c r="F32" s="79"/>
      <c r="G32" s="80">
        <v>703</v>
      </c>
      <c r="H32" s="79"/>
      <c r="I32" s="68">
        <f t="shared" si="5"/>
        <v>703</v>
      </c>
      <c r="J32" s="4"/>
      <c r="L32" s="1">
        <f t="shared" si="4"/>
        <v>-703</v>
      </c>
      <c r="M32" s="50" t="s">
        <v>0</v>
      </c>
      <c r="N32" s="441"/>
    </row>
    <row r="33" spans="1:26">
      <c r="A33" s="125" t="s">
        <v>55</v>
      </c>
      <c r="B33" s="48"/>
      <c r="C33" s="31">
        <f>SUM(C16:C32)</f>
        <v>294761</v>
      </c>
      <c r="D33" s="48"/>
      <c r="E33" s="31">
        <f>SUM(E16:E32)</f>
        <v>284209</v>
      </c>
      <c r="F33" s="48"/>
      <c r="G33" s="31">
        <f>SUM(G16:G32)</f>
        <v>298040</v>
      </c>
      <c r="H33" s="48"/>
      <c r="I33" s="446">
        <f>SUM(I16:I32)</f>
        <v>13831</v>
      </c>
      <c r="J33" s="4">
        <f>SUM(J12:J31)</f>
        <v>9321</v>
      </c>
      <c r="K33" s="1">
        <f>SUM(K16:K31)</f>
        <v>71666</v>
      </c>
      <c r="L33" s="1">
        <f t="shared" si="4"/>
        <v>-13831</v>
      </c>
      <c r="M33" s="50" t="s">
        <v>0</v>
      </c>
    </row>
    <row r="34" spans="1:26">
      <c r="A34" s="126" t="s">
        <v>202</v>
      </c>
      <c r="B34" s="48"/>
      <c r="C34" s="80">
        <v>-7700</v>
      </c>
      <c r="D34" s="48"/>
      <c r="E34" s="520">
        <v>0</v>
      </c>
      <c r="F34" s="519"/>
      <c r="G34" s="520">
        <v>0</v>
      </c>
      <c r="H34" s="48"/>
      <c r="I34" s="518"/>
      <c r="J34" s="4"/>
      <c r="M34" s="50"/>
      <c r="N34" s="451"/>
    </row>
    <row r="35" spans="1:26" ht="16.899999999999999" customHeight="1">
      <c r="A35" s="126" t="s">
        <v>56</v>
      </c>
      <c r="B35" s="82"/>
      <c r="C35" s="83">
        <v>-5695</v>
      </c>
      <c r="D35" s="82"/>
      <c r="E35" s="83">
        <v>-1106</v>
      </c>
      <c r="F35" s="82"/>
      <c r="G35" s="521">
        <v>0</v>
      </c>
      <c r="H35" s="82"/>
      <c r="I35" s="84"/>
      <c r="J35" s="4"/>
      <c r="M35" s="50" t="s">
        <v>0</v>
      </c>
      <c r="O35" s="254"/>
    </row>
    <row r="36" spans="1:26" ht="16.899999999999999" customHeight="1">
      <c r="A36" s="126" t="s">
        <v>285</v>
      </c>
      <c r="B36" s="82"/>
      <c r="C36" s="83">
        <v>668</v>
      </c>
      <c r="D36" s="82"/>
      <c r="E36" s="83">
        <v>0</v>
      </c>
      <c r="F36" s="82"/>
      <c r="G36" s="521">
        <v>0</v>
      </c>
      <c r="H36" s="82"/>
      <c r="I36" s="84"/>
      <c r="J36" s="4"/>
      <c r="M36" s="50"/>
      <c r="N36" s="526"/>
      <c r="O36" s="254"/>
    </row>
    <row r="37" spans="1:26">
      <c r="A37" s="126" t="s">
        <v>57</v>
      </c>
      <c r="B37" s="82"/>
      <c r="C37" s="83">
        <v>1106</v>
      </c>
      <c r="D37" s="82"/>
      <c r="E37" s="83">
        <v>0</v>
      </c>
      <c r="F37" s="82"/>
      <c r="G37" s="521">
        <v>0</v>
      </c>
      <c r="H37" s="82"/>
      <c r="I37" s="84"/>
      <c r="J37" s="4"/>
      <c r="M37" s="50" t="s">
        <v>0</v>
      </c>
      <c r="O37" s="254"/>
    </row>
    <row r="38" spans="1:26">
      <c r="A38" s="126" t="s">
        <v>58</v>
      </c>
      <c r="B38" s="82"/>
      <c r="C38" s="83">
        <v>-35</v>
      </c>
      <c r="D38" s="82"/>
      <c r="E38" s="83">
        <v>0</v>
      </c>
      <c r="F38" s="82"/>
      <c r="G38" s="521">
        <v>0</v>
      </c>
      <c r="H38" s="82"/>
      <c r="I38" s="84"/>
      <c r="J38" s="4"/>
      <c r="M38" s="50" t="s">
        <v>0</v>
      </c>
      <c r="O38" s="254"/>
    </row>
    <row r="39" spans="1:26" ht="16.5" customHeight="1" thickBot="1">
      <c r="A39" s="209" t="s">
        <v>1</v>
      </c>
      <c r="B39" s="210"/>
      <c r="C39" s="211">
        <f>SUM(C33:C38)</f>
        <v>283105</v>
      </c>
      <c r="D39" s="210"/>
      <c r="E39" s="211">
        <f>SUM(E33:E38)</f>
        <v>283103</v>
      </c>
      <c r="F39" s="210"/>
      <c r="G39" s="522">
        <f>SUM(G33:G38)</f>
        <v>298040</v>
      </c>
      <c r="H39" s="210"/>
      <c r="I39" s="212"/>
      <c r="J39" s="4"/>
      <c r="M39" s="50" t="s">
        <v>0</v>
      </c>
      <c r="O39" s="780"/>
      <c r="P39" s="780"/>
      <c r="Q39" s="780"/>
      <c r="R39" s="780"/>
      <c r="S39" s="780"/>
      <c r="T39" s="780"/>
      <c r="U39" s="780"/>
      <c r="V39" s="780"/>
      <c r="W39" s="780"/>
      <c r="X39" s="780"/>
      <c r="Y39" s="780"/>
      <c r="Z39" s="780"/>
    </row>
    <row r="40" spans="1:26">
      <c r="A40" s="213"/>
      <c r="B40" s="214"/>
      <c r="C40" s="215"/>
      <c r="D40" s="214"/>
      <c r="E40" s="215"/>
      <c r="F40" s="214"/>
      <c r="G40" s="215"/>
      <c r="H40" s="214"/>
      <c r="I40" s="216"/>
      <c r="J40" s="4"/>
      <c r="M40" s="50"/>
      <c r="O40" s="780"/>
      <c r="P40" s="780"/>
      <c r="Q40" s="780"/>
      <c r="R40" s="780"/>
      <c r="S40" s="780"/>
      <c r="T40" s="780"/>
      <c r="U40" s="780"/>
      <c r="V40" s="780"/>
      <c r="W40" s="780"/>
      <c r="X40" s="780"/>
      <c r="Y40" s="780"/>
      <c r="Z40" s="780"/>
    </row>
    <row r="41" spans="1:26">
      <c r="A41" s="208" t="s">
        <v>136</v>
      </c>
      <c r="B41" s="79"/>
      <c r="C41" s="80"/>
      <c r="D41" s="79"/>
      <c r="E41" s="80"/>
      <c r="F41" s="79"/>
      <c r="G41" s="80"/>
      <c r="H41" s="79"/>
      <c r="I41" s="68"/>
      <c r="J41" s="4"/>
      <c r="M41" s="50" t="s">
        <v>0</v>
      </c>
      <c r="O41" s="780"/>
      <c r="P41" s="780"/>
      <c r="Q41" s="780"/>
      <c r="R41" s="780"/>
      <c r="S41" s="780"/>
      <c r="T41" s="780"/>
      <c r="U41" s="780"/>
      <c r="V41" s="780"/>
      <c r="W41" s="780"/>
      <c r="X41" s="780"/>
      <c r="Y41" s="780"/>
      <c r="Z41" s="780"/>
    </row>
    <row r="42" spans="1:26">
      <c r="A42" s="124" t="s">
        <v>45</v>
      </c>
      <c r="B42" s="81">
        <v>59</v>
      </c>
      <c r="C42" s="149"/>
      <c r="D42" s="81">
        <v>124</v>
      </c>
      <c r="E42" s="149"/>
      <c r="F42" s="81">
        <v>124</v>
      </c>
      <c r="G42" s="149"/>
      <c r="H42" s="82"/>
      <c r="I42" s="150"/>
      <c r="J42" s="4"/>
      <c r="M42" s="50" t="s">
        <v>0</v>
      </c>
      <c r="O42" s="254"/>
    </row>
    <row r="43" spans="1:26">
      <c r="A43" s="120" t="s">
        <v>2</v>
      </c>
      <c r="B43" s="79"/>
      <c r="C43" s="149">
        <v>3317</v>
      </c>
      <c r="D43" s="79"/>
      <c r="E43" s="149">
        <v>3320</v>
      </c>
      <c r="F43" s="79"/>
      <c r="G43" s="149">
        <v>4312</v>
      </c>
      <c r="H43" s="82"/>
      <c r="I43" s="150"/>
      <c r="J43" s="4"/>
      <c r="M43" s="50" t="s">
        <v>0</v>
      </c>
    </row>
    <row r="44" spans="1:26">
      <c r="A44" s="122" t="s">
        <v>3</v>
      </c>
      <c r="B44" s="100"/>
      <c r="C44" s="229">
        <v>101</v>
      </c>
      <c r="D44" s="100"/>
      <c r="E44" s="229">
        <v>114</v>
      </c>
      <c r="F44" s="100"/>
      <c r="G44" s="229">
        <v>115</v>
      </c>
      <c r="H44" s="101"/>
      <c r="I44" s="230"/>
      <c r="J44" s="4"/>
      <c r="M44" s="50" t="s">
        <v>0</v>
      </c>
    </row>
    <row r="45" spans="1:26">
      <c r="A45" s="44"/>
      <c r="B45" s="39"/>
      <c r="C45" s="39"/>
      <c r="D45" s="39"/>
      <c r="E45" s="39"/>
      <c r="F45" s="39"/>
      <c r="G45" s="39"/>
      <c r="H45" s="39"/>
      <c r="I45" s="39"/>
      <c r="J45" s="4"/>
      <c r="M45" s="50" t="s">
        <v>20</v>
      </c>
    </row>
    <row r="46" spans="1:26">
      <c r="A46" s="797"/>
      <c r="B46" s="798"/>
      <c r="C46" s="798"/>
      <c r="D46" s="798"/>
      <c r="E46" s="798"/>
      <c r="F46" s="798"/>
      <c r="G46" s="798"/>
      <c r="H46" s="798"/>
      <c r="I46" s="798"/>
      <c r="J46" s="798"/>
      <c r="K46" s="798"/>
      <c r="L46" s="798"/>
      <c r="M46" s="798"/>
    </row>
    <row r="47" spans="1:26" s="254" customFormat="1">
      <c r="H47" s="9"/>
      <c r="I47" s="9"/>
      <c r="J47" s="12"/>
      <c r="M47" s="255"/>
      <c r="N47" s="256"/>
    </row>
    <row r="48" spans="1:26" s="12" customFormat="1" ht="22.9" customHeight="1">
      <c r="A48" s="257"/>
      <c r="B48" s="796"/>
      <c r="C48" s="796"/>
      <c r="D48" s="796"/>
      <c r="E48" s="796"/>
      <c r="F48" s="796"/>
      <c r="G48" s="796"/>
      <c r="H48" s="796"/>
      <c r="I48" s="796"/>
      <c r="M48" s="176"/>
      <c r="N48" s="258"/>
    </row>
    <row r="49" spans="1:14" s="12" customFormat="1">
      <c r="A49" s="257"/>
      <c r="B49" s="257"/>
      <c r="C49" s="257"/>
      <c r="D49" s="257"/>
      <c r="E49" s="257"/>
      <c r="F49" s="257"/>
      <c r="G49" s="257"/>
      <c r="H49" s="29"/>
      <c r="I49" s="30"/>
      <c r="M49" s="176"/>
      <c r="N49" s="258"/>
    </row>
    <row r="50" spans="1:14" s="254" customFormat="1">
      <c r="A50" s="259"/>
      <c r="B50" s="259"/>
      <c r="C50" s="259"/>
      <c r="D50" s="259"/>
      <c r="E50" s="259"/>
      <c r="F50" s="259"/>
      <c r="G50" s="259"/>
      <c r="H50" s="30"/>
      <c r="I50" s="30"/>
      <c r="J50" s="12"/>
      <c r="M50" s="255"/>
      <c r="N50" s="256"/>
    </row>
    <row r="51" spans="1:14" s="254" customFormat="1">
      <c r="A51" s="259"/>
      <c r="B51" s="259"/>
      <c r="C51" s="259"/>
      <c r="D51" s="259"/>
      <c r="E51" s="259"/>
      <c r="F51" s="259"/>
      <c r="G51" s="259"/>
      <c r="H51" s="30"/>
      <c r="I51" s="30"/>
      <c r="J51" s="12"/>
      <c r="M51" s="255"/>
      <c r="N51" s="256"/>
    </row>
    <row r="52" spans="1:14" s="254" customFormat="1" ht="65.45" customHeight="1">
      <c r="A52" s="259"/>
      <c r="B52" s="795"/>
      <c r="C52" s="795"/>
      <c r="D52" s="795"/>
      <c r="E52" s="795"/>
      <c r="F52" s="795"/>
      <c r="G52" s="795"/>
      <c r="H52" s="795"/>
      <c r="I52" s="795"/>
      <c r="J52" s="12"/>
      <c r="M52" s="255"/>
      <c r="N52" s="256"/>
    </row>
    <row r="53" spans="1:14">
      <c r="H53" s="7"/>
      <c r="I53" s="7"/>
      <c r="J53" s="4"/>
    </row>
    <row r="54" spans="1:14">
      <c r="H54" s="7"/>
      <c r="I54" s="46"/>
      <c r="J54" s="4"/>
    </row>
    <row r="55" spans="1:14">
      <c r="H55" s="7"/>
      <c r="I55" s="7"/>
      <c r="J55" s="4"/>
    </row>
    <row r="56" spans="1:14">
      <c r="H56" s="7"/>
      <c r="I56" s="7"/>
      <c r="J56" s="4"/>
    </row>
    <row r="57" spans="1:14">
      <c r="H57" s="7"/>
      <c r="I57" s="7"/>
      <c r="J57" s="4"/>
    </row>
    <row r="58" spans="1:14">
      <c r="H58" s="7"/>
      <c r="I58" s="7"/>
      <c r="J58" s="4"/>
    </row>
    <row r="59" spans="1:14">
      <c r="H59" s="7"/>
      <c r="I59" s="7"/>
      <c r="J59" s="4"/>
    </row>
    <row r="60" spans="1:14">
      <c r="H60" s="7"/>
      <c r="I60" s="7"/>
      <c r="J60" s="4"/>
    </row>
    <row r="61" spans="1:14">
      <c r="H61" s="7"/>
      <c r="I61" s="7"/>
      <c r="J61" s="4"/>
    </row>
    <row r="62" spans="1:14">
      <c r="H62" s="7"/>
      <c r="I62" s="7"/>
      <c r="J62" s="4"/>
    </row>
    <row r="63" spans="1:14">
      <c r="H63" s="7"/>
      <c r="I63" s="7"/>
      <c r="J63" s="4"/>
    </row>
    <row r="64" spans="1:14">
      <c r="H64" s="7"/>
      <c r="I64" s="7"/>
      <c r="J64" s="4"/>
    </row>
    <row r="65" spans="8:10">
      <c r="H65" s="7"/>
      <c r="I65" s="8"/>
      <c r="J65" s="4"/>
    </row>
    <row r="66" spans="8:10">
      <c r="H66" s="7"/>
      <c r="I66" s="8"/>
      <c r="J66" s="4"/>
    </row>
    <row r="67" spans="8:10">
      <c r="H67" s="7"/>
      <c r="I67" s="7"/>
      <c r="J67" s="4"/>
    </row>
    <row r="68" spans="8:10">
      <c r="H68" s="7"/>
      <c r="I68" s="7"/>
      <c r="J68" s="4"/>
    </row>
    <row r="69" spans="8:10">
      <c r="H69" s="7"/>
      <c r="I69" s="7"/>
      <c r="J69" s="4"/>
    </row>
    <row r="70" spans="8:10">
      <c r="H70" s="7"/>
      <c r="I70" s="7"/>
      <c r="J70" s="4"/>
    </row>
    <row r="71" spans="8:10">
      <c r="H71" s="7"/>
      <c r="I71" s="7"/>
      <c r="J71" s="4"/>
    </row>
    <row r="72" spans="8:10">
      <c r="H72" s="7"/>
      <c r="I72" s="7"/>
      <c r="J72" s="4"/>
    </row>
    <row r="73" spans="8:10">
      <c r="H73" s="7"/>
      <c r="I73" s="7"/>
      <c r="J73" s="4"/>
    </row>
    <row r="74" spans="8:10">
      <c r="H74" s="7"/>
      <c r="I74" s="7"/>
      <c r="J74" s="4"/>
    </row>
    <row r="75" spans="8:10">
      <c r="H75" s="7"/>
      <c r="I75" s="7"/>
      <c r="J75" s="4"/>
    </row>
    <row r="76" spans="8:10">
      <c r="H76" s="7"/>
      <c r="I76" s="7"/>
      <c r="J76" s="4"/>
    </row>
    <row r="77" spans="8:10">
      <c r="H77" s="7"/>
      <c r="I77" s="7"/>
      <c r="J77" s="4"/>
    </row>
    <row r="78" spans="8:10">
      <c r="H78" s="7"/>
      <c r="I78" s="7"/>
      <c r="J78" s="4"/>
    </row>
    <row r="79" spans="8:10">
      <c r="H79" s="7"/>
      <c r="I79" s="7"/>
      <c r="J79" s="4"/>
    </row>
    <row r="80" spans="8:10">
      <c r="H80" s="10"/>
      <c r="I80" s="7"/>
      <c r="J80" s="4"/>
    </row>
    <row r="81" spans="8:10">
      <c r="H81" s="4"/>
      <c r="I81" s="4"/>
      <c r="J81" s="4"/>
    </row>
    <row r="82" spans="8:10">
      <c r="H82" s="3"/>
      <c r="I82" s="3"/>
      <c r="J82" s="4"/>
    </row>
    <row r="83" spans="8:10">
      <c r="H83" s="3"/>
      <c r="I83" s="3"/>
      <c r="J83" s="4"/>
    </row>
    <row r="84" spans="8:10">
      <c r="H84" s="3"/>
      <c r="I84" s="3"/>
      <c r="J84" s="4"/>
    </row>
    <row r="85" spans="8:10">
      <c r="H85" s="3"/>
      <c r="I85" s="3"/>
      <c r="J85" s="4"/>
    </row>
    <row r="86" spans="8:10">
      <c r="J86" s="4"/>
    </row>
    <row r="87" spans="8:10">
      <c r="J87" s="4"/>
    </row>
    <row r="189" spans="1:1">
      <c r="A189" s="1" t="s">
        <v>99</v>
      </c>
    </row>
  </sheetData>
  <customSheetViews>
    <customSheetView guid="{4148B88B-8ED7-4FDE-9459-DEB244AD0552}"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1"/>
      <headerFooter alignWithMargins="0">
        <oddFooter>&amp;C&amp;"Times New Roman,Regular"Exhibit L - Summary of Requirements by Object Class</oddFooter>
      </headerFooter>
    </customSheetView>
    <customSheetView guid="{56C0A34E-45B4-448B-85E5-70B3A8E63333}" scale="75" showPageBreaks="1" printArea="1" hiddenColumns="1" view="pageBreakPreview">
      <pane xSplit="1" ySplit="9" topLeftCell="B10" activePane="bottomRight" state="frozen"/>
      <selection pane="bottomRight" activeCell="D9" sqref="D9"/>
      <pageMargins left="0.5" right="0.5" top="0.5" bottom="0.25" header="0.5" footer="0.5"/>
      <printOptions horizontalCentered="1"/>
      <pageSetup scale="70" orientation="landscape" r:id="rId2"/>
      <headerFooter alignWithMargins="0">
        <oddFooter>&amp;C&amp;"Times New Roman,Regular"Exhibit L - Summary of Requirements by Object Class</oddFooter>
      </headerFooter>
    </customSheetView>
    <customSheetView guid="{3118AF25-8423-420A-806A-487665220C68}" scale="75" showPageBreaks="1" printArea="1" hiddenColumns="1" view="pageBreakPreview">
      <pane xSplit="1" ySplit="9" topLeftCell="B19" activePane="bottomRight" state="frozen"/>
      <selection pane="bottomRight" activeCell="I12" sqref="I12"/>
      <pageMargins left="0.5" right="0.5" top="0.5" bottom="0.25" header="0.5" footer="0.5"/>
      <printOptions horizontalCentered="1"/>
      <pageSetup scale="70" orientation="landscape" r:id="rId3"/>
      <headerFooter alignWithMargins="0">
        <oddFooter>&amp;C&amp;"Times New Roman,Regular"Exhibit L - Summary of Requirements by Object Class</oddFooter>
      </headerFooter>
    </customSheetView>
    <customSheetView guid="{12C66D54-5067-4346-818B-6EAB1C8A9183}"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4"/>
      <headerFooter alignWithMargins="0">
        <oddFooter>&amp;C&amp;"Times New Roman,Regular"Exhibit L - Summary of Requirements by Object Class</oddFooter>
      </headerFooter>
    </customSheetView>
    <customSheetView guid="{AAA2C323-B1AD-4B1B-8C8B-BD3EB7204F5D}" scale="75" showPageBreaks="1" printArea="1" hiddenColumns="1" view="pageBreakPreview">
      <pane xSplit="1" ySplit="9" topLeftCell="B10" activePane="bottomRight" state="frozen"/>
      <selection pane="bottomRight" activeCell="C21" sqref="C21"/>
      <pageMargins left="0.5" right="0.5" top="0.5" bottom="0.25" header="0.5" footer="0.5"/>
      <printOptions horizontalCentered="1"/>
      <pageSetup scale="70" orientation="landscape" r:id="rId5"/>
      <headerFooter alignWithMargins="0">
        <oddFooter>&amp;C&amp;"Times New Roman,Regular"Exhibit L - Summary of Requirements by Object Class</oddFooter>
      </headerFooter>
    </customSheetView>
  </customSheetViews>
  <mergeCells count="16">
    <mergeCell ref="A1:I1"/>
    <mergeCell ref="A2:I2"/>
    <mergeCell ref="A3:I3"/>
    <mergeCell ref="A4:I4"/>
    <mergeCell ref="B52:I52"/>
    <mergeCell ref="B48:I48"/>
    <mergeCell ref="A46:M46"/>
    <mergeCell ref="O39:Z41"/>
    <mergeCell ref="A7:I7"/>
    <mergeCell ref="A5:I5"/>
    <mergeCell ref="A8:A9"/>
    <mergeCell ref="A6:I6"/>
    <mergeCell ref="B8:C8"/>
    <mergeCell ref="H8:I8"/>
    <mergeCell ref="F8:G8"/>
    <mergeCell ref="D8:E8"/>
  </mergeCells>
  <phoneticPr fontId="0" type="noConversion"/>
  <printOptions horizontalCentered="1"/>
  <pageMargins left="0.5" right="0.5" top="0.5" bottom="0.25" header="0.5" footer="0.5"/>
  <pageSetup scale="70" orientation="landscape" r:id="rId6"/>
  <headerFooter alignWithMargins="0">
    <oddFooter>&amp;C&amp;"Times New Roman,Regular"Exhibit L - Summary of Requirements by Object Class</oddFooter>
  </headerFooter>
</worksheet>
</file>

<file path=xl/worksheets/sheet2.xml><?xml version="1.0" encoding="utf-8"?>
<worksheet xmlns="http://schemas.openxmlformats.org/spreadsheetml/2006/main" xmlns:r="http://schemas.openxmlformats.org/officeDocument/2006/relationships">
  <sheetPr codeName="Sheet4">
    <pageSetUpPr fitToPage="1"/>
  </sheetPr>
  <dimension ref="A1:Z76"/>
  <sheetViews>
    <sheetView showGridLines="0" showOutlineSymbols="0" view="pageBreakPreview" zoomScale="65" zoomScaleNormal="75" zoomScaleSheetLayoutView="65" workbookViewId="0">
      <selection activeCell="A43" sqref="A43:X46"/>
    </sheetView>
  </sheetViews>
  <sheetFormatPr defaultColWidth="8.88671875" defaultRowHeight="15.75"/>
  <cols>
    <col min="1" max="2" width="2.5546875" style="2" customWidth="1"/>
    <col min="3" max="3" width="25" style="2" customWidth="1"/>
    <col min="4" max="4" width="6.88671875" style="4" customWidth="1"/>
    <col min="5" max="5" width="6.77734375" style="4" customWidth="1"/>
    <col min="6" max="6" width="10.21875" style="4" customWidth="1"/>
    <col min="7" max="7" width="8.44140625" style="4" bestFit="1" customWidth="1"/>
    <col min="8" max="8" width="6.77734375" style="4" customWidth="1"/>
    <col min="9" max="9" width="9.77734375" style="4" customWidth="1"/>
    <col min="10" max="10" width="6.21875" style="4" bestFit="1" customWidth="1"/>
    <col min="11" max="11" width="5.6640625" style="4" customWidth="1"/>
    <col min="12" max="12" width="9.33203125" style="4" bestFit="1" customWidth="1"/>
    <col min="13" max="13" width="7" style="4" bestFit="1" customWidth="1"/>
    <col min="14" max="14" width="6.77734375" style="4" customWidth="1"/>
    <col min="15" max="15" width="9.77734375" style="4" customWidth="1"/>
    <col min="16" max="17" width="5.6640625" style="4" customWidth="1"/>
    <col min="18" max="18" width="8.5546875" style="4" customWidth="1"/>
    <col min="19" max="19" width="6.109375" style="4" customWidth="1"/>
    <col min="20" max="20" width="5.6640625" style="4" customWidth="1"/>
    <col min="21" max="21" width="7.5546875" style="4" customWidth="1"/>
    <col min="22" max="22" width="9.5546875" style="4" customWidth="1"/>
    <col min="23" max="23" width="9.77734375" style="4" bestFit="1" customWidth="1"/>
    <col min="24" max="24" width="13.21875" style="4" bestFit="1" customWidth="1"/>
    <col min="25" max="25" width="6.5546875" style="58" customWidth="1"/>
    <col min="26" max="26" width="7.6640625" style="2" customWidth="1"/>
    <col min="27" max="16384" width="8.88671875" style="2"/>
  </cols>
  <sheetData>
    <row r="1" spans="1:25" ht="20.25">
      <c r="A1" s="530" t="s">
        <v>161</v>
      </c>
      <c r="B1" s="531"/>
      <c r="C1" s="531"/>
      <c r="D1" s="531"/>
      <c r="E1" s="531"/>
      <c r="F1" s="531"/>
      <c r="G1" s="531"/>
      <c r="H1" s="531"/>
      <c r="I1" s="531"/>
      <c r="J1" s="531"/>
      <c r="K1" s="531"/>
      <c r="L1" s="531"/>
      <c r="M1" s="531"/>
      <c r="N1" s="531"/>
      <c r="O1" s="531"/>
      <c r="P1" s="531"/>
      <c r="Q1" s="531"/>
      <c r="R1" s="531"/>
      <c r="S1" s="531"/>
      <c r="T1" s="531"/>
      <c r="U1" s="531"/>
      <c r="V1" s="531"/>
      <c r="W1" s="531"/>
      <c r="X1" s="531"/>
      <c r="Y1" s="57" t="s">
        <v>0</v>
      </c>
    </row>
    <row r="2" spans="1:25">
      <c r="A2" s="534"/>
      <c r="B2" s="534"/>
      <c r="C2" s="534"/>
      <c r="D2" s="534"/>
      <c r="E2" s="534"/>
      <c r="F2" s="534"/>
      <c r="G2" s="534"/>
      <c r="H2" s="534"/>
      <c r="I2" s="534"/>
      <c r="J2" s="534"/>
      <c r="K2" s="534"/>
      <c r="L2" s="534"/>
      <c r="M2" s="534"/>
      <c r="N2" s="534"/>
      <c r="O2" s="534"/>
      <c r="P2" s="534"/>
      <c r="Q2" s="534"/>
      <c r="R2" s="534"/>
      <c r="S2" s="534"/>
      <c r="T2" s="534"/>
      <c r="U2" s="534"/>
      <c r="V2" s="534"/>
      <c r="W2" s="534"/>
      <c r="X2" s="534"/>
      <c r="Y2" s="57" t="s">
        <v>0</v>
      </c>
    </row>
    <row r="3" spans="1:25">
      <c r="A3" s="535"/>
      <c r="B3" s="535"/>
      <c r="C3" s="535"/>
      <c r="D3" s="535"/>
      <c r="E3" s="535"/>
      <c r="F3" s="535"/>
      <c r="G3" s="535"/>
      <c r="H3" s="535"/>
      <c r="I3" s="535"/>
      <c r="J3" s="535"/>
      <c r="K3" s="535"/>
      <c r="L3" s="535"/>
      <c r="M3" s="535"/>
      <c r="N3" s="535"/>
      <c r="O3" s="535"/>
      <c r="P3" s="535"/>
      <c r="Q3" s="535"/>
      <c r="R3" s="535"/>
      <c r="S3" s="535"/>
      <c r="T3" s="535"/>
      <c r="U3" s="535"/>
      <c r="V3" s="535"/>
      <c r="W3" s="535"/>
      <c r="X3" s="535"/>
      <c r="Y3" s="57" t="s">
        <v>0</v>
      </c>
    </row>
    <row r="4" spans="1:25" ht="22.5">
      <c r="A4" s="540" t="s">
        <v>135</v>
      </c>
      <c r="B4" s="541"/>
      <c r="C4" s="541"/>
      <c r="D4" s="541"/>
      <c r="E4" s="541"/>
      <c r="F4" s="541"/>
      <c r="G4" s="541"/>
      <c r="H4" s="541"/>
      <c r="I4" s="541"/>
      <c r="J4" s="541"/>
      <c r="K4" s="541"/>
      <c r="L4" s="541"/>
      <c r="M4" s="541"/>
      <c r="N4" s="541"/>
      <c r="O4" s="541"/>
      <c r="P4" s="541"/>
      <c r="Q4" s="541"/>
      <c r="R4" s="541"/>
      <c r="S4" s="541"/>
      <c r="T4" s="541"/>
      <c r="U4" s="541"/>
      <c r="V4" s="541"/>
      <c r="W4" s="541"/>
      <c r="X4" s="541"/>
      <c r="Y4" s="57" t="s">
        <v>0</v>
      </c>
    </row>
    <row r="5" spans="1:25" ht="23.25">
      <c r="A5" s="542" t="s">
        <v>200</v>
      </c>
      <c r="B5" s="543"/>
      <c r="C5" s="543"/>
      <c r="D5" s="543"/>
      <c r="E5" s="543"/>
      <c r="F5" s="543"/>
      <c r="G5" s="543"/>
      <c r="H5" s="543"/>
      <c r="I5" s="543"/>
      <c r="J5" s="543"/>
      <c r="K5" s="543"/>
      <c r="L5" s="543"/>
      <c r="M5" s="543"/>
      <c r="N5" s="543"/>
      <c r="O5" s="543"/>
      <c r="P5" s="543"/>
      <c r="Q5" s="543"/>
      <c r="R5" s="543"/>
      <c r="S5" s="543"/>
      <c r="T5" s="543"/>
      <c r="U5" s="543"/>
      <c r="V5" s="543"/>
      <c r="W5" s="543"/>
      <c r="X5" s="543"/>
      <c r="Y5" s="57" t="s">
        <v>0</v>
      </c>
    </row>
    <row r="6" spans="1:25" ht="23.25">
      <c r="A6" s="542" t="s">
        <v>126</v>
      </c>
      <c r="B6" s="541"/>
      <c r="C6" s="541"/>
      <c r="D6" s="541"/>
      <c r="E6" s="541"/>
      <c r="F6" s="541"/>
      <c r="G6" s="541"/>
      <c r="H6" s="541"/>
      <c r="I6" s="541"/>
      <c r="J6" s="541"/>
      <c r="K6" s="541"/>
      <c r="L6" s="541"/>
      <c r="M6" s="541"/>
      <c r="N6" s="541"/>
      <c r="O6" s="541"/>
      <c r="P6" s="541"/>
      <c r="Q6" s="541"/>
      <c r="R6" s="541"/>
      <c r="S6" s="541"/>
      <c r="T6" s="541"/>
      <c r="U6" s="541"/>
      <c r="V6" s="541"/>
      <c r="W6" s="541"/>
      <c r="X6" s="541"/>
      <c r="Y6" s="57" t="s">
        <v>0</v>
      </c>
    </row>
    <row r="7" spans="1:25" ht="23.25">
      <c r="A7" s="542" t="s">
        <v>125</v>
      </c>
      <c r="B7" s="543"/>
      <c r="C7" s="543"/>
      <c r="D7" s="543"/>
      <c r="E7" s="543"/>
      <c r="F7" s="543"/>
      <c r="G7" s="543"/>
      <c r="H7" s="543"/>
      <c r="I7" s="543"/>
      <c r="J7" s="543"/>
      <c r="K7" s="543"/>
      <c r="L7" s="543"/>
      <c r="M7" s="543"/>
      <c r="N7" s="543"/>
      <c r="O7" s="543"/>
      <c r="P7" s="543"/>
      <c r="Q7" s="543"/>
      <c r="R7" s="543"/>
      <c r="S7" s="543"/>
      <c r="T7" s="543"/>
      <c r="U7" s="543"/>
      <c r="V7" s="543"/>
      <c r="W7" s="543"/>
      <c r="X7" s="543"/>
      <c r="Y7" s="57" t="s">
        <v>0</v>
      </c>
    </row>
    <row r="8" spans="1:25" ht="23.25">
      <c r="A8" s="536"/>
      <c r="B8" s="536"/>
      <c r="C8" s="536"/>
      <c r="D8" s="536"/>
      <c r="E8" s="536"/>
      <c r="F8" s="536"/>
      <c r="G8" s="536"/>
      <c r="H8" s="536"/>
      <c r="I8" s="536"/>
      <c r="J8" s="536"/>
      <c r="K8" s="536"/>
      <c r="L8" s="536"/>
      <c r="M8" s="536"/>
      <c r="N8" s="536"/>
      <c r="O8" s="536"/>
      <c r="P8" s="536"/>
      <c r="Q8" s="536"/>
      <c r="R8" s="536"/>
      <c r="S8" s="536"/>
      <c r="T8" s="536"/>
      <c r="U8" s="536"/>
      <c r="V8" s="536"/>
      <c r="W8" s="536"/>
      <c r="X8" s="536"/>
      <c r="Y8" s="57" t="s">
        <v>0</v>
      </c>
    </row>
    <row r="9" spans="1:25" ht="23.25">
      <c r="A9" s="536"/>
      <c r="B9" s="536"/>
      <c r="C9" s="536"/>
      <c r="D9" s="536"/>
      <c r="E9" s="536"/>
      <c r="F9" s="536"/>
      <c r="G9" s="536"/>
      <c r="H9" s="536"/>
      <c r="I9" s="536"/>
      <c r="J9" s="536"/>
      <c r="K9" s="536"/>
      <c r="L9" s="536"/>
      <c r="M9" s="536"/>
      <c r="N9" s="536"/>
      <c r="O9" s="536"/>
      <c r="P9" s="536"/>
      <c r="Q9" s="536"/>
      <c r="R9" s="536"/>
      <c r="S9" s="536"/>
      <c r="T9" s="536"/>
      <c r="U9" s="536"/>
      <c r="V9" s="536"/>
      <c r="W9" s="536"/>
      <c r="X9" s="536"/>
      <c r="Y9" s="57" t="s">
        <v>0</v>
      </c>
    </row>
    <row r="10" spans="1:25">
      <c r="A10" s="535"/>
      <c r="B10" s="535"/>
      <c r="C10" s="535"/>
      <c r="D10" s="535"/>
      <c r="E10" s="535"/>
      <c r="F10" s="535"/>
      <c r="G10" s="535"/>
      <c r="H10" s="535"/>
      <c r="I10" s="535"/>
      <c r="J10" s="535"/>
      <c r="K10" s="535"/>
      <c r="L10" s="535"/>
      <c r="M10" s="535"/>
      <c r="N10" s="535"/>
      <c r="O10" s="535"/>
      <c r="P10" s="535"/>
      <c r="Q10" s="535"/>
      <c r="R10" s="535"/>
      <c r="S10" s="535"/>
      <c r="T10" s="535"/>
      <c r="U10" s="547"/>
      <c r="V10" s="544" t="s">
        <v>196</v>
      </c>
      <c r="W10" s="545"/>
      <c r="X10" s="546"/>
      <c r="Y10" s="57" t="s">
        <v>0</v>
      </c>
    </row>
    <row r="11" spans="1:25">
      <c r="A11" s="535"/>
      <c r="B11" s="535"/>
      <c r="C11" s="535"/>
      <c r="D11" s="535"/>
      <c r="E11" s="535"/>
      <c r="F11" s="535"/>
      <c r="G11" s="535"/>
      <c r="H11" s="535"/>
      <c r="I11" s="535"/>
      <c r="J11" s="535"/>
      <c r="K11" s="535"/>
      <c r="L11" s="535"/>
      <c r="M11" s="535"/>
      <c r="N11" s="535"/>
      <c r="O11" s="535"/>
      <c r="P11" s="535"/>
      <c r="Q11" s="535"/>
      <c r="R11" s="535"/>
      <c r="S11" s="535"/>
      <c r="T11" s="535"/>
      <c r="U11" s="547"/>
      <c r="V11" s="550" t="s">
        <v>17</v>
      </c>
      <c r="W11" s="539" t="s">
        <v>35</v>
      </c>
      <c r="X11" s="537" t="s">
        <v>144</v>
      </c>
      <c r="Y11" s="57" t="s">
        <v>0</v>
      </c>
    </row>
    <row r="12" spans="1:25" ht="16.5" thickBot="1">
      <c r="A12" s="548"/>
      <c r="B12" s="548"/>
      <c r="C12" s="548"/>
      <c r="D12" s="548"/>
      <c r="E12" s="548"/>
      <c r="F12" s="548"/>
      <c r="G12" s="548"/>
      <c r="H12" s="548"/>
      <c r="I12" s="548"/>
      <c r="J12" s="548"/>
      <c r="K12" s="548"/>
      <c r="L12" s="548"/>
      <c r="M12" s="548"/>
      <c r="N12" s="548"/>
      <c r="O12" s="548"/>
      <c r="P12" s="548"/>
      <c r="Q12" s="548"/>
      <c r="R12" s="548"/>
      <c r="S12" s="548"/>
      <c r="T12" s="548"/>
      <c r="U12" s="549"/>
      <c r="V12" s="551"/>
      <c r="W12" s="538"/>
      <c r="X12" s="538"/>
      <c r="Y12" s="57" t="s">
        <v>0</v>
      </c>
    </row>
    <row r="13" spans="1:25">
      <c r="A13" s="532" t="s">
        <v>274</v>
      </c>
      <c r="B13" s="533"/>
      <c r="C13" s="533"/>
      <c r="D13" s="533"/>
      <c r="E13" s="533"/>
      <c r="F13" s="533"/>
      <c r="G13" s="533"/>
      <c r="H13" s="533"/>
      <c r="I13" s="533"/>
      <c r="J13" s="533"/>
      <c r="K13" s="533"/>
      <c r="L13" s="533"/>
      <c r="M13" s="533"/>
      <c r="N13" s="533"/>
      <c r="O13" s="533"/>
      <c r="P13" s="533"/>
      <c r="Q13" s="533"/>
      <c r="R13" s="533"/>
      <c r="S13" s="533"/>
      <c r="T13" s="533"/>
      <c r="U13" s="533"/>
      <c r="V13" s="283">
        <v>1418</v>
      </c>
      <c r="W13" s="283">
        <v>1393</v>
      </c>
      <c r="X13" s="309">
        <v>283105</v>
      </c>
      <c r="Y13" s="57" t="s">
        <v>0</v>
      </c>
    </row>
    <row r="14" spans="1:25">
      <c r="A14" s="532" t="s">
        <v>275</v>
      </c>
      <c r="B14" s="533"/>
      <c r="C14" s="533"/>
      <c r="D14" s="533"/>
      <c r="E14" s="533"/>
      <c r="F14" s="533"/>
      <c r="G14" s="533"/>
      <c r="H14" s="533"/>
      <c r="I14" s="533"/>
      <c r="J14" s="533"/>
      <c r="K14" s="533"/>
      <c r="L14" s="533"/>
      <c r="M14" s="533"/>
      <c r="N14" s="533"/>
      <c r="O14" s="533"/>
      <c r="P14" s="533"/>
      <c r="Q14" s="533"/>
      <c r="R14" s="533"/>
      <c r="S14" s="533"/>
      <c r="T14" s="533"/>
      <c r="U14" s="533"/>
      <c r="V14" s="62">
        <v>1420</v>
      </c>
      <c r="W14" s="62">
        <v>1388</v>
      </c>
      <c r="X14" s="105">
        <v>283103</v>
      </c>
      <c r="Y14" s="57" t="s">
        <v>0</v>
      </c>
    </row>
    <row r="15" spans="1:25">
      <c r="A15" s="456"/>
      <c r="B15" s="455"/>
      <c r="C15" s="455"/>
      <c r="D15" s="455"/>
      <c r="E15" s="455"/>
      <c r="F15" s="455"/>
      <c r="G15" s="455"/>
      <c r="H15" s="455"/>
      <c r="I15" s="455"/>
      <c r="J15" s="455"/>
      <c r="K15" s="455"/>
      <c r="L15" s="455"/>
      <c r="M15" s="455"/>
      <c r="N15" s="455"/>
      <c r="O15" s="455"/>
      <c r="P15" s="455"/>
      <c r="Q15" s="455"/>
      <c r="R15" s="455"/>
      <c r="S15" s="455"/>
      <c r="T15" s="455"/>
      <c r="U15" s="455"/>
      <c r="V15" s="457"/>
      <c r="W15" s="457"/>
      <c r="X15" s="458"/>
      <c r="Y15" s="57"/>
    </row>
    <row r="16" spans="1:25">
      <c r="A16" s="560" t="s">
        <v>11</v>
      </c>
      <c r="B16" s="561"/>
      <c r="C16" s="561"/>
      <c r="D16" s="561"/>
      <c r="E16" s="561"/>
      <c r="F16" s="561"/>
      <c r="G16" s="561"/>
      <c r="H16" s="561"/>
      <c r="I16" s="561"/>
      <c r="J16" s="561"/>
      <c r="K16" s="561"/>
      <c r="L16" s="561"/>
      <c r="M16" s="561"/>
      <c r="N16" s="561"/>
      <c r="O16" s="561"/>
      <c r="P16" s="561"/>
      <c r="Q16" s="561"/>
      <c r="R16" s="561"/>
      <c r="S16" s="561"/>
      <c r="T16" s="561"/>
      <c r="U16" s="561"/>
      <c r="V16" s="61"/>
      <c r="W16" s="61"/>
      <c r="X16" s="304"/>
      <c r="Y16" s="57" t="s">
        <v>0</v>
      </c>
    </row>
    <row r="17" spans="1:26">
      <c r="A17" s="556" t="s">
        <v>28</v>
      </c>
      <c r="B17" s="553"/>
      <c r="C17" s="553"/>
      <c r="D17" s="553"/>
      <c r="E17" s="553"/>
      <c r="F17" s="553"/>
      <c r="G17" s="553"/>
      <c r="H17" s="553"/>
      <c r="I17" s="553"/>
      <c r="J17" s="553"/>
      <c r="K17" s="553"/>
      <c r="L17" s="553"/>
      <c r="M17" s="553"/>
      <c r="N17" s="553"/>
      <c r="O17" s="553"/>
      <c r="P17" s="553"/>
      <c r="Q17" s="553"/>
      <c r="R17" s="553"/>
      <c r="S17" s="553"/>
      <c r="T17" s="553"/>
      <c r="U17" s="553"/>
      <c r="V17" s="61"/>
      <c r="W17" s="61"/>
      <c r="X17" s="304"/>
      <c r="Y17" s="57" t="s">
        <v>0</v>
      </c>
      <c r="Z17" s="231"/>
    </row>
    <row r="18" spans="1:26">
      <c r="A18" s="274" t="s">
        <v>272</v>
      </c>
      <c r="B18" s="272"/>
      <c r="C18" s="272"/>
      <c r="D18" s="272"/>
      <c r="E18" s="272"/>
      <c r="F18" s="272"/>
      <c r="G18" s="272"/>
      <c r="H18" s="272"/>
      <c r="I18" s="272"/>
      <c r="J18" s="272"/>
      <c r="K18" s="272"/>
      <c r="L18" s="272"/>
      <c r="M18" s="272"/>
      <c r="N18" s="272"/>
      <c r="O18" s="272"/>
      <c r="P18" s="272"/>
      <c r="Q18" s="272"/>
      <c r="R18" s="272"/>
      <c r="S18" s="272"/>
      <c r="T18" s="272"/>
      <c r="U18" s="272"/>
      <c r="V18" s="61">
        <v>0</v>
      </c>
      <c r="W18" s="61">
        <v>0</v>
      </c>
      <c r="X18" s="304">
        <v>-377</v>
      </c>
      <c r="Y18" s="57" t="s">
        <v>0</v>
      </c>
    </row>
    <row r="19" spans="1:26">
      <c r="A19" s="274" t="s">
        <v>273</v>
      </c>
      <c r="B19" s="272"/>
      <c r="C19" s="272"/>
      <c r="D19" s="272"/>
      <c r="E19" s="272"/>
      <c r="F19" s="272"/>
      <c r="G19" s="272"/>
      <c r="H19" s="272"/>
      <c r="I19" s="272"/>
      <c r="J19" s="272"/>
      <c r="K19" s="272"/>
      <c r="L19" s="272"/>
      <c r="M19" s="272"/>
      <c r="N19" s="272"/>
      <c r="O19" s="272"/>
      <c r="P19" s="272"/>
      <c r="Q19" s="272"/>
      <c r="R19" s="272"/>
      <c r="S19" s="272"/>
      <c r="T19" s="272"/>
      <c r="U19" s="272"/>
      <c r="V19" s="61">
        <v>0</v>
      </c>
      <c r="W19" s="61">
        <v>0</v>
      </c>
      <c r="X19" s="304">
        <v>-29</v>
      </c>
      <c r="Y19" s="57" t="s">
        <v>0</v>
      </c>
    </row>
    <row r="20" spans="1:26">
      <c r="A20" s="274" t="s">
        <v>193</v>
      </c>
      <c r="B20" s="272"/>
      <c r="C20" s="272"/>
      <c r="D20" s="272"/>
      <c r="E20" s="272"/>
      <c r="F20" s="272"/>
      <c r="G20" s="272"/>
      <c r="H20" s="272"/>
      <c r="I20" s="272"/>
      <c r="J20" s="272"/>
      <c r="K20" s="272"/>
      <c r="L20" s="272"/>
      <c r="M20" s="272"/>
      <c r="N20" s="272"/>
      <c r="O20" s="272"/>
      <c r="P20" s="272"/>
      <c r="Q20" s="272"/>
      <c r="R20" s="272"/>
      <c r="S20" s="272"/>
      <c r="T20" s="272"/>
      <c r="U20" s="272"/>
      <c r="V20" s="64">
        <v>0</v>
      </c>
      <c r="W20" s="64">
        <v>0</v>
      </c>
      <c r="X20" s="306">
        <v>1728</v>
      </c>
      <c r="Y20" s="57" t="s">
        <v>0</v>
      </c>
    </row>
    <row r="21" spans="1:26">
      <c r="A21" s="274" t="s">
        <v>194</v>
      </c>
      <c r="B21" s="272"/>
      <c r="C21" s="272"/>
      <c r="D21" s="272"/>
      <c r="E21" s="272"/>
      <c r="F21" s="272"/>
      <c r="G21" s="272"/>
      <c r="H21" s="272"/>
      <c r="I21" s="272"/>
      <c r="J21" s="272"/>
      <c r="K21" s="272"/>
      <c r="L21" s="272"/>
      <c r="M21" s="272"/>
      <c r="N21" s="272"/>
      <c r="O21" s="272"/>
      <c r="P21" s="272"/>
      <c r="Q21" s="272"/>
      <c r="R21" s="272"/>
      <c r="S21" s="272"/>
      <c r="T21" s="272"/>
      <c r="U21" s="272"/>
      <c r="V21" s="61">
        <f>SUM(V18:V20)</f>
        <v>0</v>
      </c>
      <c r="W21" s="61">
        <f>SUM(W18:W20)</f>
        <v>0</v>
      </c>
      <c r="X21" s="307">
        <f>SUM(X18:X20)</f>
        <v>1322</v>
      </c>
      <c r="Y21" s="57" t="s">
        <v>0</v>
      </c>
    </row>
    <row r="22" spans="1:26">
      <c r="A22" s="273"/>
      <c r="B22" s="272"/>
      <c r="C22" s="272"/>
      <c r="D22" s="272"/>
      <c r="E22" s="272"/>
      <c r="F22" s="272"/>
      <c r="G22" s="272"/>
      <c r="H22" s="272"/>
      <c r="I22" s="272"/>
      <c r="J22" s="272"/>
      <c r="K22" s="272"/>
      <c r="L22" s="272"/>
      <c r="M22" s="272"/>
      <c r="N22" s="272"/>
      <c r="O22" s="272"/>
      <c r="P22" s="272"/>
      <c r="Q22" s="272"/>
      <c r="R22" s="272"/>
      <c r="S22" s="272"/>
      <c r="T22" s="272"/>
      <c r="U22" s="272"/>
      <c r="V22" s="61"/>
      <c r="W22" s="61"/>
      <c r="X22" s="304"/>
      <c r="Y22" s="57" t="s">
        <v>0</v>
      </c>
    </row>
    <row r="23" spans="1:26">
      <c r="A23" s="552" t="s">
        <v>182</v>
      </c>
      <c r="B23" s="553"/>
      <c r="C23" s="553"/>
      <c r="D23" s="553"/>
      <c r="E23" s="553"/>
      <c r="F23" s="553"/>
      <c r="G23" s="553"/>
      <c r="H23" s="553"/>
      <c r="I23" s="553"/>
      <c r="J23" s="553"/>
      <c r="K23" s="553"/>
      <c r="L23" s="553"/>
      <c r="M23" s="553"/>
      <c r="N23" s="553"/>
      <c r="O23" s="553"/>
      <c r="P23" s="553"/>
      <c r="Q23" s="553"/>
      <c r="R23" s="553"/>
      <c r="S23" s="553"/>
      <c r="T23" s="553"/>
      <c r="U23" s="553"/>
      <c r="V23" s="61"/>
      <c r="W23" s="61"/>
      <c r="X23" s="304"/>
      <c r="Y23" s="57" t="s">
        <v>0</v>
      </c>
      <c r="Z23" s="231"/>
    </row>
    <row r="24" spans="1:26">
      <c r="A24" s="564" t="s">
        <v>113</v>
      </c>
      <c r="B24" s="563"/>
      <c r="C24" s="563"/>
      <c r="D24" s="563"/>
      <c r="E24" s="563"/>
      <c r="F24" s="563"/>
      <c r="G24" s="563"/>
      <c r="H24" s="563"/>
      <c r="I24" s="563"/>
      <c r="J24" s="563"/>
      <c r="K24" s="563"/>
      <c r="L24" s="563"/>
      <c r="M24" s="563"/>
      <c r="N24" s="563"/>
      <c r="O24" s="563"/>
      <c r="P24" s="563"/>
      <c r="Q24" s="563"/>
      <c r="R24" s="563"/>
      <c r="S24" s="563"/>
      <c r="T24" s="563"/>
      <c r="U24" s="563"/>
      <c r="V24" s="61">
        <v>5</v>
      </c>
      <c r="W24" s="61">
        <v>5</v>
      </c>
      <c r="X24" s="304">
        <v>3907</v>
      </c>
      <c r="Y24" s="57" t="s">
        <v>0</v>
      </c>
      <c r="Z24" s="231"/>
    </row>
    <row r="25" spans="1:26">
      <c r="A25" s="565" t="s">
        <v>12</v>
      </c>
      <c r="B25" s="555"/>
      <c r="C25" s="555"/>
      <c r="D25" s="555"/>
      <c r="E25" s="555"/>
      <c r="F25" s="555"/>
      <c r="G25" s="555"/>
      <c r="H25" s="555"/>
      <c r="I25" s="555"/>
      <c r="J25" s="555"/>
      <c r="K25" s="555"/>
      <c r="L25" s="555"/>
      <c r="M25" s="555"/>
      <c r="N25" s="555"/>
      <c r="O25" s="555"/>
      <c r="P25" s="555"/>
      <c r="Q25" s="555"/>
      <c r="R25" s="555"/>
      <c r="S25" s="555"/>
      <c r="T25" s="555"/>
      <c r="U25" s="555"/>
      <c r="V25" s="232">
        <v>0</v>
      </c>
      <c r="W25" s="232">
        <v>0</v>
      </c>
      <c r="X25" s="302">
        <v>3003</v>
      </c>
      <c r="Y25" s="57"/>
      <c r="Z25" s="231"/>
    </row>
    <row r="26" spans="1:26">
      <c r="A26" s="554" t="s">
        <v>221</v>
      </c>
      <c r="B26" s="555"/>
      <c r="C26" s="555"/>
      <c r="D26" s="555"/>
      <c r="E26" s="555"/>
      <c r="F26" s="555"/>
      <c r="G26" s="555"/>
      <c r="H26" s="555"/>
      <c r="I26" s="555"/>
      <c r="J26" s="555"/>
      <c r="K26" s="555"/>
      <c r="L26" s="555"/>
      <c r="M26" s="555"/>
      <c r="N26" s="555"/>
      <c r="O26" s="555"/>
      <c r="P26" s="555"/>
      <c r="Q26" s="555"/>
      <c r="R26" s="555"/>
      <c r="S26" s="555"/>
      <c r="T26" s="555"/>
      <c r="U26" s="555"/>
      <c r="V26" s="64">
        <v>0</v>
      </c>
      <c r="W26" s="64">
        <v>0</v>
      </c>
      <c r="X26" s="306">
        <v>-33</v>
      </c>
      <c r="Y26" s="57" t="s">
        <v>0</v>
      </c>
      <c r="Z26" s="231"/>
    </row>
    <row r="27" spans="1:26">
      <c r="A27" s="562" t="s">
        <v>195</v>
      </c>
      <c r="B27" s="563"/>
      <c r="C27" s="563"/>
      <c r="D27" s="563"/>
      <c r="E27" s="563"/>
      <c r="F27" s="563"/>
      <c r="G27" s="563"/>
      <c r="H27" s="563"/>
      <c r="I27" s="563"/>
      <c r="J27" s="563"/>
      <c r="K27" s="563"/>
      <c r="L27" s="563"/>
      <c r="M27" s="563"/>
      <c r="N27" s="563"/>
      <c r="O27" s="563"/>
      <c r="P27" s="563"/>
      <c r="Q27" s="563"/>
      <c r="R27" s="563"/>
      <c r="S27" s="563"/>
      <c r="T27" s="563"/>
      <c r="U27" s="563"/>
      <c r="V27" s="61">
        <f>SUM(V24:V26)</f>
        <v>5</v>
      </c>
      <c r="W27" s="61">
        <f>SUM(W24:W26)</f>
        <v>5</v>
      </c>
      <c r="X27" s="307">
        <f>SUM(X24:X26)</f>
        <v>6877</v>
      </c>
      <c r="Y27" s="57" t="s">
        <v>0</v>
      </c>
    </row>
    <row r="28" spans="1:26">
      <c r="A28" s="271"/>
      <c r="B28" s="272"/>
      <c r="C28" s="272"/>
      <c r="D28" s="272"/>
      <c r="E28" s="272"/>
      <c r="F28" s="272"/>
      <c r="G28" s="272"/>
      <c r="H28" s="272"/>
      <c r="I28" s="272"/>
      <c r="J28" s="272"/>
      <c r="K28" s="272"/>
      <c r="L28" s="272"/>
      <c r="M28" s="272"/>
      <c r="N28" s="272"/>
      <c r="O28" s="272"/>
      <c r="P28" s="272"/>
      <c r="Q28" s="272"/>
      <c r="R28" s="272"/>
      <c r="S28" s="272"/>
      <c r="T28" s="272"/>
      <c r="U28" s="272"/>
      <c r="V28" s="61"/>
      <c r="W28" s="61"/>
      <c r="X28" s="307"/>
      <c r="Y28" s="57" t="s">
        <v>0</v>
      </c>
    </row>
    <row r="29" spans="1:26">
      <c r="A29" s="556" t="s">
        <v>29</v>
      </c>
      <c r="B29" s="553"/>
      <c r="C29" s="553"/>
      <c r="D29" s="553"/>
      <c r="E29" s="553"/>
      <c r="F29" s="553"/>
      <c r="G29" s="553"/>
      <c r="H29" s="553"/>
      <c r="I29" s="553"/>
      <c r="J29" s="553"/>
      <c r="K29" s="553"/>
      <c r="L29" s="553"/>
      <c r="M29" s="553"/>
      <c r="N29" s="553"/>
      <c r="O29" s="553"/>
      <c r="P29" s="553"/>
      <c r="Q29" s="553"/>
      <c r="R29" s="553"/>
      <c r="S29" s="553"/>
      <c r="T29" s="553"/>
      <c r="U29" s="553"/>
      <c r="V29" s="61">
        <f>V21+V27</f>
        <v>5</v>
      </c>
      <c r="W29" s="61">
        <f>W21+W27</f>
        <v>5</v>
      </c>
      <c r="X29" s="307">
        <f>X21+X27</f>
        <v>8199</v>
      </c>
      <c r="Y29" s="57" t="s">
        <v>0</v>
      </c>
    </row>
    <row r="30" spans="1:26">
      <c r="A30" s="556"/>
      <c r="B30" s="553"/>
      <c r="C30" s="553"/>
      <c r="D30" s="553"/>
      <c r="E30" s="553"/>
      <c r="F30" s="553"/>
      <c r="G30" s="553"/>
      <c r="H30" s="553"/>
      <c r="I30" s="553"/>
      <c r="J30" s="553"/>
      <c r="K30" s="553"/>
      <c r="L30" s="553"/>
      <c r="M30" s="553"/>
      <c r="N30" s="553"/>
      <c r="O30" s="553"/>
      <c r="P30" s="553"/>
      <c r="Q30" s="553"/>
      <c r="R30" s="553"/>
      <c r="S30" s="553"/>
      <c r="T30" s="553"/>
      <c r="U30" s="553"/>
      <c r="V30" s="61"/>
      <c r="W30" s="61"/>
      <c r="X30" s="307"/>
      <c r="Y30" s="57" t="s">
        <v>0</v>
      </c>
    </row>
    <row r="31" spans="1:26">
      <c r="A31" s="557" t="s">
        <v>166</v>
      </c>
      <c r="B31" s="558"/>
      <c r="C31" s="558"/>
      <c r="D31" s="558"/>
      <c r="E31" s="558"/>
      <c r="F31" s="558"/>
      <c r="G31" s="558"/>
      <c r="H31" s="558"/>
      <c r="I31" s="558"/>
      <c r="J31" s="558"/>
      <c r="K31" s="558"/>
      <c r="L31" s="558"/>
      <c r="M31" s="558"/>
      <c r="N31" s="558"/>
      <c r="O31" s="558"/>
      <c r="P31" s="558"/>
      <c r="Q31" s="558"/>
      <c r="R31" s="558"/>
      <c r="S31" s="558"/>
      <c r="T31" s="558"/>
      <c r="U31" s="559"/>
      <c r="V31" s="310">
        <f>+V29+V14</f>
        <v>1425</v>
      </c>
      <c r="W31" s="310">
        <f>+W29+W14</f>
        <v>1393</v>
      </c>
      <c r="X31" s="102">
        <f>+X29+X14</f>
        <v>291302</v>
      </c>
      <c r="Y31" s="57" t="s">
        <v>0</v>
      </c>
    </row>
    <row r="32" spans="1:26">
      <c r="A32" s="560" t="s">
        <v>80</v>
      </c>
      <c r="B32" s="561"/>
      <c r="C32" s="561"/>
      <c r="D32" s="561"/>
      <c r="E32" s="561"/>
      <c r="F32" s="561"/>
      <c r="G32" s="561"/>
      <c r="H32" s="561"/>
      <c r="I32" s="561"/>
      <c r="J32" s="561"/>
      <c r="K32" s="561"/>
      <c r="L32" s="561"/>
      <c r="M32" s="561"/>
      <c r="N32" s="561"/>
      <c r="O32" s="561"/>
      <c r="P32" s="561"/>
      <c r="Q32" s="561"/>
      <c r="R32" s="561"/>
      <c r="S32" s="561"/>
      <c r="T32" s="561"/>
      <c r="U32" s="561"/>
      <c r="V32" s="61"/>
      <c r="W32" s="61"/>
      <c r="X32" s="304"/>
      <c r="Y32" s="57" t="s">
        <v>0</v>
      </c>
    </row>
    <row r="33" spans="1:26">
      <c r="A33" s="552" t="s">
        <v>192</v>
      </c>
      <c r="B33" s="553"/>
      <c r="C33" s="553"/>
      <c r="D33" s="553"/>
      <c r="E33" s="553"/>
      <c r="F33" s="553"/>
      <c r="G33" s="553"/>
      <c r="H33" s="553"/>
      <c r="I33" s="553"/>
      <c r="J33" s="553"/>
      <c r="K33" s="553"/>
      <c r="L33" s="553"/>
      <c r="M33" s="553"/>
      <c r="N33" s="553"/>
      <c r="O33" s="553"/>
      <c r="P33" s="553"/>
      <c r="Q33" s="553"/>
      <c r="R33" s="553"/>
      <c r="S33" s="553"/>
      <c r="T33" s="553"/>
      <c r="U33" s="553"/>
      <c r="V33" s="61" t="s">
        <v>143</v>
      </c>
      <c r="W33" s="61"/>
      <c r="X33" s="304"/>
      <c r="Y33" s="57" t="s">
        <v>0</v>
      </c>
      <c r="Z33" s="231"/>
    </row>
    <row r="34" spans="1:26">
      <c r="A34" s="562" t="s">
        <v>197</v>
      </c>
      <c r="B34" s="567"/>
      <c r="C34" s="567"/>
      <c r="D34" s="567"/>
      <c r="E34" s="567"/>
      <c r="F34" s="567"/>
      <c r="G34" s="567"/>
      <c r="H34" s="567"/>
      <c r="I34" s="567"/>
      <c r="J34" s="567"/>
      <c r="K34" s="567"/>
      <c r="L34" s="567"/>
      <c r="M34" s="567"/>
      <c r="N34" s="567"/>
      <c r="O34" s="567"/>
      <c r="P34" s="567"/>
      <c r="Q34" s="567"/>
      <c r="R34" s="567"/>
      <c r="S34" s="567"/>
      <c r="T34" s="567"/>
      <c r="U34" s="568"/>
      <c r="V34" s="61">
        <v>51</v>
      </c>
      <c r="W34" s="61">
        <v>26</v>
      </c>
      <c r="X34" s="304">
        <v>7000</v>
      </c>
      <c r="Y34" s="57" t="s">
        <v>0</v>
      </c>
    </row>
    <row r="35" spans="1:26">
      <c r="A35" s="566"/>
      <c r="B35" s="567"/>
      <c r="C35" s="567"/>
      <c r="D35" s="567"/>
      <c r="E35" s="567"/>
      <c r="F35" s="567"/>
      <c r="G35" s="567"/>
      <c r="H35" s="567"/>
      <c r="I35" s="567"/>
      <c r="J35" s="567"/>
      <c r="K35" s="567"/>
      <c r="L35" s="567"/>
      <c r="M35" s="567"/>
      <c r="N35" s="567"/>
      <c r="O35" s="567"/>
      <c r="P35" s="567"/>
      <c r="Q35" s="567"/>
      <c r="R35" s="567"/>
      <c r="S35" s="567"/>
      <c r="T35" s="567"/>
      <c r="U35" s="568"/>
      <c r="V35" s="61"/>
      <c r="W35" s="61"/>
      <c r="X35" s="304"/>
      <c r="Y35" s="57" t="s">
        <v>0</v>
      </c>
    </row>
    <row r="36" spans="1:26">
      <c r="A36" s="552" t="s">
        <v>198</v>
      </c>
      <c r="B36" s="553"/>
      <c r="C36" s="553"/>
      <c r="D36" s="553"/>
      <c r="E36" s="553"/>
      <c r="F36" s="553"/>
      <c r="G36" s="553"/>
      <c r="H36" s="553"/>
      <c r="I36" s="553"/>
      <c r="J36" s="553"/>
      <c r="K36" s="553"/>
      <c r="L36" s="553"/>
      <c r="M36" s="553"/>
      <c r="N36" s="553"/>
      <c r="O36" s="553"/>
      <c r="P36" s="553"/>
      <c r="Q36" s="553"/>
      <c r="R36" s="553"/>
      <c r="S36" s="553"/>
      <c r="T36" s="553"/>
      <c r="U36" s="553"/>
      <c r="V36" s="61"/>
      <c r="W36" s="61"/>
      <c r="X36" s="304"/>
      <c r="Y36" s="57" t="s">
        <v>0</v>
      </c>
    </row>
    <row r="37" spans="1:26">
      <c r="A37" s="562" t="s">
        <v>199</v>
      </c>
      <c r="B37" s="563"/>
      <c r="C37" s="563"/>
      <c r="D37" s="563"/>
      <c r="E37" s="563"/>
      <c r="F37" s="563"/>
      <c r="G37" s="563"/>
      <c r="H37" s="563"/>
      <c r="I37" s="563"/>
      <c r="J37" s="563"/>
      <c r="K37" s="563"/>
      <c r="L37" s="563"/>
      <c r="M37" s="563"/>
      <c r="N37" s="563"/>
      <c r="O37" s="563"/>
      <c r="P37" s="563"/>
      <c r="Q37" s="563"/>
      <c r="R37" s="563"/>
      <c r="S37" s="563"/>
      <c r="T37" s="563"/>
      <c r="U37" s="563"/>
      <c r="V37" s="61">
        <v>0</v>
      </c>
      <c r="W37" s="61">
        <v>0</v>
      </c>
      <c r="X37" s="304">
        <v>-262</v>
      </c>
      <c r="Y37" s="57" t="s">
        <v>0</v>
      </c>
    </row>
    <row r="38" spans="1:26">
      <c r="A38" s="233"/>
      <c r="B38" s="272"/>
      <c r="C38" s="272"/>
      <c r="D38" s="272"/>
      <c r="E38" s="272"/>
      <c r="F38" s="272"/>
      <c r="G38" s="272"/>
      <c r="H38" s="272"/>
      <c r="I38" s="272"/>
      <c r="J38" s="272"/>
      <c r="K38" s="272"/>
      <c r="L38" s="272"/>
      <c r="M38" s="272"/>
      <c r="N38" s="272"/>
      <c r="O38" s="272"/>
      <c r="P38" s="272"/>
      <c r="Q38" s="272"/>
      <c r="R38" s="272"/>
      <c r="S38" s="272"/>
      <c r="T38" s="272"/>
      <c r="U38" s="272"/>
      <c r="V38" s="232"/>
      <c r="W38" s="232"/>
      <c r="X38" s="302"/>
      <c r="Y38" s="57"/>
    </row>
    <row r="39" spans="1:26" ht="18" customHeight="1">
      <c r="A39" s="556" t="s">
        <v>81</v>
      </c>
      <c r="B39" s="553"/>
      <c r="C39" s="553"/>
      <c r="D39" s="553"/>
      <c r="E39" s="553"/>
      <c r="F39" s="553"/>
      <c r="G39" s="553"/>
      <c r="H39" s="553"/>
      <c r="I39" s="553"/>
      <c r="J39" s="553"/>
      <c r="K39" s="553"/>
      <c r="L39" s="553"/>
      <c r="M39" s="553"/>
      <c r="N39" s="553"/>
      <c r="O39" s="553"/>
      <c r="P39" s="553"/>
      <c r="Q39" s="553"/>
      <c r="R39" s="553"/>
      <c r="S39" s="553"/>
      <c r="T39" s="553"/>
      <c r="U39" s="553"/>
      <c r="V39" s="64">
        <f>+V34+V37</f>
        <v>51</v>
      </c>
      <c r="W39" s="64">
        <f>+W34+W37</f>
        <v>26</v>
      </c>
      <c r="X39" s="308">
        <f>+X34+X37</f>
        <v>6738</v>
      </c>
      <c r="Y39" s="57" t="s">
        <v>0</v>
      </c>
    </row>
    <row r="40" spans="1:26" ht="18" customHeight="1">
      <c r="A40" s="581" t="s">
        <v>167</v>
      </c>
      <c r="B40" s="574"/>
      <c r="C40" s="574"/>
      <c r="D40" s="574"/>
      <c r="E40" s="574"/>
      <c r="F40" s="574"/>
      <c r="G40" s="574"/>
      <c r="H40" s="574"/>
      <c r="I40" s="574"/>
      <c r="J40" s="574"/>
      <c r="K40" s="574"/>
      <c r="L40" s="574"/>
      <c r="M40" s="574"/>
      <c r="N40" s="574"/>
      <c r="O40" s="574"/>
      <c r="P40" s="574"/>
      <c r="Q40" s="574"/>
      <c r="R40" s="574"/>
      <c r="S40" s="574"/>
      <c r="T40" s="574"/>
      <c r="U40" s="574"/>
      <c r="V40" s="311">
        <f>V31+V39</f>
        <v>1476</v>
      </c>
      <c r="W40" s="311">
        <f>W31+W39</f>
        <v>1419</v>
      </c>
      <c r="X40" s="234">
        <f>X31+X39</f>
        <v>298040</v>
      </c>
      <c r="Y40" s="57" t="s">
        <v>0</v>
      </c>
    </row>
    <row r="41" spans="1:26" ht="18" customHeight="1">
      <c r="A41" s="573" t="s">
        <v>168</v>
      </c>
      <c r="B41" s="574"/>
      <c r="C41" s="574"/>
      <c r="D41" s="574"/>
      <c r="E41" s="574"/>
      <c r="F41" s="574"/>
      <c r="G41" s="574"/>
      <c r="H41" s="574"/>
      <c r="I41" s="574"/>
      <c r="J41" s="574"/>
      <c r="K41" s="574"/>
      <c r="L41" s="574"/>
      <c r="M41" s="574"/>
      <c r="N41" s="574"/>
      <c r="O41" s="574"/>
      <c r="P41" s="574"/>
      <c r="Q41" s="574"/>
      <c r="R41" s="574"/>
      <c r="S41" s="574"/>
      <c r="T41" s="574"/>
      <c r="U41" s="574"/>
      <c r="V41" s="63">
        <f>+V40-V14</f>
        <v>56</v>
      </c>
      <c r="W41" s="63">
        <f>+W40-W14</f>
        <v>31</v>
      </c>
      <c r="X41" s="63">
        <f>+X40-X14</f>
        <v>14937</v>
      </c>
      <c r="Y41" s="57" t="s">
        <v>0</v>
      </c>
    </row>
    <row r="42" spans="1:26">
      <c r="Y42" s="57" t="s">
        <v>0</v>
      </c>
    </row>
    <row r="43" spans="1:26" ht="15.75" customHeight="1">
      <c r="A43" s="588" t="s">
        <v>284</v>
      </c>
      <c r="B43" s="589"/>
      <c r="C43" s="589"/>
      <c r="D43" s="589"/>
      <c r="E43" s="589"/>
      <c r="F43" s="589"/>
      <c r="G43" s="589"/>
      <c r="H43" s="589"/>
      <c r="I43" s="589"/>
      <c r="J43" s="589"/>
      <c r="K43" s="589"/>
      <c r="L43" s="589"/>
      <c r="M43" s="589"/>
      <c r="N43" s="589"/>
      <c r="O43" s="589"/>
      <c r="P43" s="589"/>
      <c r="Q43" s="589"/>
      <c r="R43" s="589"/>
      <c r="S43" s="589"/>
      <c r="T43" s="589"/>
      <c r="U43" s="589"/>
      <c r="V43" s="589"/>
      <c r="W43" s="589"/>
      <c r="X43" s="589"/>
      <c r="Y43" s="57" t="s">
        <v>0</v>
      </c>
    </row>
    <row r="44" spans="1:26">
      <c r="A44" s="589"/>
      <c r="B44" s="589"/>
      <c r="C44" s="589"/>
      <c r="D44" s="589"/>
      <c r="E44" s="589"/>
      <c r="F44" s="589"/>
      <c r="G44" s="589"/>
      <c r="H44" s="589"/>
      <c r="I44" s="589"/>
      <c r="J44" s="589"/>
      <c r="K44" s="589"/>
      <c r="L44" s="589"/>
      <c r="M44" s="589"/>
      <c r="N44" s="589"/>
      <c r="O44" s="589"/>
      <c r="P44" s="589"/>
      <c r="Q44" s="589"/>
      <c r="R44" s="589"/>
      <c r="S44" s="589"/>
      <c r="T44" s="589"/>
      <c r="U44" s="589"/>
      <c r="V44" s="589"/>
      <c r="W44" s="589"/>
      <c r="X44" s="589"/>
      <c r="Y44" s="57" t="s">
        <v>0</v>
      </c>
    </row>
    <row r="45" spans="1:26">
      <c r="A45" s="589"/>
      <c r="B45" s="589"/>
      <c r="C45" s="589"/>
      <c r="D45" s="589"/>
      <c r="E45" s="589"/>
      <c r="F45" s="589"/>
      <c r="G45" s="589"/>
      <c r="H45" s="589"/>
      <c r="I45" s="589"/>
      <c r="J45" s="589"/>
      <c r="K45" s="589"/>
      <c r="L45" s="589"/>
      <c r="M45" s="589"/>
      <c r="N45" s="589"/>
      <c r="O45" s="589"/>
      <c r="P45" s="589"/>
      <c r="Q45" s="589"/>
      <c r="R45" s="589"/>
      <c r="S45" s="589"/>
      <c r="T45" s="589"/>
      <c r="U45" s="589"/>
      <c r="V45" s="589"/>
      <c r="W45" s="589"/>
      <c r="X45" s="589"/>
      <c r="Y45" s="57"/>
    </row>
    <row r="46" spans="1:26">
      <c r="A46" s="589"/>
      <c r="B46" s="589"/>
      <c r="C46" s="589"/>
      <c r="D46" s="589"/>
      <c r="E46" s="589"/>
      <c r="F46" s="589"/>
      <c r="G46" s="589"/>
      <c r="H46" s="589"/>
      <c r="I46" s="589"/>
      <c r="J46" s="589"/>
      <c r="K46" s="589"/>
      <c r="L46" s="589"/>
      <c r="M46" s="589"/>
      <c r="N46" s="589"/>
      <c r="O46" s="589"/>
      <c r="P46" s="589"/>
      <c r="Q46" s="589"/>
      <c r="R46" s="589"/>
      <c r="S46" s="589"/>
      <c r="T46" s="589"/>
      <c r="U46" s="589"/>
      <c r="V46" s="589"/>
      <c r="W46" s="589"/>
      <c r="X46" s="589"/>
      <c r="Y46" s="57" t="s">
        <v>0</v>
      </c>
    </row>
    <row r="47" spans="1:26" ht="18" customHeight="1">
      <c r="Y47" s="57" t="s">
        <v>0</v>
      </c>
    </row>
    <row r="48" spans="1:26" ht="18" customHeight="1">
      <c r="A48" s="530" t="s">
        <v>161</v>
      </c>
      <c r="B48" s="531"/>
      <c r="C48" s="531"/>
      <c r="D48" s="531"/>
      <c r="E48" s="531"/>
      <c r="F48" s="531"/>
      <c r="G48" s="531"/>
      <c r="H48" s="531"/>
      <c r="I48" s="531"/>
      <c r="J48" s="531"/>
      <c r="K48" s="531"/>
      <c r="L48" s="531"/>
      <c r="M48" s="531"/>
      <c r="N48" s="531"/>
      <c r="O48" s="531"/>
      <c r="P48" s="531"/>
      <c r="Q48" s="531"/>
      <c r="R48" s="531"/>
      <c r="S48" s="531"/>
      <c r="T48" s="531"/>
      <c r="U48" s="531"/>
      <c r="V48" s="531"/>
      <c r="W48" s="531"/>
      <c r="X48" s="531"/>
      <c r="Y48" s="57" t="s">
        <v>0</v>
      </c>
    </row>
    <row r="49" spans="1:25" ht="18" customHeight="1">
      <c r="Y49" s="57" t="s">
        <v>0</v>
      </c>
    </row>
    <row r="50" spans="1:25" ht="18" customHeight="1">
      <c r="Y50" s="57" t="s">
        <v>0</v>
      </c>
    </row>
    <row r="51" spans="1:25" ht="18" customHeight="1">
      <c r="Y51" s="57" t="s">
        <v>0</v>
      </c>
    </row>
    <row r="52" spans="1:25" ht="18" customHeight="1">
      <c r="Y52" s="57" t="s">
        <v>0</v>
      </c>
    </row>
    <row r="53" spans="1:25" ht="18" customHeight="1">
      <c r="Y53" s="57" t="s">
        <v>0</v>
      </c>
    </row>
    <row r="54" spans="1:25" ht="22.5">
      <c r="A54" s="540" t="s">
        <v>135</v>
      </c>
      <c r="B54" s="541"/>
      <c r="C54" s="541"/>
      <c r="D54" s="541"/>
      <c r="E54" s="541"/>
      <c r="F54" s="541"/>
      <c r="G54" s="541"/>
      <c r="H54" s="541"/>
      <c r="I54" s="541"/>
      <c r="J54" s="541"/>
      <c r="K54" s="541"/>
      <c r="L54" s="541"/>
      <c r="M54" s="541"/>
      <c r="N54" s="541"/>
      <c r="O54" s="541"/>
      <c r="P54" s="541"/>
      <c r="Q54" s="541"/>
      <c r="R54" s="541"/>
      <c r="S54" s="541"/>
      <c r="T54" s="541"/>
      <c r="U54" s="541"/>
      <c r="V54" s="541"/>
      <c r="W54" s="541"/>
      <c r="X54" s="541"/>
      <c r="Y54" s="57" t="s">
        <v>0</v>
      </c>
    </row>
    <row r="55" spans="1:25" ht="23.25">
      <c r="A55" s="542" t="str">
        <f>A5</f>
        <v>Civil Division</v>
      </c>
      <c r="B55" s="570"/>
      <c r="C55" s="570"/>
      <c r="D55" s="570"/>
      <c r="E55" s="570"/>
      <c r="F55" s="570"/>
      <c r="G55" s="570"/>
      <c r="H55" s="570"/>
      <c r="I55" s="570"/>
      <c r="J55" s="570"/>
      <c r="K55" s="570"/>
      <c r="L55" s="570"/>
      <c r="M55" s="570"/>
      <c r="N55" s="570"/>
      <c r="O55" s="570"/>
      <c r="P55" s="570"/>
      <c r="Q55" s="570"/>
      <c r="R55" s="570"/>
      <c r="S55" s="570"/>
      <c r="T55" s="570"/>
      <c r="U55" s="570"/>
      <c r="V55" s="570"/>
      <c r="W55" s="570"/>
      <c r="X55" s="570"/>
      <c r="Y55" s="57" t="s">
        <v>0</v>
      </c>
    </row>
    <row r="56" spans="1:25" ht="23.25">
      <c r="A56" s="542" t="s">
        <v>126</v>
      </c>
      <c r="B56" s="541"/>
      <c r="C56" s="541"/>
      <c r="D56" s="541"/>
      <c r="E56" s="541"/>
      <c r="F56" s="541"/>
      <c r="G56" s="541"/>
      <c r="H56" s="541"/>
      <c r="I56" s="541"/>
      <c r="J56" s="541"/>
      <c r="K56" s="541"/>
      <c r="L56" s="541"/>
      <c r="M56" s="541"/>
      <c r="N56" s="541"/>
      <c r="O56" s="541"/>
      <c r="P56" s="541"/>
      <c r="Q56" s="541"/>
      <c r="R56" s="541"/>
      <c r="S56" s="541"/>
      <c r="T56" s="541"/>
      <c r="U56" s="541"/>
      <c r="V56" s="541"/>
      <c r="W56" s="541"/>
      <c r="X56" s="541"/>
      <c r="Y56" s="57" t="s">
        <v>0</v>
      </c>
    </row>
    <row r="57" spans="1:25" ht="23.25">
      <c r="A57" s="542" t="s">
        <v>125</v>
      </c>
      <c r="B57" s="543"/>
      <c r="C57" s="543"/>
      <c r="D57" s="543"/>
      <c r="E57" s="543"/>
      <c r="F57" s="543"/>
      <c r="G57" s="543"/>
      <c r="H57" s="543"/>
      <c r="I57" s="543"/>
      <c r="J57" s="543"/>
      <c r="K57" s="543"/>
      <c r="L57" s="543"/>
      <c r="M57" s="543"/>
      <c r="N57" s="543"/>
      <c r="O57" s="543"/>
      <c r="P57" s="543"/>
      <c r="Q57" s="543"/>
      <c r="R57" s="543"/>
      <c r="S57" s="543"/>
      <c r="T57" s="543"/>
      <c r="U57" s="543"/>
      <c r="V57" s="543"/>
      <c r="W57" s="543"/>
      <c r="X57" s="543"/>
      <c r="Y57" s="57" t="s">
        <v>0</v>
      </c>
    </row>
    <row r="58" spans="1:25" ht="18" customHeight="1">
      <c r="Y58" s="57" t="s">
        <v>0</v>
      </c>
    </row>
    <row r="59" spans="1:25" ht="18" customHeight="1">
      <c r="Y59" s="57" t="s">
        <v>0</v>
      </c>
    </row>
    <row r="60" spans="1:25" ht="18" customHeight="1">
      <c r="Y60" s="57" t="s">
        <v>0</v>
      </c>
    </row>
    <row r="61" spans="1:25" ht="18" customHeight="1">
      <c r="Y61" s="57" t="s">
        <v>0</v>
      </c>
    </row>
    <row r="62" spans="1:25" ht="18" customHeight="1">
      <c r="A62" s="37"/>
      <c r="B62" s="37"/>
      <c r="C62" s="37"/>
      <c r="D62" s="38"/>
      <c r="E62" s="38"/>
      <c r="F62" s="38"/>
      <c r="G62" s="38"/>
      <c r="H62" s="38"/>
      <c r="I62" s="38"/>
      <c r="J62" s="38"/>
      <c r="K62" s="38"/>
      <c r="L62" s="38"/>
      <c r="M62" s="38"/>
      <c r="N62" s="38"/>
      <c r="O62" s="38"/>
      <c r="P62" s="38"/>
      <c r="Q62" s="38"/>
      <c r="R62" s="38"/>
      <c r="S62" s="38"/>
      <c r="T62" s="38"/>
      <c r="U62" s="38"/>
      <c r="V62" s="38"/>
      <c r="W62" s="38"/>
      <c r="X62" s="38"/>
      <c r="Y62" s="57" t="s">
        <v>0</v>
      </c>
    </row>
    <row r="63" spans="1:25" ht="22.5" customHeight="1">
      <c r="A63" s="582" t="s">
        <v>141</v>
      </c>
      <c r="B63" s="583"/>
      <c r="C63" s="583"/>
      <c r="D63" s="575" t="s">
        <v>282</v>
      </c>
      <c r="E63" s="576"/>
      <c r="F63" s="577"/>
      <c r="G63" s="575" t="s">
        <v>183</v>
      </c>
      <c r="H63" s="600"/>
      <c r="I63" s="601"/>
      <c r="J63" s="575" t="s">
        <v>169</v>
      </c>
      <c r="K63" s="576"/>
      <c r="L63" s="577"/>
      <c r="M63" s="575" t="s">
        <v>166</v>
      </c>
      <c r="N63" s="576"/>
      <c r="O63" s="577"/>
      <c r="P63" s="575" t="s">
        <v>170</v>
      </c>
      <c r="Q63" s="605"/>
      <c r="R63" s="605"/>
      <c r="S63" s="575" t="s">
        <v>171</v>
      </c>
      <c r="T63" s="576"/>
      <c r="U63" s="576"/>
      <c r="V63" s="575" t="s">
        <v>172</v>
      </c>
      <c r="W63" s="576"/>
      <c r="X63" s="577"/>
      <c r="Y63" s="57" t="s">
        <v>0</v>
      </c>
    </row>
    <row r="64" spans="1:25" ht="27.75" customHeight="1">
      <c r="A64" s="584"/>
      <c r="B64" s="585"/>
      <c r="C64" s="585"/>
      <c r="D64" s="578"/>
      <c r="E64" s="579"/>
      <c r="F64" s="580"/>
      <c r="G64" s="602"/>
      <c r="H64" s="603"/>
      <c r="I64" s="604"/>
      <c r="J64" s="578"/>
      <c r="K64" s="579"/>
      <c r="L64" s="580"/>
      <c r="M64" s="578"/>
      <c r="N64" s="579"/>
      <c r="O64" s="580"/>
      <c r="P64" s="606"/>
      <c r="Q64" s="607"/>
      <c r="R64" s="607"/>
      <c r="S64" s="578"/>
      <c r="T64" s="579"/>
      <c r="U64" s="579"/>
      <c r="V64" s="578"/>
      <c r="W64" s="579"/>
      <c r="X64" s="580"/>
      <c r="Y64" s="57" t="s">
        <v>0</v>
      </c>
    </row>
    <row r="65" spans="1:25" ht="16.5" thickBot="1">
      <c r="A65" s="586"/>
      <c r="B65" s="587"/>
      <c r="C65" s="587"/>
      <c r="D65" s="138" t="s">
        <v>142</v>
      </c>
      <c r="E65" s="139" t="s">
        <v>35</v>
      </c>
      <c r="F65" s="140" t="s">
        <v>144</v>
      </c>
      <c r="G65" s="138" t="s">
        <v>142</v>
      </c>
      <c r="H65" s="139" t="s">
        <v>35</v>
      </c>
      <c r="I65" s="140" t="s">
        <v>144</v>
      </c>
      <c r="J65" s="138" t="s">
        <v>142</v>
      </c>
      <c r="K65" s="139" t="s">
        <v>35</v>
      </c>
      <c r="L65" s="140" t="s">
        <v>144</v>
      </c>
      <c r="M65" s="138" t="s">
        <v>142</v>
      </c>
      <c r="N65" s="139" t="s">
        <v>35</v>
      </c>
      <c r="O65" s="140" t="s">
        <v>144</v>
      </c>
      <c r="P65" s="138" t="s">
        <v>142</v>
      </c>
      <c r="Q65" s="139" t="s">
        <v>35</v>
      </c>
      <c r="R65" s="140" t="s">
        <v>144</v>
      </c>
      <c r="S65" s="138" t="s">
        <v>142</v>
      </c>
      <c r="T65" s="139" t="s">
        <v>35</v>
      </c>
      <c r="U65" s="140" t="s">
        <v>144</v>
      </c>
      <c r="V65" s="141" t="s">
        <v>142</v>
      </c>
      <c r="W65" s="139" t="s">
        <v>35</v>
      </c>
      <c r="X65" s="142" t="s">
        <v>144</v>
      </c>
      <c r="Y65" s="57" t="s">
        <v>0</v>
      </c>
    </row>
    <row r="66" spans="1:25">
      <c r="A66" s="131"/>
      <c r="B66" s="572"/>
      <c r="C66" s="572"/>
      <c r="D66" s="106"/>
      <c r="E66" s="107"/>
      <c r="F66" s="108"/>
      <c r="G66" s="106"/>
      <c r="H66" s="107"/>
      <c r="I66" s="108"/>
      <c r="J66" s="106"/>
      <c r="K66" s="107"/>
      <c r="L66" s="108"/>
      <c r="M66" s="106"/>
      <c r="N66" s="107"/>
      <c r="O66" s="108"/>
      <c r="P66" s="106"/>
      <c r="Q66" s="107"/>
      <c r="R66" s="108"/>
      <c r="S66" s="106"/>
      <c r="T66" s="107"/>
      <c r="U66" s="108"/>
      <c r="V66" s="106"/>
      <c r="W66" s="107"/>
      <c r="X66" s="109"/>
      <c r="Y66" s="57" t="s">
        <v>0</v>
      </c>
    </row>
    <row r="67" spans="1:25">
      <c r="A67" s="131"/>
      <c r="B67" s="571" t="s">
        <v>201</v>
      </c>
      <c r="C67" s="572"/>
      <c r="D67" s="290">
        <v>1418</v>
      </c>
      <c r="E67" s="284">
        <v>1393</v>
      </c>
      <c r="F67" s="294">
        <v>283105</v>
      </c>
      <c r="G67" s="290">
        <v>1420</v>
      </c>
      <c r="H67" s="108">
        <v>1388</v>
      </c>
      <c r="I67" s="294">
        <v>283103</v>
      </c>
      <c r="J67" s="290">
        <v>5</v>
      </c>
      <c r="K67" s="108">
        <v>5</v>
      </c>
      <c r="L67" s="294">
        <v>8199</v>
      </c>
      <c r="M67" s="290">
        <f>+G67+J67</f>
        <v>1425</v>
      </c>
      <c r="N67" s="297">
        <f>+H67+K67</f>
        <v>1393</v>
      </c>
      <c r="O67" s="298">
        <f>+I67+L67</f>
        <v>291302</v>
      </c>
      <c r="P67" s="147">
        <v>51</v>
      </c>
      <c r="Q67" s="108">
        <v>26</v>
      </c>
      <c r="R67" s="294">
        <v>7000</v>
      </c>
      <c r="S67" s="290">
        <v>0</v>
      </c>
      <c r="T67" s="284">
        <v>0</v>
      </c>
      <c r="U67" s="298">
        <v>-262</v>
      </c>
      <c r="V67" s="147">
        <f>P67+M67+S67</f>
        <v>1476</v>
      </c>
      <c r="W67" s="108">
        <f>+N67+Q67+T67</f>
        <v>1419</v>
      </c>
      <c r="X67" s="305">
        <f>R67+O67+U67</f>
        <v>298040</v>
      </c>
      <c r="Y67" s="57" t="s">
        <v>0</v>
      </c>
    </row>
    <row r="68" spans="1:25" ht="17.25" customHeight="1">
      <c r="A68" s="131"/>
      <c r="B68" s="569"/>
      <c r="C68" s="569"/>
      <c r="D68" s="290"/>
      <c r="E68" s="284"/>
      <c r="F68" s="288"/>
      <c r="G68" s="290"/>
      <c r="H68" s="108"/>
      <c r="I68" s="288"/>
      <c r="J68" s="290"/>
      <c r="K68" s="108"/>
      <c r="L68" s="288"/>
      <c r="M68" s="290"/>
      <c r="N68" s="108"/>
      <c r="O68" s="28"/>
      <c r="P68" s="147"/>
      <c r="Q68" s="108"/>
      <c r="R68" s="288"/>
      <c r="S68" s="290"/>
      <c r="T68" s="284"/>
      <c r="U68" s="28"/>
      <c r="V68" s="147"/>
      <c r="W68" s="108"/>
      <c r="X68" s="300"/>
      <c r="Y68" s="57" t="s">
        <v>0</v>
      </c>
    </row>
    <row r="69" spans="1:25">
      <c r="A69" s="132"/>
      <c r="B69" s="133"/>
      <c r="C69" s="133" t="s">
        <v>36</v>
      </c>
      <c r="D69" s="291">
        <f t="shared" ref="D69:X69" si="0">SUM(D66:D68)</f>
        <v>1418</v>
      </c>
      <c r="E69" s="285">
        <f t="shared" si="0"/>
        <v>1393</v>
      </c>
      <c r="F69" s="289">
        <f t="shared" si="0"/>
        <v>283105</v>
      </c>
      <c r="G69" s="291">
        <f t="shared" si="0"/>
        <v>1420</v>
      </c>
      <c r="H69" s="167">
        <f t="shared" si="0"/>
        <v>1388</v>
      </c>
      <c r="I69" s="289">
        <f t="shared" si="0"/>
        <v>283103</v>
      </c>
      <c r="J69" s="291">
        <f t="shared" si="0"/>
        <v>5</v>
      </c>
      <c r="K69" s="167">
        <f t="shared" si="0"/>
        <v>5</v>
      </c>
      <c r="L69" s="289">
        <f t="shared" si="0"/>
        <v>8199</v>
      </c>
      <c r="M69" s="291">
        <f t="shared" si="0"/>
        <v>1425</v>
      </c>
      <c r="N69" s="167">
        <f t="shared" si="0"/>
        <v>1393</v>
      </c>
      <c r="O69" s="110">
        <f t="shared" si="0"/>
        <v>291302</v>
      </c>
      <c r="P69" s="299">
        <f t="shared" si="0"/>
        <v>51</v>
      </c>
      <c r="Q69" s="167">
        <f t="shared" si="0"/>
        <v>26</v>
      </c>
      <c r="R69" s="289">
        <f t="shared" si="0"/>
        <v>7000</v>
      </c>
      <c r="S69" s="291">
        <f t="shared" si="0"/>
        <v>0</v>
      </c>
      <c r="T69" s="285">
        <f t="shared" si="0"/>
        <v>0</v>
      </c>
      <c r="U69" s="168">
        <f t="shared" si="0"/>
        <v>-262</v>
      </c>
      <c r="V69" s="299">
        <f t="shared" si="0"/>
        <v>1476</v>
      </c>
      <c r="W69" s="167">
        <f t="shared" si="0"/>
        <v>1419</v>
      </c>
      <c r="X69" s="301">
        <f t="shared" si="0"/>
        <v>298040</v>
      </c>
      <c r="Y69" s="57" t="s">
        <v>0</v>
      </c>
    </row>
    <row r="70" spans="1:25" ht="17.25" customHeight="1">
      <c r="A70" s="134"/>
      <c r="B70" s="594"/>
      <c r="C70" s="595"/>
      <c r="D70" s="292"/>
      <c r="E70" s="286"/>
      <c r="F70" s="295"/>
      <c r="G70" s="292"/>
      <c r="H70" s="144"/>
      <c r="I70" s="286"/>
      <c r="J70" s="292"/>
      <c r="K70" s="144"/>
      <c r="L70" s="286"/>
      <c r="M70" s="292"/>
      <c r="N70" s="144"/>
      <c r="O70" s="144"/>
      <c r="P70" s="143"/>
      <c r="Q70" s="144"/>
      <c r="R70" s="286"/>
      <c r="S70" s="292"/>
      <c r="T70" s="286"/>
      <c r="U70" s="144"/>
      <c r="V70" s="143"/>
      <c r="W70" s="148"/>
      <c r="X70" s="302"/>
      <c r="Y70" s="57" t="s">
        <v>0</v>
      </c>
    </row>
    <row r="71" spans="1:25">
      <c r="A71" s="132"/>
      <c r="B71" s="596" t="s">
        <v>131</v>
      </c>
      <c r="C71" s="597"/>
      <c r="D71" s="293"/>
      <c r="E71" s="287">
        <v>41</v>
      </c>
      <c r="F71" s="296"/>
      <c r="G71" s="293"/>
      <c r="H71" s="146">
        <v>124</v>
      </c>
      <c r="I71" s="287"/>
      <c r="J71" s="293"/>
      <c r="K71" s="146">
        <v>0</v>
      </c>
      <c r="L71" s="287"/>
      <c r="M71" s="293"/>
      <c r="N71" s="146">
        <v>124</v>
      </c>
      <c r="O71" s="146"/>
      <c r="P71" s="145"/>
      <c r="Q71" s="146">
        <v>0</v>
      </c>
      <c r="R71" s="287"/>
      <c r="S71" s="293"/>
      <c r="T71" s="287">
        <v>0</v>
      </c>
      <c r="U71" s="146"/>
      <c r="V71" s="145"/>
      <c r="W71" s="146">
        <f>Q71+N71+T71</f>
        <v>124</v>
      </c>
      <c r="X71" s="303"/>
      <c r="Y71" s="57" t="s">
        <v>0</v>
      </c>
    </row>
    <row r="72" spans="1:25">
      <c r="A72" s="131"/>
      <c r="B72" s="590" t="s">
        <v>130</v>
      </c>
      <c r="C72" s="591"/>
      <c r="D72" s="290"/>
      <c r="E72" s="284">
        <f>+E69+E71</f>
        <v>1434</v>
      </c>
      <c r="F72" s="288"/>
      <c r="G72" s="290"/>
      <c r="H72" s="108">
        <f>+H69+H71</f>
        <v>1512</v>
      </c>
      <c r="I72" s="284"/>
      <c r="J72" s="290"/>
      <c r="K72" s="108">
        <f>+K69+K71</f>
        <v>5</v>
      </c>
      <c r="L72" s="284"/>
      <c r="M72" s="290"/>
      <c r="N72" s="108">
        <f>+N69+N71</f>
        <v>1517</v>
      </c>
      <c r="O72" s="108"/>
      <c r="P72" s="147"/>
      <c r="Q72" s="108">
        <f>+Q69+Q71</f>
        <v>26</v>
      </c>
      <c r="R72" s="284"/>
      <c r="S72" s="290"/>
      <c r="T72" s="284">
        <f>+T69+T71</f>
        <v>0</v>
      </c>
      <c r="U72" s="108"/>
      <c r="V72" s="147"/>
      <c r="W72" s="108">
        <f>+W69+W71</f>
        <v>1543</v>
      </c>
      <c r="X72" s="304"/>
      <c r="Y72" s="57" t="s">
        <v>0</v>
      </c>
    </row>
    <row r="73" spans="1:25">
      <c r="A73" s="135"/>
      <c r="B73" s="598"/>
      <c r="C73" s="599"/>
      <c r="D73" s="292"/>
      <c r="E73" s="286"/>
      <c r="F73" s="295"/>
      <c r="G73" s="292"/>
      <c r="H73" s="144"/>
      <c r="I73" s="286"/>
      <c r="J73" s="292"/>
      <c r="K73" s="144"/>
      <c r="L73" s="286"/>
      <c r="M73" s="292"/>
      <c r="N73" s="144"/>
      <c r="O73" s="144"/>
      <c r="P73" s="143"/>
      <c r="Q73" s="144"/>
      <c r="R73" s="286"/>
      <c r="S73" s="292"/>
      <c r="T73" s="286"/>
      <c r="U73" s="144"/>
      <c r="V73" s="143"/>
      <c r="W73" s="148"/>
      <c r="X73" s="302"/>
      <c r="Y73" s="57" t="s">
        <v>0</v>
      </c>
    </row>
    <row r="74" spans="1:25">
      <c r="A74" s="131"/>
      <c r="B74" s="590" t="s">
        <v>128</v>
      </c>
      <c r="C74" s="591"/>
      <c r="D74" s="290"/>
      <c r="E74" s="284"/>
      <c r="F74" s="288"/>
      <c r="G74" s="290"/>
      <c r="H74" s="108"/>
      <c r="I74" s="284"/>
      <c r="J74" s="290"/>
      <c r="K74" s="108"/>
      <c r="L74" s="284"/>
      <c r="M74" s="290"/>
      <c r="N74" s="108"/>
      <c r="O74" s="108"/>
      <c r="P74" s="147"/>
      <c r="Q74" s="108"/>
      <c r="R74" s="284"/>
      <c r="S74" s="290"/>
      <c r="T74" s="284"/>
      <c r="U74" s="108"/>
      <c r="V74" s="147"/>
      <c r="W74" s="108"/>
      <c r="X74" s="304"/>
      <c r="Y74" s="57" t="s">
        <v>0</v>
      </c>
    </row>
    <row r="75" spans="1:25">
      <c r="A75" s="132"/>
      <c r="B75" s="136"/>
      <c r="C75" s="137" t="s">
        <v>79</v>
      </c>
      <c r="D75" s="293"/>
      <c r="E75" s="287">
        <v>8</v>
      </c>
      <c r="F75" s="296"/>
      <c r="G75" s="293"/>
      <c r="H75" s="146">
        <v>8</v>
      </c>
      <c r="I75" s="287"/>
      <c r="J75" s="293"/>
      <c r="K75" s="146">
        <v>0</v>
      </c>
      <c r="L75" s="287"/>
      <c r="M75" s="293"/>
      <c r="N75" s="146">
        <v>8</v>
      </c>
      <c r="O75" s="146"/>
      <c r="P75" s="145"/>
      <c r="Q75" s="146">
        <v>0</v>
      </c>
      <c r="R75" s="287"/>
      <c r="S75" s="293"/>
      <c r="T75" s="287">
        <v>0</v>
      </c>
      <c r="U75" s="146"/>
      <c r="V75" s="145"/>
      <c r="W75" s="146">
        <f>Q75+N75+T75</f>
        <v>8</v>
      </c>
      <c r="X75" s="303"/>
      <c r="Y75" s="57" t="s">
        <v>0</v>
      </c>
    </row>
    <row r="76" spans="1:25">
      <c r="A76" s="132"/>
      <c r="B76" s="592" t="s">
        <v>129</v>
      </c>
      <c r="C76" s="593"/>
      <c r="D76" s="293"/>
      <c r="E76" s="287">
        <f>E75+E72</f>
        <v>1442</v>
      </c>
      <c r="F76" s="296"/>
      <c r="G76" s="293"/>
      <c r="H76" s="146">
        <f>H75+H72</f>
        <v>1520</v>
      </c>
      <c r="I76" s="287"/>
      <c r="J76" s="293"/>
      <c r="K76" s="146">
        <f>K75+K72</f>
        <v>5</v>
      </c>
      <c r="L76" s="287"/>
      <c r="M76" s="293"/>
      <c r="N76" s="146">
        <f>N75+N72</f>
        <v>1525</v>
      </c>
      <c r="O76" s="146"/>
      <c r="P76" s="145"/>
      <c r="Q76" s="146">
        <f>Q75+Q72</f>
        <v>26</v>
      </c>
      <c r="R76" s="287"/>
      <c r="S76" s="293"/>
      <c r="T76" s="287">
        <f>T75+T72</f>
        <v>0</v>
      </c>
      <c r="U76" s="146"/>
      <c r="V76" s="145"/>
      <c r="W76" s="146">
        <f>W75+W72</f>
        <v>1551</v>
      </c>
      <c r="X76" s="303"/>
      <c r="Y76" s="57" t="s">
        <v>20</v>
      </c>
    </row>
  </sheetData>
  <customSheetViews>
    <customSheetView guid="{4148B88B-8ED7-4FDE-9459-DEB244AD0552}" scale="65" showPageBreaks="1" showGridLines="0" outlineSymbols="0" fitToPage="1" printArea="1" view="pageBreakPreview" topLeftCell="C7">
      <selection activeCell="A38" sqref="A38:U38"/>
      <rowBreaks count="1" manualBreakCount="1">
        <brk id="47" max="23" man="1"/>
      </rowBreaks>
      <pageMargins left="0.5" right="0.4" top="0.5" bottom="0.25" header="0" footer="0"/>
      <printOptions horizontalCentered="1"/>
      <pageSetup scale="55" firstPageNumber="8" fitToHeight="0" orientation="landscape" useFirstPageNumber="1" r:id="rId1"/>
      <headerFooter alignWithMargins="0">
        <oddFooter>&amp;C&amp;"Times New Roman,Regular"Exhibit B - Summary of Requirements</oddFooter>
      </headerFooter>
    </customSheetView>
    <customSheetView guid="{56C0A34E-45B4-448B-85E5-70B3A8E63333}" scale="65" showPageBreaks="1" showGridLines="0" outlineSymbols="0" fitToPage="1" printArea="1" view="pageBreakPreview" topLeftCell="A6">
      <selection activeCell="X34" sqref="X34"/>
      <rowBreaks count="1" manualBreakCount="1">
        <brk id="49" max="23" man="1"/>
      </rowBreaks>
      <pageMargins left="0.5" right="0.4" top="0.5" bottom="0.25" header="0" footer="0"/>
      <printOptions horizontalCentered="1"/>
      <pageSetup scale="55" firstPageNumber="8" fitToHeight="0" orientation="landscape" useFirstPageNumber="1" r:id="rId2"/>
      <headerFooter alignWithMargins="0">
        <oddFooter>&amp;C&amp;"Times New Roman,Regular"Exhibit B - Summary of Requirements</oddFooter>
      </headerFooter>
    </customSheetView>
    <customSheetView guid="{3118AF25-8423-420A-806A-487665220C68}" scale="65" showPageBreaks="1" showGridLines="0" outlineSymbols="0" fitToPage="1" printArea="1" view="pageBreakPreview" topLeftCell="A50">
      <selection activeCell="W80" sqref="W80"/>
      <rowBreaks count="1" manualBreakCount="1">
        <brk id="47" max="23" man="1"/>
      </rowBreaks>
      <pageMargins left="0.5" right="0.4" top="0.5" bottom="0.25" header="0" footer="0"/>
      <printOptions horizontalCentered="1"/>
      <pageSetup scale="55" firstPageNumber="8" fitToHeight="0" orientation="landscape" useFirstPageNumber="1" r:id="rId3"/>
      <headerFooter alignWithMargins="0">
        <oddFooter>&amp;C&amp;"Times New Roman,Regular"Exhibit B - Summary of Requirements</oddFooter>
      </headerFooter>
    </customSheetView>
    <customSheetView guid="{12C66D54-5067-4346-818B-6EAB1C8A9183}" scale="65" showPageBreaks="1" showGridLines="0" outlineSymbols="0" fitToPage="1" printArea="1" view="pageBreakPreview">
      <selection activeCell="A21" sqref="A21:U21"/>
      <rowBreaks count="1" manualBreakCount="1">
        <brk id="47" max="23" man="1"/>
      </rowBreaks>
      <pageMargins left="0.5" right="0.4" top="0.5" bottom="0.25" header="0" footer="0"/>
      <printOptions horizontalCentered="1"/>
      <pageSetup scale="55" firstPageNumber="8" fitToHeight="0" orientation="landscape" useFirstPageNumber="1" r:id="rId4"/>
      <headerFooter alignWithMargins="0">
        <oddFooter>&amp;C&amp;"Times New Roman,Regular"Exhibit B - Summary of Requirements</oddFooter>
      </headerFooter>
    </customSheetView>
    <customSheetView guid="{AAA2C323-B1AD-4B1B-8C8B-BD3EB7204F5D}" scale="65" showPageBreaks="1" showGridLines="0" outlineSymbols="0" fitToPage="1" printArea="1" view="pageBreakPreview">
      <selection activeCell="A21" sqref="A21:U21"/>
      <rowBreaks count="1" manualBreakCount="1">
        <brk id="47" max="23" man="1"/>
      </rowBreaks>
      <pageMargins left="0.5" right="0.4" top="0.5" bottom="0.25" header="0" footer="0"/>
      <printOptions horizontalCentered="1"/>
      <pageSetup scale="55" firstPageNumber="8" fitToHeight="0" orientation="landscape" useFirstPageNumber="1" r:id="rId5"/>
      <headerFooter alignWithMargins="0">
        <oddFooter>&amp;C&amp;"Times New Roman,Regular"Exhibit B - Summary of Requirements</oddFooter>
      </headerFooter>
    </customSheetView>
  </customSheetViews>
  <mergeCells count="58">
    <mergeCell ref="A43:X46"/>
    <mergeCell ref="B74:C74"/>
    <mergeCell ref="B76:C76"/>
    <mergeCell ref="B70:C70"/>
    <mergeCell ref="B71:C71"/>
    <mergeCell ref="B73:C73"/>
    <mergeCell ref="B72:C72"/>
    <mergeCell ref="G63:I64"/>
    <mergeCell ref="J63:L64"/>
    <mergeCell ref="M63:O64"/>
    <mergeCell ref="P63:R64"/>
    <mergeCell ref="S63:U64"/>
    <mergeCell ref="A48:X48"/>
    <mergeCell ref="A37:U37"/>
    <mergeCell ref="A35:U35"/>
    <mergeCell ref="A34:U34"/>
    <mergeCell ref="B68:C68"/>
    <mergeCell ref="A54:X54"/>
    <mergeCell ref="A55:X55"/>
    <mergeCell ref="A56:X56"/>
    <mergeCell ref="A57:X57"/>
    <mergeCell ref="B67:C67"/>
    <mergeCell ref="A41:U41"/>
    <mergeCell ref="V63:X64"/>
    <mergeCell ref="D63:F64"/>
    <mergeCell ref="B66:C66"/>
    <mergeCell ref="A40:U40"/>
    <mergeCell ref="A39:U39"/>
    <mergeCell ref="A63:C65"/>
    <mergeCell ref="A14:U14"/>
    <mergeCell ref="A36:U36"/>
    <mergeCell ref="A26:U26"/>
    <mergeCell ref="A33:U33"/>
    <mergeCell ref="A29:U29"/>
    <mergeCell ref="A30:U30"/>
    <mergeCell ref="A31:U31"/>
    <mergeCell ref="A32:U32"/>
    <mergeCell ref="A27:U27"/>
    <mergeCell ref="A16:U16"/>
    <mergeCell ref="A23:U23"/>
    <mergeCell ref="A24:U24"/>
    <mergeCell ref="A17:U17"/>
    <mergeCell ref="A25:U25"/>
    <mergeCell ref="A1:X1"/>
    <mergeCell ref="A13:U13"/>
    <mergeCell ref="A2:X2"/>
    <mergeCell ref="A3:X3"/>
    <mergeCell ref="A8:X8"/>
    <mergeCell ref="X11:X12"/>
    <mergeCell ref="W11:W12"/>
    <mergeCell ref="A4:X4"/>
    <mergeCell ref="A5:X5"/>
    <mergeCell ref="A6:X6"/>
    <mergeCell ref="A7:X7"/>
    <mergeCell ref="V10:X10"/>
    <mergeCell ref="A9:X9"/>
    <mergeCell ref="A10:U12"/>
    <mergeCell ref="V11:V12"/>
  </mergeCells>
  <phoneticPr fontId="0" type="noConversion"/>
  <printOptions horizontalCentered="1"/>
  <pageMargins left="0.5" right="0.4" top="0.5" bottom="0.25" header="0" footer="0.5"/>
  <pageSetup scale="55" firstPageNumber="8" fitToHeight="0" orientation="landscape" useFirstPageNumber="1" r:id="rId6"/>
  <headerFooter alignWithMargins="0">
    <oddFooter>&amp;C&amp;"Times New Roman,Bold"Exhibit B - Summary of Requirements</oddFooter>
  </headerFooter>
  <rowBreaks count="1" manualBreakCount="1">
    <brk id="46" max="23" man="1"/>
  </rowBreaks>
  <ignoredErrors>
    <ignoredError sqref="W67" formula="1"/>
  </ignoredErrors>
</worksheet>
</file>

<file path=xl/worksheets/sheet3.xml><?xml version="1.0" encoding="utf-8"?>
<worksheet xmlns="http://schemas.openxmlformats.org/spreadsheetml/2006/main" xmlns:r="http://schemas.openxmlformats.org/officeDocument/2006/relationships">
  <sheetPr codeName="Sheet6">
    <pageSetUpPr fitToPage="1"/>
  </sheetPr>
  <dimension ref="A1:H28"/>
  <sheetViews>
    <sheetView view="pageBreakPreview" zoomScale="75" zoomScaleNormal="75" zoomScaleSheetLayoutView="75" workbookViewId="0">
      <selection sqref="A1:G1"/>
    </sheetView>
  </sheetViews>
  <sheetFormatPr defaultColWidth="7.21875" defaultRowHeight="12.75"/>
  <cols>
    <col min="1" max="1" width="27.77734375" style="14" customWidth="1"/>
    <col min="2" max="2" width="22.6640625" style="14" customWidth="1"/>
    <col min="3" max="3" width="6.5546875" style="14" customWidth="1"/>
    <col min="4" max="4" width="8.33203125" style="14" customWidth="1"/>
    <col min="5" max="5" width="8.5546875" style="14" customWidth="1"/>
    <col min="6" max="6" width="11.5546875" style="14" customWidth="1"/>
    <col min="7" max="7" width="17.6640625" style="14" customWidth="1"/>
    <col min="8" max="8" width="8.88671875" style="60" customWidth="1"/>
    <col min="9" max="16384" width="7.21875" style="14"/>
  </cols>
  <sheetData>
    <row r="1" spans="1:8" ht="15.75">
      <c r="A1" s="612" t="s">
        <v>162</v>
      </c>
      <c r="B1" s="613"/>
      <c r="C1" s="613"/>
      <c r="D1" s="613"/>
      <c r="E1" s="613"/>
      <c r="F1" s="613"/>
      <c r="G1" s="613"/>
      <c r="H1" s="59" t="s">
        <v>0</v>
      </c>
    </row>
    <row r="2" spans="1:8" ht="20.25">
      <c r="A2" s="619"/>
      <c r="B2" s="619"/>
      <c r="C2" s="619"/>
      <c r="D2" s="619"/>
      <c r="E2" s="619"/>
      <c r="F2" s="619"/>
      <c r="G2" s="619"/>
      <c r="H2" s="59" t="s">
        <v>0</v>
      </c>
    </row>
    <row r="3" spans="1:8" ht="20.25">
      <c r="A3" s="275"/>
      <c r="B3" s="275"/>
      <c r="C3" s="275"/>
      <c r="D3" s="275"/>
      <c r="E3" s="275"/>
      <c r="F3" s="275"/>
      <c r="G3" s="275"/>
      <c r="H3" s="59" t="s">
        <v>0</v>
      </c>
    </row>
    <row r="4" spans="1:8">
      <c r="A4" s="620"/>
      <c r="B4" s="620"/>
      <c r="C4" s="620"/>
      <c r="D4" s="620"/>
      <c r="E4" s="620"/>
      <c r="F4" s="620"/>
      <c r="G4" s="620"/>
      <c r="H4" s="59" t="s">
        <v>0</v>
      </c>
    </row>
    <row r="5" spans="1:8" ht="15.75">
      <c r="A5" s="614" t="s">
        <v>185</v>
      </c>
      <c r="B5" s="615"/>
      <c r="C5" s="615"/>
      <c r="D5" s="615"/>
      <c r="E5" s="615"/>
      <c r="F5" s="615"/>
      <c r="G5" s="615"/>
      <c r="H5" s="59" t="s">
        <v>0</v>
      </c>
    </row>
    <row r="6" spans="1:8" ht="15.75">
      <c r="A6" s="616" t="str">
        <f>'B. Summary of Requirements '!A55</f>
        <v>Civil Division</v>
      </c>
      <c r="B6" s="617"/>
      <c r="C6" s="617"/>
      <c r="D6" s="617"/>
      <c r="E6" s="617"/>
      <c r="F6" s="617"/>
      <c r="G6" s="617"/>
      <c r="H6" s="59" t="s">
        <v>0</v>
      </c>
    </row>
    <row r="7" spans="1:8" ht="15.75">
      <c r="A7" s="618" t="s">
        <v>125</v>
      </c>
      <c r="B7" s="615"/>
      <c r="C7" s="615"/>
      <c r="D7" s="615"/>
      <c r="E7" s="615"/>
      <c r="F7" s="615"/>
      <c r="G7" s="615"/>
      <c r="H7" s="59" t="s">
        <v>0</v>
      </c>
    </row>
    <row r="8" spans="1:8">
      <c r="A8" s="608"/>
      <c r="B8" s="608"/>
      <c r="C8" s="608"/>
      <c r="D8" s="608"/>
      <c r="E8" s="608"/>
      <c r="F8" s="608"/>
      <c r="G8" s="608"/>
      <c r="H8" s="59" t="s">
        <v>0</v>
      </c>
    </row>
    <row r="9" spans="1:8">
      <c r="A9" s="609"/>
      <c r="B9" s="609"/>
      <c r="C9" s="609"/>
      <c r="D9" s="609"/>
      <c r="E9" s="609"/>
      <c r="F9" s="609"/>
      <c r="G9" s="609"/>
      <c r="H9" s="59" t="s">
        <v>0</v>
      </c>
    </row>
    <row r="10" spans="1:8">
      <c r="A10" s="626" t="s">
        <v>105</v>
      </c>
      <c r="B10" s="610" t="s">
        <v>18</v>
      </c>
      <c r="C10" s="628" t="s">
        <v>201</v>
      </c>
      <c r="D10" s="629"/>
      <c r="E10" s="629"/>
      <c r="F10" s="630"/>
      <c r="G10" s="610" t="s">
        <v>24</v>
      </c>
      <c r="H10" s="59" t="s">
        <v>0</v>
      </c>
    </row>
    <row r="11" spans="1:8">
      <c r="A11" s="627"/>
      <c r="B11" s="611"/>
      <c r="C11" s="16" t="s">
        <v>142</v>
      </c>
      <c r="D11" s="16" t="s">
        <v>9</v>
      </c>
      <c r="E11" s="16" t="s">
        <v>35</v>
      </c>
      <c r="F11" s="17" t="s">
        <v>144</v>
      </c>
      <c r="G11" s="611"/>
      <c r="H11" s="59" t="s">
        <v>0</v>
      </c>
    </row>
    <row r="12" spans="1:8">
      <c r="A12" s="24"/>
      <c r="B12" s="25"/>
      <c r="C12" s="315"/>
      <c r="D12" s="316"/>
      <c r="E12" s="316"/>
      <c r="F12" s="317"/>
      <c r="G12" s="318"/>
      <c r="H12" s="59" t="s">
        <v>0</v>
      </c>
    </row>
    <row r="13" spans="1:8" ht="18.75" customHeight="1">
      <c r="A13" s="24" t="s">
        <v>197</v>
      </c>
      <c r="B13" s="25" t="s">
        <v>201</v>
      </c>
      <c r="C13" s="319">
        <v>51</v>
      </c>
      <c r="D13" s="316">
        <v>38</v>
      </c>
      <c r="E13" s="316">
        <v>26</v>
      </c>
      <c r="F13" s="328">
        <v>7000</v>
      </c>
      <c r="G13" s="320">
        <f>+F13</f>
        <v>7000</v>
      </c>
      <c r="H13" s="59" t="s">
        <v>0</v>
      </c>
    </row>
    <row r="14" spans="1:8" ht="18.75" customHeight="1">
      <c r="A14" s="18"/>
      <c r="B14" s="26"/>
      <c r="C14" s="321"/>
      <c r="D14" s="322"/>
      <c r="E14" s="322"/>
      <c r="F14" s="326"/>
      <c r="G14" s="252"/>
      <c r="H14" s="59" t="s">
        <v>0</v>
      </c>
    </row>
    <row r="15" spans="1:8" ht="18.75" customHeight="1">
      <c r="A15" s="22" t="s">
        <v>137</v>
      </c>
      <c r="B15" s="15"/>
      <c r="C15" s="65">
        <f>SUM(C12:C14)</f>
        <v>51</v>
      </c>
      <c r="D15" s="66">
        <f>SUM(D12:D14)</f>
        <v>38</v>
      </c>
      <c r="E15" s="66">
        <f>SUM(E12:E14)</f>
        <v>26</v>
      </c>
      <c r="F15" s="327">
        <f>SUM(F12:F14)</f>
        <v>7000</v>
      </c>
      <c r="G15" s="314">
        <f>SUM(G12:G14)</f>
        <v>7000</v>
      </c>
      <c r="H15" s="59" t="s">
        <v>0</v>
      </c>
    </row>
    <row r="16" spans="1:8" ht="12.75" customHeight="1">
      <c r="A16" s="20"/>
      <c r="B16" s="18"/>
      <c r="C16" s="20"/>
      <c r="D16" s="19"/>
      <c r="E16" s="19"/>
      <c r="F16" s="21"/>
      <c r="G16" s="21"/>
      <c r="H16" s="59" t="s">
        <v>0</v>
      </c>
    </row>
    <row r="17" spans="1:8" ht="18.75" customHeight="1">
      <c r="A17" s="631" t="s">
        <v>10</v>
      </c>
      <c r="B17" s="610" t="s">
        <v>18</v>
      </c>
      <c r="C17" s="628" t="s">
        <v>201</v>
      </c>
      <c r="D17" s="629"/>
      <c r="E17" s="629"/>
      <c r="F17" s="630"/>
      <c r="G17" s="610" t="s">
        <v>127</v>
      </c>
      <c r="H17" s="59" t="s">
        <v>0</v>
      </c>
    </row>
    <row r="18" spans="1:8" ht="18.75" customHeight="1">
      <c r="A18" s="632"/>
      <c r="B18" s="611"/>
      <c r="C18" s="16" t="s">
        <v>142</v>
      </c>
      <c r="D18" s="16" t="s">
        <v>9</v>
      </c>
      <c r="E18" s="16" t="s">
        <v>35</v>
      </c>
      <c r="F18" s="17" t="s">
        <v>144</v>
      </c>
      <c r="G18" s="611"/>
      <c r="H18" s="59" t="s">
        <v>0</v>
      </c>
    </row>
    <row r="19" spans="1:8" ht="18.75" customHeight="1">
      <c r="A19" s="35"/>
      <c r="B19" s="312"/>
      <c r="C19" s="315"/>
      <c r="D19" s="316"/>
      <c r="E19" s="316"/>
      <c r="F19" s="317"/>
      <c r="G19" s="318"/>
      <c r="H19" s="59" t="s">
        <v>0</v>
      </c>
    </row>
    <row r="20" spans="1:8" ht="18.75" customHeight="1">
      <c r="A20" s="36" t="s">
        <v>199</v>
      </c>
      <c r="B20" s="25" t="s">
        <v>201</v>
      </c>
      <c r="C20" s="319">
        <v>0</v>
      </c>
      <c r="D20" s="316">
        <v>0</v>
      </c>
      <c r="E20" s="316">
        <v>0</v>
      </c>
      <c r="F20" s="317">
        <v>-262</v>
      </c>
      <c r="G20" s="318">
        <f>+F20</f>
        <v>-262</v>
      </c>
      <c r="H20" s="59" t="s">
        <v>0</v>
      </c>
    </row>
    <row r="21" spans="1:8" ht="18.75" customHeight="1">
      <c r="A21" s="27"/>
      <c r="B21" s="324"/>
      <c r="C21" s="321"/>
      <c r="D21" s="322"/>
      <c r="E21" s="322"/>
      <c r="F21" s="323"/>
      <c r="G21" s="252"/>
      <c r="H21" s="59" t="s">
        <v>0</v>
      </c>
    </row>
    <row r="22" spans="1:8" ht="18.75" customHeight="1">
      <c r="A22" s="92" t="s">
        <v>127</v>
      </c>
      <c r="B22" s="325"/>
      <c r="C22" s="93">
        <f>SUM(C19:C21)</f>
        <v>0</v>
      </c>
      <c r="D22" s="94">
        <f>SUM(D19:D21)</f>
        <v>0</v>
      </c>
      <c r="E22" s="94">
        <f>SUM(E19:E21)</f>
        <v>0</v>
      </c>
      <c r="F22" s="313">
        <f>SUM(F19:F21)</f>
        <v>-262</v>
      </c>
      <c r="G22" s="95">
        <f>SUM(G19:G21)</f>
        <v>-262</v>
      </c>
      <c r="H22" s="59" t="s">
        <v>20</v>
      </c>
    </row>
    <row r="23" spans="1:8" ht="33.75" customHeight="1">
      <c r="A23" s="623"/>
      <c r="B23" s="624"/>
      <c r="C23" s="624"/>
      <c r="D23" s="624"/>
      <c r="E23" s="624"/>
      <c r="F23" s="624"/>
    </row>
    <row r="24" spans="1:8" ht="12.75" customHeight="1">
      <c r="A24" s="41"/>
      <c r="B24" s="41"/>
      <c r="C24" s="41"/>
      <c r="D24" s="41"/>
      <c r="E24" s="41"/>
      <c r="F24" s="41"/>
    </row>
    <row r="25" spans="1:8" ht="57" customHeight="1">
      <c r="A25" s="621"/>
      <c r="B25" s="622"/>
      <c r="C25" s="622"/>
      <c r="D25" s="622"/>
      <c r="E25" s="622"/>
      <c r="F25" s="622"/>
    </row>
    <row r="26" spans="1:8" ht="15">
      <c r="A26" s="625"/>
      <c r="B26" s="625"/>
      <c r="C26" s="625"/>
      <c r="D26" s="625"/>
      <c r="E26" s="625"/>
      <c r="F26" s="625"/>
    </row>
    <row r="27" spans="1:8" ht="15" customHeight="1">
      <c r="A27" s="42"/>
      <c r="B27" s="43"/>
      <c r="C27" s="43"/>
      <c r="D27" s="43"/>
      <c r="E27" s="43"/>
      <c r="F27" s="43"/>
      <c r="G27" s="47"/>
    </row>
    <row r="28" spans="1:8">
      <c r="A28" s="43"/>
      <c r="B28" s="43"/>
      <c r="C28" s="43"/>
      <c r="D28" s="43"/>
      <c r="E28" s="43"/>
      <c r="F28" s="43"/>
    </row>
  </sheetData>
  <customSheetViews>
    <customSheetView guid="{4148B88B-8ED7-4FDE-9459-DEB244AD0552}" scale="75" showPageBreaks="1" fitToPage="1" printArea="1" view="pageBreakPreview">
      <selection activeCell="A6" sqref="A6:S6"/>
      <pageMargins left="0.75" right="0.75" top="1" bottom="1" header="0.5" footer="0.5"/>
      <printOptions horizontalCentered="1"/>
      <pageSetup scale="69" orientation="landscape" r:id="rId1"/>
      <headerFooter alignWithMargins="0">
        <oddFooter>&amp;C&amp;"Times New Roman,Regular"Exhibit C - Program Increases/Offsets By Decision Unit</oddFooter>
      </headerFooter>
    </customSheetView>
    <customSheetView guid="{56C0A34E-45B4-448B-85E5-70B3A8E63333}" scale="75" showPageBreaks="1" fitToPage="1" printArea="1" view="pageBreakPreview">
      <selection activeCell="J27" sqref="J27"/>
      <pageMargins left="0.75" right="0.75" top="1" bottom="1" header="0.5" footer="0.5"/>
      <printOptions horizontalCentered="1"/>
      <pageSetup scale="69" orientation="landscape" r:id="rId2"/>
      <headerFooter alignWithMargins="0">
        <oddFooter>&amp;C&amp;"Times New Roman,Regular"Exhibit C - Program Increases/Offsets By Decision Unit</oddFooter>
      </headerFooter>
    </customSheetView>
    <customSheetView guid="{3118AF25-8423-420A-806A-487665220C68}" scale="75" showPageBreaks="1" fitToPage="1" printArea="1" view="pageBreakPreview">
      <selection activeCell="D16" sqref="D16"/>
      <pageMargins left="0.75" right="0.75" top="1" bottom="1" header="0.5" footer="0.5"/>
      <printOptions horizontalCentered="1"/>
      <pageSetup scale="69" orientation="landscape" r:id="rId3"/>
      <headerFooter alignWithMargins="0">
        <oddFooter>&amp;C&amp;"Times New Roman,Regular"Exhibit C - Program Increases/Offsets By Decision Unit</oddFooter>
      </headerFooter>
    </customSheetView>
    <customSheetView guid="{12C66D54-5067-4346-818B-6EAB1C8A9183}" scale="75" showPageBreaks="1" fitToPage="1" printArea="1" view="pageBreakPreview">
      <selection activeCell="A6" sqref="A6:S6"/>
      <pageMargins left="0.75" right="0.75" top="1" bottom="1" header="0.5" footer="0.5"/>
      <printOptions horizontalCentered="1"/>
      <pageSetup scale="69" orientation="landscape" r:id="rId4"/>
      <headerFooter alignWithMargins="0">
        <oddFooter>&amp;C&amp;"Times New Roman,Regular"Exhibit C - Program Increases/Offsets By Decision Unit</oddFooter>
      </headerFooter>
    </customSheetView>
    <customSheetView guid="{AAA2C323-B1AD-4B1B-8C8B-BD3EB7204F5D}" scale="75" showPageBreaks="1" fitToPage="1" printArea="1" view="pageBreakPreview">
      <selection activeCell="A6" sqref="A6:S6"/>
      <pageMargins left="0.75" right="0.75" top="1" bottom="1" header="0.5" footer="0.5"/>
      <printOptions horizontalCentered="1"/>
      <pageSetup scale="69" orientation="landscape" r:id="rId5"/>
      <headerFooter alignWithMargins="0">
        <oddFooter>&amp;C&amp;"Times New Roman,Regular"Exhibit C - Program Increases/Offsets By Decision Unit</oddFooter>
      </headerFooter>
    </customSheetView>
  </customSheetViews>
  <mergeCells count="19">
    <mergeCell ref="A25:F25"/>
    <mergeCell ref="A23:F23"/>
    <mergeCell ref="A26:F26"/>
    <mergeCell ref="A10:A11"/>
    <mergeCell ref="C10:F10"/>
    <mergeCell ref="B10:B11"/>
    <mergeCell ref="C17:F17"/>
    <mergeCell ref="B17:B18"/>
    <mergeCell ref="A17:A18"/>
    <mergeCell ref="A8:G8"/>
    <mergeCell ref="A9:G9"/>
    <mergeCell ref="G10:G11"/>
    <mergeCell ref="G17:G18"/>
    <mergeCell ref="A1:G1"/>
    <mergeCell ref="A5:G5"/>
    <mergeCell ref="A6:G6"/>
    <mergeCell ref="A7:G7"/>
    <mergeCell ref="A2:G2"/>
    <mergeCell ref="A4:G4"/>
  </mergeCells>
  <phoneticPr fontId="13" type="noConversion"/>
  <printOptions horizontalCentered="1"/>
  <pageMargins left="1" right="1" top="1" bottom="1" header="0.5" footer="0.5"/>
  <pageSetup scale="93" orientation="landscape" r:id="rId6"/>
  <headerFooter alignWithMargins="0">
    <oddFooter>&amp;C&amp;"Times New Roman,Bold"&amp;11Exhibit C - Program Increases/Offsets By Decision Unit</oddFooter>
  </headerFooter>
</worksheet>
</file>

<file path=xl/worksheets/sheet4.xml><?xml version="1.0" encoding="utf-8"?>
<worksheet xmlns="http://schemas.openxmlformats.org/spreadsheetml/2006/main" xmlns:r="http://schemas.openxmlformats.org/officeDocument/2006/relationships">
  <sheetPr codeName="Sheet9"/>
  <dimension ref="A1:Q24"/>
  <sheetViews>
    <sheetView view="pageBreakPreview" zoomScale="70" zoomScaleNormal="75" zoomScaleSheetLayoutView="70" workbookViewId="0">
      <selection activeCell="I21" sqref="I21"/>
    </sheetView>
  </sheetViews>
  <sheetFormatPr defaultColWidth="8.88671875" defaultRowHeight="12.75"/>
  <cols>
    <col min="1" max="1" width="52.77734375" style="183" customWidth="1"/>
    <col min="2" max="2" width="1.21875" style="183" customWidth="1"/>
    <col min="3" max="4" width="11.21875" style="183" customWidth="1"/>
    <col min="5" max="5" width="1.21875" style="183" customWidth="1"/>
    <col min="6" max="13" width="10.77734375" style="183" customWidth="1"/>
    <col min="14" max="14" width="1.88671875" style="183" customWidth="1"/>
    <col min="15" max="16384" width="8.88671875" style="183"/>
  </cols>
  <sheetData>
    <row r="1" spans="1:17" ht="20.25">
      <c r="A1" s="633" t="s">
        <v>163</v>
      </c>
      <c r="B1" s="634"/>
      <c r="C1" s="634"/>
      <c r="D1" s="634"/>
      <c r="E1" s="634"/>
      <c r="F1" s="634"/>
      <c r="G1" s="634"/>
      <c r="H1" s="634"/>
      <c r="I1" s="634"/>
      <c r="J1" s="634"/>
      <c r="K1" s="634"/>
      <c r="L1" s="634"/>
      <c r="M1" s="634"/>
      <c r="N1" s="181" t="s">
        <v>0</v>
      </c>
      <c r="O1" s="182"/>
      <c r="P1" s="182"/>
    </row>
    <row r="2" spans="1:17" ht="20.25">
      <c r="A2" s="378"/>
      <c r="B2" s="379"/>
      <c r="C2" s="379"/>
      <c r="D2" s="379"/>
      <c r="E2" s="379"/>
      <c r="F2" s="379"/>
      <c r="G2" s="379"/>
      <c r="H2" s="379"/>
      <c r="I2" s="379"/>
      <c r="J2" s="379"/>
      <c r="K2" s="379"/>
      <c r="L2" s="379"/>
      <c r="M2" s="379"/>
      <c r="N2" s="181"/>
      <c r="O2" s="182"/>
      <c r="P2" s="182"/>
    </row>
    <row r="3" spans="1:17" ht="20.25">
      <c r="A3" s="378"/>
      <c r="B3" s="379"/>
      <c r="C3" s="379"/>
      <c r="D3" s="379"/>
      <c r="E3" s="379"/>
      <c r="F3" s="379"/>
      <c r="G3" s="379"/>
      <c r="H3" s="379"/>
      <c r="I3" s="379"/>
      <c r="J3" s="379"/>
      <c r="K3" s="379"/>
      <c r="L3" s="379"/>
      <c r="M3" s="379"/>
      <c r="N3" s="181"/>
      <c r="O3" s="182"/>
      <c r="P3" s="182"/>
    </row>
    <row r="4" spans="1:17" ht="19.149999999999999" customHeight="1">
      <c r="A4" s="184"/>
      <c r="N4" s="181" t="s">
        <v>0</v>
      </c>
      <c r="Q4" s="181"/>
    </row>
    <row r="5" spans="1:17" ht="18.75">
      <c r="A5" s="635" t="s">
        <v>150</v>
      </c>
      <c r="B5" s="636"/>
      <c r="C5" s="636"/>
      <c r="D5" s="636"/>
      <c r="E5" s="636"/>
      <c r="F5" s="636"/>
      <c r="G5" s="636"/>
      <c r="H5" s="636"/>
      <c r="I5" s="636"/>
      <c r="J5" s="636"/>
      <c r="K5" s="636"/>
      <c r="L5" s="636"/>
      <c r="M5" s="636"/>
      <c r="N5" s="181" t="s">
        <v>0</v>
      </c>
      <c r="O5" s="34"/>
      <c r="P5" s="34"/>
      <c r="Q5" s="181"/>
    </row>
    <row r="6" spans="1:17" ht="18.75">
      <c r="A6" s="637" t="str">
        <f>'B. Summary of Requirements '!A5:X5</f>
        <v>Civil Division</v>
      </c>
      <c r="B6" s="636"/>
      <c r="C6" s="636"/>
      <c r="D6" s="636"/>
      <c r="E6" s="636"/>
      <c r="F6" s="636"/>
      <c r="G6" s="636"/>
      <c r="H6" s="636"/>
      <c r="I6" s="636"/>
      <c r="J6" s="636"/>
      <c r="K6" s="636"/>
      <c r="L6" s="636"/>
      <c r="M6" s="636"/>
      <c r="N6" s="181" t="s">
        <v>0</v>
      </c>
      <c r="O6" s="32"/>
      <c r="P6" s="32"/>
    </row>
    <row r="7" spans="1:17" ht="15">
      <c r="A7" s="638" t="s">
        <v>125</v>
      </c>
      <c r="B7" s="639"/>
      <c r="C7" s="639"/>
      <c r="D7" s="639"/>
      <c r="E7" s="639"/>
      <c r="F7" s="639"/>
      <c r="G7" s="639"/>
      <c r="H7" s="639"/>
      <c r="I7" s="639"/>
      <c r="J7" s="639"/>
      <c r="K7" s="639"/>
      <c r="L7" s="639"/>
      <c r="M7" s="639"/>
      <c r="N7" s="181" t="s">
        <v>0</v>
      </c>
      <c r="O7" s="34"/>
      <c r="P7" s="34"/>
      <c r="Q7" s="181"/>
    </row>
    <row r="8" spans="1:17" ht="15">
      <c r="A8" s="381"/>
      <c r="B8" s="380"/>
      <c r="C8" s="380"/>
      <c r="D8" s="380"/>
      <c r="E8" s="380"/>
      <c r="F8" s="380"/>
      <c r="G8" s="380"/>
      <c r="H8" s="380"/>
      <c r="I8" s="380"/>
      <c r="J8" s="380"/>
      <c r="K8" s="380"/>
      <c r="L8" s="380"/>
      <c r="M8" s="380"/>
      <c r="N8" s="181"/>
      <c r="O8" s="34"/>
      <c r="P8" s="34"/>
      <c r="Q8" s="181"/>
    </row>
    <row r="9" spans="1:17">
      <c r="N9" s="181" t="s">
        <v>0</v>
      </c>
      <c r="Q9" s="181"/>
    </row>
    <row r="10" spans="1:17" ht="13.5" thickBot="1">
      <c r="N10" s="181" t="s">
        <v>0</v>
      </c>
      <c r="Q10" s="181"/>
    </row>
    <row r="11" spans="1:17" ht="37.5" customHeight="1">
      <c r="A11" s="185"/>
      <c r="B11" s="186"/>
      <c r="C11" s="647" t="s">
        <v>184</v>
      </c>
      <c r="D11" s="648"/>
      <c r="E11" s="187"/>
      <c r="F11" s="651" t="s">
        <v>166</v>
      </c>
      <c r="G11" s="648"/>
      <c r="H11" s="652">
        <v>2013</v>
      </c>
      <c r="I11" s="653"/>
      <c r="J11" s="653"/>
      <c r="K11" s="654"/>
      <c r="L11" s="651" t="s">
        <v>172</v>
      </c>
      <c r="M11" s="648"/>
      <c r="N11" s="181" t="s">
        <v>0</v>
      </c>
      <c r="P11" s="188"/>
      <c r="Q11" s="181"/>
    </row>
    <row r="12" spans="1:17" ht="14.25" customHeight="1">
      <c r="A12" s="186"/>
      <c r="B12" s="186"/>
      <c r="C12" s="649"/>
      <c r="D12" s="650"/>
      <c r="E12" s="187"/>
      <c r="F12" s="649"/>
      <c r="G12" s="650"/>
      <c r="H12" s="655" t="s">
        <v>145</v>
      </c>
      <c r="I12" s="656"/>
      <c r="J12" s="643" t="s">
        <v>151</v>
      </c>
      <c r="K12" s="644"/>
      <c r="L12" s="649"/>
      <c r="M12" s="650"/>
      <c r="N12" s="181" t="s">
        <v>0</v>
      </c>
      <c r="P12" s="188"/>
      <c r="Q12" s="181"/>
    </row>
    <row r="13" spans="1:17" hidden="1">
      <c r="A13" s="645" t="s">
        <v>152</v>
      </c>
      <c r="B13" s="186"/>
      <c r="C13" s="189"/>
      <c r="D13" s="190"/>
      <c r="E13" s="191"/>
      <c r="F13" s="189"/>
      <c r="G13" s="190"/>
      <c r="H13" s="189"/>
      <c r="I13" s="190"/>
      <c r="J13" s="192"/>
      <c r="K13" s="190"/>
      <c r="L13" s="189"/>
      <c r="M13" s="190"/>
      <c r="N13" s="181" t="s">
        <v>0</v>
      </c>
      <c r="P13" s="192"/>
      <c r="Q13" s="181"/>
    </row>
    <row r="14" spans="1:17" ht="25.5">
      <c r="A14" s="646"/>
      <c r="B14" s="186"/>
      <c r="C14" s="193" t="s">
        <v>153</v>
      </c>
      <c r="D14" s="194" t="s">
        <v>154</v>
      </c>
      <c r="E14" s="191"/>
      <c r="F14" s="193" t="s">
        <v>153</v>
      </c>
      <c r="G14" s="194" t="s">
        <v>154</v>
      </c>
      <c r="H14" s="193" t="s">
        <v>153</v>
      </c>
      <c r="I14" s="194" t="s">
        <v>154</v>
      </c>
      <c r="J14" s="193" t="s">
        <v>153</v>
      </c>
      <c r="K14" s="194" t="s">
        <v>154</v>
      </c>
      <c r="L14" s="193" t="s">
        <v>153</v>
      </c>
      <c r="M14" s="194" t="s">
        <v>154</v>
      </c>
      <c r="N14" s="181" t="s">
        <v>0</v>
      </c>
      <c r="P14" s="195"/>
      <c r="Q14" s="181"/>
    </row>
    <row r="15" spans="1:17">
      <c r="A15" s="196"/>
      <c r="B15" s="186"/>
      <c r="C15" s="197"/>
      <c r="D15" s="198"/>
      <c r="E15" s="199"/>
      <c r="F15" s="197"/>
      <c r="G15" s="198"/>
      <c r="H15" s="197"/>
      <c r="I15" s="200"/>
      <c r="J15" s="201"/>
      <c r="K15" s="198"/>
      <c r="L15" s="197"/>
      <c r="M15" s="198"/>
      <c r="N15" s="181" t="s">
        <v>0</v>
      </c>
      <c r="P15" s="202"/>
      <c r="Q15" s="181"/>
    </row>
    <row r="16" spans="1:17">
      <c r="A16" s="269"/>
      <c r="B16" s="186"/>
      <c r="C16" s="197"/>
      <c r="D16" s="198"/>
      <c r="E16" s="205"/>
      <c r="F16" s="197"/>
      <c r="G16" s="198"/>
      <c r="H16" s="197"/>
      <c r="I16" s="200"/>
      <c r="J16" s="197"/>
      <c r="K16" s="198"/>
      <c r="L16" s="197"/>
      <c r="M16" s="198"/>
      <c r="N16" s="181" t="s">
        <v>0</v>
      </c>
      <c r="P16" s="202"/>
      <c r="Q16" s="181"/>
    </row>
    <row r="17" spans="1:17" ht="25.5">
      <c r="A17" s="266" t="s">
        <v>190</v>
      </c>
      <c r="B17" s="186"/>
      <c r="C17" s="435">
        <v>1512</v>
      </c>
      <c r="D17" s="438">
        <v>283103</v>
      </c>
      <c r="E17" s="436"/>
      <c r="F17" s="435">
        <v>1517</v>
      </c>
      <c r="G17" s="438">
        <v>291302</v>
      </c>
      <c r="H17" s="435">
        <v>26</v>
      </c>
      <c r="I17" s="439">
        <v>7000</v>
      </c>
      <c r="J17" s="435">
        <v>0</v>
      </c>
      <c r="K17" s="438">
        <v>-262</v>
      </c>
      <c r="L17" s="437">
        <v>1543</v>
      </c>
      <c r="M17" s="440">
        <v>298040</v>
      </c>
      <c r="N17" s="181" t="s">
        <v>0</v>
      </c>
      <c r="P17" s="202"/>
      <c r="Q17" s="181"/>
    </row>
    <row r="18" spans="1:17">
      <c r="A18" s="267" t="s">
        <v>187</v>
      </c>
      <c r="B18" s="186"/>
      <c r="C18" s="197"/>
      <c r="D18" s="198"/>
      <c r="E18" s="206"/>
      <c r="F18" s="197"/>
      <c r="G18" s="198"/>
      <c r="H18" s="197"/>
      <c r="I18" s="200"/>
      <c r="J18" s="197"/>
      <c r="K18" s="198"/>
      <c r="L18" s="197"/>
      <c r="M18" s="198"/>
      <c r="N18" s="181" t="s">
        <v>0</v>
      </c>
      <c r="P18" s="202"/>
      <c r="Q18" s="181"/>
    </row>
    <row r="19" spans="1:17">
      <c r="A19" s="268" t="s">
        <v>188</v>
      </c>
      <c r="B19" s="186"/>
      <c r="C19" s="197"/>
      <c r="D19" s="198"/>
      <c r="E19" s="206"/>
      <c r="F19" s="197"/>
      <c r="G19" s="198"/>
      <c r="H19" s="197"/>
      <c r="I19" s="200"/>
      <c r="J19" s="197"/>
      <c r="K19" s="198"/>
      <c r="L19" s="197"/>
      <c r="M19" s="198"/>
      <c r="N19" s="181" t="s">
        <v>0</v>
      </c>
      <c r="P19" s="202"/>
      <c r="Q19" s="181"/>
    </row>
    <row r="20" spans="1:17" ht="21" customHeight="1">
      <c r="A20" s="267" t="s">
        <v>189</v>
      </c>
      <c r="B20" s="186"/>
      <c r="C20" s="197"/>
      <c r="D20" s="198"/>
      <c r="E20" s="206"/>
      <c r="F20" s="197"/>
      <c r="G20" s="198"/>
      <c r="H20" s="197"/>
      <c r="I20" s="200"/>
      <c r="J20" s="197"/>
      <c r="K20" s="198"/>
      <c r="L20" s="197"/>
      <c r="M20" s="198"/>
      <c r="N20" s="181" t="s">
        <v>0</v>
      </c>
      <c r="O20" s="202"/>
      <c r="P20" s="202"/>
      <c r="Q20" s="181"/>
    </row>
    <row r="21" spans="1:17" ht="22.5" customHeight="1">
      <c r="A21" s="383" t="s">
        <v>216</v>
      </c>
      <c r="B21" s="203"/>
      <c r="C21" s="207">
        <v>1512</v>
      </c>
      <c r="D21" s="384">
        <v>283103</v>
      </c>
      <c r="E21" s="270"/>
      <c r="F21" s="207">
        <v>1517</v>
      </c>
      <c r="G21" s="384">
        <v>291302</v>
      </c>
      <c r="H21" s="207">
        <v>26</v>
      </c>
      <c r="I21" s="385">
        <v>7000</v>
      </c>
      <c r="J21" s="207">
        <f>SUM(J18:J20)</f>
        <v>0</v>
      </c>
      <c r="K21" s="384">
        <v>-262</v>
      </c>
      <c r="L21" s="207">
        <v>1543</v>
      </c>
      <c r="M21" s="384">
        <f>+G21+I21+K21</f>
        <v>298040</v>
      </c>
      <c r="N21" s="181" t="s">
        <v>0</v>
      </c>
      <c r="O21" s="204"/>
      <c r="P21" s="204"/>
      <c r="Q21" s="181"/>
    </row>
    <row r="22" spans="1:17" ht="15">
      <c r="A22" s="640"/>
      <c r="B22" s="641"/>
      <c r="C22" s="641"/>
      <c r="D22" s="641"/>
      <c r="E22" s="641"/>
      <c r="F22" s="641"/>
      <c r="G22" s="642"/>
      <c r="H22" s="642"/>
      <c r="I22" s="642"/>
      <c r="J22" s="642"/>
      <c r="K22" s="642"/>
      <c r="L22" s="642"/>
      <c r="M22" s="642"/>
      <c r="N22" s="642"/>
      <c r="O22" s="642"/>
      <c r="P22" s="642"/>
    </row>
    <row r="23" spans="1:17" ht="15">
      <c r="A23" s="640"/>
      <c r="B23" s="641"/>
      <c r="C23" s="641"/>
      <c r="D23" s="641"/>
      <c r="E23" s="641"/>
      <c r="F23" s="641"/>
      <c r="G23" s="642"/>
      <c r="H23" s="642"/>
      <c r="I23" s="642"/>
      <c r="J23" s="642"/>
      <c r="K23" s="642"/>
      <c r="L23" s="642"/>
      <c r="M23" s="642"/>
      <c r="N23" s="642"/>
      <c r="O23" s="642"/>
      <c r="P23" s="642"/>
    </row>
    <row r="24" spans="1:17">
      <c r="P24" s="181"/>
    </row>
  </sheetData>
  <customSheetViews>
    <customSheetView guid="{4148B88B-8ED7-4FDE-9459-DEB244AD0552}" scale="75" showPageBreaks="1" printArea="1" hiddenRows="1" view="pageBreakPreview">
      <selection activeCell="D45" sqref="D45"/>
      <pageMargins left="0.75" right="0.75" top="1" bottom="0.79" header="0.5" footer="0.5"/>
      <printOptions horizontalCentered="1"/>
      <pageSetup scale="54" orientation="landscape" r:id="rId1"/>
      <headerFooter alignWithMargins="0">
        <oddFooter>&amp;C&amp;"Times New Roman,Regular"Exhibit D - Resources by DOJ Strategic Goals &amp; Strategic Objectives</oddFooter>
      </headerFooter>
    </customSheetView>
    <customSheetView guid="{56C0A34E-45B4-448B-85E5-70B3A8E63333}" scale="75" showPageBreaks="1" printArea="1" hiddenRows="1" view="pageBreakPreview" topLeftCell="A7">
      <selection activeCell="F11" sqref="F11"/>
      <pageMargins left="0.75" right="0.75" top="1" bottom="0.79" header="0.5" footer="0.5"/>
      <printOptions horizontalCentered="1"/>
      <pageSetup scale="54" orientation="landscape" r:id="rId2"/>
      <headerFooter alignWithMargins="0">
        <oddFooter>&amp;C&amp;"Times New Roman,Regular"Exhibit D - Resources by DOJ Strategic Goals &amp; Strategic Objectives</oddFooter>
      </headerFooter>
    </customSheetView>
    <customSheetView guid="{3118AF25-8423-420A-806A-487665220C68}" scale="75" showPageBreaks="1" printArea="1" hiddenRows="1" view="pageBreakPreview" topLeftCell="A8">
      <selection activeCell="P43" sqref="P43"/>
      <pageMargins left="0.75" right="0.75" top="1" bottom="0.79" header="0.5" footer="0.5"/>
      <printOptions horizontalCentered="1"/>
      <pageSetup scale="54" orientation="landscape" r:id="rId3"/>
      <headerFooter alignWithMargins="0">
        <oddFooter>&amp;C&amp;"Times New Roman,Regular"Exhibit D - Resources by DOJ Strategic Goals &amp; Strategic Objectives</oddFooter>
      </headerFooter>
    </customSheetView>
    <customSheetView guid="{12C66D54-5067-4346-818B-6EAB1C8A9183}" scale="70" showPageBreaks="1" printArea="1" hiddenRows="1" view="pageBreakPreview">
      <selection activeCell="J23" sqref="J23"/>
      <pageMargins left="0.75" right="0.75" top="1" bottom="0.79" header="0.5" footer="0.5"/>
      <printOptions horizontalCentered="1"/>
      <pageSetup scale="54" orientation="landscape" r:id="rId4"/>
      <headerFooter alignWithMargins="0">
        <oddFooter>&amp;C&amp;"Times New Roman,Regular"Exhibit D - Resources by DOJ Strategic Goals &amp; Strategic Objectives</oddFooter>
      </headerFooter>
    </customSheetView>
    <customSheetView guid="{AAA2C323-B1AD-4B1B-8C8B-BD3EB7204F5D}" scale="70" showPageBreaks="1" printArea="1" hiddenRows="1" view="pageBreakPreview">
      <selection activeCell="J23" sqref="J23"/>
      <pageMargins left="0.75" right="0.75" top="1" bottom="0.79" header="0.5" footer="0.5"/>
      <printOptions horizontalCentered="1"/>
      <pageSetup scale="54" orientation="landscape" r:id="rId5"/>
      <headerFooter alignWithMargins="0">
        <oddFooter>&amp;C&amp;"Times New Roman,Regular"Exhibit D - Resources by DOJ Strategic Goals &amp; Strategic Objectives</oddFooter>
      </headerFooter>
    </customSheetView>
  </customSheetViews>
  <mergeCells count="13">
    <mergeCell ref="A1:M1"/>
    <mergeCell ref="A5:M5"/>
    <mergeCell ref="A6:M6"/>
    <mergeCell ref="A7:M7"/>
    <mergeCell ref="A23:P23"/>
    <mergeCell ref="J12:K12"/>
    <mergeCell ref="A13:A14"/>
    <mergeCell ref="C11:D12"/>
    <mergeCell ref="L11:M12"/>
    <mergeCell ref="H11:K11"/>
    <mergeCell ref="A22:P22"/>
    <mergeCell ref="H12:I12"/>
    <mergeCell ref="F11:G12"/>
  </mergeCells>
  <printOptions horizontalCentered="1"/>
  <pageMargins left="0.5" right="0.5" top="1" bottom="0.79" header="0.5" footer="0.5"/>
  <pageSetup scale="65" orientation="landscape" r:id="rId6"/>
  <headerFooter alignWithMargins="0">
    <oddFooter>&amp;C&amp;"Times New Roman,Bold"Exhibit D - Resources by DOJ Strategic Goals &amp; Strategic Objectives</oddFooter>
  </headerFooter>
</worksheet>
</file>

<file path=xl/worksheets/sheet5.xml><?xml version="1.0" encoding="utf-8"?>
<worksheet xmlns="http://schemas.openxmlformats.org/spreadsheetml/2006/main" xmlns:r="http://schemas.openxmlformats.org/officeDocument/2006/relationships">
  <sheetPr codeName="Sheet10"/>
  <dimension ref="A1:Y62"/>
  <sheetViews>
    <sheetView view="pageBreakPreview" zoomScaleNormal="75" zoomScaleSheetLayoutView="100" workbookViewId="0">
      <selection activeCell="A43" sqref="A43:F43"/>
    </sheetView>
  </sheetViews>
  <sheetFormatPr defaultRowHeight="15"/>
  <cols>
    <col min="1" max="1" width="44.5546875" customWidth="1"/>
    <col min="2" max="2" width="10.6640625" customWidth="1"/>
    <col min="3" max="3" width="13.109375" customWidth="1"/>
    <col min="4" max="4" width="10.33203125" customWidth="1"/>
    <col min="5" max="5" width="9.5546875" customWidth="1"/>
    <col min="6" max="6" width="34.109375" customWidth="1"/>
    <col min="7" max="7" width="1.77734375" style="276" customWidth="1"/>
    <col min="8" max="8" width="7.6640625" style="23" customWidth="1"/>
    <col min="9" max="9" width="7.77734375" style="23" customWidth="1"/>
    <col min="10" max="10" width="12.109375" style="23" customWidth="1"/>
    <col min="12" max="12" width="45.6640625" style="49" customWidth="1"/>
  </cols>
  <sheetData>
    <row r="1" spans="1:25" ht="20.25">
      <c r="A1" s="667" t="s">
        <v>164</v>
      </c>
      <c r="B1" s="668"/>
      <c r="C1" s="668"/>
      <c r="D1" s="668"/>
      <c r="E1" s="668"/>
      <c r="F1" s="668"/>
      <c r="G1" s="668"/>
      <c r="H1" s="668"/>
      <c r="I1" s="668"/>
      <c r="J1" s="668"/>
      <c r="K1" s="49" t="s">
        <v>0</v>
      </c>
    </row>
    <row r="2" spans="1:25" ht="15.75">
      <c r="A2" s="672" t="s">
        <v>143</v>
      </c>
      <c r="B2" s="672"/>
      <c r="C2" s="672"/>
      <c r="D2" s="672"/>
      <c r="E2" s="672"/>
      <c r="F2" s="672"/>
      <c r="G2" s="672"/>
      <c r="H2" s="672"/>
      <c r="I2" s="672"/>
      <c r="J2" s="673"/>
      <c r="K2" s="49" t="s">
        <v>0</v>
      </c>
    </row>
    <row r="3" spans="1:25" ht="15" customHeight="1">
      <c r="A3" s="669" t="s">
        <v>107</v>
      </c>
      <c r="B3" s="639"/>
      <c r="C3" s="639"/>
      <c r="D3" s="639"/>
      <c r="E3" s="639"/>
      <c r="F3" s="639"/>
      <c r="G3" s="639"/>
      <c r="H3" s="639"/>
      <c r="I3" s="639"/>
      <c r="J3" s="639"/>
      <c r="K3" s="49" t="s">
        <v>0</v>
      </c>
      <c r="M3" s="32"/>
      <c r="N3" s="32"/>
      <c r="O3" s="32"/>
      <c r="P3" s="32"/>
      <c r="Q3" s="32"/>
      <c r="R3" s="32"/>
      <c r="S3" s="32"/>
      <c r="T3" s="32"/>
      <c r="U3" s="32"/>
      <c r="V3" s="32"/>
      <c r="W3" s="32"/>
      <c r="X3" s="32"/>
      <c r="Y3" s="32"/>
    </row>
    <row r="4" spans="1:25" ht="15.75">
      <c r="A4" s="670" t="str">
        <f>+'B. Summary of Requirements '!A5</f>
        <v>Civil Division</v>
      </c>
      <c r="B4" s="639"/>
      <c r="C4" s="639"/>
      <c r="D4" s="639"/>
      <c r="E4" s="639"/>
      <c r="F4" s="639"/>
      <c r="G4" s="639"/>
      <c r="H4" s="639"/>
      <c r="I4" s="639"/>
      <c r="J4" s="639"/>
      <c r="K4" s="49" t="s">
        <v>0</v>
      </c>
      <c r="M4" s="34"/>
      <c r="N4" s="32"/>
      <c r="O4" s="32"/>
      <c r="P4" s="32"/>
      <c r="Q4" s="32"/>
      <c r="R4" s="32"/>
      <c r="S4" s="32"/>
      <c r="T4" s="32"/>
      <c r="U4" s="32"/>
      <c r="V4" s="32"/>
      <c r="W4" s="32"/>
      <c r="X4" s="32"/>
      <c r="Y4" s="32"/>
    </row>
    <row r="5" spans="1:25">
      <c r="A5" s="674"/>
      <c r="B5" s="674"/>
      <c r="C5" s="674"/>
      <c r="D5" s="674"/>
      <c r="E5" s="674"/>
      <c r="F5" s="674"/>
      <c r="G5" s="674"/>
      <c r="H5" s="674"/>
      <c r="I5" s="674"/>
      <c r="J5" s="674"/>
      <c r="K5" s="49" t="s">
        <v>0</v>
      </c>
      <c r="M5" s="33"/>
      <c r="N5" s="32"/>
      <c r="O5" s="32"/>
      <c r="P5" s="32"/>
      <c r="Q5" s="32"/>
      <c r="R5" s="32"/>
      <c r="S5" s="32"/>
      <c r="T5" s="32"/>
      <c r="U5" s="32"/>
      <c r="V5" s="32"/>
      <c r="W5" s="32"/>
      <c r="X5" s="32"/>
      <c r="Y5" s="32"/>
    </row>
    <row r="6" spans="1:25">
      <c r="A6" s="674"/>
      <c r="B6" s="674"/>
      <c r="C6" s="674"/>
      <c r="D6" s="674"/>
      <c r="E6" s="674"/>
      <c r="F6" s="674"/>
      <c r="G6" s="674"/>
      <c r="H6" s="674"/>
      <c r="I6" s="674"/>
      <c r="J6" s="674"/>
      <c r="K6" s="49" t="s">
        <v>0</v>
      </c>
      <c r="M6" s="33"/>
      <c r="N6" s="32"/>
      <c r="O6" s="32"/>
      <c r="P6" s="32"/>
      <c r="Q6" s="32"/>
      <c r="R6" s="32"/>
      <c r="S6" s="32"/>
      <c r="T6" s="32"/>
      <c r="U6" s="32"/>
      <c r="V6" s="32"/>
      <c r="W6" s="32"/>
      <c r="X6" s="32"/>
      <c r="Y6" s="32"/>
    </row>
    <row r="7" spans="1:25" ht="2.25" customHeight="1">
      <c r="A7" s="671"/>
      <c r="B7" s="639"/>
      <c r="C7" s="639"/>
      <c r="D7" s="639"/>
      <c r="E7" s="639"/>
      <c r="F7" s="639"/>
      <c r="G7" s="639"/>
      <c r="H7" s="639"/>
      <c r="I7" s="639"/>
      <c r="J7" s="639"/>
      <c r="K7" s="49" t="s">
        <v>0</v>
      </c>
      <c r="M7" s="33"/>
      <c r="N7" s="32"/>
      <c r="O7" s="32"/>
      <c r="P7" s="32"/>
      <c r="Q7" s="32"/>
      <c r="R7" s="32"/>
      <c r="S7" s="32"/>
      <c r="T7" s="32"/>
      <c r="U7" s="32"/>
      <c r="V7" s="32"/>
      <c r="W7" s="32"/>
      <c r="X7" s="32"/>
      <c r="Y7" s="32"/>
    </row>
    <row r="8" spans="1:25">
      <c r="A8" s="161"/>
      <c r="B8" s="32"/>
      <c r="C8" s="32"/>
      <c r="D8" s="32"/>
      <c r="E8" s="32"/>
      <c r="F8" s="32"/>
      <c r="G8" s="277"/>
      <c r="H8" s="158" t="s">
        <v>114</v>
      </c>
      <c r="I8" s="158" t="s">
        <v>35</v>
      </c>
      <c r="J8" s="158" t="s">
        <v>144</v>
      </c>
      <c r="K8" s="49"/>
      <c r="L8" s="54"/>
      <c r="M8" s="33"/>
      <c r="N8" s="32"/>
      <c r="O8" s="32"/>
      <c r="P8" s="32"/>
      <c r="Q8" s="32"/>
      <c r="R8" s="32"/>
      <c r="S8" s="32"/>
      <c r="T8" s="32"/>
      <c r="U8" s="32"/>
      <c r="V8" s="32"/>
      <c r="W8" s="32"/>
      <c r="X8" s="32"/>
      <c r="Y8" s="32"/>
    </row>
    <row r="9" spans="1:25" ht="15.75">
      <c r="A9" s="657" t="s">
        <v>39</v>
      </c>
      <c r="B9" s="658"/>
      <c r="C9" s="658"/>
      <c r="D9" s="658"/>
      <c r="E9" s="658"/>
      <c r="F9" s="658"/>
      <c r="G9" s="658"/>
      <c r="H9" s="658"/>
      <c r="I9" s="658"/>
      <c r="J9" s="658"/>
      <c r="K9" s="49" t="s">
        <v>0</v>
      </c>
      <c r="L9" s="54"/>
      <c r="M9" s="33"/>
      <c r="N9" s="33"/>
      <c r="O9" s="33"/>
    </row>
    <row r="10" spans="1:25" ht="10.5" customHeight="1">
      <c r="A10" s="359"/>
      <c r="B10" s="359"/>
      <c r="C10" s="359"/>
      <c r="D10" s="359"/>
      <c r="E10" s="359"/>
      <c r="F10" s="359"/>
      <c r="G10" s="359"/>
      <c r="H10" s="360"/>
      <c r="I10" s="360"/>
      <c r="J10" s="360"/>
      <c r="K10" s="49" t="s">
        <v>0</v>
      </c>
      <c r="L10" s="54"/>
      <c r="M10" s="33"/>
    </row>
    <row r="11" spans="1:25" s="276" customFormat="1" ht="46.5" customHeight="1">
      <c r="A11" s="659" t="s">
        <v>276</v>
      </c>
      <c r="B11" s="660"/>
      <c r="C11" s="660"/>
      <c r="D11" s="660"/>
      <c r="E11" s="660"/>
      <c r="F11" s="660"/>
      <c r="G11" s="350"/>
      <c r="H11" s="358">
        <v>0</v>
      </c>
      <c r="I11" s="358">
        <v>0</v>
      </c>
      <c r="J11" s="361">
        <v>-377</v>
      </c>
      <c r="K11" s="49"/>
      <c r="L11" s="54"/>
      <c r="M11" s="33"/>
    </row>
    <row r="12" spans="1:25" s="276" customFormat="1" ht="10.5" customHeight="1">
      <c r="A12" s="359"/>
      <c r="B12" s="359"/>
      <c r="C12" s="359"/>
      <c r="D12" s="359"/>
      <c r="E12" s="359"/>
      <c r="F12" s="359"/>
      <c r="G12" s="359"/>
      <c r="H12" s="360"/>
      <c r="I12" s="360"/>
      <c r="J12" s="360"/>
      <c r="K12" s="49"/>
      <c r="L12" s="54"/>
      <c r="M12" s="33"/>
    </row>
    <row r="13" spans="1:25" s="276" customFormat="1" ht="41.25" customHeight="1">
      <c r="A13" s="661" t="s">
        <v>277</v>
      </c>
      <c r="B13" s="661"/>
      <c r="C13" s="661"/>
      <c r="D13" s="661"/>
      <c r="E13" s="661"/>
      <c r="F13" s="661"/>
      <c r="G13" s="351"/>
      <c r="H13" s="358">
        <v>0</v>
      </c>
      <c r="I13" s="358">
        <v>0</v>
      </c>
      <c r="J13" s="362">
        <v>-29</v>
      </c>
      <c r="K13" s="49"/>
      <c r="L13" s="54"/>
      <c r="M13" s="33"/>
    </row>
    <row r="14" spans="1:25" s="276" customFormat="1" ht="12" customHeight="1">
      <c r="A14" s="359"/>
      <c r="B14" s="359"/>
      <c r="C14" s="359"/>
      <c r="D14" s="359"/>
      <c r="E14" s="359"/>
      <c r="F14" s="359"/>
      <c r="G14" s="359"/>
      <c r="H14" s="360"/>
      <c r="I14" s="360"/>
      <c r="J14" s="360"/>
      <c r="K14" s="49"/>
      <c r="L14" s="54"/>
      <c r="M14" s="33"/>
    </row>
    <row r="15" spans="1:25" s="97" customFormat="1" ht="38.25" customHeight="1">
      <c r="A15" s="661" t="s">
        <v>206</v>
      </c>
      <c r="B15" s="662"/>
      <c r="C15" s="662"/>
      <c r="D15" s="662"/>
      <c r="E15" s="662"/>
      <c r="F15" s="662"/>
      <c r="G15" s="363"/>
      <c r="H15" s="358">
        <v>0</v>
      </c>
      <c r="I15" s="358">
        <v>0</v>
      </c>
      <c r="J15" s="364">
        <v>1728</v>
      </c>
      <c r="K15" s="49" t="s">
        <v>0</v>
      </c>
      <c r="L15" s="54"/>
      <c r="M15" s="33"/>
    </row>
    <row r="16" spans="1:25" s="97" customFormat="1" ht="27" customHeight="1">
      <c r="A16" s="665" t="s">
        <v>145</v>
      </c>
      <c r="B16" s="666"/>
      <c r="C16" s="666"/>
      <c r="D16" s="666"/>
      <c r="E16" s="666"/>
      <c r="F16" s="666"/>
      <c r="G16" s="666"/>
      <c r="H16" s="666"/>
      <c r="I16" s="666"/>
      <c r="J16" s="666"/>
      <c r="K16" s="49"/>
      <c r="L16" s="54"/>
      <c r="M16" s="33"/>
    </row>
    <row r="17" spans="1:13" s="97" customFormat="1" ht="28.5" customHeight="1">
      <c r="A17" s="659" t="s">
        <v>217</v>
      </c>
      <c r="B17" s="664"/>
      <c r="C17" s="664"/>
      <c r="D17" s="664"/>
      <c r="E17" s="664"/>
      <c r="F17" s="664"/>
      <c r="G17" s="365"/>
      <c r="H17" s="366">
        <v>0</v>
      </c>
      <c r="I17" s="366">
        <v>0</v>
      </c>
      <c r="J17" s="364">
        <v>437</v>
      </c>
      <c r="K17" s="49" t="s">
        <v>0</v>
      </c>
      <c r="L17" s="49"/>
      <c r="M17" s="33"/>
    </row>
    <row r="18" spans="1:13" s="97" customFormat="1" ht="12" customHeight="1">
      <c r="A18" s="365"/>
      <c r="B18" s="365"/>
      <c r="C18" s="365"/>
      <c r="D18" s="365"/>
      <c r="E18" s="365"/>
      <c r="F18" s="365"/>
      <c r="G18" s="365"/>
      <c r="H18" s="365"/>
      <c r="I18" s="365"/>
      <c r="J18" s="365"/>
      <c r="K18" s="49"/>
      <c r="L18" s="49"/>
      <c r="M18" s="33"/>
    </row>
    <row r="19" spans="1:13" s="97" customFormat="1" ht="34.5" customHeight="1">
      <c r="A19" s="663" t="s">
        <v>214</v>
      </c>
      <c r="B19" s="664"/>
      <c r="C19" s="664"/>
      <c r="D19" s="664"/>
      <c r="E19" s="664"/>
      <c r="F19" s="664"/>
      <c r="G19" s="349"/>
      <c r="H19" s="366">
        <v>5</v>
      </c>
      <c r="I19" s="366">
        <v>5</v>
      </c>
      <c r="J19" s="364">
        <v>1042</v>
      </c>
      <c r="K19" s="49" t="s">
        <v>0</v>
      </c>
      <c r="L19" s="49"/>
      <c r="M19" s="33"/>
    </row>
    <row r="20" spans="1:13" s="97" customFormat="1" ht="15" customHeight="1">
      <c r="A20" s="358"/>
      <c r="B20" s="358"/>
      <c r="C20" s="358"/>
      <c r="D20" s="358"/>
      <c r="E20" s="358"/>
      <c r="F20" s="358"/>
      <c r="G20" s="358"/>
      <c r="H20" s="358"/>
      <c r="I20" s="358"/>
      <c r="J20" s="358"/>
      <c r="K20" s="49" t="s">
        <v>0</v>
      </c>
      <c r="L20" s="49"/>
      <c r="M20" s="33"/>
    </row>
    <row r="21" spans="1:13" s="97" customFormat="1" ht="19.5" customHeight="1">
      <c r="A21" s="352"/>
      <c r="B21" s="676" t="s">
        <v>213</v>
      </c>
      <c r="C21" s="676" t="s">
        <v>173</v>
      </c>
      <c r="D21" s="676"/>
      <c r="E21" s="676"/>
      <c r="F21" s="367"/>
      <c r="G21" s="367"/>
      <c r="H21" s="367"/>
      <c r="I21" s="367"/>
      <c r="J21" s="367"/>
      <c r="K21" s="49" t="s">
        <v>0</v>
      </c>
      <c r="L21" s="49"/>
    </row>
    <row r="22" spans="1:13" s="97" customFormat="1" ht="22.5" customHeight="1">
      <c r="A22" s="352"/>
      <c r="B22" s="677"/>
      <c r="C22" s="677"/>
      <c r="D22" s="676"/>
      <c r="E22" s="676"/>
      <c r="F22" s="367"/>
      <c r="G22" s="367"/>
      <c r="H22" s="367"/>
      <c r="I22" s="367"/>
      <c r="J22" s="367"/>
      <c r="K22" s="49" t="s">
        <v>0</v>
      </c>
      <c r="L22" s="49"/>
    </row>
    <row r="23" spans="1:13" s="97" customFormat="1">
      <c r="A23" s="353" t="s">
        <v>207</v>
      </c>
      <c r="B23" s="354">
        <v>1256</v>
      </c>
      <c r="C23" s="354">
        <v>721</v>
      </c>
      <c r="D23" s="368"/>
      <c r="E23" s="368"/>
      <c r="F23" s="368"/>
      <c r="G23" s="368"/>
      <c r="H23" s="368"/>
      <c r="I23" s="368"/>
      <c r="J23" s="368"/>
      <c r="K23" s="49" t="s">
        <v>0</v>
      </c>
      <c r="L23" s="49"/>
    </row>
    <row r="24" spans="1:13" s="97" customFormat="1">
      <c r="A24" s="353" t="s">
        <v>102</v>
      </c>
      <c r="B24" s="355">
        <v>0</v>
      </c>
      <c r="C24" s="355">
        <v>0</v>
      </c>
      <c r="D24" s="368"/>
      <c r="E24" s="368"/>
      <c r="F24" s="368"/>
      <c r="G24" s="368"/>
      <c r="H24" s="368"/>
      <c r="I24" s="368"/>
      <c r="J24" s="368"/>
      <c r="K24" s="49" t="s">
        <v>0</v>
      </c>
      <c r="L24" s="49"/>
    </row>
    <row r="25" spans="1:13" s="97" customFormat="1">
      <c r="A25" s="353" t="s">
        <v>108</v>
      </c>
      <c r="B25" s="356">
        <f>B23-B24</f>
        <v>1256</v>
      </c>
      <c r="C25" s="356">
        <f>C23-C24</f>
        <v>721</v>
      </c>
      <c r="D25" s="368"/>
      <c r="E25" s="368"/>
      <c r="F25" s="368"/>
      <c r="G25" s="368"/>
      <c r="H25" s="368"/>
      <c r="I25" s="368"/>
      <c r="J25" s="368"/>
      <c r="K25" s="49" t="s">
        <v>0</v>
      </c>
      <c r="L25" s="49"/>
    </row>
    <row r="26" spans="1:13" s="97" customFormat="1">
      <c r="A26" s="353" t="s">
        <v>208</v>
      </c>
      <c r="B26" s="356">
        <v>3</v>
      </c>
      <c r="C26" s="356">
        <v>6</v>
      </c>
      <c r="D26" s="368"/>
      <c r="E26" s="368"/>
      <c r="F26" s="368"/>
      <c r="G26" s="368"/>
      <c r="H26" s="368"/>
      <c r="I26" s="368"/>
      <c r="J26" s="368"/>
      <c r="K26" s="49"/>
      <c r="L26" s="49"/>
    </row>
    <row r="27" spans="1:13" s="97" customFormat="1">
      <c r="A27" s="353" t="s">
        <v>109</v>
      </c>
      <c r="B27" s="357">
        <v>283</v>
      </c>
      <c r="C27" s="357">
        <v>208</v>
      </c>
      <c r="D27" s="368"/>
      <c r="E27" s="368"/>
      <c r="F27" s="353"/>
      <c r="G27" s="353"/>
      <c r="H27" s="353"/>
      <c r="I27" s="353"/>
      <c r="J27" s="353"/>
      <c r="K27" s="49" t="s">
        <v>0</v>
      </c>
      <c r="L27" s="49"/>
    </row>
    <row r="28" spans="1:13" s="97" customFormat="1">
      <c r="A28" s="353" t="s">
        <v>82</v>
      </c>
      <c r="B28" s="357">
        <v>41</v>
      </c>
      <c r="C28" s="357">
        <v>29</v>
      </c>
      <c r="D28" s="368"/>
      <c r="E28" s="368"/>
      <c r="F28" s="353"/>
      <c r="G28" s="353"/>
      <c r="H28" s="353"/>
      <c r="I28" s="353"/>
      <c r="J28" s="353"/>
      <c r="K28" s="49" t="s">
        <v>0</v>
      </c>
      <c r="L28" s="49"/>
    </row>
    <row r="29" spans="1:13" s="97" customFormat="1">
      <c r="A29" s="353" t="s">
        <v>110</v>
      </c>
      <c r="B29" s="357">
        <v>8</v>
      </c>
      <c r="C29" s="357">
        <v>4</v>
      </c>
      <c r="D29" s="368"/>
      <c r="E29" s="368"/>
      <c r="F29" s="353"/>
      <c r="G29" s="353"/>
      <c r="H29" s="353"/>
      <c r="I29" s="353"/>
      <c r="J29" s="353"/>
      <c r="K29" s="49" t="s">
        <v>0</v>
      </c>
      <c r="L29" s="49"/>
    </row>
    <row r="30" spans="1:13" s="97" customFormat="1">
      <c r="A30" s="353" t="s">
        <v>111</v>
      </c>
      <c r="B30" s="357">
        <v>26</v>
      </c>
      <c r="C30" s="357">
        <v>14</v>
      </c>
      <c r="D30" s="368"/>
      <c r="E30" s="368"/>
      <c r="F30" s="353"/>
      <c r="G30" s="353"/>
      <c r="H30" s="353"/>
      <c r="I30" s="353"/>
      <c r="J30" s="353"/>
      <c r="K30" s="49" t="s">
        <v>0</v>
      </c>
      <c r="L30" s="49"/>
    </row>
    <row r="31" spans="1:13" s="97" customFormat="1">
      <c r="A31" s="353" t="s">
        <v>112</v>
      </c>
      <c r="B31" s="357">
        <v>16</v>
      </c>
      <c r="C31" s="357">
        <v>9</v>
      </c>
      <c r="D31" s="368"/>
      <c r="E31" s="368"/>
      <c r="F31" s="353"/>
      <c r="G31" s="353"/>
      <c r="H31" s="353"/>
      <c r="I31" s="353"/>
      <c r="J31" s="353"/>
      <c r="K31" s="49" t="s">
        <v>0</v>
      </c>
      <c r="L31" s="49"/>
    </row>
    <row r="32" spans="1:13" s="97" customFormat="1">
      <c r="A32" s="353" t="s">
        <v>117</v>
      </c>
      <c r="B32" s="357"/>
      <c r="C32" s="357"/>
      <c r="D32" s="368"/>
      <c r="E32" s="368"/>
      <c r="F32" s="353"/>
      <c r="G32" s="353"/>
      <c r="H32" s="353"/>
      <c r="I32" s="353"/>
      <c r="J32" s="353"/>
      <c r="K32" s="49" t="s">
        <v>0</v>
      </c>
      <c r="L32" s="49"/>
    </row>
    <row r="33" spans="1:13" s="97" customFormat="1">
      <c r="A33" s="353" t="s">
        <v>118</v>
      </c>
      <c r="B33" s="357">
        <v>3243</v>
      </c>
      <c r="C33" s="357">
        <v>32</v>
      </c>
      <c r="D33" s="368"/>
      <c r="E33" s="368"/>
      <c r="F33" s="353"/>
      <c r="G33" s="353"/>
      <c r="H33" s="353"/>
      <c r="I33" s="353"/>
      <c r="J33" s="353"/>
      <c r="K33" s="49" t="s">
        <v>0</v>
      </c>
      <c r="L33" s="49"/>
    </row>
    <row r="34" spans="1:13" s="97" customFormat="1">
      <c r="A34" s="353" t="s">
        <v>119</v>
      </c>
      <c r="B34" s="357">
        <v>55</v>
      </c>
      <c r="C34" s="357">
        <v>8</v>
      </c>
      <c r="D34" s="368"/>
      <c r="E34" s="368"/>
      <c r="F34" s="353"/>
      <c r="G34" s="353"/>
      <c r="H34" s="353"/>
      <c r="I34" s="353"/>
      <c r="J34" s="353"/>
      <c r="K34" s="49" t="s">
        <v>0</v>
      </c>
      <c r="L34" s="49"/>
    </row>
    <row r="35" spans="1:13" s="97" customFormat="1">
      <c r="A35" s="353" t="s">
        <v>120</v>
      </c>
      <c r="B35" s="357">
        <v>1</v>
      </c>
      <c r="C35" s="357">
        <v>0</v>
      </c>
      <c r="D35" s="368"/>
      <c r="E35" s="368"/>
      <c r="F35" s="353"/>
      <c r="G35" s="353"/>
      <c r="H35" s="353"/>
      <c r="I35" s="353"/>
      <c r="J35" s="353"/>
      <c r="K35" s="49" t="s">
        <v>0</v>
      </c>
      <c r="L35" s="49"/>
    </row>
    <row r="36" spans="1:13" s="97" customFormat="1">
      <c r="A36" s="353" t="s">
        <v>121</v>
      </c>
      <c r="B36" s="357">
        <v>13</v>
      </c>
      <c r="C36" s="357">
        <v>7</v>
      </c>
      <c r="D36" s="368"/>
      <c r="E36" s="368"/>
      <c r="F36" s="353"/>
      <c r="G36" s="353"/>
      <c r="H36" s="353"/>
      <c r="I36" s="353"/>
      <c r="J36" s="353"/>
      <c r="K36" s="49" t="s">
        <v>0</v>
      </c>
      <c r="L36" s="49"/>
    </row>
    <row r="37" spans="1:13" s="97" customFormat="1">
      <c r="A37" s="353" t="s">
        <v>67</v>
      </c>
      <c r="B37" s="355">
        <v>55</v>
      </c>
      <c r="C37" s="355">
        <v>4</v>
      </c>
      <c r="D37" s="368"/>
      <c r="E37" s="368"/>
      <c r="F37" s="368"/>
      <c r="G37" s="368"/>
      <c r="H37" s="368"/>
      <c r="I37" s="368"/>
      <c r="J37" s="368"/>
      <c r="K37" s="49" t="s">
        <v>0</v>
      </c>
      <c r="L37" s="49"/>
    </row>
    <row r="38" spans="1:13" s="97" customFormat="1">
      <c r="A38" s="353" t="s">
        <v>122</v>
      </c>
      <c r="B38" s="356">
        <f>SUM(B25:B37)</f>
        <v>5000</v>
      </c>
      <c r="C38" s="356">
        <f>SUM(C25:C37)</f>
        <v>1042</v>
      </c>
      <c r="D38" s="368"/>
      <c r="E38" s="368"/>
      <c r="F38" s="368"/>
      <c r="G38" s="368"/>
      <c r="H38" s="368"/>
      <c r="I38" s="368"/>
      <c r="J38" s="369"/>
      <c r="K38" s="49" t="s">
        <v>0</v>
      </c>
      <c r="L38" s="49"/>
    </row>
    <row r="39" spans="1:13" s="97" customFormat="1">
      <c r="A39" s="353"/>
      <c r="B39" s="356"/>
      <c r="C39" s="356"/>
      <c r="D39" s="368"/>
      <c r="E39" s="368"/>
      <c r="F39" s="368"/>
      <c r="G39" s="368"/>
      <c r="H39" s="368"/>
      <c r="I39" s="368"/>
      <c r="J39" s="369"/>
      <c r="K39" s="49"/>
      <c r="L39" s="49"/>
    </row>
    <row r="40" spans="1:13" s="97" customFormat="1" ht="21" customHeight="1">
      <c r="A40" s="98"/>
      <c r="B40" s="98"/>
      <c r="C40" s="98"/>
      <c r="D40" s="98"/>
      <c r="E40" s="98"/>
      <c r="F40" s="98"/>
      <c r="G40" s="98"/>
      <c r="H40" s="158" t="s">
        <v>114</v>
      </c>
      <c r="I40" s="158" t="s">
        <v>35</v>
      </c>
      <c r="J40" s="158" t="s">
        <v>144</v>
      </c>
      <c r="K40" s="49" t="s">
        <v>0</v>
      </c>
      <c r="L40" s="49"/>
      <c r="M40" s="33"/>
    </row>
    <row r="41" spans="1:13" s="97" customFormat="1" ht="44.25" customHeight="1">
      <c r="A41" s="659" t="s">
        <v>215</v>
      </c>
      <c r="B41" s="664"/>
      <c r="C41" s="664"/>
      <c r="D41" s="664"/>
      <c r="E41" s="664"/>
      <c r="F41" s="664"/>
      <c r="G41" s="281"/>
      <c r="H41" s="366">
        <v>0</v>
      </c>
      <c r="I41" s="366">
        <v>0</v>
      </c>
      <c r="J41" s="371">
        <v>405</v>
      </c>
      <c r="K41" s="49" t="s">
        <v>0</v>
      </c>
      <c r="L41" s="49"/>
      <c r="M41" s="33"/>
    </row>
    <row r="42" spans="1:13" s="97" customFormat="1" ht="11.25" customHeight="1">
      <c r="A42" s="370"/>
      <c r="B42" s="370"/>
      <c r="C42" s="370"/>
      <c r="D42" s="370"/>
      <c r="E42" s="370"/>
      <c r="F42" s="370"/>
      <c r="G42" s="155"/>
      <c r="H42" s="155"/>
      <c r="I42" s="155"/>
      <c r="J42" s="155"/>
      <c r="K42" s="49" t="s">
        <v>0</v>
      </c>
      <c r="L42" s="49"/>
      <c r="M42" s="33"/>
    </row>
    <row r="43" spans="1:13" s="97" customFormat="1" ht="78" customHeight="1">
      <c r="A43" s="659" t="s">
        <v>220</v>
      </c>
      <c r="B43" s="664"/>
      <c r="C43" s="664"/>
      <c r="D43" s="664"/>
      <c r="E43" s="664"/>
      <c r="F43" s="664"/>
      <c r="G43" s="278"/>
      <c r="H43" s="366">
        <v>0</v>
      </c>
      <c r="I43" s="366">
        <v>0</v>
      </c>
      <c r="J43" s="364">
        <v>291</v>
      </c>
      <c r="K43" s="49" t="s">
        <v>0</v>
      </c>
      <c r="L43" s="235"/>
      <c r="M43" s="33"/>
    </row>
    <row r="44" spans="1:13" s="97" customFormat="1" ht="6.75" customHeight="1">
      <c r="A44" s="358"/>
      <c r="B44" s="358"/>
      <c r="C44" s="358"/>
      <c r="D44" s="358"/>
      <c r="E44" s="358"/>
      <c r="F44" s="358"/>
      <c r="G44" s="154"/>
      <c r="H44" s="154"/>
      <c r="I44" s="154"/>
      <c r="J44" s="154"/>
      <c r="K44" s="49" t="s">
        <v>0</v>
      </c>
      <c r="L44" s="49"/>
      <c r="M44" s="33"/>
    </row>
    <row r="45" spans="1:13" s="97" customFormat="1" ht="32.25" customHeight="1">
      <c r="A45" s="678" t="s">
        <v>209</v>
      </c>
      <c r="B45" s="664"/>
      <c r="C45" s="664"/>
      <c r="D45" s="664"/>
      <c r="E45" s="664"/>
      <c r="F45" s="664"/>
      <c r="G45" s="278"/>
      <c r="H45" s="366">
        <v>0</v>
      </c>
      <c r="I45" s="366">
        <v>0</v>
      </c>
      <c r="J45" s="364">
        <v>74</v>
      </c>
      <c r="K45" s="49" t="s">
        <v>0</v>
      </c>
      <c r="L45" s="49"/>
      <c r="M45" s="33"/>
    </row>
    <row r="46" spans="1:13" s="97" customFormat="1" ht="10.5" customHeight="1">
      <c r="A46" s="365"/>
      <c r="B46" s="365"/>
      <c r="C46" s="365"/>
      <c r="D46" s="365"/>
      <c r="E46" s="365"/>
      <c r="F46" s="365"/>
      <c r="G46" s="279"/>
      <c r="H46" s="96"/>
      <c r="I46" s="96"/>
      <c r="J46" s="96"/>
      <c r="K46" s="49" t="s">
        <v>0</v>
      </c>
      <c r="L46" s="49"/>
      <c r="M46" s="33"/>
    </row>
    <row r="47" spans="1:13" s="97" customFormat="1" ht="35.25" customHeight="1">
      <c r="A47" s="659" t="s">
        <v>210</v>
      </c>
      <c r="B47" s="664"/>
      <c r="C47" s="664"/>
      <c r="D47" s="664"/>
      <c r="E47" s="664"/>
      <c r="F47" s="664"/>
      <c r="G47" s="278"/>
      <c r="H47" s="366">
        <v>0</v>
      </c>
      <c r="I47" s="366">
        <v>0</v>
      </c>
      <c r="J47" s="364">
        <v>926</v>
      </c>
      <c r="K47" s="49" t="s">
        <v>0</v>
      </c>
      <c r="L47" s="54"/>
      <c r="M47" s="33"/>
    </row>
    <row r="48" spans="1:13" s="97" customFormat="1" ht="10.5" customHeight="1">
      <c r="A48" s="376"/>
      <c r="B48" s="377"/>
      <c r="C48" s="377"/>
      <c r="D48" s="377"/>
      <c r="E48" s="377"/>
      <c r="F48" s="377"/>
      <c r="G48" s="278"/>
      <c r="H48" s="366"/>
      <c r="I48" s="366"/>
      <c r="J48" s="364"/>
      <c r="K48" s="49"/>
      <c r="L48" s="54"/>
      <c r="M48" s="33"/>
    </row>
    <row r="49" spans="1:13" s="97" customFormat="1" ht="35.25" customHeight="1">
      <c r="A49" s="680" t="s">
        <v>212</v>
      </c>
      <c r="B49" s="664"/>
      <c r="C49" s="664"/>
      <c r="D49" s="664"/>
      <c r="E49" s="664"/>
      <c r="F49" s="664"/>
      <c r="G49" s="278"/>
      <c r="H49" s="366">
        <v>0</v>
      </c>
      <c r="I49" s="366">
        <v>0</v>
      </c>
      <c r="J49" s="364">
        <v>732</v>
      </c>
      <c r="K49" s="49"/>
      <c r="L49" s="54"/>
      <c r="M49" s="33"/>
    </row>
    <row r="50" spans="1:13" s="97" customFormat="1" ht="9.75" customHeight="1">
      <c r="A50" s="370"/>
      <c r="B50" s="370"/>
      <c r="C50" s="370"/>
      <c r="D50" s="370"/>
      <c r="E50" s="370"/>
      <c r="F50" s="370"/>
      <c r="G50" s="155"/>
      <c r="H50" s="155"/>
      <c r="I50" s="155"/>
      <c r="J50" s="155"/>
      <c r="K50" s="49" t="s">
        <v>0</v>
      </c>
      <c r="L50" s="54"/>
      <c r="M50" s="33"/>
    </row>
    <row r="51" spans="1:13" s="97" customFormat="1" ht="63.75" customHeight="1">
      <c r="A51" s="679" t="s">
        <v>211</v>
      </c>
      <c r="B51" s="664"/>
      <c r="C51" s="664"/>
      <c r="D51" s="664"/>
      <c r="E51" s="664"/>
      <c r="F51" s="664"/>
      <c r="G51" s="278"/>
      <c r="H51" s="366">
        <v>0</v>
      </c>
      <c r="I51" s="366">
        <v>0</v>
      </c>
      <c r="J51" s="364">
        <v>2893</v>
      </c>
      <c r="K51" s="49" t="s">
        <v>0</v>
      </c>
      <c r="L51" s="54"/>
      <c r="M51" s="33"/>
    </row>
    <row r="52" spans="1:13" s="97" customFormat="1" ht="9.75" customHeight="1">
      <c r="A52" s="370"/>
      <c r="B52" s="370"/>
      <c r="C52" s="370"/>
      <c r="D52" s="370"/>
      <c r="E52" s="370"/>
      <c r="F52" s="370"/>
      <c r="G52" s="155"/>
      <c r="H52" s="155"/>
      <c r="I52" s="155"/>
      <c r="J52" s="155"/>
      <c r="K52" s="49" t="s">
        <v>0</v>
      </c>
      <c r="L52" s="54"/>
      <c r="M52" s="33"/>
    </row>
    <row r="53" spans="1:13" s="97" customFormat="1" ht="34.5" customHeight="1">
      <c r="A53" s="679" t="s">
        <v>223</v>
      </c>
      <c r="B53" s="664"/>
      <c r="C53" s="664"/>
      <c r="D53" s="664"/>
      <c r="E53" s="664"/>
      <c r="F53" s="664"/>
      <c r="G53" s="278"/>
      <c r="H53" s="366">
        <v>0</v>
      </c>
      <c r="I53" s="366">
        <v>0</v>
      </c>
      <c r="J53" s="364">
        <v>110</v>
      </c>
      <c r="K53" s="49" t="s">
        <v>0</v>
      </c>
      <c r="L53" s="54"/>
      <c r="M53" s="33"/>
    </row>
    <row r="54" spans="1:13" s="97" customFormat="1" ht="6.75" customHeight="1">
      <c r="A54" s="432"/>
      <c r="B54" s="431"/>
      <c r="C54" s="431"/>
      <c r="D54" s="431"/>
      <c r="E54" s="431"/>
      <c r="F54" s="431"/>
      <c r="G54" s="433"/>
      <c r="H54" s="366"/>
      <c r="I54" s="366"/>
      <c r="J54" s="364"/>
      <c r="K54" s="49"/>
      <c r="L54" s="54"/>
      <c r="M54" s="33"/>
    </row>
    <row r="55" spans="1:13" s="97" customFormat="1" ht="54.75" customHeight="1">
      <c r="A55" s="679" t="s">
        <v>222</v>
      </c>
      <c r="B55" s="664"/>
      <c r="C55" s="664"/>
      <c r="D55" s="664"/>
      <c r="E55" s="664"/>
      <c r="F55" s="664"/>
      <c r="G55" s="433"/>
      <c r="H55" s="366">
        <v>0</v>
      </c>
      <c r="I55" s="366">
        <v>0</v>
      </c>
      <c r="J55" s="434">
        <v>-33</v>
      </c>
      <c r="K55" s="49"/>
      <c r="L55" s="54"/>
      <c r="M55" s="33"/>
    </row>
    <row r="56" spans="1:13" s="97" customFormat="1" ht="15.75" customHeight="1">
      <c r="A56" s="155"/>
      <c r="B56" s="155"/>
      <c r="C56" s="155"/>
      <c r="D56" s="155"/>
      <c r="E56" s="155"/>
      <c r="F56" s="375" t="s">
        <v>115</v>
      </c>
      <c r="G56" s="159"/>
      <c r="H56" s="373">
        <f>SUM(H17:H55)</f>
        <v>5</v>
      </c>
      <c r="I56" s="373">
        <f>SUM(I17:I55)</f>
        <v>5</v>
      </c>
      <c r="J56" s="371">
        <f>SUM(J17:J55)</f>
        <v>6877</v>
      </c>
      <c r="K56" s="49" t="s">
        <v>0</v>
      </c>
      <c r="L56" s="157"/>
      <c r="M56" s="33"/>
    </row>
    <row r="57" spans="1:13" s="97" customFormat="1">
      <c r="A57" s="153"/>
      <c r="B57" s="151"/>
      <c r="C57" s="151"/>
      <c r="D57" s="151"/>
      <c r="E57" s="151"/>
      <c r="F57" s="372"/>
      <c r="G57" s="280"/>
      <c r="H57" s="358"/>
      <c r="I57" s="358"/>
      <c r="J57" s="358"/>
      <c r="K57" s="49" t="s">
        <v>0</v>
      </c>
      <c r="L57" s="157"/>
      <c r="M57" s="33"/>
    </row>
    <row r="58" spans="1:13" s="97" customFormat="1" ht="14.25" customHeight="1">
      <c r="B58" s="152"/>
      <c r="C58" s="152"/>
      <c r="D58" s="152"/>
      <c r="E58" s="152"/>
      <c r="F58" s="352"/>
      <c r="H58" s="366"/>
      <c r="I58" s="366"/>
      <c r="J58" s="367"/>
      <c r="K58" s="49" t="s">
        <v>0</v>
      </c>
      <c r="L58" s="49"/>
      <c r="M58" s="98"/>
    </row>
    <row r="59" spans="1:13" s="97" customFormat="1" ht="14.25" customHeight="1">
      <c r="B59" s="152"/>
      <c r="C59" s="152"/>
      <c r="D59" s="152"/>
      <c r="E59" s="152"/>
      <c r="F59" s="375" t="s">
        <v>116</v>
      </c>
      <c r="G59" s="159"/>
      <c r="H59" s="374">
        <f>+H11+H13+H15+H56</f>
        <v>5</v>
      </c>
      <c r="I59" s="374">
        <f>+I11+I13+I15+I56</f>
        <v>5</v>
      </c>
      <c r="J59" s="371">
        <f>+J11+J13+J15+J56</f>
        <v>8199</v>
      </c>
      <c r="K59" s="49" t="s">
        <v>20</v>
      </c>
      <c r="L59" s="49"/>
      <c r="M59" s="98"/>
    </row>
    <row r="60" spans="1:13" s="97" customFormat="1" ht="18.75" customHeight="1">
      <c r="A60" s="219"/>
      <c r="B60" s="156"/>
      <c r="C60" s="156"/>
      <c r="D60" s="156"/>
      <c r="E60" s="156"/>
      <c r="F60" s="156"/>
      <c r="G60" s="156"/>
      <c r="H60" s="160"/>
      <c r="I60" s="160"/>
      <c r="J60" s="160"/>
      <c r="L60" s="99"/>
      <c r="M60" s="98"/>
    </row>
    <row r="61" spans="1:13" ht="36" customHeight="1">
      <c r="A61" s="681"/>
      <c r="B61" s="681"/>
      <c r="C61" s="681"/>
      <c r="D61" s="681"/>
      <c r="E61" s="681"/>
      <c r="F61" s="681"/>
      <c r="G61" s="681"/>
      <c r="H61" s="681"/>
      <c r="I61" s="681"/>
      <c r="J61" s="681"/>
      <c r="K61" s="681"/>
    </row>
    <row r="62" spans="1:13" ht="35.25" customHeight="1">
      <c r="A62" s="675"/>
      <c r="B62" s="675"/>
      <c r="C62" s="675"/>
      <c r="D62" s="675"/>
      <c r="E62" s="675"/>
      <c r="F62" s="675"/>
      <c r="G62" s="675"/>
      <c r="H62" s="675"/>
      <c r="I62" s="675"/>
      <c r="J62" s="675"/>
    </row>
  </sheetData>
  <customSheetViews>
    <customSheetView guid="{4148B88B-8ED7-4FDE-9459-DEB244AD0552}" showPageBreaks="1" printArea="1" view="pageBreakPreview">
      <selection activeCell="F64" sqref="F64"/>
      <rowBreaks count="2" manualBreakCount="2">
        <brk id="36" max="8" man="1"/>
        <brk id="57" max="8" man="1"/>
      </rowBreaks>
      <pageMargins left="0.75" right="0.75" top="1" bottom="1" header="0.5" footer="0.5"/>
      <pageSetup scale="67" fitToHeight="3" orientation="landscape" r:id="rId1"/>
      <headerFooter alignWithMargins="0">
        <oddFooter>&amp;C&amp;"Times New Roman,Regular"&amp;11Exhibit E - Justification for Base Adjustments</oddFooter>
      </headerFooter>
    </customSheetView>
    <customSheetView guid="{56C0A34E-45B4-448B-85E5-70B3A8E63333}" showPageBreaks="1" printArea="1" view="pageBreakPreview" topLeftCell="A55">
      <selection activeCell="F64" sqref="F64"/>
      <rowBreaks count="2" manualBreakCount="2">
        <brk id="36" max="8" man="1"/>
        <brk id="57" max="8" man="1"/>
      </rowBreaks>
      <pageMargins left="0.75" right="0.75" top="1" bottom="1" header="0.5" footer="0.5"/>
      <pageSetup scale="67" fitToHeight="3" orientation="landscape" r:id="rId2"/>
      <headerFooter alignWithMargins="0">
        <oddFooter>&amp;C&amp;"Times New Roman,Regular"&amp;11Exhibit E - Justification for Base Adjustments</oddFooter>
      </headerFooter>
    </customSheetView>
    <customSheetView guid="{3118AF25-8423-420A-806A-487665220C68}" showPageBreaks="1" printArea="1" view="pageBreakPreview" topLeftCell="A55">
      <selection activeCell="I71" sqref="I71"/>
      <rowBreaks count="2" manualBreakCount="2">
        <brk id="34" max="8" man="1"/>
        <brk id="55" max="8" man="1"/>
      </rowBreaks>
      <pageMargins left="0.75" right="0.75" top="1" bottom="1" header="0.5" footer="0.5"/>
      <pageSetup scale="67" fitToHeight="3" orientation="landscape" r:id="rId3"/>
      <headerFooter alignWithMargins="0">
        <oddFooter>&amp;C&amp;"Times New Roman,Regular"&amp;11Exhibit E - Justification for Base Adjustments</oddFooter>
      </headerFooter>
    </customSheetView>
    <customSheetView guid="{12C66D54-5067-4346-818B-6EAB1C8A9183}" showPageBreaks="1" printArea="1" view="pageBreakPreview" topLeftCell="A31">
      <selection activeCell="B39" sqref="B39"/>
      <rowBreaks count="2" manualBreakCount="2">
        <brk id="34" max="8" man="1"/>
        <brk id="55" max="8" man="1"/>
      </rowBreaks>
      <pageMargins left="0.75" right="0.75" top="1" bottom="1" header="0.5" footer="0.5"/>
      <pageSetup scale="67" fitToHeight="3" orientation="landscape" r:id="rId4"/>
      <headerFooter alignWithMargins="0">
        <oddFooter>&amp;C&amp;"Times New Roman,Regular"&amp;11Exhibit E - Justification for Base Adjustments</oddFooter>
      </headerFooter>
    </customSheetView>
    <customSheetView guid="{AAA2C323-B1AD-4B1B-8C8B-BD3EB7204F5D}" showPageBreaks="1" printArea="1" view="pageBreakPreview" topLeftCell="A31">
      <selection activeCell="B39" sqref="B39"/>
      <rowBreaks count="2" manualBreakCount="2">
        <brk id="34" max="8" man="1"/>
        <brk id="55" max="8" man="1"/>
      </rowBreaks>
      <pageMargins left="0.75" right="0.75" top="1" bottom="1" header="0.5" footer="0.5"/>
      <pageSetup scale="67" fitToHeight="3" orientation="landscape" r:id="rId5"/>
      <headerFooter alignWithMargins="0">
        <oddFooter>&amp;C&amp;"Times New Roman,Regular"&amp;11Exhibit E - Justification for Base Adjustments</oddFooter>
      </headerFooter>
    </customSheetView>
  </customSheetViews>
  <mergeCells count="28">
    <mergeCell ref="A62:J62"/>
    <mergeCell ref="B21:B22"/>
    <mergeCell ref="C21:C22"/>
    <mergeCell ref="D21:D22"/>
    <mergeCell ref="E21:E22"/>
    <mergeCell ref="A45:F45"/>
    <mergeCell ref="A47:F47"/>
    <mergeCell ref="A51:F51"/>
    <mergeCell ref="A49:F49"/>
    <mergeCell ref="A41:F41"/>
    <mergeCell ref="A61:K61"/>
    <mergeCell ref="A53:F53"/>
    <mergeCell ref="A43:F43"/>
    <mergeCell ref="A55:F55"/>
    <mergeCell ref="A1:J1"/>
    <mergeCell ref="A3:J3"/>
    <mergeCell ref="A4:J4"/>
    <mergeCell ref="A7:J7"/>
    <mergeCell ref="A2:J2"/>
    <mergeCell ref="A5:J5"/>
    <mergeCell ref="A6:J6"/>
    <mergeCell ref="A9:J9"/>
    <mergeCell ref="A11:F11"/>
    <mergeCell ref="A13:F13"/>
    <mergeCell ref="A15:F15"/>
    <mergeCell ref="A19:F19"/>
    <mergeCell ref="A17:F17"/>
    <mergeCell ref="A16:J16"/>
  </mergeCells>
  <phoneticPr fontId="0" type="noConversion"/>
  <pageMargins left="0.75" right="0.75" top="1" bottom="1" header="0.5" footer="0.5"/>
  <pageSetup scale="67" fitToHeight="3" orientation="landscape" r:id="rId6"/>
  <headerFooter alignWithMargins="0">
    <oddFooter>&amp;C&amp;"Times New Roman,Bold"&amp;11Exhibit E - Justification for Base Adjustments</oddFooter>
  </headerFooter>
  <rowBreaks count="1" manualBreakCount="1">
    <brk id="39" max="8" man="1"/>
  </rowBreaks>
</worksheet>
</file>

<file path=xl/worksheets/sheet6.xml><?xml version="1.0" encoding="utf-8"?>
<worksheet xmlns="http://schemas.openxmlformats.org/spreadsheetml/2006/main" xmlns:r="http://schemas.openxmlformats.org/officeDocument/2006/relationships">
  <sheetPr codeName="Sheet11"/>
  <dimension ref="A1:AF35"/>
  <sheetViews>
    <sheetView showGridLines="0" showOutlineSymbols="0" view="pageBreakPreview" zoomScale="75" zoomScaleNormal="75" zoomScaleSheetLayoutView="75" workbookViewId="0">
      <selection activeCell="D19" sqref="D19"/>
    </sheetView>
  </sheetViews>
  <sheetFormatPr defaultColWidth="8.88671875" defaultRowHeight="15.75"/>
  <cols>
    <col min="1" max="1" width="21.6640625" style="447" customWidth="1"/>
    <col min="2" max="3" width="6" style="447" customWidth="1"/>
    <col min="4" max="4" width="8.6640625" style="447" customWidth="1"/>
    <col min="5" max="6" width="5.21875" style="447" customWidth="1"/>
    <col min="7" max="10" width="7.44140625" style="447" customWidth="1"/>
    <col min="11" max="11" width="5.5546875" style="447" customWidth="1"/>
    <col min="12" max="12" width="5.6640625" style="447" customWidth="1"/>
    <col min="13" max="13" width="7.33203125" style="447" customWidth="1"/>
    <col min="14" max="14" width="8.77734375" style="447" customWidth="1"/>
    <col min="15" max="15" width="9.88671875" style="447" customWidth="1"/>
    <col min="16" max="16" width="6.33203125" style="447" customWidth="1"/>
    <col min="17" max="17" width="6.109375" style="447" customWidth="1"/>
    <col min="18" max="18" width="8.5546875" style="447" customWidth="1"/>
    <col min="19" max="19" width="1" style="176" customWidth="1"/>
    <col min="20" max="16384" width="8.88671875" style="447"/>
  </cols>
  <sheetData>
    <row r="1" spans="1:19" ht="20.25">
      <c r="A1" s="686" t="s">
        <v>174</v>
      </c>
      <c r="B1" s="687"/>
      <c r="C1" s="687"/>
      <c r="D1" s="687"/>
      <c r="E1" s="687"/>
      <c r="F1" s="687"/>
      <c r="G1" s="687"/>
      <c r="H1" s="687"/>
      <c r="I1" s="687"/>
      <c r="J1" s="687"/>
      <c r="K1" s="687"/>
      <c r="L1" s="687"/>
      <c r="M1" s="687"/>
      <c r="N1" s="687"/>
      <c r="O1" s="687"/>
      <c r="P1" s="687"/>
      <c r="Q1" s="687"/>
      <c r="R1" s="687"/>
      <c r="S1" s="175" t="s">
        <v>0</v>
      </c>
    </row>
    <row r="2" spans="1:19" ht="20.25">
      <c r="A2" s="453"/>
      <c r="B2" s="487"/>
      <c r="C2" s="487"/>
      <c r="D2" s="487"/>
      <c r="E2" s="487"/>
      <c r="F2" s="487"/>
      <c r="G2" s="487"/>
      <c r="H2" s="487"/>
      <c r="I2" s="487"/>
      <c r="J2" s="487"/>
      <c r="K2" s="487"/>
      <c r="L2" s="487"/>
      <c r="M2" s="487"/>
      <c r="N2" s="487"/>
      <c r="O2" s="487"/>
      <c r="P2" s="487"/>
      <c r="Q2" s="487"/>
      <c r="R2" s="487"/>
      <c r="S2" s="175"/>
    </row>
    <row r="3" spans="1:19" ht="20.25">
      <c r="A3" s="453"/>
      <c r="B3" s="487"/>
      <c r="C3" s="487"/>
      <c r="D3" s="487"/>
      <c r="E3" s="487"/>
      <c r="F3" s="487"/>
      <c r="G3" s="487"/>
      <c r="H3" s="487"/>
      <c r="I3" s="487"/>
      <c r="J3" s="487"/>
      <c r="K3" s="487"/>
      <c r="L3" s="487"/>
      <c r="M3" s="487"/>
      <c r="N3" s="487"/>
      <c r="O3" s="487"/>
      <c r="P3" s="487"/>
      <c r="Q3" s="487"/>
      <c r="R3" s="487"/>
      <c r="S3" s="175"/>
    </row>
    <row r="4" spans="1:19" ht="16.5" customHeight="1">
      <c r="A4" s="682"/>
      <c r="B4" s="682"/>
      <c r="C4" s="682"/>
      <c r="D4" s="682"/>
      <c r="E4" s="682"/>
      <c r="F4" s="682"/>
      <c r="G4" s="682"/>
      <c r="H4" s="682"/>
      <c r="I4" s="682"/>
      <c r="J4" s="682"/>
      <c r="K4" s="682"/>
      <c r="L4" s="682"/>
      <c r="M4" s="682"/>
      <c r="N4" s="682"/>
      <c r="O4" s="682"/>
      <c r="P4" s="682"/>
      <c r="Q4" s="682"/>
      <c r="R4" s="682"/>
      <c r="S4" s="175" t="s">
        <v>0</v>
      </c>
    </row>
    <row r="5" spans="1:19" ht="16.5" customHeight="1">
      <c r="A5" s="688" t="s">
        <v>155</v>
      </c>
      <c r="B5" s="689"/>
      <c r="C5" s="689"/>
      <c r="D5" s="689"/>
      <c r="E5" s="689"/>
      <c r="F5" s="689"/>
      <c r="G5" s="689"/>
      <c r="H5" s="689"/>
      <c r="I5" s="689"/>
      <c r="J5" s="689"/>
      <c r="K5" s="689"/>
      <c r="L5" s="689"/>
      <c r="M5" s="689"/>
      <c r="N5" s="689"/>
      <c r="O5" s="689"/>
      <c r="P5" s="689"/>
      <c r="Q5" s="689"/>
      <c r="R5" s="689"/>
      <c r="S5" s="175" t="s">
        <v>0</v>
      </c>
    </row>
    <row r="6" spans="1:19" ht="16.5" customHeight="1">
      <c r="A6" s="690" t="str">
        <f>+'B. Summary of Requirements '!A5</f>
        <v>Civil Division</v>
      </c>
      <c r="B6" s="685"/>
      <c r="C6" s="685"/>
      <c r="D6" s="685"/>
      <c r="E6" s="685"/>
      <c r="F6" s="685"/>
      <c r="G6" s="685"/>
      <c r="H6" s="685"/>
      <c r="I6" s="685"/>
      <c r="J6" s="685"/>
      <c r="K6" s="685"/>
      <c r="L6" s="685"/>
      <c r="M6" s="685"/>
      <c r="N6" s="685"/>
      <c r="O6" s="685"/>
      <c r="P6" s="685"/>
      <c r="Q6" s="685"/>
      <c r="R6" s="685"/>
      <c r="S6" s="175" t="s">
        <v>0</v>
      </c>
    </row>
    <row r="7" spans="1:19" ht="16.5" customHeight="1">
      <c r="A7" s="690" t="str">
        <f>+'B. Summary of Requirements '!A6</f>
        <v>Salaries and Expenses</v>
      </c>
      <c r="B7" s="689"/>
      <c r="C7" s="689"/>
      <c r="D7" s="689"/>
      <c r="E7" s="689"/>
      <c r="F7" s="689"/>
      <c r="G7" s="689"/>
      <c r="H7" s="689"/>
      <c r="I7" s="689"/>
      <c r="J7" s="689"/>
      <c r="K7" s="689"/>
      <c r="L7" s="689"/>
      <c r="M7" s="689"/>
      <c r="N7" s="689"/>
      <c r="O7" s="689"/>
      <c r="P7" s="689"/>
      <c r="Q7" s="689"/>
      <c r="R7" s="689"/>
      <c r="S7" s="175" t="s">
        <v>0</v>
      </c>
    </row>
    <row r="8" spans="1:19" ht="16.5" customHeight="1">
      <c r="A8" s="684" t="s">
        <v>125</v>
      </c>
      <c r="B8" s="685"/>
      <c r="C8" s="685"/>
      <c r="D8" s="685"/>
      <c r="E8" s="685"/>
      <c r="F8" s="685"/>
      <c r="G8" s="685"/>
      <c r="H8" s="685"/>
      <c r="I8" s="685"/>
      <c r="J8" s="685"/>
      <c r="K8" s="685"/>
      <c r="L8" s="685"/>
      <c r="M8" s="685"/>
      <c r="N8" s="685"/>
      <c r="O8" s="685"/>
      <c r="P8" s="685"/>
      <c r="Q8" s="685"/>
      <c r="R8" s="685"/>
      <c r="S8" s="175" t="s">
        <v>0</v>
      </c>
    </row>
    <row r="9" spans="1:19" ht="16.5" customHeight="1">
      <c r="A9" s="682"/>
      <c r="B9" s="682"/>
      <c r="C9" s="682"/>
      <c r="D9" s="682"/>
      <c r="E9" s="682"/>
      <c r="F9" s="682"/>
      <c r="G9" s="682"/>
      <c r="H9" s="682"/>
      <c r="I9" s="682"/>
      <c r="J9" s="682"/>
      <c r="K9" s="682"/>
      <c r="L9" s="682"/>
      <c r="M9" s="682"/>
      <c r="N9" s="682"/>
      <c r="O9" s="682"/>
      <c r="P9" s="682"/>
      <c r="Q9" s="682"/>
      <c r="R9" s="682"/>
      <c r="S9" s="175" t="s">
        <v>0</v>
      </c>
    </row>
    <row r="10" spans="1:19" ht="16.5" customHeight="1">
      <c r="A10" s="683"/>
      <c r="B10" s="683"/>
      <c r="C10" s="683"/>
      <c r="D10" s="683"/>
      <c r="E10" s="683"/>
      <c r="F10" s="683"/>
      <c r="G10" s="683"/>
      <c r="H10" s="683"/>
      <c r="I10" s="683"/>
      <c r="J10" s="683"/>
      <c r="K10" s="683"/>
      <c r="L10" s="683"/>
      <c r="M10" s="683"/>
      <c r="N10" s="683"/>
      <c r="O10" s="683"/>
      <c r="P10" s="683"/>
      <c r="Q10" s="683"/>
      <c r="R10" s="683"/>
      <c r="S10" s="175" t="s">
        <v>0</v>
      </c>
    </row>
    <row r="11" spans="1:19" ht="16.5" customHeight="1">
      <c r="A11" s="697" t="s">
        <v>31</v>
      </c>
      <c r="B11" s="691" t="s">
        <v>278</v>
      </c>
      <c r="C11" s="692"/>
      <c r="D11" s="693"/>
      <c r="E11" s="702" t="s">
        <v>279</v>
      </c>
      <c r="F11" s="703"/>
      <c r="G11" s="704"/>
      <c r="H11" s="691" t="s">
        <v>19</v>
      </c>
      <c r="I11" s="692"/>
      <c r="J11" s="692"/>
      <c r="K11" s="691" t="s">
        <v>202</v>
      </c>
      <c r="L11" s="692"/>
      <c r="M11" s="693"/>
      <c r="N11" s="700" t="s">
        <v>157</v>
      </c>
      <c r="O11" s="700" t="s">
        <v>158</v>
      </c>
      <c r="P11" s="691" t="s">
        <v>156</v>
      </c>
      <c r="Q11" s="692"/>
      <c r="R11" s="693"/>
      <c r="S11" s="175" t="s">
        <v>0</v>
      </c>
    </row>
    <row r="12" spans="1:19" ht="16.5" customHeight="1">
      <c r="A12" s="698"/>
      <c r="B12" s="694"/>
      <c r="C12" s="695"/>
      <c r="D12" s="696"/>
      <c r="E12" s="705"/>
      <c r="F12" s="706"/>
      <c r="G12" s="707"/>
      <c r="H12" s="694"/>
      <c r="I12" s="695"/>
      <c r="J12" s="695"/>
      <c r="K12" s="694"/>
      <c r="L12" s="695"/>
      <c r="M12" s="696"/>
      <c r="N12" s="701"/>
      <c r="O12" s="701"/>
      <c r="P12" s="694"/>
      <c r="Q12" s="695"/>
      <c r="R12" s="696"/>
      <c r="S12" s="175" t="s">
        <v>0</v>
      </c>
    </row>
    <row r="13" spans="1:19" ht="16.5" customHeight="1" thickBot="1">
      <c r="A13" s="699"/>
      <c r="B13" s="162" t="s">
        <v>142</v>
      </c>
      <c r="C13" s="163" t="s">
        <v>35</v>
      </c>
      <c r="D13" s="163" t="s">
        <v>144</v>
      </c>
      <c r="E13" s="162" t="s">
        <v>142</v>
      </c>
      <c r="F13" s="163" t="s">
        <v>35</v>
      </c>
      <c r="G13" s="163" t="s">
        <v>144</v>
      </c>
      <c r="H13" s="162" t="s">
        <v>142</v>
      </c>
      <c r="I13" s="163" t="s">
        <v>35</v>
      </c>
      <c r="J13" s="163" t="s">
        <v>144</v>
      </c>
      <c r="K13" s="162" t="s">
        <v>142</v>
      </c>
      <c r="L13" s="163" t="s">
        <v>35</v>
      </c>
      <c r="M13" s="163" t="s">
        <v>144</v>
      </c>
      <c r="N13" s="224" t="s">
        <v>144</v>
      </c>
      <c r="O13" s="225" t="s">
        <v>144</v>
      </c>
      <c r="P13" s="162" t="s">
        <v>142</v>
      </c>
      <c r="Q13" s="163" t="s">
        <v>35</v>
      </c>
      <c r="R13" s="164" t="s">
        <v>144</v>
      </c>
      <c r="S13" s="175" t="s">
        <v>0</v>
      </c>
    </row>
    <row r="14" spans="1:19" ht="16.5" customHeight="1">
      <c r="A14" s="488"/>
      <c r="B14" s="464"/>
      <c r="C14" s="465"/>
      <c r="D14" s="465"/>
      <c r="E14" s="464"/>
      <c r="F14" s="465"/>
      <c r="G14" s="465"/>
      <c r="H14" s="464"/>
      <c r="I14" s="465"/>
      <c r="J14" s="465"/>
      <c r="K14" s="464"/>
      <c r="L14" s="465"/>
      <c r="M14" s="465"/>
      <c r="N14" s="489"/>
      <c r="O14" s="465"/>
      <c r="P14" s="464"/>
      <c r="Q14" s="465"/>
      <c r="R14" s="466"/>
      <c r="S14" s="175" t="s">
        <v>0</v>
      </c>
    </row>
    <row r="15" spans="1:19" ht="16.5" customHeight="1">
      <c r="A15" s="329" t="s">
        <v>201</v>
      </c>
      <c r="B15" s="464">
        <v>1418</v>
      </c>
      <c r="C15" s="465">
        <v>1393</v>
      </c>
      <c r="D15" s="490">
        <v>283105</v>
      </c>
      <c r="E15" s="464">
        <v>0</v>
      </c>
      <c r="F15" s="465">
        <v>0</v>
      </c>
      <c r="G15" s="490">
        <v>0</v>
      </c>
      <c r="H15" s="464">
        <v>0</v>
      </c>
      <c r="I15" s="465">
        <v>0</v>
      </c>
      <c r="J15" s="465">
        <v>0</v>
      </c>
      <c r="K15" s="464">
        <v>0</v>
      </c>
      <c r="L15" s="465">
        <v>0</v>
      </c>
      <c r="M15" s="490">
        <v>7700</v>
      </c>
      <c r="N15" s="491">
        <v>5695</v>
      </c>
      <c r="O15" s="490">
        <v>35</v>
      </c>
      <c r="P15" s="464">
        <f>B15+E15+K15</f>
        <v>1418</v>
      </c>
      <c r="Q15" s="465">
        <f>C15+F15+L15</f>
        <v>1393</v>
      </c>
      <c r="R15" s="492">
        <f>D15+G15+M15+N15+O15</f>
        <v>296535</v>
      </c>
      <c r="S15" s="175" t="s">
        <v>0</v>
      </c>
    </row>
    <row r="16" spans="1:19" ht="16.5" customHeight="1">
      <c r="A16" s="493"/>
      <c r="B16" s="494"/>
      <c r="C16" s="495"/>
      <c r="D16" s="495"/>
      <c r="E16" s="494"/>
      <c r="F16" s="495"/>
      <c r="G16" s="495"/>
      <c r="H16" s="494"/>
      <c r="I16" s="495"/>
      <c r="J16" s="495"/>
      <c r="K16" s="494"/>
      <c r="L16" s="495"/>
      <c r="M16" s="495"/>
      <c r="N16" s="496"/>
      <c r="O16" s="495"/>
      <c r="P16" s="464"/>
      <c r="Q16" s="465"/>
      <c r="R16" s="483"/>
      <c r="S16" s="175" t="s">
        <v>0</v>
      </c>
    </row>
    <row r="17" spans="1:32" ht="16.5" customHeight="1">
      <c r="A17" s="165" t="s">
        <v>148</v>
      </c>
      <c r="B17" s="166">
        <f t="shared" ref="B17:N17" si="0">SUM(B14:B16)</f>
        <v>1418</v>
      </c>
      <c r="C17" s="167">
        <f t="shared" si="0"/>
        <v>1393</v>
      </c>
      <c r="D17" s="168">
        <f t="shared" si="0"/>
        <v>283105</v>
      </c>
      <c r="E17" s="166">
        <f t="shared" si="0"/>
        <v>0</v>
      </c>
      <c r="F17" s="167">
        <f t="shared" si="0"/>
        <v>0</v>
      </c>
      <c r="G17" s="169">
        <f t="shared" si="0"/>
        <v>0</v>
      </c>
      <c r="H17" s="166">
        <f t="shared" si="0"/>
        <v>0</v>
      </c>
      <c r="I17" s="167">
        <f t="shared" si="0"/>
        <v>0</v>
      </c>
      <c r="J17" s="168">
        <f t="shared" si="0"/>
        <v>0</v>
      </c>
      <c r="K17" s="166">
        <f t="shared" si="0"/>
        <v>0</v>
      </c>
      <c r="L17" s="167">
        <f t="shared" si="0"/>
        <v>0</v>
      </c>
      <c r="M17" s="168">
        <f t="shared" si="0"/>
        <v>7700</v>
      </c>
      <c r="N17" s="223">
        <f t="shared" si="0"/>
        <v>5695</v>
      </c>
      <c r="O17" s="168">
        <f t="shared" ref="O17" si="1">SUM(O14:O16)</f>
        <v>35</v>
      </c>
      <c r="P17" s="226">
        <f>SUM(P14:P16)</f>
        <v>1418</v>
      </c>
      <c r="Q17" s="227">
        <f>SUM(Q14:Q16)</f>
        <v>1393</v>
      </c>
      <c r="R17" s="170">
        <f>SUM(R14:R16)</f>
        <v>296535</v>
      </c>
      <c r="S17" s="175" t="s">
        <v>0</v>
      </c>
    </row>
    <row r="18" spans="1:32" ht="16.5" customHeight="1">
      <c r="A18" s="452" t="s">
        <v>131</v>
      </c>
      <c r="B18" s="497" t="s">
        <v>143</v>
      </c>
      <c r="C18" s="498">
        <v>41</v>
      </c>
      <c r="D18" s="498"/>
      <c r="E18" s="497"/>
      <c r="F18" s="498">
        <v>0</v>
      </c>
      <c r="G18" s="498"/>
      <c r="H18" s="497"/>
      <c r="I18" s="498"/>
      <c r="J18" s="498"/>
      <c r="K18" s="497"/>
      <c r="L18" s="498"/>
      <c r="M18" s="498"/>
      <c r="N18" s="499"/>
      <c r="O18" s="498"/>
      <c r="P18" s="497"/>
      <c r="Q18" s="498">
        <f>C18+F18+L18</f>
        <v>41</v>
      </c>
      <c r="R18" s="500"/>
      <c r="S18" s="175" t="s">
        <v>0</v>
      </c>
      <c r="T18" s="486"/>
      <c r="U18" s="486"/>
      <c r="V18" s="486"/>
      <c r="W18" s="486"/>
      <c r="X18" s="486"/>
      <c r="Y18" s="486"/>
      <c r="Z18" s="486"/>
      <c r="AA18" s="486"/>
      <c r="AB18" s="486"/>
      <c r="AC18" s="486"/>
      <c r="AD18" s="486"/>
      <c r="AE18" s="486"/>
      <c r="AF18" s="486"/>
    </row>
    <row r="19" spans="1:32" ht="16.5" customHeight="1">
      <c r="A19" s="452" t="s">
        <v>130</v>
      </c>
      <c r="B19" s="501"/>
      <c r="C19" s="502">
        <f>SUM(C17:C18)</f>
        <v>1434</v>
      </c>
      <c r="D19" s="502"/>
      <c r="E19" s="501"/>
      <c r="F19" s="502">
        <f>+F17+F18</f>
        <v>0</v>
      </c>
      <c r="G19" s="502"/>
      <c r="H19" s="501"/>
      <c r="I19" s="502">
        <f>+I17+I18</f>
        <v>0</v>
      </c>
      <c r="J19" s="502"/>
      <c r="K19" s="501"/>
      <c r="L19" s="502">
        <f>+L17+L18</f>
        <v>0</v>
      </c>
      <c r="M19" s="502"/>
      <c r="N19" s="503"/>
      <c r="O19" s="502"/>
      <c r="P19" s="501"/>
      <c r="Q19" s="502">
        <f>SUM(Q17:Q18)</f>
        <v>1434</v>
      </c>
      <c r="R19" s="504"/>
      <c r="S19" s="175" t="s">
        <v>0</v>
      </c>
    </row>
    <row r="20" spans="1:32" ht="16.5" customHeight="1">
      <c r="A20" s="505" t="s">
        <v>132</v>
      </c>
      <c r="B20" s="464"/>
      <c r="C20" s="465"/>
      <c r="D20" s="465"/>
      <c r="E20" s="464"/>
      <c r="F20" s="465"/>
      <c r="G20" s="465"/>
      <c r="H20" s="464"/>
      <c r="I20" s="465"/>
      <c r="J20" s="465"/>
      <c r="K20" s="464"/>
      <c r="L20" s="465"/>
      <c r="M20" s="465"/>
      <c r="N20" s="489"/>
      <c r="O20" s="465"/>
      <c r="P20" s="464"/>
      <c r="Q20" s="465"/>
      <c r="R20" s="466"/>
      <c r="S20" s="175" t="s">
        <v>0</v>
      </c>
    </row>
    <row r="21" spans="1:32" ht="16.5" customHeight="1">
      <c r="A21" s="506" t="s">
        <v>79</v>
      </c>
      <c r="B21" s="497"/>
      <c r="C21" s="498">
        <v>8</v>
      </c>
      <c r="D21" s="498"/>
      <c r="E21" s="497"/>
      <c r="F21" s="498">
        <v>0</v>
      </c>
      <c r="G21" s="498"/>
      <c r="H21" s="497"/>
      <c r="I21" s="498">
        <v>0</v>
      </c>
      <c r="J21" s="498"/>
      <c r="K21" s="497"/>
      <c r="L21" s="498">
        <v>0</v>
      </c>
      <c r="M21" s="498"/>
      <c r="N21" s="499"/>
      <c r="O21" s="498"/>
      <c r="P21" s="497"/>
      <c r="Q21" s="498">
        <f>C21+F21+L21</f>
        <v>8</v>
      </c>
      <c r="R21" s="500"/>
      <c r="S21" s="175" t="s">
        <v>0</v>
      </c>
    </row>
    <row r="22" spans="1:32" ht="16.5" customHeight="1">
      <c r="A22" s="452" t="s">
        <v>133</v>
      </c>
      <c r="B22" s="497"/>
      <c r="C22" s="498">
        <f>C21+C19</f>
        <v>1442</v>
      </c>
      <c r="D22" s="507"/>
      <c r="E22" s="497"/>
      <c r="F22" s="498">
        <f>F21+F19</f>
        <v>0</v>
      </c>
      <c r="G22" s="507"/>
      <c r="H22" s="497"/>
      <c r="I22" s="498">
        <f>I21+I19</f>
        <v>0</v>
      </c>
      <c r="J22" s="507"/>
      <c r="K22" s="497"/>
      <c r="L22" s="498">
        <f>L21+L19</f>
        <v>0</v>
      </c>
      <c r="M22" s="507"/>
      <c r="N22" s="508"/>
      <c r="O22" s="507"/>
      <c r="P22" s="497"/>
      <c r="Q22" s="498">
        <f>Q21+Q19</f>
        <v>1442</v>
      </c>
      <c r="R22" s="509"/>
      <c r="S22" s="175" t="s">
        <v>0</v>
      </c>
    </row>
    <row r="23" spans="1:32" ht="16.5" customHeight="1">
      <c r="S23" s="175" t="s">
        <v>0</v>
      </c>
    </row>
    <row r="24" spans="1:32" ht="16.5" customHeight="1">
      <c r="S24" s="175" t="s">
        <v>0</v>
      </c>
    </row>
    <row r="25" spans="1:32" ht="16.5" customHeight="1">
      <c r="A25" s="447" t="s">
        <v>280</v>
      </c>
      <c r="S25" s="175" t="s">
        <v>0</v>
      </c>
    </row>
    <row r="26" spans="1:32" ht="16.5" customHeight="1">
      <c r="A26" s="447" t="s">
        <v>143</v>
      </c>
      <c r="S26" s="175" t="s">
        <v>0</v>
      </c>
    </row>
    <row r="27" spans="1:32" ht="16.5" customHeight="1">
      <c r="A27" s="447" t="s">
        <v>228</v>
      </c>
      <c r="B27" s="510"/>
      <c r="C27" s="510"/>
      <c r="D27" s="510"/>
      <c r="E27" s="510"/>
      <c r="F27" s="510"/>
      <c r="G27" s="510"/>
      <c r="H27" s="510"/>
      <c r="I27" s="510"/>
      <c r="J27" s="510"/>
      <c r="K27" s="510"/>
      <c r="L27" s="510"/>
      <c r="M27" s="510"/>
      <c r="N27" s="510"/>
      <c r="O27" s="510"/>
      <c r="S27" s="175" t="s">
        <v>0</v>
      </c>
    </row>
    <row r="28" spans="1:32" ht="16.5" customHeight="1">
      <c r="B28" s="510"/>
      <c r="C28" s="510"/>
      <c r="D28" s="510"/>
      <c r="E28" s="510"/>
      <c r="F28" s="510"/>
      <c r="G28" s="510"/>
      <c r="H28" s="510"/>
      <c r="I28" s="510"/>
      <c r="J28" s="510"/>
      <c r="K28" s="510"/>
      <c r="L28" s="510"/>
      <c r="M28" s="510"/>
      <c r="N28" s="510"/>
      <c r="O28" s="510"/>
      <c r="S28" s="175" t="s">
        <v>0</v>
      </c>
      <c r="T28" s="175" t="s">
        <v>0</v>
      </c>
    </row>
    <row r="29" spans="1:32" ht="16.5" customHeight="1">
      <c r="A29" s="447" t="s">
        <v>227</v>
      </c>
      <c r="B29" s="510"/>
      <c r="C29" s="510"/>
      <c r="D29" s="510"/>
      <c r="E29" s="510"/>
      <c r="F29" s="510"/>
      <c r="G29" s="510"/>
      <c r="H29" s="510"/>
      <c r="I29" s="510"/>
      <c r="J29" s="510"/>
      <c r="K29" s="510"/>
      <c r="L29" s="510"/>
      <c r="M29" s="510"/>
      <c r="N29" s="510"/>
      <c r="O29" s="510"/>
      <c r="S29" s="175" t="s">
        <v>0</v>
      </c>
      <c r="T29" s="175" t="s">
        <v>0</v>
      </c>
    </row>
    <row r="30" spans="1:32" ht="16.5" customHeight="1">
      <c r="A30" s="511"/>
      <c r="S30" s="175" t="s">
        <v>0</v>
      </c>
    </row>
    <row r="31" spans="1:32" ht="16.5" customHeight="1">
      <c r="A31" s="512"/>
      <c r="B31" s="512"/>
      <c r="C31" s="512"/>
      <c r="D31" s="512"/>
      <c r="E31" s="512"/>
      <c r="F31" s="512"/>
      <c r="G31" s="512"/>
      <c r="H31" s="512"/>
      <c r="I31" s="512"/>
      <c r="J31" s="512"/>
      <c r="S31" s="513" t="s">
        <v>20</v>
      </c>
    </row>
    <row r="32" spans="1:32" ht="16.5" customHeight="1"/>
    <row r="33" ht="16.5" customHeight="1"/>
    <row r="34" ht="16.5" customHeight="1"/>
    <row r="35" ht="16.5" customHeight="1"/>
  </sheetData>
  <customSheetViews>
    <customSheetView guid="{4148B88B-8ED7-4FDE-9459-DEB244AD0552}" scale="75" showPageBreaks="1" showGridLines="0" outlineSymbols="0" fitToPage="1" printArea="1" hiddenColumns="1" view="pageBreakPreview">
      <selection activeCell="L12" sqref="L12"/>
      <pageMargins left="0.5" right="0.5" top="0.5" bottom="0.55000000000000004" header="0" footer="0"/>
      <printOptions horizontalCentered="1"/>
      <pageSetup scale="79" firstPageNumber="2" orientation="landscape" useFirstPageNumber="1" horizontalDpi="300" verticalDpi="300" r:id="rId1"/>
      <headerFooter alignWithMargins="0">
        <oddFooter>&amp;C&amp;"Times New Roman,Regular"Exhibit F - Crosswalk of 2011 Availability</oddFooter>
      </headerFooter>
    </customSheetView>
    <customSheetView guid="{56C0A34E-45B4-448B-85E5-70B3A8E63333}" scale="75" showPageBreaks="1" showGridLines="0" outlineSymbols="0" fitToPage="1" printArea="1" view="pageBreakPreview">
      <selection activeCell="S30" sqref="S30"/>
      <pageMargins left="0.5" right="0.5" top="0.5" bottom="0.55000000000000004" header="0" footer="0"/>
      <printOptions horizontalCentered="1"/>
      <pageSetup scale="68" firstPageNumber="2" orientation="landscape" useFirstPageNumber="1" horizontalDpi="300" verticalDpi="300" r:id="rId2"/>
      <headerFooter alignWithMargins="0">
        <oddFooter>&amp;C&amp;"Times New Roman,Regular"Exhibit F - Crosswalk of 2011 Availability</oddFooter>
      </headerFooter>
    </customSheetView>
    <customSheetView guid="{3118AF25-8423-420A-806A-487665220C68}" scale="75" showPageBreaks="1" showGridLines="0" outlineSymbols="0" fitToPage="1" printArea="1" view="pageBreakPreview">
      <selection activeCell="N22" sqref="N22"/>
      <pageMargins left="0.5" right="0.5" top="0.5" bottom="0.55000000000000004" header="0" footer="0"/>
      <printOptions horizontalCentered="1"/>
      <pageSetup scale="79" firstPageNumber="2" orientation="landscape" useFirstPageNumber="1" horizontalDpi="300" verticalDpi="300" r:id="rId3"/>
      <headerFooter alignWithMargins="0">
        <oddFooter>&amp;C&amp;"Times New Roman,Regular"Exhibit F - Crosswalk of 2011 Availability</oddFooter>
      </headerFooter>
    </customSheetView>
    <customSheetView guid="{12C66D54-5067-4346-818B-6EAB1C8A9183}" scale="75" showPageBreaks="1" showGridLines="0" outlineSymbols="0" fitToPage="1" printArea="1" view="pageBreakPreview">
      <selection activeCell="A36" sqref="A36:O36"/>
      <pageMargins left="0.5" right="0.5" top="0.5" bottom="0.55000000000000004" header="0" footer="0"/>
      <printOptions horizontalCentered="1"/>
      <pageSetup scale="79" firstPageNumber="2" orientation="landscape" useFirstPageNumber="1" horizontalDpi="300" verticalDpi="300" r:id="rId4"/>
      <headerFooter alignWithMargins="0">
        <oddFooter>&amp;C&amp;"Times New Roman,Regular"Exhibit F - Crosswalk of 2011 Availability</oddFooter>
      </headerFooter>
    </customSheetView>
    <customSheetView guid="{AAA2C323-B1AD-4B1B-8C8B-BD3EB7204F5D}" scale="75" showPageBreaks="1" showGridLines="0" outlineSymbols="0" fitToPage="1" printArea="1" view="pageBreakPreview">
      <selection activeCell="A36" sqref="A36:O36"/>
      <pageMargins left="0.5" right="0.5" top="0.5" bottom="0.55000000000000004" header="0" footer="0"/>
      <printOptions horizontalCentered="1"/>
      <pageSetup scale="79" firstPageNumber="2" orientation="landscape" useFirstPageNumber="1" horizontalDpi="300" verticalDpi="300" r:id="rId5"/>
      <headerFooter alignWithMargins="0">
        <oddFooter>&amp;C&amp;"Times New Roman,Regular"Exhibit F - Crosswalk of 2011 Availability</oddFooter>
      </headerFooter>
    </customSheetView>
  </customSheetViews>
  <mergeCells count="16">
    <mergeCell ref="B11:D12"/>
    <mergeCell ref="A11:A13"/>
    <mergeCell ref="H11:J12"/>
    <mergeCell ref="P11:R12"/>
    <mergeCell ref="K11:M12"/>
    <mergeCell ref="N11:N12"/>
    <mergeCell ref="O11:O12"/>
    <mergeCell ref="E11:G12"/>
    <mergeCell ref="A9:R9"/>
    <mergeCell ref="A10:R10"/>
    <mergeCell ref="A4:R4"/>
    <mergeCell ref="A8:R8"/>
    <mergeCell ref="A1:R1"/>
    <mergeCell ref="A5:R5"/>
    <mergeCell ref="A6:R6"/>
    <mergeCell ref="A7:R7"/>
  </mergeCells>
  <phoneticPr fontId="0" type="noConversion"/>
  <printOptions horizontalCentered="1"/>
  <pageMargins left="0.5" right="0.5" top="0.5" bottom="0.55000000000000004" header="0" footer="0.5"/>
  <pageSetup scale="70" firstPageNumber="2" orientation="landscape" useFirstPageNumber="1" r:id="rId6"/>
  <headerFooter alignWithMargins="0">
    <oddFooter>&amp;C&amp;"Times New Roman,Bold"Exhibit F - Crosswalk of 2011 Availability</oddFooter>
  </headerFooter>
  <ignoredErrors>
    <ignoredError sqref="Q17 D17" formula="1"/>
  </ignoredErrors>
</worksheet>
</file>

<file path=xl/worksheets/sheet7.xml><?xml version="1.0" encoding="utf-8"?>
<worksheet xmlns="http://schemas.openxmlformats.org/spreadsheetml/2006/main" xmlns:r="http://schemas.openxmlformats.org/officeDocument/2006/relationships">
  <sheetPr>
    <pageSetUpPr fitToPage="1"/>
  </sheetPr>
  <dimension ref="A1:T26"/>
  <sheetViews>
    <sheetView view="pageBreakPreview" zoomScale="75" zoomScaleNormal="100" zoomScaleSheetLayoutView="75" workbookViewId="0">
      <selection activeCell="E11" sqref="E11"/>
    </sheetView>
  </sheetViews>
  <sheetFormatPr defaultRowHeight="15.75"/>
  <cols>
    <col min="1" max="1" width="35.21875" style="256" customWidth="1"/>
    <col min="2" max="2" width="8.109375" style="256" customWidth="1"/>
    <col min="3" max="4" width="8.44140625" style="256" customWidth="1"/>
    <col min="5" max="7" width="8.88671875" style="256"/>
    <col min="8" max="8" width="8.88671875" style="256" hidden="1" customWidth="1"/>
    <col min="9" max="9" width="8.88671875" style="517" hidden="1" customWidth="1"/>
    <col min="10" max="10" width="8.88671875" style="256" hidden="1" customWidth="1"/>
    <col min="11" max="13" width="8.88671875" style="256"/>
    <col min="14" max="14" width="9.44140625" style="447" customWidth="1"/>
    <col min="15" max="15" width="10" style="447" customWidth="1"/>
    <col min="16" max="16384" width="8.88671875" style="256"/>
  </cols>
  <sheetData>
    <row r="1" spans="1:20" ht="20.25">
      <c r="A1" s="686" t="s">
        <v>191</v>
      </c>
      <c r="B1" s="687"/>
      <c r="C1" s="687"/>
      <c r="D1" s="687"/>
      <c r="E1" s="687"/>
      <c r="F1" s="687"/>
      <c r="G1" s="687"/>
      <c r="H1" s="687"/>
      <c r="I1" s="687"/>
      <c r="J1" s="687"/>
      <c r="K1" s="687"/>
      <c r="L1" s="687"/>
      <c r="M1" s="687"/>
      <c r="N1" s="687"/>
      <c r="O1" s="687"/>
      <c r="P1" s="687"/>
      <c r="Q1" s="687"/>
      <c r="R1" s="687"/>
      <c r="S1" s="175" t="s">
        <v>0</v>
      </c>
      <c r="T1" s="447"/>
    </row>
    <row r="2" spans="1:20">
      <c r="A2" s="682"/>
      <c r="B2" s="682"/>
      <c r="C2" s="682"/>
      <c r="D2" s="682"/>
      <c r="E2" s="682"/>
      <c r="F2" s="682"/>
      <c r="G2" s="682"/>
      <c r="H2" s="682"/>
      <c r="I2" s="682"/>
      <c r="J2" s="682"/>
      <c r="K2" s="682"/>
      <c r="L2" s="682"/>
      <c r="M2" s="682"/>
      <c r="N2" s="682"/>
      <c r="O2" s="682"/>
      <c r="P2" s="682"/>
      <c r="Q2" s="682"/>
      <c r="R2" s="682"/>
      <c r="S2" s="175" t="s">
        <v>0</v>
      </c>
      <c r="T2" s="447"/>
    </row>
    <row r="3" spans="1:20" ht="18.75">
      <c r="A3" s="688" t="s">
        <v>176</v>
      </c>
      <c r="B3" s="689"/>
      <c r="C3" s="689"/>
      <c r="D3" s="689"/>
      <c r="E3" s="689"/>
      <c r="F3" s="689"/>
      <c r="G3" s="689"/>
      <c r="H3" s="689"/>
      <c r="I3" s="689"/>
      <c r="J3" s="689"/>
      <c r="K3" s="689"/>
      <c r="L3" s="689"/>
      <c r="M3" s="689"/>
      <c r="N3" s="689"/>
      <c r="O3" s="689"/>
      <c r="P3" s="689"/>
      <c r="Q3" s="689"/>
      <c r="R3" s="689"/>
      <c r="S3" s="175" t="s">
        <v>0</v>
      </c>
      <c r="T3" s="447"/>
    </row>
    <row r="4" spans="1:20" ht="16.5">
      <c r="A4" s="690" t="str">
        <f>+'B. Summary of Requirements '!A5</f>
        <v>Civil Division</v>
      </c>
      <c r="B4" s="685"/>
      <c r="C4" s="685"/>
      <c r="D4" s="685"/>
      <c r="E4" s="685"/>
      <c r="F4" s="685"/>
      <c r="G4" s="685"/>
      <c r="H4" s="685"/>
      <c r="I4" s="685"/>
      <c r="J4" s="685"/>
      <c r="K4" s="685"/>
      <c r="L4" s="685"/>
      <c r="M4" s="685"/>
      <c r="N4" s="685"/>
      <c r="O4" s="685"/>
      <c r="P4" s="685"/>
      <c r="Q4" s="685"/>
      <c r="R4" s="685"/>
      <c r="S4" s="175" t="s">
        <v>0</v>
      </c>
      <c r="T4" s="447"/>
    </row>
    <row r="5" spans="1:20" ht="16.5">
      <c r="A5" s="690" t="str">
        <f>+'B. Summary of Requirements '!A6</f>
        <v>Salaries and Expenses</v>
      </c>
      <c r="B5" s="689"/>
      <c r="C5" s="689"/>
      <c r="D5" s="689"/>
      <c r="E5" s="689"/>
      <c r="F5" s="689"/>
      <c r="G5" s="689"/>
      <c r="H5" s="689"/>
      <c r="I5" s="689"/>
      <c r="J5" s="689"/>
      <c r="K5" s="689"/>
      <c r="L5" s="689"/>
      <c r="M5" s="689"/>
      <c r="N5" s="689"/>
      <c r="O5" s="689"/>
      <c r="P5" s="689"/>
      <c r="Q5" s="689"/>
      <c r="R5" s="689"/>
      <c r="S5" s="175" t="s">
        <v>0</v>
      </c>
      <c r="T5" s="447"/>
    </row>
    <row r="6" spans="1:20">
      <c r="A6" s="684" t="s">
        <v>125</v>
      </c>
      <c r="B6" s="685"/>
      <c r="C6" s="685"/>
      <c r="D6" s="685"/>
      <c r="E6" s="685"/>
      <c r="F6" s="685"/>
      <c r="G6" s="685"/>
      <c r="H6" s="685"/>
      <c r="I6" s="685"/>
      <c r="J6" s="685"/>
      <c r="K6" s="685"/>
      <c r="L6" s="685"/>
      <c r="M6" s="685"/>
      <c r="N6" s="685"/>
      <c r="O6" s="685"/>
      <c r="P6" s="685"/>
      <c r="Q6" s="685"/>
      <c r="R6" s="685"/>
      <c r="S6" s="175" t="s">
        <v>0</v>
      </c>
      <c r="T6" s="447"/>
    </row>
    <row r="7" spans="1:20">
      <c r="A7" s="682"/>
      <c r="B7" s="682"/>
      <c r="C7" s="682"/>
      <c r="D7" s="682"/>
      <c r="E7" s="682"/>
      <c r="F7" s="682"/>
      <c r="G7" s="682"/>
      <c r="H7" s="682"/>
      <c r="I7" s="682"/>
      <c r="J7" s="682"/>
      <c r="K7" s="682"/>
      <c r="L7" s="682"/>
      <c r="M7" s="682"/>
      <c r="N7" s="682"/>
      <c r="O7" s="682"/>
      <c r="P7" s="682"/>
      <c r="Q7" s="682"/>
      <c r="R7" s="682"/>
      <c r="S7" s="175" t="s">
        <v>0</v>
      </c>
      <c r="T7" s="447"/>
    </row>
    <row r="8" spans="1:20">
      <c r="A8" s="683"/>
      <c r="B8" s="683"/>
      <c r="C8" s="683"/>
      <c r="D8" s="683"/>
      <c r="E8" s="683"/>
      <c r="F8" s="683"/>
      <c r="G8" s="683"/>
      <c r="H8" s="683"/>
      <c r="I8" s="683"/>
      <c r="J8" s="683"/>
      <c r="K8" s="683"/>
      <c r="L8" s="683"/>
      <c r="M8" s="683"/>
      <c r="N8" s="683"/>
      <c r="O8" s="683"/>
      <c r="P8" s="683"/>
      <c r="Q8" s="683"/>
      <c r="R8" s="683"/>
      <c r="S8" s="175" t="s">
        <v>0</v>
      </c>
      <c r="T8" s="447"/>
    </row>
    <row r="9" spans="1:20" ht="15.75" customHeight="1">
      <c r="A9" s="697" t="s">
        <v>31</v>
      </c>
      <c r="B9" s="691" t="s">
        <v>283</v>
      </c>
      <c r="C9" s="692"/>
      <c r="D9" s="693"/>
      <c r="E9" s="702" t="s">
        <v>279</v>
      </c>
      <c r="F9" s="708"/>
      <c r="G9" s="709"/>
      <c r="H9" s="702" t="s">
        <v>138</v>
      </c>
      <c r="I9" s="703"/>
      <c r="J9" s="704"/>
      <c r="K9" s="691" t="s">
        <v>19</v>
      </c>
      <c r="L9" s="692"/>
      <c r="M9" s="693"/>
      <c r="N9" s="700" t="s">
        <v>157</v>
      </c>
      <c r="O9" s="713" t="s">
        <v>158</v>
      </c>
      <c r="P9" s="691" t="s">
        <v>175</v>
      </c>
      <c r="Q9" s="692"/>
      <c r="R9" s="693"/>
      <c r="S9" s="175" t="s">
        <v>0</v>
      </c>
      <c r="T9" s="447"/>
    </row>
    <row r="10" spans="1:20">
      <c r="A10" s="698"/>
      <c r="B10" s="694"/>
      <c r="C10" s="695"/>
      <c r="D10" s="696"/>
      <c r="E10" s="710"/>
      <c r="F10" s="711"/>
      <c r="G10" s="712"/>
      <c r="H10" s="705"/>
      <c r="I10" s="706"/>
      <c r="J10" s="707"/>
      <c r="K10" s="694"/>
      <c r="L10" s="695"/>
      <c r="M10" s="696"/>
      <c r="N10" s="701"/>
      <c r="O10" s="714"/>
      <c r="P10" s="694"/>
      <c r="Q10" s="695"/>
      <c r="R10" s="696"/>
      <c r="S10" s="175" t="s">
        <v>0</v>
      </c>
      <c r="T10" s="447"/>
    </row>
    <row r="11" spans="1:20" ht="16.5" thickBot="1">
      <c r="A11" s="699"/>
      <c r="B11" s="162" t="s">
        <v>142</v>
      </c>
      <c r="C11" s="163" t="s">
        <v>35</v>
      </c>
      <c r="D11" s="163" t="s">
        <v>144</v>
      </c>
      <c r="E11" s="162" t="s">
        <v>142</v>
      </c>
      <c r="F11" s="163" t="s">
        <v>35</v>
      </c>
      <c r="G11" s="163" t="s">
        <v>144</v>
      </c>
      <c r="H11" s="162" t="s">
        <v>142</v>
      </c>
      <c r="I11" s="163" t="s">
        <v>35</v>
      </c>
      <c r="J11" s="163" t="s">
        <v>144</v>
      </c>
      <c r="K11" s="162" t="s">
        <v>142</v>
      </c>
      <c r="L11" s="163" t="s">
        <v>35</v>
      </c>
      <c r="M11" s="163" t="s">
        <v>144</v>
      </c>
      <c r="N11" s="224" t="s">
        <v>144</v>
      </c>
      <c r="O11" s="225" t="s">
        <v>144</v>
      </c>
      <c r="P11" s="162" t="s">
        <v>142</v>
      </c>
      <c r="Q11" s="163" t="s">
        <v>35</v>
      </c>
      <c r="R11" s="164" t="s">
        <v>144</v>
      </c>
      <c r="S11" s="175" t="s">
        <v>0</v>
      </c>
      <c r="T11" s="447"/>
    </row>
    <row r="12" spans="1:20">
      <c r="A12" s="488"/>
      <c r="B12" s="464"/>
      <c r="C12" s="465"/>
      <c r="D12" s="465"/>
      <c r="E12" s="464"/>
      <c r="F12" s="465"/>
      <c r="G12" s="465"/>
      <c r="H12" s="464"/>
      <c r="I12" s="465"/>
      <c r="J12" s="465"/>
      <c r="K12" s="464"/>
      <c r="L12" s="465"/>
      <c r="M12" s="465"/>
      <c r="N12" s="489"/>
      <c r="O12" s="465"/>
      <c r="P12" s="464"/>
      <c r="Q12" s="465"/>
      <c r="R12" s="466"/>
      <c r="S12" s="175" t="s">
        <v>0</v>
      </c>
      <c r="T12" s="447"/>
    </row>
    <row r="13" spans="1:20">
      <c r="A13" s="329" t="s">
        <v>201</v>
      </c>
      <c r="B13" s="464">
        <v>1420</v>
      </c>
      <c r="C13" s="465">
        <v>1388</v>
      </c>
      <c r="D13" s="490">
        <v>283103</v>
      </c>
      <c r="E13" s="464">
        <v>0</v>
      </c>
      <c r="F13" s="465">
        <v>0</v>
      </c>
      <c r="G13" s="465">
        <v>0</v>
      </c>
      <c r="H13" s="464"/>
      <c r="I13" s="465"/>
      <c r="J13" s="465"/>
      <c r="K13" s="464">
        <v>0</v>
      </c>
      <c r="L13" s="465">
        <v>0</v>
      </c>
      <c r="M13" s="465">
        <v>0</v>
      </c>
      <c r="N13" s="491">
        <v>1106</v>
      </c>
      <c r="O13" s="465">
        <v>0</v>
      </c>
      <c r="P13" s="464">
        <f>B13+E13+H13+K13</f>
        <v>1420</v>
      </c>
      <c r="Q13" s="465">
        <f>C13+F13+I13+L13</f>
        <v>1388</v>
      </c>
      <c r="R13" s="492">
        <f>D13+G13+J13+M13+N13+O13</f>
        <v>284209</v>
      </c>
      <c r="S13" s="175" t="s">
        <v>0</v>
      </c>
      <c r="T13" s="447"/>
    </row>
    <row r="14" spans="1:20">
      <c r="A14" s="493"/>
      <c r="B14" s="494"/>
      <c r="C14" s="495"/>
      <c r="D14" s="495"/>
      <c r="E14" s="494"/>
      <c r="F14" s="495"/>
      <c r="G14" s="495"/>
      <c r="H14" s="494"/>
      <c r="I14" s="495"/>
      <c r="J14" s="495"/>
      <c r="K14" s="494"/>
      <c r="L14" s="495"/>
      <c r="M14" s="495"/>
      <c r="N14" s="496"/>
      <c r="O14" s="495"/>
      <c r="P14" s="494"/>
      <c r="Q14" s="495"/>
      <c r="R14" s="466"/>
      <c r="S14" s="175" t="s">
        <v>0</v>
      </c>
      <c r="T14" s="447"/>
    </row>
    <row r="15" spans="1:20">
      <c r="A15" s="165" t="s">
        <v>148</v>
      </c>
      <c r="B15" s="166">
        <f t="shared" ref="B15:R15" si="0">SUM(B12:B14)</f>
        <v>1420</v>
      </c>
      <c r="C15" s="167">
        <f t="shared" si="0"/>
        <v>1388</v>
      </c>
      <c r="D15" s="168">
        <f t="shared" si="0"/>
        <v>283103</v>
      </c>
      <c r="E15" s="166">
        <f t="shared" si="0"/>
        <v>0</v>
      </c>
      <c r="F15" s="167">
        <f t="shared" si="0"/>
        <v>0</v>
      </c>
      <c r="G15" s="169">
        <f t="shared" si="0"/>
        <v>0</v>
      </c>
      <c r="H15" s="166">
        <f t="shared" si="0"/>
        <v>0</v>
      </c>
      <c r="I15" s="167">
        <f t="shared" si="0"/>
        <v>0</v>
      </c>
      <c r="J15" s="168">
        <f t="shared" si="0"/>
        <v>0</v>
      </c>
      <c r="K15" s="166">
        <f t="shared" si="0"/>
        <v>0</v>
      </c>
      <c r="L15" s="167">
        <f t="shared" si="0"/>
        <v>0</v>
      </c>
      <c r="M15" s="168">
        <f t="shared" si="0"/>
        <v>0</v>
      </c>
      <c r="N15" s="223">
        <f t="shared" si="0"/>
        <v>1106</v>
      </c>
      <c r="O15" s="168">
        <f t="shared" si="0"/>
        <v>0</v>
      </c>
      <c r="P15" s="166">
        <f t="shared" si="0"/>
        <v>1420</v>
      </c>
      <c r="Q15" s="167">
        <f t="shared" si="0"/>
        <v>1388</v>
      </c>
      <c r="R15" s="170">
        <f t="shared" si="0"/>
        <v>284209</v>
      </c>
      <c r="S15" s="175" t="s">
        <v>0</v>
      </c>
      <c r="T15" s="447"/>
    </row>
    <row r="16" spans="1:20">
      <c r="A16" s="452" t="s">
        <v>131</v>
      </c>
      <c r="B16" s="497" t="s">
        <v>143</v>
      </c>
      <c r="C16" s="498">
        <v>124</v>
      </c>
      <c r="D16" s="498"/>
      <c r="E16" s="497"/>
      <c r="F16" s="498"/>
      <c r="G16" s="498"/>
      <c r="H16" s="497"/>
      <c r="I16" s="498"/>
      <c r="J16" s="498"/>
      <c r="K16" s="497"/>
      <c r="L16" s="498"/>
      <c r="M16" s="498"/>
      <c r="N16" s="499"/>
      <c r="O16" s="498"/>
      <c r="P16" s="497"/>
      <c r="Q16" s="498">
        <f>C16+F16+I16+L16</f>
        <v>124</v>
      </c>
      <c r="R16" s="500"/>
      <c r="S16" s="175" t="s">
        <v>0</v>
      </c>
      <c r="T16" s="486"/>
    </row>
    <row r="17" spans="1:20">
      <c r="A17" s="452" t="s">
        <v>130</v>
      </c>
      <c r="B17" s="501"/>
      <c r="C17" s="502">
        <f>SUM(C15:C16)</f>
        <v>1512</v>
      </c>
      <c r="D17" s="502"/>
      <c r="E17" s="501"/>
      <c r="F17" s="502">
        <f>+F15+F16</f>
        <v>0</v>
      </c>
      <c r="G17" s="502"/>
      <c r="H17" s="501"/>
      <c r="I17" s="502">
        <f>+I15+I16</f>
        <v>0</v>
      </c>
      <c r="J17" s="502"/>
      <c r="K17" s="501"/>
      <c r="L17" s="502">
        <f>+L15+L16</f>
        <v>0</v>
      </c>
      <c r="M17" s="502"/>
      <c r="N17" s="503"/>
      <c r="O17" s="502"/>
      <c r="P17" s="501"/>
      <c r="Q17" s="502">
        <f>SUM(Q15:Q16)</f>
        <v>1512</v>
      </c>
      <c r="R17" s="504"/>
      <c r="S17" s="175" t="s">
        <v>0</v>
      </c>
      <c r="T17" s="447"/>
    </row>
    <row r="18" spans="1:20">
      <c r="A18" s="505" t="s">
        <v>132</v>
      </c>
      <c r="B18" s="464"/>
      <c r="C18" s="465"/>
      <c r="D18" s="465"/>
      <c r="E18" s="464"/>
      <c r="F18" s="465"/>
      <c r="G18" s="465"/>
      <c r="H18" s="464"/>
      <c r="I18" s="465"/>
      <c r="J18" s="465"/>
      <c r="K18" s="464"/>
      <c r="L18" s="465"/>
      <c r="M18" s="465"/>
      <c r="N18" s="489"/>
      <c r="O18" s="465"/>
      <c r="P18" s="464"/>
      <c r="Q18" s="465"/>
      <c r="R18" s="466"/>
      <c r="S18" s="175" t="s">
        <v>0</v>
      </c>
      <c r="T18" s="447"/>
    </row>
    <row r="19" spans="1:20">
      <c r="A19" s="506" t="s">
        <v>79</v>
      </c>
      <c r="B19" s="497"/>
      <c r="C19" s="498">
        <v>8</v>
      </c>
      <c r="D19" s="498"/>
      <c r="E19" s="497"/>
      <c r="F19" s="498">
        <v>0</v>
      </c>
      <c r="G19" s="498"/>
      <c r="H19" s="497"/>
      <c r="I19" s="498">
        <v>0</v>
      </c>
      <c r="J19" s="498"/>
      <c r="K19" s="497"/>
      <c r="L19" s="498">
        <v>0</v>
      </c>
      <c r="M19" s="498"/>
      <c r="N19" s="499"/>
      <c r="O19" s="498"/>
      <c r="P19" s="497"/>
      <c r="Q19" s="498">
        <f>C19+F19+I19+L19</f>
        <v>8</v>
      </c>
      <c r="R19" s="500"/>
      <c r="S19" s="175" t="s">
        <v>0</v>
      </c>
      <c r="T19" s="447"/>
    </row>
    <row r="20" spans="1:20">
      <c r="A20" s="452" t="s">
        <v>133</v>
      </c>
      <c r="B20" s="497"/>
      <c r="C20" s="498">
        <f>C19+C17</f>
        <v>1520</v>
      </c>
      <c r="D20" s="507"/>
      <c r="E20" s="497"/>
      <c r="F20" s="498">
        <f>F19+F17</f>
        <v>0</v>
      </c>
      <c r="G20" s="507"/>
      <c r="H20" s="497"/>
      <c r="I20" s="498" t="e">
        <f>I19+#REF!+I17</f>
        <v>#REF!</v>
      </c>
      <c r="J20" s="507"/>
      <c r="K20" s="497"/>
      <c r="L20" s="498">
        <f>L19+L17</f>
        <v>0</v>
      </c>
      <c r="M20" s="507"/>
      <c r="N20" s="508"/>
      <c r="O20" s="507"/>
      <c r="P20" s="497"/>
      <c r="Q20" s="498">
        <f>Q19+Q17</f>
        <v>1520</v>
      </c>
      <c r="R20" s="509"/>
      <c r="S20" s="175" t="s">
        <v>0</v>
      </c>
      <c r="T20" s="447"/>
    </row>
    <row r="21" spans="1:20">
      <c r="A21" s="454"/>
      <c r="B21" s="514"/>
      <c r="C21" s="514"/>
      <c r="D21" s="515"/>
      <c r="E21" s="514"/>
      <c r="F21" s="514"/>
      <c r="G21" s="515"/>
      <c r="H21" s="514"/>
      <c r="I21" s="514"/>
      <c r="J21" s="515"/>
      <c r="K21" s="514"/>
      <c r="L21" s="514"/>
      <c r="M21" s="515"/>
      <c r="N21" s="515"/>
      <c r="O21" s="515"/>
      <c r="P21" s="514"/>
      <c r="Q21" s="514"/>
      <c r="R21" s="515"/>
      <c r="S21" s="175"/>
      <c r="T21" s="447"/>
    </row>
    <row r="22" spans="1:20">
      <c r="A22" s="454"/>
      <c r="B22" s="514"/>
      <c r="C22" s="514"/>
      <c r="D22" s="515"/>
      <c r="E22" s="514"/>
      <c r="F22" s="514"/>
      <c r="G22" s="515"/>
      <c r="H22" s="514"/>
      <c r="I22" s="514"/>
      <c r="J22" s="515"/>
      <c r="K22" s="514"/>
      <c r="L22" s="514"/>
      <c r="M22" s="515"/>
      <c r="N22" s="515"/>
      <c r="O22" s="515"/>
      <c r="P22" s="514"/>
      <c r="Q22" s="514"/>
      <c r="R22" s="515"/>
      <c r="S22" s="175" t="s">
        <v>0</v>
      </c>
      <c r="T22" s="447"/>
    </row>
    <row r="23" spans="1:20">
      <c r="A23" s="454" t="s">
        <v>226</v>
      </c>
      <c r="B23" s="514"/>
      <c r="C23" s="514"/>
      <c r="D23" s="515"/>
      <c r="E23" s="514"/>
      <c r="F23" s="514"/>
      <c r="G23" s="515"/>
      <c r="H23" s="514"/>
      <c r="I23" s="514"/>
      <c r="J23" s="515"/>
      <c r="K23" s="514"/>
      <c r="L23" s="514"/>
      <c r="M23" s="515"/>
      <c r="N23" s="515"/>
      <c r="O23" s="515"/>
      <c r="P23" s="514"/>
      <c r="Q23" s="514"/>
      <c r="R23" s="515"/>
      <c r="S23" s="175" t="s">
        <v>0</v>
      </c>
      <c r="T23" s="447"/>
    </row>
    <row r="24" spans="1:20">
      <c r="A24" s="454"/>
      <c r="B24" s="514"/>
      <c r="C24" s="514"/>
      <c r="D24" s="515"/>
      <c r="E24" s="514"/>
      <c r="F24" s="514"/>
      <c r="G24" s="515"/>
      <c r="H24" s="514"/>
      <c r="I24" s="514"/>
      <c r="J24" s="515"/>
      <c r="K24" s="514"/>
      <c r="L24" s="514"/>
      <c r="M24" s="515"/>
      <c r="N24" s="515"/>
      <c r="O24" s="515"/>
      <c r="P24" s="514"/>
      <c r="Q24" s="514"/>
      <c r="R24" s="515"/>
      <c r="S24" s="175" t="s">
        <v>0</v>
      </c>
      <c r="T24" s="447"/>
    </row>
    <row r="25" spans="1:20">
      <c r="A25" s="447"/>
      <c r="B25" s="447"/>
      <c r="C25" s="447"/>
      <c r="D25" s="447"/>
      <c r="E25" s="447"/>
      <c r="F25" s="447"/>
      <c r="G25" s="447"/>
      <c r="H25" s="447"/>
      <c r="I25" s="447"/>
      <c r="J25" s="447"/>
      <c r="K25" s="447"/>
      <c r="L25" s="447"/>
      <c r="M25" s="447"/>
      <c r="P25" s="447"/>
      <c r="Q25" s="447"/>
      <c r="R25" s="447"/>
      <c r="S25" s="513" t="s">
        <v>20</v>
      </c>
      <c r="T25" s="447"/>
    </row>
    <row r="26" spans="1:20" ht="18.75">
      <c r="A26" s="516"/>
      <c r="B26" s="447"/>
      <c r="C26" s="447"/>
      <c r="D26" s="447"/>
      <c r="E26" s="447"/>
      <c r="F26" s="447"/>
      <c r="G26" s="447"/>
      <c r="H26" s="447"/>
      <c r="I26" s="447"/>
      <c r="J26" s="447"/>
      <c r="K26" s="447"/>
      <c r="L26" s="447"/>
      <c r="M26" s="447"/>
      <c r="P26" s="447"/>
      <c r="Q26" s="447"/>
      <c r="R26" s="447"/>
      <c r="S26" s="447"/>
      <c r="T26" s="176"/>
    </row>
  </sheetData>
  <customSheetViews>
    <customSheetView guid="{4148B88B-8ED7-4FDE-9459-DEB244AD0552}" scale="75" showPageBreaks="1" fitToPage="1" printArea="1" hiddenColumns="1" view="pageBreakPreview">
      <selection activeCell="N11" sqref="N11"/>
      <pageMargins left="0.75" right="0.75" top="1" bottom="1" header="0.5" footer="0.5"/>
      <pageSetup scale="62" orientation="landscape" r:id="rId1"/>
      <headerFooter alignWithMargins="0">
        <oddFooter>&amp;C&amp;"Times New Roman,Regular"Exhibit G:  Crosswalk of 2012 Availability</oddFooter>
      </headerFooter>
    </customSheetView>
    <customSheetView guid="{56C0A34E-45B4-448B-85E5-70B3A8E63333}" scale="75" showPageBreaks="1" fitToPage="1" printArea="1" view="pageBreakPreview">
      <selection activeCell="E13" sqref="E13"/>
      <pageMargins left="0.75" right="0.75" top="1" bottom="1" header="0.5" footer="0.5"/>
      <pageSetup scale="54" orientation="landscape" r:id="rId2"/>
      <headerFooter alignWithMargins="0">
        <oddFooter>&amp;C&amp;"Times New Roman,Regular"Exhibit G:  Crosswalk of 2012 Availability</oddFooter>
      </headerFooter>
    </customSheetView>
    <customSheetView guid="{3118AF25-8423-420A-806A-487665220C68}" scale="75" showPageBreaks="1" fitToPage="1" printArea="1" hiddenColumns="1" view="pageBreakPreview">
      <selection activeCell="R16" sqref="R16"/>
      <pageMargins left="0.75" right="0.75" top="1" bottom="1" header="0.5" footer="0.5"/>
      <pageSetup scale="62" orientation="landscape" r:id="rId3"/>
      <headerFooter alignWithMargins="0">
        <oddFooter>&amp;C&amp;"Times New Roman,Regular"Exhibit G:  Crosswalk of 2012 Availability</oddFooter>
      </headerFooter>
    </customSheetView>
    <customSheetView guid="{12C66D54-5067-4346-818B-6EAB1C8A9183}" scale="75" showPageBreaks="1" fitToPage="1" printArea="1" hiddenColumns="1" view="pageBreakPreview">
      <selection activeCell="M44" sqref="M44"/>
      <pageMargins left="0.75" right="0.75" top="1" bottom="1" header="0.5" footer="0.5"/>
      <pageSetup scale="62" orientation="landscape" r:id="rId4"/>
      <headerFooter alignWithMargins="0">
        <oddFooter>&amp;C&amp;"Times New Roman,Regular"Exhibit G:  Crosswalk of 2012 Availability</oddFooter>
      </headerFooter>
    </customSheetView>
    <customSheetView guid="{AAA2C323-B1AD-4B1B-8C8B-BD3EB7204F5D}" scale="75" showPageBreaks="1" fitToPage="1" printArea="1" hiddenColumns="1" view="pageBreakPreview">
      <selection activeCell="M44" sqref="M44"/>
      <pageMargins left="0.75" right="0.75" top="1" bottom="1" header="0.5" footer="0.5"/>
      <pageSetup scale="62" orientation="landscape" r:id="rId5"/>
      <headerFooter alignWithMargins="0">
        <oddFooter>&amp;C&amp;"Times New Roman,Regular"Exhibit G:  Crosswalk of 2012 Availability</oddFooter>
      </headerFooter>
    </customSheetView>
  </customSheetViews>
  <mergeCells count="16">
    <mergeCell ref="E9:G10"/>
    <mergeCell ref="H9:J10"/>
    <mergeCell ref="K9:M10"/>
    <mergeCell ref="A1:R1"/>
    <mergeCell ref="A2:R2"/>
    <mergeCell ref="A3:R3"/>
    <mergeCell ref="A4:R4"/>
    <mergeCell ref="A5:R5"/>
    <mergeCell ref="P9:R10"/>
    <mergeCell ref="N9:N10"/>
    <mergeCell ref="O9:O10"/>
    <mergeCell ref="A6:R6"/>
    <mergeCell ref="A7:R7"/>
    <mergeCell ref="A8:R8"/>
    <mergeCell ref="A9:A11"/>
    <mergeCell ref="B9:D10"/>
  </mergeCells>
  <phoneticPr fontId="33" type="noConversion"/>
  <pageMargins left="0.75" right="0.75" top="1" bottom="1" header="0.5" footer="0.5"/>
  <pageSetup scale="63" orientation="landscape" r:id="rId6"/>
  <headerFooter alignWithMargins="0">
    <oddFooter>&amp;C&amp;"Times New Roman,Bold"Exhibit G:  Crosswalk of 2012 Availability</oddFooter>
  </headerFooter>
</worksheet>
</file>

<file path=xl/worksheets/sheet8.xml><?xml version="1.0" encoding="utf-8"?>
<worksheet xmlns="http://schemas.openxmlformats.org/spreadsheetml/2006/main" xmlns:r="http://schemas.openxmlformats.org/officeDocument/2006/relationships">
  <sheetPr codeName="Sheet13">
    <pageSetUpPr fitToPage="1"/>
  </sheetPr>
  <dimension ref="A1:AE55"/>
  <sheetViews>
    <sheetView showGridLines="0" showOutlineSymbols="0" view="pageBreakPreview" zoomScale="75" zoomScaleNormal="75" workbookViewId="0">
      <selection activeCell="C34" sqref="C34"/>
    </sheetView>
  </sheetViews>
  <sheetFormatPr defaultColWidth="9.6640625" defaultRowHeight="15.75"/>
  <cols>
    <col min="1" max="1" width="55.21875" style="447" customWidth="1"/>
    <col min="2" max="2" width="6.5546875" style="447" customWidth="1"/>
    <col min="3" max="3" width="5.6640625" style="447" customWidth="1"/>
    <col min="4" max="4" width="10.44140625" style="447" bestFit="1" customWidth="1"/>
    <col min="5" max="6" width="5.6640625" style="447" customWidth="1"/>
    <col min="7" max="7" width="11.77734375" style="447" customWidth="1"/>
    <col min="8" max="9" width="5.6640625" style="447" customWidth="1"/>
    <col min="10" max="10" width="10.44140625" style="447" bestFit="1" customWidth="1"/>
    <col min="11" max="12" width="5.6640625" style="447" customWidth="1"/>
    <col min="13" max="13" width="7.6640625" style="447" customWidth="1"/>
    <col min="14" max="14" width="1.21875" style="176" customWidth="1"/>
    <col min="15" max="15" width="27.5546875" style="447" customWidth="1"/>
    <col min="16" max="19" width="7.6640625" style="447" customWidth="1"/>
    <col min="20" max="20" width="3.6640625" style="447" customWidth="1"/>
    <col min="21" max="23" width="7.6640625" style="447" customWidth="1"/>
    <col min="24" max="24" width="3.6640625" style="447" customWidth="1"/>
    <col min="25" max="27" width="7.6640625" style="447" customWidth="1"/>
    <col min="28" max="28" width="3.6640625" style="447" customWidth="1"/>
    <col min="29" max="31" width="7.6640625" style="447" customWidth="1"/>
    <col min="32" max="16384" width="9.6640625" style="447"/>
  </cols>
  <sheetData>
    <row r="1" spans="1:14" ht="13.9" customHeight="1">
      <c r="A1" s="612" t="s">
        <v>165</v>
      </c>
      <c r="B1" s="721"/>
      <c r="C1" s="721"/>
      <c r="D1" s="721"/>
      <c r="E1" s="721"/>
      <c r="F1" s="721"/>
      <c r="G1" s="721"/>
      <c r="N1" s="175" t="s">
        <v>0</v>
      </c>
    </row>
    <row r="2" spans="1:14">
      <c r="A2" s="722"/>
      <c r="B2" s="722"/>
      <c r="C2" s="722"/>
      <c r="D2" s="722"/>
      <c r="E2" s="722"/>
      <c r="F2" s="722"/>
      <c r="G2" s="722"/>
      <c r="H2" s="722"/>
      <c r="I2" s="722"/>
      <c r="J2" s="722"/>
      <c r="K2" s="722"/>
      <c r="L2" s="722"/>
      <c r="M2" s="722"/>
      <c r="N2" s="175" t="s">
        <v>0</v>
      </c>
    </row>
    <row r="3" spans="1:14">
      <c r="A3" s="723" t="s">
        <v>77</v>
      </c>
      <c r="B3" s="723"/>
      <c r="C3" s="723"/>
      <c r="D3" s="723"/>
      <c r="E3" s="723"/>
      <c r="F3" s="723"/>
      <c r="G3" s="723"/>
      <c r="H3" s="723"/>
      <c r="I3" s="723"/>
      <c r="J3" s="723"/>
      <c r="K3" s="723"/>
      <c r="L3" s="723"/>
      <c r="M3" s="723"/>
      <c r="N3" s="175" t="s">
        <v>0</v>
      </c>
    </row>
    <row r="4" spans="1:14">
      <c r="A4" s="722" t="s">
        <v>200</v>
      </c>
      <c r="B4" s="722"/>
      <c r="C4" s="722"/>
      <c r="D4" s="722"/>
      <c r="E4" s="722"/>
      <c r="F4" s="722"/>
      <c r="G4" s="722"/>
      <c r="H4" s="722"/>
      <c r="I4" s="722"/>
      <c r="J4" s="722"/>
      <c r="K4" s="722"/>
      <c r="L4" s="722"/>
      <c r="M4" s="722"/>
      <c r="N4" s="175" t="s">
        <v>0</v>
      </c>
    </row>
    <row r="5" spans="1:14">
      <c r="A5" s="720" t="s">
        <v>126</v>
      </c>
      <c r="B5" s="720"/>
      <c r="C5" s="720"/>
      <c r="D5" s="720"/>
      <c r="E5" s="720"/>
      <c r="F5" s="720"/>
      <c r="G5" s="720"/>
      <c r="H5" s="720"/>
      <c r="I5" s="720"/>
      <c r="J5" s="720"/>
      <c r="K5" s="720"/>
      <c r="L5" s="720"/>
      <c r="M5" s="720"/>
      <c r="N5" s="175" t="s">
        <v>0</v>
      </c>
    </row>
    <row r="6" spans="1:14">
      <c r="A6" s="720" t="s">
        <v>125</v>
      </c>
      <c r="B6" s="720"/>
      <c r="C6" s="720"/>
      <c r="D6" s="720"/>
      <c r="E6" s="720"/>
      <c r="F6" s="720"/>
      <c r="G6" s="720"/>
      <c r="H6" s="720"/>
      <c r="I6" s="720"/>
      <c r="J6" s="720"/>
      <c r="K6" s="720"/>
      <c r="L6" s="720"/>
      <c r="M6" s="720"/>
      <c r="N6" s="175"/>
    </row>
    <row r="7" spans="1:14">
      <c r="E7" s="459"/>
      <c r="F7" s="459"/>
      <c r="G7" s="459"/>
      <c r="N7" s="175" t="s">
        <v>0</v>
      </c>
    </row>
    <row r="8" spans="1:14">
      <c r="A8" s="448"/>
      <c r="B8" s="715" t="s">
        <v>230</v>
      </c>
      <c r="C8" s="716"/>
      <c r="D8" s="717"/>
      <c r="E8" s="715" t="s">
        <v>177</v>
      </c>
      <c r="F8" s="716"/>
      <c r="G8" s="717"/>
      <c r="H8" s="715" t="s">
        <v>172</v>
      </c>
      <c r="I8" s="716"/>
      <c r="J8" s="717"/>
      <c r="K8" s="715" t="s">
        <v>30</v>
      </c>
      <c r="L8" s="716"/>
      <c r="M8" s="717"/>
      <c r="N8" s="175" t="s">
        <v>0</v>
      </c>
    </row>
    <row r="9" spans="1:14" ht="16.5" thickBot="1">
      <c r="A9" s="449" t="s">
        <v>139</v>
      </c>
      <c r="B9" s="162" t="s">
        <v>142</v>
      </c>
      <c r="C9" s="163" t="s">
        <v>35</v>
      </c>
      <c r="D9" s="164" t="s">
        <v>144</v>
      </c>
      <c r="E9" s="162" t="s">
        <v>142</v>
      </c>
      <c r="F9" s="163" t="s">
        <v>35</v>
      </c>
      <c r="G9" s="163" t="s">
        <v>144</v>
      </c>
      <c r="H9" s="162" t="s">
        <v>142</v>
      </c>
      <c r="I9" s="163" t="s">
        <v>35</v>
      </c>
      <c r="J9" s="163" t="s">
        <v>144</v>
      </c>
      <c r="K9" s="162" t="s">
        <v>142</v>
      </c>
      <c r="L9" s="163" t="s">
        <v>35</v>
      </c>
      <c r="M9" s="164" t="s">
        <v>144</v>
      </c>
      <c r="N9" s="175" t="s">
        <v>0</v>
      </c>
    </row>
    <row r="10" spans="1:14">
      <c r="A10" s="460"/>
      <c r="B10" s="461"/>
      <c r="C10" s="462"/>
      <c r="D10" s="463"/>
      <c r="E10" s="464"/>
      <c r="F10" s="465"/>
      <c r="G10" s="465"/>
      <c r="H10" s="464"/>
      <c r="I10" s="465"/>
      <c r="J10" s="465"/>
      <c r="K10" s="464"/>
      <c r="L10" s="465"/>
      <c r="M10" s="466"/>
      <c r="N10" s="175" t="s">
        <v>0</v>
      </c>
    </row>
    <row r="11" spans="1:14">
      <c r="A11" s="467" t="s">
        <v>231</v>
      </c>
      <c r="B11" s="468">
        <v>0</v>
      </c>
      <c r="C11" s="469">
        <v>0</v>
      </c>
      <c r="D11" s="470">
        <v>34731</v>
      </c>
      <c r="E11" s="468">
        <v>0</v>
      </c>
      <c r="F11" s="469">
        <v>0</v>
      </c>
      <c r="G11" s="471">
        <v>32442</v>
      </c>
      <c r="H11" s="468">
        <v>0</v>
      </c>
      <c r="I11" s="469">
        <v>0</v>
      </c>
      <c r="J11" s="471">
        <v>33740</v>
      </c>
      <c r="K11" s="464">
        <f>H11-E11</f>
        <v>0</v>
      </c>
      <c r="L11" s="465">
        <f>I11-F11</f>
        <v>0</v>
      </c>
      <c r="M11" s="466">
        <f t="shared" ref="M11:M32" si="0">J11-G11</f>
        <v>1298</v>
      </c>
      <c r="N11" s="175" t="s">
        <v>0</v>
      </c>
    </row>
    <row r="12" spans="1:14">
      <c r="A12" s="467" t="s">
        <v>232</v>
      </c>
      <c r="B12" s="468">
        <v>0</v>
      </c>
      <c r="C12" s="469">
        <v>0</v>
      </c>
      <c r="D12" s="472">
        <v>92</v>
      </c>
      <c r="E12" s="468">
        <v>0</v>
      </c>
      <c r="F12" s="469">
        <v>0</v>
      </c>
      <c r="G12" s="469">
        <v>100</v>
      </c>
      <c r="H12" s="468">
        <v>0</v>
      </c>
      <c r="I12" s="469">
        <v>0</v>
      </c>
      <c r="J12" s="469">
        <v>100</v>
      </c>
      <c r="K12" s="464">
        <f t="shared" ref="K12:K32" si="1">H12-E12</f>
        <v>0</v>
      </c>
      <c r="L12" s="465">
        <f t="shared" ref="L12:L32" si="2">I12-F12</f>
        <v>0</v>
      </c>
      <c r="M12" s="466">
        <f t="shared" si="0"/>
        <v>0</v>
      </c>
      <c r="N12" s="175" t="s">
        <v>0</v>
      </c>
    </row>
    <row r="13" spans="1:14">
      <c r="A13" s="467" t="s">
        <v>233</v>
      </c>
      <c r="B13" s="468">
        <v>0</v>
      </c>
      <c r="C13" s="469">
        <v>0</v>
      </c>
      <c r="D13" s="472">
        <v>0</v>
      </c>
      <c r="E13" s="468">
        <v>0</v>
      </c>
      <c r="F13" s="469">
        <v>0</v>
      </c>
      <c r="G13" s="469">
        <v>0</v>
      </c>
      <c r="H13" s="468">
        <v>0</v>
      </c>
      <c r="I13" s="469">
        <v>0</v>
      </c>
      <c r="J13" s="469">
        <v>0</v>
      </c>
      <c r="K13" s="464">
        <f t="shared" si="1"/>
        <v>0</v>
      </c>
      <c r="L13" s="465">
        <f t="shared" si="2"/>
        <v>0</v>
      </c>
      <c r="M13" s="466">
        <f t="shared" si="0"/>
        <v>0</v>
      </c>
      <c r="N13" s="175" t="s">
        <v>0</v>
      </c>
    </row>
    <row r="14" spans="1:14">
      <c r="A14" s="467" t="s">
        <v>234</v>
      </c>
      <c r="B14" s="468">
        <v>0</v>
      </c>
      <c r="C14" s="469">
        <v>0</v>
      </c>
      <c r="D14" s="472">
        <v>0</v>
      </c>
      <c r="E14" s="468">
        <v>0</v>
      </c>
      <c r="F14" s="469">
        <v>0</v>
      </c>
      <c r="G14" s="469">
        <v>0</v>
      </c>
      <c r="H14" s="468">
        <v>0</v>
      </c>
      <c r="I14" s="469">
        <v>0</v>
      </c>
      <c r="J14" s="469">
        <v>0</v>
      </c>
      <c r="K14" s="464">
        <f t="shared" si="1"/>
        <v>0</v>
      </c>
      <c r="L14" s="465">
        <f t="shared" si="2"/>
        <v>0</v>
      </c>
      <c r="M14" s="466">
        <f t="shared" si="0"/>
        <v>0</v>
      </c>
      <c r="N14" s="175" t="s">
        <v>0</v>
      </c>
    </row>
    <row r="15" spans="1:14">
      <c r="A15" s="467" t="s">
        <v>235</v>
      </c>
      <c r="B15" s="468">
        <v>0</v>
      </c>
      <c r="C15" s="469">
        <v>0</v>
      </c>
      <c r="D15" s="472">
        <v>0</v>
      </c>
      <c r="E15" s="468">
        <v>0</v>
      </c>
      <c r="F15" s="469">
        <v>0</v>
      </c>
      <c r="G15" s="469">
        <v>0</v>
      </c>
      <c r="H15" s="468">
        <v>0</v>
      </c>
      <c r="I15" s="469">
        <v>0</v>
      </c>
      <c r="J15" s="469">
        <v>0</v>
      </c>
      <c r="K15" s="464">
        <f t="shared" si="1"/>
        <v>0</v>
      </c>
      <c r="L15" s="465">
        <f t="shared" si="2"/>
        <v>0</v>
      </c>
      <c r="M15" s="466">
        <f t="shared" si="0"/>
        <v>0</v>
      </c>
      <c r="N15" s="175" t="s">
        <v>0</v>
      </c>
    </row>
    <row r="16" spans="1:14">
      <c r="A16" s="467" t="s">
        <v>236</v>
      </c>
      <c r="B16" s="468">
        <v>0</v>
      </c>
      <c r="C16" s="469">
        <v>0</v>
      </c>
      <c r="D16" s="472">
        <v>52</v>
      </c>
      <c r="E16" s="468">
        <v>0</v>
      </c>
      <c r="F16" s="469">
        <v>0</v>
      </c>
      <c r="G16" s="469">
        <v>0</v>
      </c>
      <c r="H16" s="468">
        <v>0</v>
      </c>
      <c r="I16" s="469">
        <v>0</v>
      </c>
      <c r="J16" s="469">
        <v>0</v>
      </c>
      <c r="K16" s="464">
        <f t="shared" si="1"/>
        <v>0</v>
      </c>
      <c r="L16" s="465">
        <f t="shared" si="2"/>
        <v>0</v>
      </c>
      <c r="M16" s="466">
        <f t="shared" si="0"/>
        <v>0</v>
      </c>
      <c r="N16" s="175" t="s">
        <v>0</v>
      </c>
    </row>
    <row r="17" spans="1:14">
      <c r="A17" s="467" t="s">
        <v>237</v>
      </c>
      <c r="B17" s="468">
        <v>0</v>
      </c>
      <c r="C17" s="469">
        <v>0</v>
      </c>
      <c r="D17" s="472">
        <v>0</v>
      </c>
      <c r="E17" s="468">
        <v>0</v>
      </c>
      <c r="F17" s="469">
        <v>0</v>
      </c>
      <c r="G17" s="469">
        <v>0</v>
      </c>
      <c r="H17" s="468">
        <v>0</v>
      </c>
      <c r="I17" s="469">
        <v>0</v>
      </c>
      <c r="J17" s="469">
        <v>0</v>
      </c>
      <c r="K17" s="464">
        <f t="shared" si="1"/>
        <v>0</v>
      </c>
      <c r="L17" s="465">
        <f t="shared" si="2"/>
        <v>0</v>
      </c>
      <c r="M17" s="466">
        <f t="shared" si="0"/>
        <v>0</v>
      </c>
      <c r="N17" s="175" t="s">
        <v>0</v>
      </c>
    </row>
    <row r="18" spans="1:14">
      <c r="A18" s="467" t="s">
        <v>238</v>
      </c>
      <c r="B18" s="468">
        <v>0</v>
      </c>
      <c r="C18" s="469">
        <v>0</v>
      </c>
      <c r="D18" s="472">
        <v>1200</v>
      </c>
      <c r="E18" s="468">
        <v>0</v>
      </c>
      <c r="F18" s="469">
        <v>0</v>
      </c>
      <c r="G18" s="469">
        <v>1000</v>
      </c>
      <c r="H18" s="468">
        <v>0</v>
      </c>
      <c r="I18" s="469">
        <v>0</v>
      </c>
      <c r="J18" s="469">
        <v>1000</v>
      </c>
      <c r="K18" s="464">
        <f t="shared" si="1"/>
        <v>0</v>
      </c>
      <c r="L18" s="465">
        <f t="shared" si="2"/>
        <v>0</v>
      </c>
      <c r="M18" s="466">
        <f t="shared" si="0"/>
        <v>0</v>
      </c>
      <c r="N18" s="175" t="s">
        <v>0</v>
      </c>
    </row>
    <row r="19" spans="1:14">
      <c r="A19" s="467" t="s">
        <v>239</v>
      </c>
      <c r="B19" s="468">
        <v>0</v>
      </c>
      <c r="C19" s="469">
        <v>0</v>
      </c>
      <c r="D19" s="472">
        <v>1353</v>
      </c>
      <c r="E19" s="468">
        <v>0</v>
      </c>
      <c r="F19" s="469">
        <v>0</v>
      </c>
      <c r="G19" s="469">
        <v>1000</v>
      </c>
      <c r="H19" s="468">
        <v>0</v>
      </c>
      <c r="I19" s="469">
        <v>0</v>
      </c>
      <c r="J19" s="469">
        <v>1000</v>
      </c>
      <c r="K19" s="464">
        <f t="shared" si="1"/>
        <v>0</v>
      </c>
      <c r="L19" s="465">
        <f t="shared" si="2"/>
        <v>0</v>
      </c>
      <c r="M19" s="466">
        <f t="shared" si="0"/>
        <v>0</v>
      </c>
      <c r="N19" s="175" t="s">
        <v>0</v>
      </c>
    </row>
    <row r="20" spans="1:14">
      <c r="A20" s="467" t="s">
        <v>240</v>
      </c>
      <c r="B20" s="468">
        <v>0</v>
      </c>
      <c r="C20" s="469">
        <v>0</v>
      </c>
      <c r="D20" s="472">
        <v>435</v>
      </c>
      <c r="E20" s="468">
        <v>0</v>
      </c>
      <c r="F20" s="469">
        <v>0</v>
      </c>
      <c r="G20" s="469">
        <v>500</v>
      </c>
      <c r="H20" s="468">
        <v>0</v>
      </c>
      <c r="I20" s="469">
        <v>0</v>
      </c>
      <c r="J20" s="469">
        <v>500</v>
      </c>
      <c r="K20" s="464">
        <f t="shared" si="1"/>
        <v>0</v>
      </c>
      <c r="L20" s="465">
        <f t="shared" si="2"/>
        <v>0</v>
      </c>
      <c r="M20" s="466">
        <f t="shared" si="0"/>
        <v>0</v>
      </c>
      <c r="N20" s="175" t="s">
        <v>0</v>
      </c>
    </row>
    <row r="21" spans="1:14">
      <c r="A21" s="467" t="s">
        <v>241</v>
      </c>
      <c r="B21" s="468">
        <v>0</v>
      </c>
      <c r="C21" s="469">
        <v>0</v>
      </c>
      <c r="D21" s="472">
        <v>490</v>
      </c>
      <c r="E21" s="468">
        <v>0</v>
      </c>
      <c r="F21" s="469">
        <v>0</v>
      </c>
      <c r="G21" s="469">
        <v>0</v>
      </c>
      <c r="H21" s="468">
        <v>0</v>
      </c>
      <c r="I21" s="469">
        <v>0</v>
      </c>
      <c r="J21" s="469">
        <v>0</v>
      </c>
      <c r="K21" s="464">
        <f t="shared" si="1"/>
        <v>0</v>
      </c>
      <c r="L21" s="465">
        <f t="shared" si="2"/>
        <v>0</v>
      </c>
      <c r="M21" s="466">
        <f t="shared" si="0"/>
        <v>0</v>
      </c>
      <c r="N21" s="175" t="s">
        <v>0</v>
      </c>
    </row>
    <row r="22" spans="1:14">
      <c r="A22" s="467" t="s">
        <v>242</v>
      </c>
      <c r="B22" s="468">
        <v>0</v>
      </c>
      <c r="C22" s="469">
        <v>0</v>
      </c>
      <c r="D22" s="472">
        <v>3720</v>
      </c>
      <c r="E22" s="468">
        <v>0</v>
      </c>
      <c r="F22" s="469">
        <v>0</v>
      </c>
      <c r="G22" s="469">
        <v>4000</v>
      </c>
      <c r="H22" s="468">
        <v>0</v>
      </c>
      <c r="I22" s="469">
        <v>0</v>
      </c>
      <c r="J22" s="469">
        <v>4000</v>
      </c>
      <c r="K22" s="464">
        <f t="shared" si="1"/>
        <v>0</v>
      </c>
      <c r="L22" s="465">
        <f t="shared" si="2"/>
        <v>0</v>
      </c>
      <c r="M22" s="466">
        <f t="shared" si="0"/>
        <v>0</v>
      </c>
      <c r="N22" s="175" t="s">
        <v>0</v>
      </c>
    </row>
    <row r="23" spans="1:14">
      <c r="A23" s="467" t="s">
        <v>243</v>
      </c>
      <c r="B23" s="468">
        <v>0</v>
      </c>
      <c r="C23" s="469">
        <v>0</v>
      </c>
      <c r="D23" s="472">
        <v>193</v>
      </c>
      <c r="E23" s="468">
        <v>0</v>
      </c>
      <c r="F23" s="469">
        <v>0</v>
      </c>
      <c r="G23" s="469">
        <v>0</v>
      </c>
      <c r="H23" s="468">
        <v>0</v>
      </c>
      <c r="I23" s="469">
        <v>0</v>
      </c>
      <c r="J23" s="469">
        <v>0</v>
      </c>
      <c r="K23" s="464">
        <f t="shared" si="1"/>
        <v>0</v>
      </c>
      <c r="L23" s="465">
        <f t="shared" si="2"/>
        <v>0</v>
      </c>
      <c r="M23" s="466">
        <f t="shared" si="0"/>
        <v>0</v>
      </c>
      <c r="N23" s="175" t="s">
        <v>0</v>
      </c>
    </row>
    <row r="24" spans="1:14">
      <c r="A24" s="467" t="s">
        <v>244</v>
      </c>
      <c r="B24" s="468">
        <v>0</v>
      </c>
      <c r="C24" s="469">
        <v>0</v>
      </c>
      <c r="D24" s="472">
        <v>6184</v>
      </c>
      <c r="E24" s="468">
        <v>0</v>
      </c>
      <c r="F24" s="469">
        <v>0</v>
      </c>
      <c r="G24" s="469">
        <v>6000</v>
      </c>
      <c r="H24" s="468">
        <v>0</v>
      </c>
      <c r="I24" s="469">
        <v>0</v>
      </c>
      <c r="J24" s="469">
        <v>6000</v>
      </c>
      <c r="K24" s="464">
        <f t="shared" si="1"/>
        <v>0</v>
      </c>
      <c r="L24" s="465">
        <f t="shared" si="2"/>
        <v>0</v>
      </c>
      <c r="M24" s="466">
        <f t="shared" si="0"/>
        <v>0</v>
      </c>
      <c r="N24" s="175" t="s">
        <v>0</v>
      </c>
    </row>
    <row r="25" spans="1:14">
      <c r="A25" s="467" t="s">
        <v>245</v>
      </c>
      <c r="B25" s="468">
        <v>0</v>
      </c>
      <c r="C25" s="469">
        <v>33</v>
      </c>
      <c r="D25" s="472">
        <v>7817</v>
      </c>
      <c r="E25" s="468">
        <v>0</v>
      </c>
      <c r="F25" s="469">
        <v>41</v>
      </c>
      <c r="G25" s="469">
        <v>7833</v>
      </c>
      <c r="H25" s="468">
        <v>0</v>
      </c>
      <c r="I25" s="469">
        <v>41</v>
      </c>
      <c r="J25" s="469">
        <v>7833</v>
      </c>
      <c r="K25" s="464">
        <f t="shared" si="1"/>
        <v>0</v>
      </c>
      <c r="L25" s="465">
        <f t="shared" si="2"/>
        <v>0</v>
      </c>
      <c r="M25" s="466">
        <f t="shared" si="0"/>
        <v>0</v>
      </c>
      <c r="N25" s="175" t="s">
        <v>0</v>
      </c>
    </row>
    <row r="26" spans="1:14">
      <c r="A26" s="467" t="s">
        <v>246</v>
      </c>
      <c r="B26" s="468">
        <v>0</v>
      </c>
      <c r="C26" s="469">
        <v>0</v>
      </c>
      <c r="D26" s="472">
        <v>918</v>
      </c>
      <c r="E26" s="468">
        <v>0</v>
      </c>
      <c r="F26" s="469">
        <v>0</v>
      </c>
      <c r="G26" s="469">
        <v>1000</v>
      </c>
      <c r="H26" s="468">
        <v>0</v>
      </c>
      <c r="I26" s="469">
        <v>0</v>
      </c>
      <c r="J26" s="469">
        <v>1000</v>
      </c>
      <c r="K26" s="464">
        <f t="shared" si="1"/>
        <v>0</v>
      </c>
      <c r="L26" s="465">
        <f t="shared" si="2"/>
        <v>0</v>
      </c>
      <c r="M26" s="466">
        <f t="shared" si="0"/>
        <v>0</v>
      </c>
      <c r="N26" s="175" t="s">
        <v>0</v>
      </c>
    </row>
    <row r="27" spans="1:14">
      <c r="A27" s="467" t="s">
        <v>247</v>
      </c>
      <c r="B27" s="468">
        <v>0</v>
      </c>
      <c r="C27" s="469">
        <v>0</v>
      </c>
      <c r="D27" s="472">
        <v>139</v>
      </c>
      <c r="E27" s="468">
        <v>0</v>
      </c>
      <c r="F27" s="469">
        <v>0</v>
      </c>
      <c r="G27" s="469">
        <v>200</v>
      </c>
      <c r="H27" s="468">
        <v>0</v>
      </c>
      <c r="I27" s="469">
        <v>0</v>
      </c>
      <c r="J27" s="469">
        <v>200</v>
      </c>
      <c r="K27" s="464">
        <f t="shared" si="1"/>
        <v>0</v>
      </c>
      <c r="L27" s="465">
        <f t="shared" si="2"/>
        <v>0</v>
      </c>
      <c r="M27" s="466">
        <f t="shared" si="0"/>
        <v>0</v>
      </c>
      <c r="N27" s="175" t="s">
        <v>0</v>
      </c>
    </row>
    <row r="28" spans="1:14">
      <c r="A28" s="467" t="s">
        <v>248</v>
      </c>
      <c r="B28" s="468">
        <v>0</v>
      </c>
      <c r="C28" s="469">
        <v>0</v>
      </c>
      <c r="D28" s="472">
        <v>350</v>
      </c>
      <c r="E28" s="468">
        <v>0</v>
      </c>
      <c r="F28" s="469">
        <v>0</v>
      </c>
      <c r="G28" s="469">
        <v>500</v>
      </c>
      <c r="H28" s="468">
        <v>0</v>
      </c>
      <c r="I28" s="469">
        <v>0</v>
      </c>
      <c r="J28" s="469">
        <v>500</v>
      </c>
      <c r="K28" s="464">
        <f t="shared" si="1"/>
        <v>0</v>
      </c>
      <c r="L28" s="465">
        <f t="shared" si="2"/>
        <v>0</v>
      </c>
      <c r="M28" s="466">
        <f t="shared" si="0"/>
        <v>0</v>
      </c>
      <c r="N28" s="175" t="s">
        <v>0</v>
      </c>
    </row>
    <row r="29" spans="1:14">
      <c r="A29" s="473" t="s">
        <v>249</v>
      </c>
      <c r="B29" s="468">
        <v>0</v>
      </c>
      <c r="C29" s="469">
        <v>0</v>
      </c>
      <c r="D29" s="472">
        <v>606</v>
      </c>
      <c r="E29" s="468">
        <v>0</v>
      </c>
      <c r="F29" s="469">
        <v>0</v>
      </c>
      <c r="G29" s="469">
        <v>600</v>
      </c>
      <c r="H29" s="468">
        <v>0</v>
      </c>
      <c r="I29" s="469">
        <v>0</v>
      </c>
      <c r="J29" s="469">
        <v>600</v>
      </c>
      <c r="K29" s="464">
        <f t="shared" si="1"/>
        <v>0</v>
      </c>
      <c r="L29" s="465">
        <f t="shared" si="2"/>
        <v>0</v>
      </c>
      <c r="M29" s="466">
        <f t="shared" si="0"/>
        <v>0</v>
      </c>
      <c r="N29" s="175" t="s">
        <v>0</v>
      </c>
    </row>
    <row r="30" spans="1:14">
      <c r="A30" s="467" t="s">
        <v>250</v>
      </c>
      <c r="B30" s="468">
        <v>0</v>
      </c>
      <c r="C30" s="469">
        <v>0</v>
      </c>
      <c r="D30" s="472">
        <v>0</v>
      </c>
      <c r="E30" s="468">
        <v>0</v>
      </c>
      <c r="F30" s="469">
        <v>0</v>
      </c>
      <c r="G30" s="469">
        <v>0</v>
      </c>
      <c r="H30" s="468">
        <v>0</v>
      </c>
      <c r="I30" s="469">
        <v>0</v>
      </c>
      <c r="J30" s="469">
        <v>0</v>
      </c>
      <c r="K30" s="464">
        <f t="shared" si="1"/>
        <v>0</v>
      </c>
      <c r="L30" s="465">
        <f t="shared" si="2"/>
        <v>0</v>
      </c>
      <c r="M30" s="466">
        <f t="shared" si="0"/>
        <v>0</v>
      </c>
      <c r="N30" s="175" t="s">
        <v>0</v>
      </c>
    </row>
    <row r="31" spans="1:14">
      <c r="A31" s="467" t="s">
        <v>251</v>
      </c>
      <c r="B31" s="468">
        <v>0</v>
      </c>
      <c r="C31" s="469">
        <v>0</v>
      </c>
      <c r="D31" s="472">
        <v>0</v>
      </c>
      <c r="E31" s="468">
        <v>0</v>
      </c>
      <c r="F31" s="469">
        <v>0</v>
      </c>
      <c r="G31" s="469">
        <v>0</v>
      </c>
      <c r="H31" s="468">
        <v>0</v>
      </c>
      <c r="I31" s="469">
        <v>0</v>
      </c>
      <c r="J31" s="469">
        <v>0</v>
      </c>
      <c r="K31" s="464">
        <f t="shared" si="1"/>
        <v>0</v>
      </c>
      <c r="L31" s="465">
        <f t="shared" si="2"/>
        <v>0</v>
      </c>
      <c r="M31" s="466">
        <f t="shared" si="0"/>
        <v>0</v>
      </c>
      <c r="N31" s="175" t="s">
        <v>0</v>
      </c>
    </row>
    <row r="32" spans="1:14">
      <c r="A32" s="467" t="s">
        <v>252</v>
      </c>
      <c r="B32" s="468">
        <v>0</v>
      </c>
      <c r="C32" s="469">
        <v>0</v>
      </c>
      <c r="D32" s="472">
        <v>235</v>
      </c>
      <c r="E32" s="468">
        <v>0</v>
      </c>
      <c r="F32" s="469">
        <v>0</v>
      </c>
      <c r="G32" s="469">
        <v>0</v>
      </c>
      <c r="H32" s="468">
        <v>0</v>
      </c>
      <c r="I32" s="469">
        <v>0</v>
      </c>
      <c r="J32" s="469">
        <v>0</v>
      </c>
      <c r="K32" s="464">
        <f t="shared" si="1"/>
        <v>0</v>
      </c>
      <c r="L32" s="465">
        <f t="shared" si="2"/>
        <v>0</v>
      </c>
      <c r="M32" s="466">
        <f t="shared" si="0"/>
        <v>0</v>
      </c>
      <c r="N32" s="175" t="s">
        <v>0</v>
      </c>
    </row>
    <row r="33" spans="1:14">
      <c r="A33" s="467" t="s">
        <v>253</v>
      </c>
      <c r="B33" s="468">
        <v>0</v>
      </c>
      <c r="C33" s="469">
        <v>0</v>
      </c>
      <c r="D33" s="472">
        <v>9412</v>
      </c>
      <c r="E33" s="468">
        <v>0</v>
      </c>
      <c r="F33" s="469">
        <v>0</v>
      </c>
      <c r="G33" s="469">
        <v>9000</v>
      </c>
      <c r="H33" s="468">
        <v>0</v>
      </c>
      <c r="I33" s="469">
        <v>0</v>
      </c>
      <c r="J33" s="469">
        <v>9000</v>
      </c>
      <c r="K33" s="464">
        <f t="shared" ref="K33:K49" si="3">H33-E33</f>
        <v>0</v>
      </c>
      <c r="L33" s="465">
        <f t="shared" ref="L33:L49" si="4">I33-F33</f>
        <v>0</v>
      </c>
      <c r="M33" s="466">
        <f t="shared" ref="M33:M49" si="5">J33-G33</f>
        <v>0</v>
      </c>
      <c r="N33" s="175" t="s">
        <v>0</v>
      </c>
    </row>
    <row r="34" spans="1:14">
      <c r="A34" s="467" t="s">
        <v>254</v>
      </c>
      <c r="B34" s="468">
        <v>0</v>
      </c>
      <c r="C34" s="469">
        <v>0</v>
      </c>
      <c r="D34" s="472">
        <v>26158</v>
      </c>
      <c r="E34" s="468">
        <v>0</v>
      </c>
      <c r="F34" s="469">
        <v>83</v>
      </c>
      <c r="G34" s="469">
        <v>26158</v>
      </c>
      <c r="H34" s="468">
        <v>0</v>
      </c>
      <c r="I34" s="469">
        <v>83</v>
      </c>
      <c r="J34" s="469">
        <v>42723</v>
      </c>
      <c r="K34" s="464">
        <f t="shared" si="3"/>
        <v>0</v>
      </c>
      <c r="L34" s="465">
        <f t="shared" si="4"/>
        <v>0</v>
      </c>
      <c r="M34" s="466">
        <f t="shared" si="5"/>
        <v>16565</v>
      </c>
      <c r="N34" s="175" t="s">
        <v>0</v>
      </c>
    </row>
    <row r="35" spans="1:14">
      <c r="A35" s="467" t="s">
        <v>255</v>
      </c>
      <c r="B35" s="468">
        <v>0</v>
      </c>
      <c r="C35" s="469">
        <v>0</v>
      </c>
      <c r="D35" s="472">
        <v>70</v>
      </c>
      <c r="E35" s="468">
        <v>0</v>
      </c>
      <c r="F35" s="469">
        <v>0</v>
      </c>
      <c r="G35" s="469">
        <v>0</v>
      </c>
      <c r="H35" s="468">
        <v>0</v>
      </c>
      <c r="I35" s="469">
        <v>0</v>
      </c>
      <c r="J35" s="469">
        <v>0</v>
      </c>
      <c r="K35" s="464">
        <f t="shared" si="3"/>
        <v>0</v>
      </c>
      <c r="L35" s="465">
        <f t="shared" si="4"/>
        <v>0</v>
      </c>
      <c r="M35" s="466">
        <f t="shared" si="5"/>
        <v>0</v>
      </c>
      <c r="N35" s="175" t="s">
        <v>0</v>
      </c>
    </row>
    <row r="36" spans="1:14">
      <c r="A36" s="467" t="s">
        <v>256</v>
      </c>
      <c r="B36" s="468">
        <v>0</v>
      </c>
      <c r="C36" s="469">
        <v>0</v>
      </c>
      <c r="D36" s="472">
        <v>1002</v>
      </c>
      <c r="E36" s="468">
        <v>0</v>
      </c>
      <c r="F36" s="469">
        <v>0</v>
      </c>
      <c r="G36" s="469">
        <v>1000</v>
      </c>
      <c r="H36" s="468">
        <v>0</v>
      </c>
      <c r="I36" s="469">
        <v>0</v>
      </c>
      <c r="J36" s="469">
        <v>1000</v>
      </c>
      <c r="K36" s="464">
        <f t="shared" si="3"/>
        <v>0</v>
      </c>
      <c r="L36" s="465">
        <f t="shared" si="4"/>
        <v>0</v>
      </c>
      <c r="M36" s="466">
        <f t="shared" si="5"/>
        <v>0</v>
      </c>
      <c r="N36" s="175" t="s">
        <v>0</v>
      </c>
    </row>
    <row r="37" spans="1:14">
      <c r="A37" s="467" t="s">
        <v>270</v>
      </c>
      <c r="B37" s="468">
        <v>0</v>
      </c>
      <c r="C37" s="469">
        <v>0</v>
      </c>
      <c r="D37" s="472">
        <v>1900</v>
      </c>
      <c r="E37" s="468">
        <v>0</v>
      </c>
      <c r="F37" s="469">
        <v>0</v>
      </c>
      <c r="G37" s="469">
        <v>2000</v>
      </c>
      <c r="H37" s="468">
        <v>0</v>
      </c>
      <c r="I37" s="469">
        <v>0</v>
      </c>
      <c r="J37" s="469">
        <v>2000</v>
      </c>
      <c r="K37" s="464">
        <f t="shared" si="3"/>
        <v>0</v>
      </c>
      <c r="L37" s="465">
        <f t="shared" si="4"/>
        <v>0</v>
      </c>
      <c r="M37" s="466">
        <f t="shared" si="5"/>
        <v>0</v>
      </c>
      <c r="N37" s="175" t="s">
        <v>0</v>
      </c>
    </row>
    <row r="38" spans="1:14">
      <c r="A38" s="467" t="s">
        <v>257</v>
      </c>
      <c r="B38" s="468">
        <v>0</v>
      </c>
      <c r="C38" s="469">
        <v>0</v>
      </c>
      <c r="D38" s="472">
        <v>813</v>
      </c>
      <c r="E38" s="468">
        <v>0</v>
      </c>
      <c r="F38" s="469">
        <v>0</v>
      </c>
      <c r="G38" s="469">
        <v>900</v>
      </c>
      <c r="H38" s="468">
        <v>0</v>
      </c>
      <c r="I38" s="469">
        <v>0</v>
      </c>
      <c r="J38" s="469">
        <v>900</v>
      </c>
      <c r="K38" s="464">
        <f t="shared" si="3"/>
        <v>0</v>
      </c>
      <c r="L38" s="465">
        <f t="shared" si="4"/>
        <v>0</v>
      </c>
      <c r="M38" s="466">
        <f t="shared" si="5"/>
        <v>0</v>
      </c>
      <c r="N38" s="175"/>
    </row>
    <row r="39" spans="1:14">
      <c r="A39" s="467" t="s">
        <v>258</v>
      </c>
      <c r="B39" s="468">
        <v>0</v>
      </c>
      <c r="C39" s="469">
        <v>0</v>
      </c>
      <c r="D39" s="472">
        <v>1355</v>
      </c>
      <c r="E39" s="468">
        <v>0</v>
      </c>
      <c r="F39" s="469">
        <v>0</v>
      </c>
      <c r="G39" s="469">
        <v>1300</v>
      </c>
      <c r="H39" s="468">
        <v>0</v>
      </c>
      <c r="I39" s="469">
        <v>0</v>
      </c>
      <c r="J39" s="469">
        <v>1300</v>
      </c>
      <c r="K39" s="464">
        <f t="shared" si="3"/>
        <v>0</v>
      </c>
      <c r="L39" s="465">
        <f t="shared" si="4"/>
        <v>0</v>
      </c>
      <c r="M39" s="466">
        <f t="shared" si="5"/>
        <v>0</v>
      </c>
      <c r="N39" s="175"/>
    </row>
    <row r="40" spans="1:14">
      <c r="A40" s="467" t="s">
        <v>259</v>
      </c>
      <c r="B40" s="468">
        <v>0</v>
      </c>
      <c r="C40" s="469">
        <v>0</v>
      </c>
      <c r="D40" s="472">
        <v>70</v>
      </c>
      <c r="E40" s="468">
        <v>0</v>
      </c>
      <c r="F40" s="469">
        <v>0</v>
      </c>
      <c r="G40" s="469">
        <v>0</v>
      </c>
      <c r="H40" s="468">
        <v>0</v>
      </c>
      <c r="I40" s="469">
        <v>0</v>
      </c>
      <c r="J40" s="469">
        <v>0</v>
      </c>
      <c r="K40" s="464">
        <f t="shared" si="3"/>
        <v>0</v>
      </c>
      <c r="L40" s="465">
        <f t="shared" si="4"/>
        <v>0</v>
      </c>
      <c r="M40" s="466">
        <f t="shared" si="5"/>
        <v>0</v>
      </c>
      <c r="N40" s="175" t="s">
        <v>0</v>
      </c>
    </row>
    <row r="41" spans="1:14">
      <c r="A41" s="467" t="s">
        <v>260</v>
      </c>
      <c r="B41" s="468">
        <v>0</v>
      </c>
      <c r="C41" s="469">
        <v>0</v>
      </c>
      <c r="D41" s="472">
        <v>3252</v>
      </c>
      <c r="E41" s="468">
        <v>0</v>
      </c>
      <c r="F41" s="469">
        <v>0</v>
      </c>
      <c r="G41" s="469">
        <v>0</v>
      </c>
      <c r="H41" s="468">
        <v>0</v>
      </c>
      <c r="I41" s="469">
        <v>0</v>
      </c>
      <c r="J41" s="469">
        <v>0</v>
      </c>
      <c r="K41" s="464">
        <f t="shared" si="3"/>
        <v>0</v>
      </c>
      <c r="L41" s="465">
        <f t="shared" si="4"/>
        <v>0</v>
      </c>
      <c r="M41" s="466">
        <f t="shared" si="5"/>
        <v>0</v>
      </c>
      <c r="N41" s="175" t="s">
        <v>0</v>
      </c>
    </row>
    <row r="42" spans="1:14">
      <c r="A42" s="467" t="s">
        <v>261</v>
      </c>
      <c r="B42" s="468">
        <v>0</v>
      </c>
      <c r="C42" s="469">
        <v>0</v>
      </c>
      <c r="D42" s="472">
        <v>0</v>
      </c>
      <c r="E42" s="468">
        <v>0</v>
      </c>
      <c r="F42" s="469">
        <v>0</v>
      </c>
      <c r="G42" s="469">
        <v>0</v>
      </c>
      <c r="H42" s="468">
        <v>0</v>
      </c>
      <c r="I42" s="469">
        <v>0</v>
      </c>
      <c r="J42" s="469">
        <v>0</v>
      </c>
      <c r="K42" s="464">
        <f t="shared" si="3"/>
        <v>0</v>
      </c>
      <c r="L42" s="465">
        <f t="shared" si="4"/>
        <v>0</v>
      </c>
      <c r="M42" s="466">
        <f t="shared" si="5"/>
        <v>0</v>
      </c>
      <c r="N42" s="175" t="s">
        <v>0</v>
      </c>
    </row>
    <row r="43" spans="1:14">
      <c r="A43" s="467" t="s">
        <v>262</v>
      </c>
      <c r="B43" s="468">
        <v>0</v>
      </c>
      <c r="C43" s="469">
        <v>0</v>
      </c>
      <c r="D43" s="472">
        <v>18</v>
      </c>
      <c r="E43" s="468">
        <v>0</v>
      </c>
      <c r="F43" s="469">
        <v>0</v>
      </c>
      <c r="G43" s="469">
        <v>0</v>
      </c>
      <c r="H43" s="468">
        <v>0</v>
      </c>
      <c r="I43" s="469">
        <v>0</v>
      </c>
      <c r="J43" s="469">
        <v>0</v>
      </c>
      <c r="K43" s="464">
        <f t="shared" si="3"/>
        <v>0</v>
      </c>
      <c r="L43" s="465">
        <f t="shared" si="4"/>
        <v>0</v>
      </c>
      <c r="M43" s="466">
        <f t="shared" si="5"/>
        <v>0</v>
      </c>
      <c r="N43" s="175" t="s">
        <v>0</v>
      </c>
    </row>
    <row r="44" spans="1:14">
      <c r="A44" s="473" t="s">
        <v>263</v>
      </c>
      <c r="B44" s="474">
        <v>0</v>
      </c>
      <c r="C44" s="475">
        <v>0</v>
      </c>
      <c r="D44" s="476">
        <v>24</v>
      </c>
      <c r="E44" s="474">
        <v>0</v>
      </c>
      <c r="F44" s="475">
        <v>0</v>
      </c>
      <c r="G44" s="475">
        <v>0</v>
      </c>
      <c r="H44" s="474">
        <v>0</v>
      </c>
      <c r="I44" s="475">
        <v>0</v>
      </c>
      <c r="J44" s="475">
        <v>0</v>
      </c>
      <c r="K44" s="464">
        <f t="shared" si="3"/>
        <v>0</v>
      </c>
      <c r="L44" s="465">
        <f t="shared" si="4"/>
        <v>0</v>
      </c>
      <c r="M44" s="466">
        <f t="shared" si="5"/>
        <v>0</v>
      </c>
      <c r="N44" s="175"/>
    </row>
    <row r="45" spans="1:14">
      <c r="A45" s="473" t="s">
        <v>264</v>
      </c>
      <c r="B45" s="474">
        <v>0</v>
      </c>
      <c r="C45" s="475">
        <v>0</v>
      </c>
      <c r="D45" s="476">
        <v>116</v>
      </c>
      <c r="E45" s="474">
        <v>0</v>
      </c>
      <c r="F45" s="475">
        <v>0</v>
      </c>
      <c r="G45" s="475">
        <v>0</v>
      </c>
      <c r="H45" s="474">
        <v>0</v>
      </c>
      <c r="I45" s="475">
        <v>0</v>
      </c>
      <c r="J45" s="475">
        <v>0</v>
      </c>
      <c r="K45" s="464">
        <f t="shared" si="3"/>
        <v>0</v>
      </c>
      <c r="L45" s="465">
        <f t="shared" si="4"/>
        <v>0</v>
      </c>
      <c r="M45" s="466">
        <f t="shared" si="5"/>
        <v>0</v>
      </c>
      <c r="N45" s="175" t="s">
        <v>0</v>
      </c>
    </row>
    <row r="46" spans="1:14">
      <c r="A46" s="473" t="s">
        <v>265</v>
      </c>
      <c r="B46" s="474">
        <v>0</v>
      </c>
      <c r="C46" s="475">
        <v>0</v>
      </c>
      <c r="D46" s="476">
        <v>52</v>
      </c>
      <c r="E46" s="474">
        <v>0</v>
      </c>
      <c r="F46" s="475">
        <v>0</v>
      </c>
      <c r="G46" s="475">
        <v>0</v>
      </c>
      <c r="H46" s="474">
        <v>0</v>
      </c>
      <c r="I46" s="475">
        <v>0</v>
      </c>
      <c r="J46" s="475">
        <v>0</v>
      </c>
      <c r="K46" s="464">
        <f t="shared" si="3"/>
        <v>0</v>
      </c>
      <c r="L46" s="465">
        <f t="shared" si="4"/>
        <v>0</v>
      </c>
      <c r="M46" s="466">
        <f t="shared" si="5"/>
        <v>0</v>
      </c>
      <c r="N46" s="175" t="s">
        <v>0</v>
      </c>
    </row>
    <row r="47" spans="1:14">
      <c r="A47" s="473" t="s">
        <v>266</v>
      </c>
      <c r="B47" s="474">
        <v>0</v>
      </c>
      <c r="C47" s="475">
        <v>0</v>
      </c>
      <c r="D47" s="476">
        <v>0</v>
      </c>
      <c r="E47" s="474">
        <v>0</v>
      </c>
      <c r="F47" s="475">
        <v>0</v>
      </c>
      <c r="G47" s="475">
        <v>0</v>
      </c>
      <c r="H47" s="474">
        <v>0</v>
      </c>
      <c r="I47" s="475">
        <v>0</v>
      </c>
      <c r="J47" s="475">
        <v>0</v>
      </c>
      <c r="K47" s="464">
        <f t="shared" si="3"/>
        <v>0</v>
      </c>
      <c r="L47" s="465">
        <f t="shared" si="4"/>
        <v>0</v>
      </c>
      <c r="M47" s="466">
        <f t="shared" si="5"/>
        <v>0</v>
      </c>
      <c r="N47" s="175" t="s">
        <v>0</v>
      </c>
    </row>
    <row r="48" spans="1:14">
      <c r="A48" s="473" t="s">
        <v>267</v>
      </c>
      <c r="B48" s="474">
        <v>0</v>
      </c>
      <c r="C48" s="475">
        <v>0</v>
      </c>
      <c r="D48" s="476">
        <v>890</v>
      </c>
      <c r="E48" s="474">
        <v>0</v>
      </c>
      <c r="F48" s="475">
        <v>0</v>
      </c>
      <c r="G48" s="475">
        <v>900</v>
      </c>
      <c r="H48" s="474">
        <v>0</v>
      </c>
      <c r="I48" s="475">
        <v>0</v>
      </c>
      <c r="J48" s="475">
        <v>900</v>
      </c>
      <c r="K48" s="464">
        <f t="shared" si="3"/>
        <v>0</v>
      </c>
      <c r="L48" s="465">
        <f t="shared" si="4"/>
        <v>0</v>
      </c>
      <c r="M48" s="466">
        <f t="shared" si="5"/>
        <v>0</v>
      </c>
      <c r="N48" s="175" t="s">
        <v>0</v>
      </c>
    </row>
    <row r="49" spans="1:31">
      <c r="A49" s="477" t="s">
        <v>268</v>
      </c>
      <c r="B49" s="478">
        <v>0</v>
      </c>
      <c r="C49" s="479">
        <v>0</v>
      </c>
      <c r="D49" s="480">
        <v>135</v>
      </c>
      <c r="E49" s="478">
        <v>0</v>
      </c>
      <c r="F49" s="479">
        <v>0</v>
      </c>
      <c r="G49" s="479">
        <v>0</v>
      </c>
      <c r="H49" s="478">
        <v>0</v>
      </c>
      <c r="I49" s="479">
        <v>0</v>
      </c>
      <c r="J49" s="479">
        <v>0</v>
      </c>
      <c r="K49" s="481">
        <f t="shared" si="3"/>
        <v>0</v>
      </c>
      <c r="L49" s="482">
        <f t="shared" si="4"/>
        <v>0</v>
      </c>
      <c r="M49" s="483">
        <f t="shared" si="5"/>
        <v>0</v>
      </c>
      <c r="N49" s="175" t="s">
        <v>0</v>
      </c>
    </row>
    <row r="50" spans="1:31">
      <c r="A50" s="484"/>
      <c r="B50" s="177"/>
      <c r="C50" s="178"/>
      <c r="D50" s="179"/>
      <c r="E50" s="177"/>
      <c r="F50" s="180"/>
      <c r="G50" s="180"/>
      <c r="H50" s="177"/>
      <c r="I50" s="180"/>
      <c r="J50" s="180"/>
      <c r="K50" s="177"/>
      <c r="L50" s="180"/>
      <c r="M50" s="179"/>
      <c r="N50" s="175" t="s">
        <v>0</v>
      </c>
    </row>
    <row r="51" spans="1:31">
      <c r="A51" s="450" t="s">
        <v>269</v>
      </c>
      <c r="B51" s="166">
        <f t="shared" ref="B51:M51" si="6">SUM(B10:B50)</f>
        <v>0</v>
      </c>
      <c r="C51" s="167">
        <f t="shared" si="6"/>
        <v>33</v>
      </c>
      <c r="D51" s="170">
        <f t="shared" si="6"/>
        <v>103782</v>
      </c>
      <c r="E51" s="166">
        <f t="shared" si="6"/>
        <v>0</v>
      </c>
      <c r="F51" s="167">
        <f t="shared" si="6"/>
        <v>124</v>
      </c>
      <c r="G51" s="168">
        <f t="shared" si="6"/>
        <v>96433</v>
      </c>
      <c r="H51" s="166">
        <f t="shared" si="6"/>
        <v>0</v>
      </c>
      <c r="I51" s="167">
        <f t="shared" si="6"/>
        <v>124</v>
      </c>
      <c r="J51" s="168">
        <f t="shared" si="6"/>
        <v>114296</v>
      </c>
      <c r="K51" s="166">
        <f t="shared" si="6"/>
        <v>0</v>
      </c>
      <c r="L51" s="167">
        <f t="shared" si="6"/>
        <v>0</v>
      </c>
      <c r="M51" s="170">
        <f t="shared" si="6"/>
        <v>17863</v>
      </c>
      <c r="N51" s="175" t="s">
        <v>20</v>
      </c>
    </row>
    <row r="52" spans="1:31">
      <c r="A52" s="171"/>
      <c r="B52" s="172"/>
      <c r="C52" s="172"/>
      <c r="D52" s="173"/>
      <c r="E52" s="172"/>
      <c r="F52" s="172"/>
      <c r="G52" s="173"/>
      <c r="H52" s="172"/>
      <c r="I52" s="172"/>
      <c r="J52" s="173"/>
      <c r="K52" s="172"/>
      <c r="L52" s="172"/>
      <c r="M52" s="173"/>
      <c r="N52" s="718" t="s">
        <v>20</v>
      </c>
      <c r="O52" s="718"/>
    </row>
    <row r="53" spans="1:31">
      <c r="A53" s="171"/>
      <c r="B53" s="172"/>
      <c r="C53" s="172"/>
      <c r="D53" s="173"/>
      <c r="E53" s="172"/>
      <c r="F53" s="172"/>
      <c r="G53" s="173"/>
      <c r="H53" s="172"/>
      <c r="I53" s="172"/>
      <c r="J53" s="173"/>
      <c r="K53" s="172"/>
      <c r="L53" s="172"/>
      <c r="M53" s="173"/>
      <c r="N53" s="718"/>
      <c r="O53" s="718"/>
    </row>
    <row r="54" spans="1:31">
      <c r="A54" s="719"/>
      <c r="B54" s="719"/>
      <c r="C54" s="719"/>
      <c r="D54" s="719"/>
      <c r="E54" s="719"/>
      <c r="F54" s="719"/>
      <c r="G54" s="719"/>
      <c r="H54" s="719"/>
      <c r="I54" s="719"/>
      <c r="J54" s="719"/>
      <c r="K54" s="719"/>
      <c r="L54" s="719"/>
      <c r="M54" s="719"/>
      <c r="N54" s="718"/>
      <c r="O54" s="718"/>
      <c r="P54" s="485"/>
      <c r="Q54" s="485"/>
      <c r="R54" s="485"/>
      <c r="S54" s="485"/>
      <c r="T54" s="485"/>
      <c r="U54" s="485"/>
      <c r="V54" s="485"/>
      <c r="W54" s="485"/>
      <c r="X54" s="485"/>
      <c r="Y54" s="485"/>
      <c r="Z54" s="485"/>
      <c r="AA54" s="485"/>
      <c r="AB54" s="485"/>
      <c r="AC54" s="485"/>
      <c r="AD54" s="485"/>
      <c r="AE54" s="485"/>
    </row>
    <row r="55" spans="1:31">
      <c r="B55" s="486"/>
      <c r="C55" s="486"/>
      <c r="D55" s="486"/>
      <c r="E55" s="486"/>
      <c r="F55" s="486"/>
      <c r="G55" s="486"/>
      <c r="H55" s="486"/>
      <c r="I55" s="486"/>
      <c r="J55" s="486"/>
      <c r="K55" s="486"/>
      <c r="L55" s="486"/>
      <c r="M55" s="486"/>
      <c r="O55" s="485"/>
      <c r="P55" s="485"/>
      <c r="Q55" s="485"/>
      <c r="R55" s="485"/>
      <c r="S55" s="485"/>
      <c r="T55" s="485"/>
      <c r="U55" s="485"/>
      <c r="V55" s="485"/>
      <c r="W55" s="485"/>
      <c r="X55" s="485"/>
      <c r="Y55" s="485"/>
      <c r="Z55" s="485"/>
      <c r="AA55" s="485"/>
      <c r="AB55" s="485"/>
      <c r="AC55" s="485"/>
      <c r="AD55" s="485"/>
      <c r="AE55" s="485"/>
    </row>
  </sheetData>
  <customSheetViews>
    <customSheetView guid="{4148B88B-8ED7-4FDE-9459-DEB244AD0552}"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1"/>
      <headerFooter alignWithMargins="0">
        <oddFooter>&amp;C&amp;"Times New Roman,Regular"Exhibit H - Summary of Reimbursable Resources</oddFooter>
      </headerFooter>
    </customSheetView>
    <customSheetView guid="{56C0A34E-45B4-448B-85E5-70B3A8E6333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2"/>
      <headerFooter alignWithMargins="0">
        <oddFooter>&amp;C&amp;"Times New Roman,Regular"Exhibit H - Summary of Reimbursable Resources</oddFooter>
      </headerFooter>
    </customSheetView>
    <customSheetView guid="{3118AF25-8423-420A-806A-487665220C68}"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3"/>
      <headerFooter alignWithMargins="0">
        <oddFooter>&amp;C&amp;"Times New Roman,Regular"Exhibit H - Summary of Reimbursable Resources</oddFooter>
      </headerFooter>
    </customSheetView>
    <customSheetView guid="{12C66D54-5067-4346-818B-6EAB1C8A9183}"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4"/>
      <headerFooter alignWithMargins="0">
        <oddFooter>&amp;C&amp;"Times New Roman,Regular"Exhibit H - Summary of Reimbursable Resources</oddFooter>
      </headerFooter>
    </customSheetView>
    <customSheetView guid="{AAA2C323-B1AD-4B1B-8C8B-BD3EB7204F5D}" scale="75" showPageBreaks="1" showGridLines="0" outlineSymbols="0" fitToPage="1" printArea="1" view="pageBreakPreview">
      <selection activeCell="A33" sqref="A33"/>
      <pageMargins left="1" right="1" top="0.5" bottom="0.55000000000000004" header="0" footer="0"/>
      <printOptions horizontalCentered="1"/>
      <pageSetup scale="70" orientation="landscape" horizontalDpi="300" verticalDpi="300" r:id="rId5"/>
      <headerFooter alignWithMargins="0">
        <oddFooter>&amp;C&amp;"Times New Roman,Regular"Exhibit H - Summary of Reimbursable Resources</oddFooter>
      </headerFooter>
    </customSheetView>
  </customSheetViews>
  <mergeCells count="12">
    <mergeCell ref="A6:M6"/>
    <mergeCell ref="A1:G1"/>
    <mergeCell ref="A2:M2"/>
    <mergeCell ref="A3:M3"/>
    <mergeCell ref="A4:M4"/>
    <mergeCell ref="A5:M5"/>
    <mergeCell ref="K8:M8"/>
    <mergeCell ref="H8:J8"/>
    <mergeCell ref="E8:G8"/>
    <mergeCell ref="B8:D8"/>
    <mergeCell ref="N52:O54"/>
    <mergeCell ref="A54:M54"/>
  </mergeCells>
  <phoneticPr fontId="0" type="noConversion"/>
  <printOptions horizontalCentered="1"/>
  <pageMargins left="1" right="1" top="0.5" bottom="0.55000000000000004" header="0.25" footer="0.5"/>
  <pageSetup scale="63" orientation="landscape" r:id="rId6"/>
  <headerFooter alignWithMargins="0">
    <oddFooter>&amp;C&amp;"Times New Roman,Bold"Exhibit H - Summary of Reimbursable Resources</oddFooter>
  </headerFooter>
  <ignoredErrors>
    <ignoredError sqref="G51" formula="1"/>
  </ignoredErrors>
</worksheet>
</file>

<file path=xl/worksheets/sheet9.xml><?xml version="1.0" encoding="utf-8"?>
<worksheet xmlns="http://schemas.openxmlformats.org/spreadsheetml/2006/main" xmlns:r="http://schemas.openxmlformats.org/officeDocument/2006/relationships">
  <sheetPr codeName="Sheet14">
    <pageSetUpPr fitToPage="1"/>
  </sheetPr>
  <dimension ref="A1:K23"/>
  <sheetViews>
    <sheetView view="pageBreakPreview" zoomScale="75" zoomScaleNormal="75" zoomScaleSheetLayoutView="75" workbookViewId="0">
      <pane xSplit="1" ySplit="11" topLeftCell="B12" activePane="bottomRight" state="frozen"/>
      <selection pane="topRight" activeCell="B1" sqref="B1"/>
      <selection pane="bottomLeft" activeCell="A12" sqref="A12"/>
      <selection pane="bottomRight" activeCell="A15" sqref="A15"/>
    </sheetView>
  </sheetViews>
  <sheetFormatPr defaultRowHeight="15"/>
  <cols>
    <col min="1" max="1" width="29.6640625" style="5" customWidth="1"/>
    <col min="2" max="2" width="11.77734375" style="5" customWidth="1"/>
    <col min="3" max="3" width="12.109375" style="5" customWidth="1"/>
    <col min="4" max="4" width="10.21875" style="5" customWidth="1"/>
    <col min="5" max="5" width="12.88671875" style="5" customWidth="1"/>
    <col min="6" max="6" width="11.5546875" style="5" customWidth="1"/>
    <col min="7" max="7" width="11.6640625" style="5" customWidth="1"/>
    <col min="8" max="8" width="12.109375" style="5" customWidth="1"/>
    <col min="9" max="9" width="1.109375" style="55" customWidth="1"/>
    <col min="10" max="16384" width="8.88671875" style="5"/>
  </cols>
  <sheetData>
    <row r="1" spans="1:11" ht="15.75">
      <c r="A1" s="732" t="s">
        <v>26</v>
      </c>
      <c r="B1" s="733"/>
      <c r="C1" s="733"/>
      <c r="D1" s="733"/>
      <c r="E1" s="733"/>
      <c r="F1" s="733"/>
      <c r="G1" s="733"/>
      <c r="H1" s="733"/>
      <c r="I1" s="55" t="s">
        <v>0</v>
      </c>
    </row>
    <row r="2" spans="1:11" ht="20.25">
      <c r="A2" s="619"/>
      <c r="B2" s="619"/>
      <c r="C2" s="619"/>
      <c r="D2" s="619"/>
      <c r="E2" s="619"/>
      <c r="F2" s="619"/>
      <c r="G2" s="619"/>
      <c r="H2" s="619"/>
      <c r="I2" s="55" t="s">
        <v>0</v>
      </c>
    </row>
    <row r="3" spans="1:11" ht="29.25" customHeight="1">
      <c r="A3" s="619"/>
      <c r="B3" s="619"/>
      <c r="C3" s="619"/>
      <c r="D3" s="619"/>
      <c r="E3" s="619"/>
      <c r="F3" s="619"/>
      <c r="G3" s="619"/>
      <c r="H3" s="619"/>
      <c r="I3" s="55" t="s">
        <v>0</v>
      </c>
    </row>
    <row r="4" spans="1:11" ht="15.75">
      <c r="A4" s="734" t="s">
        <v>37</v>
      </c>
      <c r="B4" s="720"/>
      <c r="C4" s="720"/>
      <c r="D4" s="720"/>
      <c r="E4" s="720"/>
      <c r="F4" s="720"/>
      <c r="G4" s="720"/>
      <c r="H4" s="720"/>
      <c r="I4" s="55" t="s">
        <v>0</v>
      </c>
    </row>
    <row r="5" spans="1:11" ht="15.75">
      <c r="A5" s="722" t="str">
        <f>+'B. Summary of Requirements '!A5</f>
        <v>Civil Division</v>
      </c>
      <c r="B5" s="720"/>
      <c r="C5" s="720"/>
      <c r="D5" s="720"/>
      <c r="E5" s="720"/>
      <c r="F5" s="720"/>
      <c r="G5" s="720"/>
      <c r="H5" s="720"/>
      <c r="I5" s="55" t="s">
        <v>0</v>
      </c>
    </row>
    <row r="6" spans="1:11" ht="15.75">
      <c r="A6" s="720" t="str">
        <f>+'B. Summary of Requirements '!A6</f>
        <v>Salaries and Expenses</v>
      </c>
      <c r="B6" s="720"/>
      <c r="C6" s="720"/>
      <c r="D6" s="720"/>
      <c r="E6" s="720"/>
      <c r="F6" s="720"/>
      <c r="G6" s="720"/>
      <c r="H6" s="720"/>
      <c r="I6" s="55" t="s">
        <v>0</v>
      </c>
    </row>
    <row r="7" spans="1:11" ht="15.75">
      <c r="A7" s="724"/>
      <c r="B7" s="724"/>
      <c r="C7" s="724"/>
      <c r="D7" s="724"/>
      <c r="E7" s="724"/>
      <c r="F7" s="724"/>
      <c r="G7" s="724"/>
      <c r="H7" s="724"/>
      <c r="I7" s="55" t="s">
        <v>0</v>
      </c>
    </row>
    <row r="8" spans="1:11">
      <c r="A8" s="725"/>
      <c r="B8" s="725"/>
      <c r="C8" s="725"/>
      <c r="D8" s="725"/>
      <c r="E8" s="725"/>
      <c r="F8" s="725"/>
      <c r="G8" s="725"/>
      <c r="H8" s="725"/>
      <c r="I8" s="55" t="s">
        <v>0</v>
      </c>
    </row>
    <row r="9" spans="1:11" ht="40.5" customHeight="1">
      <c r="A9" s="740" t="s">
        <v>38</v>
      </c>
      <c r="B9" s="282" t="s">
        <v>186</v>
      </c>
      <c r="C9" s="282" t="s">
        <v>183</v>
      </c>
      <c r="D9" s="735" t="s">
        <v>172</v>
      </c>
      <c r="E9" s="736"/>
      <c r="F9" s="736"/>
      <c r="G9" s="736"/>
      <c r="H9" s="737"/>
      <c r="I9" s="55" t="s">
        <v>0</v>
      </c>
    </row>
    <row r="10" spans="1:11" ht="15" customHeight="1">
      <c r="A10" s="741"/>
      <c r="B10" s="728" t="s">
        <v>23</v>
      </c>
      <c r="C10" s="728" t="s">
        <v>23</v>
      </c>
      <c r="D10" s="730" t="s">
        <v>13</v>
      </c>
      <c r="E10" s="726" t="s">
        <v>105</v>
      </c>
      <c r="F10" s="726" t="s">
        <v>21</v>
      </c>
      <c r="G10" s="726" t="s">
        <v>22</v>
      </c>
      <c r="H10" s="738" t="s">
        <v>23</v>
      </c>
      <c r="I10" s="55" t="s">
        <v>0</v>
      </c>
    </row>
    <row r="11" spans="1:11" ht="27" customHeight="1">
      <c r="A11" s="742"/>
      <c r="B11" s="729"/>
      <c r="C11" s="729"/>
      <c r="D11" s="731"/>
      <c r="E11" s="727"/>
      <c r="F11" s="727"/>
      <c r="G11" s="727"/>
      <c r="H11" s="739"/>
      <c r="I11" s="55" t="s">
        <v>0</v>
      </c>
    </row>
    <row r="12" spans="1:11">
      <c r="A12" s="111" t="s">
        <v>203</v>
      </c>
      <c r="B12" s="67">
        <v>1018</v>
      </c>
      <c r="C12" s="67">
        <v>1020</v>
      </c>
      <c r="D12" s="67">
        <v>5</v>
      </c>
      <c r="E12" s="67">
        <v>38</v>
      </c>
      <c r="F12" s="67">
        <v>0</v>
      </c>
      <c r="G12" s="67">
        <f>+E12+F12</f>
        <v>38</v>
      </c>
      <c r="H12" s="67">
        <f>+C12+D12+G12</f>
        <v>1063</v>
      </c>
      <c r="I12" s="55" t="s">
        <v>0</v>
      </c>
    </row>
    <row r="13" spans="1:11">
      <c r="A13" s="244" t="s">
        <v>204</v>
      </c>
      <c r="B13" s="245">
        <v>150</v>
      </c>
      <c r="C13" s="245">
        <v>150</v>
      </c>
      <c r="D13" s="245">
        <v>0</v>
      </c>
      <c r="E13" s="245">
        <v>2</v>
      </c>
      <c r="F13" s="245">
        <v>0</v>
      </c>
      <c r="G13" s="245">
        <f t="shared" ref="G13:G14" si="0">+E13+F13</f>
        <v>2</v>
      </c>
      <c r="H13" s="245">
        <f>+C13+D13+G13</f>
        <v>152</v>
      </c>
      <c r="I13" s="55" t="s">
        <v>0</v>
      </c>
    </row>
    <row r="14" spans="1:11">
      <c r="A14" s="246" t="s">
        <v>271</v>
      </c>
      <c r="B14" s="247">
        <v>250</v>
      </c>
      <c r="C14" s="247">
        <v>250</v>
      </c>
      <c r="D14" s="247">
        <v>0</v>
      </c>
      <c r="E14" s="247">
        <v>11</v>
      </c>
      <c r="F14" s="247">
        <v>0</v>
      </c>
      <c r="G14" s="330">
        <f t="shared" si="0"/>
        <v>11</v>
      </c>
      <c r="H14" s="330">
        <f>+C14+D14+G14</f>
        <v>261</v>
      </c>
      <c r="I14" s="55" t="s">
        <v>0</v>
      </c>
    </row>
    <row r="15" spans="1:11" ht="15.75" thickBot="1">
      <c r="A15" s="236" t="s">
        <v>32</v>
      </c>
      <c r="B15" s="238">
        <f t="shared" ref="B15:H15" si="1">SUM(B12:B14)</f>
        <v>1418</v>
      </c>
      <c r="C15" s="331">
        <f t="shared" si="1"/>
        <v>1420</v>
      </c>
      <c r="D15" s="238">
        <f t="shared" si="1"/>
        <v>5</v>
      </c>
      <c r="E15" s="238">
        <f t="shared" si="1"/>
        <v>51</v>
      </c>
      <c r="F15" s="240">
        <f t="shared" si="1"/>
        <v>0</v>
      </c>
      <c r="G15" s="238">
        <f t="shared" si="1"/>
        <v>51</v>
      </c>
      <c r="H15" s="238">
        <f t="shared" si="1"/>
        <v>1476</v>
      </c>
      <c r="I15" s="56" t="s">
        <v>0</v>
      </c>
    </row>
    <row r="16" spans="1:11">
      <c r="A16" s="336" t="s">
        <v>134</v>
      </c>
      <c r="B16" s="242">
        <v>1398</v>
      </c>
      <c r="C16" s="332">
        <v>1400</v>
      </c>
      <c r="D16" s="242">
        <v>5</v>
      </c>
      <c r="E16" s="242">
        <v>51</v>
      </c>
      <c r="F16" s="241">
        <v>0</v>
      </c>
      <c r="G16" s="243">
        <f>E16+F16</f>
        <v>51</v>
      </c>
      <c r="H16" s="243">
        <f>C16+D16+G16</f>
        <v>1456</v>
      </c>
      <c r="K16" s="220"/>
    </row>
    <row r="17" spans="1:9">
      <c r="A17" s="337" t="s">
        <v>146</v>
      </c>
      <c r="B17" s="340">
        <v>19</v>
      </c>
      <c r="C17" s="333">
        <v>19</v>
      </c>
      <c r="D17" s="249">
        <v>0</v>
      </c>
      <c r="E17" s="249">
        <v>0</v>
      </c>
      <c r="F17" s="248">
        <v>0</v>
      </c>
      <c r="G17" s="250">
        <v>0</v>
      </c>
      <c r="H17" s="250">
        <f>C17+D17+G17</f>
        <v>19</v>
      </c>
      <c r="I17" s="55" t="s">
        <v>0</v>
      </c>
    </row>
    <row r="18" spans="1:9">
      <c r="A18" s="338" t="s">
        <v>147</v>
      </c>
      <c r="B18" s="252">
        <v>1</v>
      </c>
      <c r="C18" s="334">
        <v>1</v>
      </c>
      <c r="D18" s="252">
        <v>0</v>
      </c>
      <c r="E18" s="252">
        <v>0</v>
      </c>
      <c r="F18" s="251">
        <v>0</v>
      </c>
      <c r="G18" s="253">
        <f>E18+F18</f>
        <v>0</v>
      </c>
      <c r="H18" s="253">
        <f>C18+D18+G18</f>
        <v>1</v>
      </c>
      <c r="I18" s="55" t="s">
        <v>0</v>
      </c>
    </row>
    <row r="19" spans="1:9" s="6" customFormat="1">
      <c r="A19" s="339" t="s">
        <v>32</v>
      </c>
      <c r="B19" s="341">
        <f>SUM(B16:B18)</f>
        <v>1418</v>
      </c>
      <c r="C19" s="335">
        <f t="shared" ref="C19:H19" si="2">SUM(C16:C18)</f>
        <v>1420</v>
      </c>
      <c r="D19" s="239">
        <f t="shared" si="2"/>
        <v>5</v>
      </c>
      <c r="E19" s="239">
        <f t="shared" si="2"/>
        <v>51</v>
      </c>
      <c r="F19" s="237">
        <f t="shared" si="2"/>
        <v>0</v>
      </c>
      <c r="G19" s="239">
        <f>SUM(G16:G18)</f>
        <v>51</v>
      </c>
      <c r="H19" s="239">
        <f t="shared" si="2"/>
        <v>1476</v>
      </c>
      <c r="I19" s="55" t="s">
        <v>20</v>
      </c>
    </row>
    <row r="20" spans="1:9" s="6" customFormat="1">
      <c r="A20" s="743"/>
      <c r="B20" s="743"/>
      <c r="C20" s="743"/>
      <c r="D20" s="743"/>
      <c r="E20" s="743"/>
      <c r="F20" s="743"/>
      <c r="G20" s="743"/>
      <c r="H20" s="743"/>
      <c r="I20" s="55"/>
    </row>
    <row r="21" spans="1:9" s="6" customFormat="1">
      <c r="I21" s="56"/>
    </row>
    <row r="23" spans="1:9">
      <c r="A23" s="220"/>
    </row>
  </sheetData>
  <customSheetViews>
    <customSheetView guid="{4148B88B-8ED7-4FDE-9459-DEB244AD0552}" scale="75" showPageBreaks="1" fitToPage="1" printArea="1" view="pageBreakPreview">
      <pane xSplit="1" ySplit="11" topLeftCell="B40" activePane="bottomRight" state="frozen"/>
      <selection pane="bottomRight" activeCell="A47" sqref="A47"/>
      <pageMargins left="0.75" right="0.75" top="1" bottom="1" header="0.5" footer="0.5"/>
      <printOptions horizontalCentered="1"/>
      <pageSetup scale="71" orientation="landscape" r:id="rId1"/>
      <headerFooter alignWithMargins="0">
        <oddFooter>&amp;C&amp;"Times New Roman,Regular"Exhibit I - Detail of Permanent Positions by Category</oddFooter>
      </headerFooter>
    </customSheetView>
    <customSheetView guid="{56C0A34E-45B4-448B-85E5-70B3A8E63333}" scale="75" showPageBreaks="1" fitToPage="1" printArea="1" view="pageBreakPreview">
      <pane xSplit="1" ySplit="11" topLeftCell="B12" activePane="bottomRight" state="frozen"/>
      <selection pane="bottomRight" activeCell="A48" sqref="A48"/>
      <pageMargins left="0.75" right="0.75" top="1" bottom="1" header="0.5" footer="0.5"/>
      <printOptions horizontalCentered="1"/>
      <pageSetup scale="71" orientation="landscape" r:id="rId2"/>
      <headerFooter alignWithMargins="0">
        <oddFooter>&amp;C&amp;"Times New Roman,Regular"Exhibit I - Detail of Permanent Positions by Category</oddFooter>
      </headerFooter>
    </customSheetView>
    <customSheetView guid="{3118AF25-8423-420A-806A-487665220C68}" scale="75" showPageBreaks="1" fitToPage="1" printArea="1" view="pageBreakPreview">
      <pane xSplit="1" ySplit="11" topLeftCell="B12" activePane="bottomRight" state="frozen"/>
      <selection pane="bottomRight" activeCell="J20" sqref="J20"/>
      <pageMargins left="0.75" right="0.75" top="1" bottom="1" header="0.5" footer="0.5"/>
      <printOptions horizontalCentered="1"/>
      <pageSetup scale="71" orientation="landscape" r:id="rId3"/>
      <headerFooter alignWithMargins="0">
        <oddFooter>&amp;C&amp;"Times New Roman,Regular"Exhibit I - Detail of Permanent Positions by Category</oddFooter>
      </headerFooter>
    </customSheetView>
    <customSheetView guid="{12C66D54-5067-4346-818B-6EAB1C8A9183}" scale="75" showPageBreaks="1" fitToPage="1" printArea="1" view="pageBreakPreview">
      <pane xSplit="1" ySplit="11" topLeftCell="B12" activePane="bottomRight" state="frozen"/>
      <selection pane="bottomRight" activeCell="D15" sqref="D15"/>
      <pageMargins left="0.75" right="0.75" top="1" bottom="1" header="0.5" footer="0.5"/>
      <printOptions horizontalCentered="1"/>
      <pageSetup scale="71" orientation="landscape" r:id="rId4"/>
      <headerFooter alignWithMargins="0">
        <oddFooter>&amp;C&amp;"Times New Roman,Regular"Exhibit I - Detail of Permanent Positions by Category</oddFooter>
      </headerFooter>
    </customSheetView>
    <customSheetView guid="{AAA2C323-B1AD-4B1B-8C8B-BD3EB7204F5D}" scale="75" showPageBreaks="1" fitToPage="1" printArea="1" view="pageBreakPreview">
      <pane xSplit="1" ySplit="11" topLeftCell="B12" activePane="bottomRight" state="frozen"/>
      <selection pane="bottomRight" activeCell="D15" sqref="D15"/>
      <pageMargins left="0.75" right="0.75" top="1" bottom="1" header="0.5" footer="0.5"/>
      <printOptions horizontalCentered="1"/>
      <pageSetup scale="71" orientation="landscape" r:id="rId5"/>
      <headerFooter alignWithMargins="0">
        <oddFooter>&amp;C&amp;"Times New Roman,Regular"Exhibit I - Detail of Permanent Positions by Category</oddFooter>
      </headerFooter>
    </customSheetView>
  </customSheetViews>
  <mergeCells count="18">
    <mergeCell ref="A20:H20"/>
    <mergeCell ref="F10:F11"/>
    <mergeCell ref="A1:H1"/>
    <mergeCell ref="A4:H4"/>
    <mergeCell ref="A5:H5"/>
    <mergeCell ref="A6:H6"/>
    <mergeCell ref="A2:H2"/>
    <mergeCell ref="A3:H3"/>
    <mergeCell ref="A7:H7"/>
    <mergeCell ref="A8:H8"/>
    <mergeCell ref="E10:E11"/>
    <mergeCell ref="B10:B11"/>
    <mergeCell ref="C10:C11"/>
    <mergeCell ref="D10:D11"/>
    <mergeCell ref="D9:H9"/>
    <mergeCell ref="H10:H11"/>
    <mergeCell ref="G10:G11"/>
    <mergeCell ref="A9:A11"/>
  </mergeCells>
  <phoneticPr fontId="0" type="noConversion"/>
  <printOptions horizontalCentered="1"/>
  <pageMargins left="0.75" right="0.75" top="0.75" bottom="0.75" header="0.25" footer="0.5"/>
  <pageSetup scale="90" orientation="landscape" r:id="rId6"/>
  <headerFooter alignWithMargins="0">
    <oddFooter>&amp;C&amp;"Times New Roman,Regular"Exhibit I - Detail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14</vt:i4>
      </vt:variant>
    </vt:vector>
  </HeadingPairs>
  <TitlesOfParts>
    <vt:vector size="26" baseType="lpstr">
      <vt:lpstr>A. Organization Chart</vt:lpstr>
      <vt:lpstr>B. Summary of Requirements </vt:lpstr>
      <vt:lpstr>C. Increases Offsets</vt:lpstr>
      <vt:lpstr>D. Strategic Goals &amp; Objectives</vt:lpstr>
      <vt:lpstr>E. ATB Justification</vt:lpstr>
      <vt:lpstr>F. 2011 Crosswalk</vt:lpstr>
      <vt:lpstr>G. 2012 Crosswalk</vt:lpstr>
      <vt:lpstr>H. Reimbursable Resources</vt:lpstr>
      <vt:lpstr>I. Permanent Positions</vt:lpstr>
      <vt:lpstr>J. Financial Analysis</vt:lpstr>
      <vt:lpstr>K. Summary by Grade</vt:lpstr>
      <vt:lpstr>L. Summary by Object Class</vt:lpstr>
      <vt:lpstr>'B. Summary of Requirements '!DL</vt:lpstr>
      <vt:lpstr>'A. Organization Chart'!Print_Area</vt:lpstr>
      <vt:lpstr>'B. Summary of Requirements '!Print_Area</vt:lpstr>
      <vt:lpstr>'C. Increases Offsets'!Print_Area</vt:lpstr>
      <vt:lpstr>'D. Strategic Goals &amp; Objectives'!Print_Area</vt:lpstr>
      <vt:lpstr>'E. ATB Justification'!Print_Area</vt:lpstr>
      <vt:lpstr>'F. 2011 Crosswalk'!Print_Area</vt:lpstr>
      <vt:lpstr>'G. 2012 Crosswalk'!Print_Area</vt:lpstr>
      <vt:lpstr>'H. Reimbursable Resources'!Print_Area</vt:lpstr>
      <vt:lpstr>'I. Permanent Positions'!Print_Area</vt:lpstr>
      <vt:lpstr>'J. Financial Analysis'!Print_Area</vt:lpstr>
      <vt:lpstr>'K. Summary by Grade'!Print_Area</vt:lpstr>
      <vt:lpstr>'L. Summary by Object Class'!Print_Area</vt:lpstr>
      <vt:lpstr>'H. Reimbursable Resources'!REIMPRO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sdale</dc:creator>
  <cp:lastModifiedBy>rlindsay</cp:lastModifiedBy>
  <cp:lastPrinted>2012-02-07T19:35:17Z</cp:lastPrinted>
  <dcterms:created xsi:type="dcterms:W3CDTF">2003-08-28T20:51:00Z</dcterms:created>
  <dcterms:modified xsi:type="dcterms:W3CDTF">2012-02-08T20:43:55Z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