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75" yWindow="2145" windowWidth="25245" windowHeight="6225" tabRatio="889"/>
  </bookViews>
  <sheets>
    <sheet name="A. Organization Chart " sheetId="21" r:id="rId1"/>
    <sheet name="B. Summary of Requirements " sheetId="3" r:id="rId2"/>
    <sheet name="C. Increases Offsets" sheetId="4" r:id="rId3"/>
    <sheet name="D. Strategic Goals &amp; Objectives" sheetId="5" r:id="rId4"/>
    <sheet name="F. 2011 Crosswalk" sheetId="7" r:id="rId5"/>
    <sheet name="G. 2012 Crosswalk" sheetId="8" r:id="rId6"/>
    <sheet name="H. Reimbursable Resources" sheetId="9" r:id="rId7"/>
    <sheet name="L. Summary by Object Class" sheetId="13" r:id="rId8"/>
    <sheet name="(M) Studies" sheetId="14" r:id="rId9"/>
  </sheets>
  <externalReferences>
    <externalReference r:id="rId10"/>
  </externalReferences>
  <definedNames>
    <definedName name="_11POS_BY_CAT" localSheetId="0">#REF!</definedName>
    <definedName name="_11POS_BY_CAT">#REF!</definedName>
    <definedName name="_1ATTORNEY_SUPP" localSheetId="1">#REF!</definedName>
    <definedName name="_1ATTORNEY_SUPP">#REF!</definedName>
    <definedName name="_2ATTORNEY_SUPP" localSheetId="0">#REF!</definedName>
    <definedName name="_2ATTORNEY_SUPP">#REF!</definedName>
    <definedName name="_2GA_ROLLUP">#REF!</definedName>
    <definedName name="_3GA_ROLLUP" localSheetId="1">'B. Summary of Requirements '!#REF!</definedName>
    <definedName name="_3POS_BY_CAT">#REF!</definedName>
    <definedName name="_4GA_ROLLUP" localSheetId="3">#REF!</definedName>
    <definedName name="_5GA_ROLLUP" localSheetId="6">[1]SumReq!#REF!</definedName>
    <definedName name="_7GA_ROLLUP" localSheetId="0">#REF!</definedName>
    <definedName name="_7GA_ROLLUP">#REF!</definedName>
    <definedName name="_8POS_BY_CAT" localSheetId="1">#REF!</definedName>
    <definedName name="_9POS_BY_CAT" localSheetId="3">#REF!</definedName>
    <definedName name="DL" localSheetId="0">#REF!</definedName>
    <definedName name="DL" localSheetId="1">'B. Summary of Requirements '!$A$3:$X$69</definedName>
    <definedName name="DL">#REF!</definedName>
    <definedName name="EXECSUPP" localSheetId="0">#REF!</definedName>
    <definedName name="EXECSUPP" localSheetId="1">'B. Summary of Requirements '!#REF!</definedName>
    <definedName name="EXECSUPP" localSheetId="3">#REF!</definedName>
    <definedName name="EXECSUPP">#REF!</definedName>
    <definedName name="FY0711.1" localSheetId="0">#REF!</definedName>
    <definedName name="FY0711.1">#REF!</definedName>
    <definedName name="FY0711.5" localSheetId="0">#REF!</definedName>
    <definedName name="FY0711.5">#REF!</definedName>
    <definedName name="FY0712.1" localSheetId="0">#REF!</definedName>
    <definedName name="FY0712.1">#REF!</definedName>
    <definedName name="FY0721.0" localSheetId="0">#REF!</definedName>
    <definedName name="FY0721.0">#REF!</definedName>
    <definedName name="FY0722.0" localSheetId="0">#REF!</definedName>
    <definedName name="FY0722.0">#REF!</definedName>
    <definedName name="FY0723.1" localSheetId="0">#REF!</definedName>
    <definedName name="FY0723.1">#REF!</definedName>
    <definedName name="FY0723.2" localSheetId="0">#REF!</definedName>
    <definedName name="FY0723.2">#REF!</definedName>
    <definedName name="FY0723.3" localSheetId="0">#REF!</definedName>
    <definedName name="FY0723.3">#REF!</definedName>
    <definedName name="FY0724.0" localSheetId="0">#REF!</definedName>
    <definedName name="FY0724.0">#REF!</definedName>
    <definedName name="FY0725.2" localSheetId="0">#REF!</definedName>
    <definedName name="FY0725.2">#REF!</definedName>
    <definedName name="FY0725.3" localSheetId="0">#REF!</definedName>
    <definedName name="FY0725.3">#REF!</definedName>
    <definedName name="FY0725.6" localSheetId="0">#REF!</definedName>
    <definedName name="FY0725.6">#REF!</definedName>
    <definedName name="FY0726.0" localSheetId="0">#REF!</definedName>
    <definedName name="FY0726.0">#REF!</definedName>
    <definedName name="FY0731.0" localSheetId="0">#REF!</definedName>
    <definedName name="FY0731.0">#REF!</definedName>
    <definedName name="FY0732.0" localSheetId="0">#REF!</definedName>
    <definedName name="FY0732.0">#REF!</definedName>
    <definedName name="FY07Ling" localSheetId="0">#REF!</definedName>
    <definedName name="FY07Ling">#REF!</definedName>
    <definedName name="FY07Mult" localSheetId="0">#REF!</definedName>
    <definedName name="FY07Mult">#REF!</definedName>
    <definedName name="FY07PEPI" localSheetId="0">#REF!</definedName>
    <definedName name="FY07PEPI">#REF!</definedName>
    <definedName name="FY07Tot" localSheetId="0">#REF!</definedName>
    <definedName name="FY07Tot">#REF!</definedName>
    <definedName name="FY07Train" localSheetId="0">#REF!</definedName>
    <definedName name="FY07Train">#REF!</definedName>
    <definedName name="FY0811.1" localSheetId="0">#REF!</definedName>
    <definedName name="FY0811.1">#REF!</definedName>
    <definedName name="FY0811.5" localSheetId="0">#REF!</definedName>
    <definedName name="FY0811.5">#REF!</definedName>
    <definedName name="FY0812.1" localSheetId="0">#REF!</definedName>
    <definedName name="FY0812.1">#REF!</definedName>
    <definedName name="FY0821.0" localSheetId="0">#REF!</definedName>
    <definedName name="FY0821.0">#REF!</definedName>
    <definedName name="FY0822.0" localSheetId="0">#REF!</definedName>
    <definedName name="FY0822.0">#REF!</definedName>
    <definedName name="FY0823.1" localSheetId="0">#REF!</definedName>
    <definedName name="FY0823.1">#REF!</definedName>
    <definedName name="FY0823.2" localSheetId="0">#REF!</definedName>
    <definedName name="FY0823.2">#REF!</definedName>
    <definedName name="FY0823.3" localSheetId="0">#REF!</definedName>
    <definedName name="FY0823.3">#REF!</definedName>
    <definedName name="FY0824.0" localSheetId="0">#REF!</definedName>
    <definedName name="FY0824.0">#REF!</definedName>
    <definedName name="FY0825.2" localSheetId="0">#REF!</definedName>
    <definedName name="FY0825.2">#REF!</definedName>
    <definedName name="FY0825.3" localSheetId="0">#REF!</definedName>
    <definedName name="FY0825.3">#REF!</definedName>
    <definedName name="FY0825.6" localSheetId="0">#REF!</definedName>
    <definedName name="FY0825.6">#REF!</definedName>
    <definedName name="FY0826.0" localSheetId="0">#REF!</definedName>
    <definedName name="FY0826.0">#REF!</definedName>
    <definedName name="FY0831.0" localSheetId="0">#REF!</definedName>
    <definedName name="FY0831.0">#REF!</definedName>
    <definedName name="FY0832.0" localSheetId="0">#REF!</definedName>
    <definedName name="FY0832.0">#REF!</definedName>
    <definedName name="FY08Ling" localSheetId="0">#REF!</definedName>
    <definedName name="FY08Ling">#REF!</definedName>
    <definedName name="FY08Mult" localSheetId="0">#REF!</definedName>
    <definedName name="FY08Mult">#REF!</definedName>
    <definedName name="FY08PEPI" localSheetId="0">#REF!</definedName>
    <definedName name="FY08PEPI">#REF!</definedName>
    <definedName name="FY08Tot" localSheetId="0">#REF!</definedName>
    <definedName name="FY08Tot">#REF!</definedName>
    <definedName name="FY08Train" localSheetId="0">#REF!</definedName>
    <definedName name="FY08Train">#REF!</definedName>
    <definedName name="FY0911.1" localSheetId="0">#REF!</definedName>
    <definedName name="FY0911.1">#REF!</definedName>
    <definedName name="FY0911.5" localSheetId="0">#REF!</definedName>
    <definedName name="FY0911.5">#REF!</definedName>
    <definedName name="FY0912.1" localSheetId="0">#REF!</definedName>
    <definedName name="FY0912.1">#REF!</definedName>
    <definedName name="FY0921.0" localSheetId="0">#REF!</definedName>
    <definedName name="FY0921.0">#REF!</definedName>
    <definedName name="FY0922.0" localSheetId="0">#REF!</definedName>
    <definedName name="FY0922.0">#REF!</definedName>
    <definedName name="FY0923.1" localSheetId="0">#REF!</definedName>
    <definedName name="FY0923.1">#REF!</definedName>
    <definedName name="FY0923.2" localSheetId="0">#REF!</definedName>
    <definedName name="FY0923.2">#REF!</definedName>
    <definedName name="FY0923.3" localSheetId="0">#REF!</definedName>
    <definedName name="FY0923.3">#REF!</definedName>
    <definedName name="FY0924.0" localSheetId="0">#REF!</definedName>
    <definedName name="FY0924.0">#REF!</definedName>
    <definedName name="FY0925.2" localSheetId="0">#REF!</definedName>
    <definedName name="FY0925.2">#REF!</definedName>
    <definedName name="FY0925.3" localSheetId="0">#REF!</definedName>
    <definedName name="FY0925.3">#REF!</definedName>
    <definedName name="FY0925.6" localSheetId="0">#REF!</definedName>
    <definedName name="FY0925.6">#REF!</definedName>
    <definedName name="FY0926.0" localSheetId="0">#REF!</definedName>
    <definedName name="FY0926.0">#REF!</definedName>
    <definedName name="FY0931.0" localSheetId="0">#REF!</definedName>
    <definedName name="FY0931.0">#REF!</definedName>
    <definedName name="FY0932.0" localSheetId="0">#REF!</definedName>
    <definedName name="FY0932.0">#REF!</definedName>
    <definedName name="FY09Ling" localSheetId="0">#REF!</definedName>
    <definedName name="FY09Ling">#REF!</definedName>
    <definedName name="FY09Mult" localSheetId="0">#REF!</definedName>
    <definedName name="FY09Mult">#REF!</definedName>
    <definedName name="FY09PEPI" localSheetId="0">#REF!</definedName>
    <definedName name="FY09PEPI">#REF!</definedName>
    <definedName name="FY09Tot" localSheetId="0">#REF!</definedName>
    <definedName name="FY09Tot">#REF!</definedName>
    <definedName name="FY09Train" localSheetId="0">#REF!</definedName>
    <definedName name="FY09Train">#REF!</definedName>
    <definedName name="INTEL" localSheetId="0">#REF!</definedName>
    <definedName name="INTEL" localSheetId="1">'B. Summary of Requirements '!#REF!</definedName>
    <definedName name="INTEL" localSheetId="3">#REF!</definedName>
    <definedName name="INTEL">#REF!</definedName>
    <definedName name="JMD" localSheetId="0">#REF!</definedName>
    <definedName name="JMD" localSheetId="1">'B. Summary of Requirements '!#REF!</definedName>
    <definedName name="JMD" localSheetId="3">#REF!</definedName>
    <definedName name="JMD">#REF!</definedName>
    <definedName name="PART" localSheetId="0">#REF!</definedName>
    <definedName name="PART">#REF!</definedName>
    <definedName name="_xlnm.Print_Area" localSheetId="8">'(M) Studies'!$A$1:$J$18</definedName>
    <definedName name="_xlnm.Print_Area" localSheetId="0">'A. Organization Chart '!$A$1:$O$32</definedName>
    <definedName name="_xlnm.Print_Area" localSheetId="1">'B. Summary of Requirements '!$A$1:$X$81</definedName>
    <definedName name="_xlnm.Print_Area" localSheetId="2">'C. Increases Offsets'!$A$1:$G$13</definedName>
    <definedName name="_xlnm.Print_Area" localSheetId="3">'D. Strategic Goals &amp; Objectives'!$A$1:$P$35</definedName>
    <definedName name="_xlnm.Print_Area" localSheetId="4">'F. 2011 Crosswalk'!$A$1:$P$25</definedName>
    <definedName name="_xlnm.Print_Area" localSheetId="5">'G. 2012 Crosswalk'!$A$1:$R$26</definedName>
    <definedName name="_xlnm.Print_Area" localSheetId="6">'H. Reimbursable Resources'!$A$1:$N$15</definedName>
    <definedName name="_xlnm.Print_Area" localSheetId="7">'L. Summary by Object Class'!$A$1:$K$47</definedName>
    <definedName name="_xlnm.Print_Area">#REF!</definedName>
    <definedName name="REIMPRO" localSheetId="0">#REF!</definedName>
    <definedName name="REIMPRO" localSheetId="6">'H. Reimbursable Resources'!$A$1:$N$14</definedName>
    <definedName name="REIMPRO">#REF!</definedName>
    <definedName name="REIMSOR" localSheetId="0">#REF!</definedName>
    <definedName name="REIMSOR" localSheetId="6">'H. Reimbursable Resources'!$P$17:$AF$29</definedName>
    <definedName name="REIMSOR">#REF!</definedName>
    <definedName name="Z_12C66D54_5067_4346_818B_6EAB1C8A9183_.wvu.Cols" localSheetId="5" hidden="1">'G. 2012 Crosswalk'!$H:$J</definedName>
    <definedName name="Z_12C66D54_5067_4346_818B_6EAB1C8A9183_.wvu.Cols" localSheetId="7" hidden="1">'L. Summary by Object Class'!$J:$L</definedName>
    <definedName name="Z_12C66D54_5067_4346_818B_6EAB1C8A9183_.wvu.PrintArea" localSheetId="8" hidden="1">'(M) Studies'!$A$1:$J$18</definedName>
    <definedName name="Z_12C66D54_5067_4346_818B_6EAB1C8A9183_.wvu.PrintArea" localSheetId="1" hidden="1">'B. Summary of Requirements '!$A$1:$X$79</definedName>
    <definedName name="Z_12C66D54_5067_4346_818B_6EAB1C8A9183_.wvu.PrintArea" localSheetId="2" hidden="1">'C. Increases Offsets'!$A$1:$G$13</definedName>
    <definedName name="Z_12C66D54_5067_4346_818B_6EAB1C8A9183_.wvu.PrintArea" localSheetId="3" hidden="1">'D. Strategic Goals &amp; Objectives'!$A$1:$P$35</definedName>
    <definedName name="Z_12C66D54_5067_4346_818B_6EAB1C8A9183_.wvu.PrintArea" localSheetId="4" hidden="1">'F. 2011 Crosswalk'!$A$1:$O$25</definedName>
    <definedName name="Z_12C66D54_5067_4346_818B_6EAB1C8A9183_.wvu.PrintArea" localSheetId="5" hidden="1">'G. 2012 Crosswalk'!$A$1:$R$26</definedName>
    <definedName name="Z_12C66D54_5067_4346_818B_6EAB1C8A9183_.wvu.PrintArea" localSheetId="6" hidden="1">'H. Reimbursable Resources'!$A$1:$N$15</definedName>
    <definedName name="Z_12C66D54_5067_4346_818B_6EAB1C8A9183_.wvu.PrintArea" localSheetId="7" hidden="1">'L. Summary by Object Class'!$A$1:$K$47</definedName>
    <definedName name="Z_12C66D54_5067_4346_818B_6EAB1C8A9183_.wvu.Rows" localSheetId="3" hidden="1">'D. Strategic Goals &amp; Objectives'!$10:$10</definedName>
    <definedName name="Z_3118AF25_8423_420A_806A_487665220C68_.wvu.Cols" localSheetId="5" hidden="1">'G. 2012 Crosswalk'!$H:$J</definedName>
    <definedName name="Z_3118AF25_8423_420A_806A_487665220C68_.wvu.Cols" localSheetId="7" hidden="1">'L. Summary by Object Class'!$J:$L</definedName>
    <definedName name="Z_3118AF25_8423_420A_806A_487665220C68_.wvu.PrintArea" localSheetId="8" hidden="1">'(M) Studies'!$A$1:$J$18</definedName>
    <definedName name="Z_3118AF25_8423_420A_806A_487665220C68_.wvu.PrintArea" localSheetId="1" hidden="1">'B. Summary of Requirements '!$A$1:$X$79</definedName>
    <definedName name="Z_3118AF25_8423_420A_806A_487665220C68_.wvu.PrintArea" localSheetId="2" hidden="1">'C. Increases Offsets'!$A$1:$G$13</definedName>
    <definedName name="Z_3118AF25_8423_420A_806A_487665220C68_.wvu.PrintArea" localSheetId="3" hidden="1">'D. Strategic Goals &amp; Objectives'!$A$1:$P$35</definedName>
    <definedName name="Z_3118AF25_8423_420A_806A_487665220C68_.wvu.PrintArea" localSheetId="4" hidden="1">'F. 2011 Crosswalk'!$A$1:$O$25</definedName>
    <definedName name="Z_3118AF25_8423_420A_806A_487665220C68_.wvu.PrintArea" localSheetId="5" hidden="1">'G. 2012 Crosswalk'!$A$1:$R$26</definedName>
    <definedName name="Z_3118AF25_8423_420A_806A_487665220C68_.wvu.PrintArea" localSheetId="6" hidden="1">'H. Reimbursable Resources'!$A$1:$N$15</definedName>
    <definedName name="Z_3118AF25_8423_420A_806A_487665220C68_.wvu.PrintArea" localSheetId="7" hidden="1">'L. Summary by Object Class'!$A$1:$K$47</definedName>
    <definedName name="Z_3118AF25_8423_420A_806A_487665220C68_.wvu.Rows" localSheetId="3" hidden="1">'D. Strategic Goals &amp; Objectives'!$10:$10</definedName>
    <definedName name="Z_4148B88B_8ED7_4FDE_9459_DEB244AD0552_.wvu.Cols" localSheetId="4" hidden="1">'F. 2011 Crosswalk'!#REF!</definedName>
    <definedName name="Z_4148B88B_8ED7_4FDE_9459_DEB244AD0552_.wvu.Cols" localSheetId="5" hidden="1">'G. 2012 Crosswalk'!$H:$J</definedName>
    <definedName name="Z_4148B88B_8ED7_4FDE_9459_DEB244AD0552_.wvu.Cols" localSheetId="7" hidden="1">'L. Summary by Object Class'!$J:$L</definedName>
    <definedName name="Z_4148B88B_8ED7_4FDE_9459_DEB244AD0552_.wvu.PrintArea" localSheetId="8" hidden="1">'(M) Studies'!$A$1:$J$18</definedName>
    <definedName name="Z_4148B88B_8ED7_4FDE_9459_DEB244AD0552_.wvu.PrintArea" localSheetId="1" hidden="1">'B. Summary of Requirements '!$A$1:$X$79</definedName>
    <definedName name="Z_4148B88B_8ED7_4FDE_9459_DEB244AD0552_.wvu.PrintArea" localSheetId="2" hidden="1">'C. Increases Offsets'!$A$1:$G$13</definedName>
    <definedName name="Z_4148B88B_8ED7_4FDE_9459_DEB244AD0552_.wvu.PrintArea" localSheetId="3" hidden="1">'D. Strategic Goals &amp; Objectives'!$A$1:$P$35</definedName>
    <definedName name="Z_4148B88B_8ED7_4FDE_9459_DEB244AD0552_.wvu.PrintArea" localSheetId="4" hidden="1">'F. 2011 Crosswalk'!$A$1:$O$25</definedName>
    <definedName name="Z_4148B88B_8ED7_4FDE_9459_DEB244AD0552_.wvu.PrintArea" localSheetId="5" hidden="1">'G. 2012 Crosswalk'!$A$1:$R$26</definedName>
    <definedName name="Z_4148B88B_8ED7_4FDE_9459_DEB244AD0552_.wvu.PrintArea" localSheetId="6" hidden="1">'H. Reimbursable Resources'!$A$1:$N$15</definedName>
    <definedName name="Z_4148B88B_8ED7_4FDE_9459_DEB244AD0552_.wvu.PrintArea" localSheetId="7" hidden="1">'L. Summary by Object Class'!$A$1:$K$47</definedName>
    <definedName name="Z_4148B88B_8ED7_4FDE_9459_DEB244AD0552_.wvu.Rows" localSheetId="3" hidden="1">'D. Strategic Goals &amp; Objectives'!$10:$10</definedName>
    <definedName name="Z_56C0A34E_45B4_448B_85E5_70B3A8E63333_.wvu.Cols" localSheetId="7" hidden="1">'L. Summary by Object Class'!$J:$L</definedName>
    <definedName name="Z_56C0A34E_45B4_448B_85E5_70B3A8E63333_.wvu.PrintArea" localSheetId="8" hidden="1">'(M) Studies'!$A$1:$J$18</definedName>
    <definedName name="Z_56C0A34E_45B4_448B_85E5_70B3A8E63333_.wvu.PrintArea" localSheetId="1" hidden="1">'B. Summary of Requirements '!$A$1:$X$79</definedName>
    <definedName name="Z_56C0A34E_45B4_448B_85E5_70B3A8E63333_.wvu.PrintArea" localSheetId="2" hidden="1">'C. Increases Offsets'!$A$1:$G$13</definedName>
    <definedName name="Z_56C0A34E_45B4_448B_85E5_70B3A8E63333_.wvu.PrintArea" localSheetId="3" hidden="1">'D. Strategic Goals &amp; Objectives'!$A$1:$P$35</definedName>
    <definedName name="Z_56C0A34E_45B4_448B_85E5_70B3A8E63333_.wvu.PrintArea" localSheetId="4" hidden="1">'F. 2011 Crosswalk'!$A$1:$O$25</definedName>
    <definedName name="Z_56C0A34E_45B4_448B_85E5_70B3A8E63333_.wvu.PrintArea" localSheetId="5" hidden="1">'G. 2012 Crosswalk'!$A$1:$R$26</definedName>
    <definedName name="Z_56C0A34E_45B4_448B_85E5_70B3A8E63333_.wvu.PrintArea" localSheetId="6" hidden="1">'H. Reimbursable Resources'!$A$1:$N$15</definedName>
    <definedName name="Z_56C0A34E_45B4_448B_85E5_70B3A8E63333_.wvu.PrintArea" localSheetId="7" hidden="1">'L. Summary by Object Class'!$A$1:$K$47</definedName>
    <definedName name="Z_56C0A34E_45B4_448B_85E5_70B3A8E63333_.wvu.Rows" localSheetId="3" hidden="1">'D. Strategic Goals &amp; Objectives'!$10:$10</definedName>
  </definedNames>
  <calcPr calcId="125725"/>
  <customWorkbookViews>
    <customWorkbookView name="mschneck - Personal View" guid="{3118AF25-8423-420A-806A-487665220C68}" mergeInterval="0" personalView="1" maximized="1" xWindow="1" yWindow="1" windowWidth="1680" windowHeight="797" tabRatio="889" activeSheetId="14" showComments="commIndAndComment"/>
    <customWorkbookView name="debjones - Personal View" guid="{56C0A34E-45B4-448B-85E5-70B3A8E63333}" mergeInterval="0" personalView="1" maximized="1" xWindow="1" yWindow="1" windowWidth="1680" windowHeight="820" tabRatio="889" activeSheetId="3" showComments="commIndAndComment"/>
    <customWorkbookView name="matsatt - Personal View" guid="{4148B88B-8ED7-4FDE-9459-DEB244AD0552}" mergeInterval="0" personalView="1" maximized="1" xWindow="1" yWindow="1" windowWidth="1246" windowHeight="743" tabRatio="889" activeSheetId="3"/>
    <customWorkbookView name="mcupertino - Personal View" guid="{12C66D54-5067-4346-818B-6EAB1C8A9183}" mergeInterval="0" personalView="1" maximized="1" xWindow="1" yWindow="1" windowWidth="1280" windowHeight="833" tabRatio="889" activeSheetId="6"/>
  </customWorkbookViews>
</workbook>
</file>

<file path=xl/calcChain.xml><?xml version="1.0" encoding="utf-8"?>
<calcChain xmlns="http://schemas.openxmlformats.org/spreadsheetml/2006/main">
  <c r="D39" i="13"/>
  <c r="D35"/>
  <c r="M12" i="8"/>
  <c r="K12" i="7"/>
  <c r="B36" i="13"/>
  <c r="B41"/>
  <c r="C39"/>
  <c r="N35" i="5"/>
  <c r="P35"/>
  <c r="G35"/>
  <c r="D35"/>
  <c r="L72" i="3"/>
  <c r="O72"/>
  <c r="R72"/>
  <c r="I72"/>
  <c r="F72"/>
  <c r="X14"/>
  <c r="G35" i="13" l="1"/>
  <c r="E35" l="1"/>
  <c r="E36"/>
  <c r="C40"/>
  <c r="C34"/>
  <c r="C36"/>
  <c r="C37"/>
  <c r="I34" l="1"/>
  <c r="L34"/>
  <c r="E27"/>
  <c r="E26"/>
  <c r="E24"/>
  <c r="E23"/>
  <c r="B12" l="1"/>
  <c r="C12"/>
  <c r="G12" i="4" l="1"/>
  <c r="G11"/>
  <c r="R12" i="8" l="1"/>
  <c r="O12" i="7"/>
  <c r="W73" i="3"/>
  <c r="L10" i="9"/>
  <c r="M10"/>
  <c r="N10"/>
  <c r="I33" i="13"/>
  <c r="I32"/>
  <c r="I31"/>
  <c r="I29"/>
  <c r="I28"/>
  <c r="I27"/>
  <c r="I26"/>
  <c r="I25"/>
  <c r="I24"/>
  <c r="I23"/>
  <c r="I22"/>
  <c r="I21"/>
  <c r="I20"/>
  <c r="I19"/>
  <c r="I18"/>
  <c r="H15"/>
  <c r="H14"/>
  <c r="H13"/>
  <c r="H10"/>
  <c r="H11"/>
  <c r="I15"/>
  <c r="I14"/>
  <c r="I13"/>
  <c r="I11"/>
  <c r="I10"/>
  <c r="N18" i="7"/>
  <c r="N17"/>
  <c r="N14"/>
  <c r="N12"/>
  <c r="M12"/>
  <c r="J30" i="5"/>
  <c r="J31"/>
  <c r="J32"/>
  <c r="I32"/>
  <c r="I31"/>
  <c r="I30"/>
  <c r="J20"/>
  <c r="J21"/>
  <c r="J22"/>
  <c r="J23"/>
  <c r="J24"/>
  <c r="J25"/>
  <c r="I25"/>
  <c r="I24"/>
  <c r="I23"/>
  <c r="I22"/>
  <c r="I21"/>
  <c r="I20"/>
  <c r="J14"/>
  <c r="J15"/>
  <c r="J16"/>
  <c r="I15"/>
  <c r="I16"/>
  <c r="I14"/>
  <c r="V43" i="3" l="1"/>
  <c r="W43" l="1"/>
  <c r="X43"/>
  <c r="N12" i="9"/>
  <c r="L12"/>
  <c r="Q18" i="8"/>
  <c r="Q17"/>
  <c r="Q14"/>
  <c r="Q12"/>
  <c r="P12"/>
  <c r="O13"/>
  <c r="N13"/>
  <c r="L13" i="7"/>
  <c r="A58" i="3"/>
  <c r="E16" i="13" l="1"/>
  <c r="D16"/>
  <c r="C16"/>
  <c r="B16"/>
  <c r="M13" i="8"/>
  <c r="L13"/>
  <c r="L15" s="1"/>
  <c r="L19" s="1"/>
  <c r="K13"/>
  <c r="J13"/>
  <c r="I13"/>
  <c r="I15" s="1"/>
  <c r="I19" s="1"/>
  <c r="H13"/>
  <c r="G13"/>
  <c r="F13"/>
  <c r="F15" s="1"/>
  <c r="F19" s="1"/>
  <c r="E13"/>
  <c r="D13"/>
  <c r="C13"/>
  <c r="B13"/>
  <c r="R13"/>
  <c r="A5"/>
  <c r="A4"/>
  <c r="X69" i="3"/>
  <c r="X72" s="1"/>
  <c r="W69"/>
  <c r="V69"/>
  <c r="W39"/>
  <c r="W44" s="1"/>
  <c r="V39"/>
  <c r="V44" s="1"/>
  <c r="W28"/>
  <c r="V28"/>
  <c r="X28"/>
  <c r="X32"/>
  <c r="W32"/>
  <c r="W33" s="1"/>
  <c r="W34" s="1"/>
  <c r="V32"/>
  <c r="V33" s="1"/>
  <c r="V34" s="1"/>
  <c r="A4" i="5"/>
  <c r="N33"/>
  <c r="M33"/>
  <c r="L33"/>
  <c r="K33"/>
  <c r="J33"/>
  <c r="I33"/>
  <c r="G33"/>
  <c r="F33"/>
  <c r="D33"/>
  <c r="C33"/>
  <c r="P32"/>
  <c r="O32"/>
  <c r="P31"/>
  <c r="O31"/>
  <c r="P30"/>
  <c r="O30"/>
  <c r="P29"/>
  <c r="O29"/>
  <c r="N26"/>
  <c r="M26"/>
  <c r="L26"/>
  <c r="K26"/>
  <c r="J26"/>
  <c r="I26"/>
  <c r="G26"/>
  <c r="F26"/>
  <c r="D26"/>
  <c r="C26"/>
  <c r="P25"/>
  <c r="O25"/>
  <c r="P24"/>
  <c r="O24"/>
  <c r="P23"/>
  <c r="O23"/>
  <c r="P22"/>
  <c r="O22"/>
  <c r="P21"/>
  <c r="O21"/>
  <c r="P20"/>
  <c r="O20"/>
  <c r="N17"/>
  <c r="M17"/>
  <c r="L17"/>
  <c r="K17"/>
  <c r="J17"/>
  <c r="I17"/>
  <c r="G17"/>
  <c r="F17"/>
  <c r="D17"/>
  <c r="C17"/>
  <c r="P16"/>
  <c r="O16"/>
  <c r="P15"/>
  <c r="O15"/>
  <c r="P14"/>
  <c r="O14"/>
  <c r="X39" i="3"/>
  <c r="X44" s="1"/>
  <c r="D70"/>
  <c r="E70"/>
  <c r="E74" s="1"/>
  <c r="E79" s="1"/>
  <c r="H74"/>
  <c r="H79" s="1"/>
  <c r="J70"/>
  <c r="K70"/>
  <c r="K74" s="1"/>
  <c r="K79" s="1"/>
  <c r="N74"/>
  <c r="N79" s="1"/>
  <c r="P70"/>
  <c r="Q70"/>
  <c r="Q74" s="1"/>
  <c r="Q79" s="1"/>
  <c r="S70"/>
  <c r="T70"/>
  <c r="T74" s="1"/>
  <c r="T79" s="1"/>
  <c r="U70"/>
  <c r="U72" s="1"/>
  <c r="J12" i="9"/>
  <c r="D12"/>
  <c r="G12"/>
  <c r="L28" i="13"/>
  <c r="L22"/>
  <c r="C13" i="4"/>
  <c r="D13"/>
  <c r="E13"/>
  <c r="F13"/>
  <c r="D13" i="7"/>
  <c r="H12" i="9"/>
  <c r="C12"/>
  <c r="A5" i="13"/>
  <c r="A4"/>
  <c r="A5" i="9"/>
  <c r="A4"/>
  <c r="A5" i="7"/>
  <c r="A4"/>
  <c r="A5" i="4"/>
  <c r="J16" i="13"/>
  <c r="K16"/>
  <c r="K18"/>
  <c r="L18"/>
  <c r="L19"/>
  <c r="L20"/>
  <c r="J21"/>
  <c r="L21"/>
  <c r="L23"/>
  <c r="L24"/>
  <c r="L25"/>
  <c r="L26"/>
  <c r="L27"/>
  <c r="L29"/>
  <c r="L31"/>
  <c r="L32"/>
  <c r="L33"/>
  <c r="E12" i="9"/>
  <c r="F12"/>
  <c r="I12"/>
  <c r="K12"/>
  <c r="M12"/>
  <c r="B13" i="7"/>
  <c r="C13"/>
  <c r="C15" s="1"/>
  <c r="C19" s="1"/>
  <c r="E13"/>
  <c r="F13"/>
  <c r="F15" s="1"/>
  <c r="F19" s="1"/>
  <c r="G13"/>
  <c r="H13"/>
  <c r="I13"/>
  <c r="I15" s="1"/>
  <c r="I19" s="1"/>
  <c r="J13"/>
  <c r="K13"/>
  <c r="N13"/>
  <c r="N15" s="1"/>
  <c r="N19" s="1"/>
  <c r="X33" i="3" l="1"/>
  <c r="X34" s="1"/>
  <c r="X35" s="1"/>
  <c r="X45" s="1"/>
  <c r="X47" s="1"/>
  <c r="C15" i="8"/>
  <c r="C19" s="1"/>
  <c r="Q13"/>
  <c r="C35" i="13"/>
  <c r="C41" s="1"/>
  <c r="H12"/>
  <c r="H16" s="1"/>
  <c r="I12"/>
  <c r="I16" s="1"/>
  <c r="I35" s="1"/>
  <c r="K35"/>
  <c r="F16"/>
  <c r="G16"/>
  <c r="J35"/>
  <c r="P17" i="5"/>
  <c r="J35"/>
  <c r="P33"/>
  <c r="F35"/>
  <c r="O26"/>
  <c r="C35"/>
  <c r="P26"/>
  <c r="I35"/>
  <c r="O17"/>
  <c r="L35"/>
  <c r="O33"/>
  <c r="M35"/>
  <c r="K35"/>
  <c r="G13" i="4"/>
  <c r="W74" i="3"/>
  <c r="W79" s="1"/>
  <c r="P13" i="8"/>
  <c r="Q15"/>
  <c r="Q19" s="1"/>
  <c r="O13" i="7"/>
  <c r="M13"/>
  <c r="W35" i="3"/>
  <c r="E41" i="13"/>
  <c r="L16" l="1"/>
  <c r="G41"/>
  <c r="L35"/>
  <c r="O35" i="5"/>
  <c r="W45" i="3"/>
  <c r="W48" s="1"/>
  <c r="V45"/>
  <c r="V48" s="1"/>
</calcChain>
</file>

<file path=xl/sharedStrings.xml><?xml version="1.0" encoding="utf-8"?>
<sst xmlns="http://schemas.openxmlformats.org/spreadsheetml/2006/main" count="573" uniqueCount="183">
  <si>
    <t>end of line</t>
  </si>
  <si>
    <t xml:space="preserve">          Total DIRECT requirements</t>
  </si>
  <si>
    <t>23.1  GSA rent (Reimbursable)</t>
  </si>
  <si>
    <t>25.3 DHS Security (Reimbursable)</t>
  </si>
  <si>
    <t>Agt./Atty.</t>
  </si>
  <si>
    <t>Adjustments to Base</t>
  </si>
  <si>
    <t>Domestic Rent and Facilities</t>
  </si>
  <si>
    <t>11.1  Direct FTE &amp; personnel compensation</t>
  </si>
  <si>
    <t xml:space="preserve">       Total </t>
  </si>
  <si>
    <t>Perm. Pos.</t>
  </si>
  <si>
    <t>Location of Description by Decision Unit</t>
  </si>
  <si>
    <t>Reprogrammings / Transfers</t>
  </si>
  <si>
    <t>end of sheet</t>
  </si>
  <si>
    <t>Total Increases</t>
  </si>
  <si>
    <t>23.2 Moving/Lease Expirations/Contract Parking</t>
  </si>
  <si>
    <t>Increase 1</t>
  </si>
  <si>
    <t>Offset 1</t>
  </si>
  <si>
    <t>Offset 2</t>
  </si>
  <si>
    <t>[list all - if applicable]</t>
  </si>
  <si>
    <t>Transfers:</t>
  </si>
  <si>
    <t>Total Adjustments to Base and Technical Adjustments</t>
  </si>
  <si>
    <t xml:space="preserve">Total Adjustments to Base </t>
  </si>
  <si>
    <t>Decreases:</t>
  </si>
  <si>
    <t>Increase/Decrease</t>
  </si>
  <si>
    <t>Decision Unit</t>
  </si>
  <si>
    <t>atb</t>
  </si>
  <si>
    <t>enhance</t>
  </si>
  <si>
    <t>FTE</t>
  </si>
  <si>
    <t>Total</t>
  </si>
  <si>
    <t>LEAP</t>
  </si>
  <si>
    <t>11.5  Total, Other personnel compensation</t>
  </si>
  <si>
    <t xml:space="preserve">     Other Compensation</t>
  </si>
  <si>
    <t xml:space="preserve">     Overtime</t>
  </si>
  <si>
    <t>11.8  Special personal services payments</t>
  </si>
  <si>
    <t>12.0  Personnel benefits</t>
  </si>
  <si>
    <t>21.0  Travel and transportation of persons</t>
  </si>
  <si>
    <t>22.0  Transportation of things</t>
  </si>
  <si>
    <t>23.3  Comm., util., &amp; other misc. charges</t>
  </si>
  <si>
    <t>24.0  Printing and reproduction</t>
  </si>
  <si>
    <t>25.1  Advisory and assistance services</t>
  </si>
  <si>
    <t>25.2 Other services</t>
  </si>
  <si>
    <t>26.0  Supplies and materials</t>
  </si>
  <si>
    <t>31.0  Equipment</t>
  </si>
  <si>
    <t xml:space="preserve">          Total obligations</t>
  </si>
  <si>
    <t>Unobligated balance, start of year</t>
  </si>
  <si>
    <t>Unobligated balance, end of year</t>
  </si>
  <si>
    <t>Recoveries of prior year obligations</t>
  </si>
  <si>
    <t>11.3  Other than full-time permanent</t>
  </si>
  <si>
    <t>Object Classes</t>
  </si>
  <si>
    <t>Other Object Classes:</t>
  </si>
  <si>
    <t>Summary of Reimbursable Resources</t>
  </si>
  <si>
    <t>Decision Unit 1</t>
  </si>
  <si>
    <t>Summary of Requirements by Object Class</t>
  </si>
  <si>
    <t>Overtime</t>
  </si>
  <si>
    <t>Technical Adjustments</t>
  </si>
  <si>
    <t>Program Changes</t>
  </si>
  <si>
    <t>Total Program Changes</t>
  </si>
  <si>
    <t>Subtotal Increases</t>
  </si>
  <si>
    <t>2012 template</t>
  </si>
  <si>
    <t>FY 2011 CJ Submission</t>
  </si>
  <si>
    <t>23.1  GSA rent</t>
  </si>
  <si>
    <t>25.4  Operation and maintenance of facilities</t>
  </si>
  <si>
    <t>Program Increases</t>
  </si>
  <si>
    <t>25.5 Research and development contracts</t>
  </si>
  <si>
    <t>25.7 Operation and maintenance of equipment</t>
  </si>
  <si>
    <t>Pay and Benefits</t>
  </si>
  <si>
    <t>Other Adjustments</t>
  </si>
  <si>
    <t>Foreign Expenses</t>
  </si>
  <si>
    <t>Non-recurral of Personnel</t>
  </si>
  <si>
    <t>(Dollars in Thousands)</t>
  </si>
  <si>
    <t>Other FTE:</t>
  </si>
  <si>
    <t>Total Comp. FTE</t>
  </si>
  <si>
    <t>Total FTE</t>
  </si>
  <si>
    <t>Reimbursable FTE</t>
  </si>
  <si>
    <t>Other FTE</t>
  </si>
  <si>
    <t>Total Compensable FTE</t>
  </si>
  <si>
    <t>Summary of Requirements</t>
  </si>
  <si>
    <t>Reimbursable FTE:</t>
  </si>
  <si>
    <t>Total Program Increases</t>
  </si>
  <si>
    <t>Rescissions</t>
  </si>
  <si>
    <t>Supplementals</t>
  </si>
  <si>
    <t xml:space="preserve">     Subtotal Increases</t>
  </si>
  <si>
    <t xml:space="preserve">    Subtotal Decreases</t>
  </si>
  <si>
    <t>Collections by Source</t>
  </si>
  <si>
    <t>Budgetary Resources:</t>
  </si>
  <si>
    <t>Estimates by budget activity</t>
  </si>
  <si>
    <t>Pos.</t>
  </si>
  <si>
    <t xml:space="preserve"> </t>
  </si>
  <si>
    <t>Amount</t>
  </si>
  <si>
    <t>Increases</t>
  </si>
  <si>
    <t>TOTAL</t>
  </si>
  <si>
    <t>Resources by Department of Justice Strategic Goal/Objective</t>
  </si>
  <si>
    <t>Offsets</t>
  </si>
  <si>
    <t>Strategic Goal and Strategic Objective</t>
  </si>
  <si>
    <t>Direct, Reimb. Other FTE</t>
  </si>
  <si>
    <t>Direct Amount $000s</t>
  </si>
  <si>
    <r>
      <t xml:space="preserve">   1.1 Prevent, disrupt, and defeat terrorist operations before they occur</t>
    </r>
    <r>
      <rPr>
        <b/>
        <sz val="10"/>
        <rFont val="Times New Roman"/>
        <family val="1"/>
      </rPr>
      <t xml:space="preserve"> </t>
    </r>
  </si>
  <si>
    <t>Subtotal, Goal 1</t>
  </si>
  <si>
    <t>Subtotal, Goal 2</t>
  </si>
  <si>
    <t>Subtotal, Goal 3</t>
  </si>
  <si>
    <t>GRAND TOTAL</t>
  </si>
  <si>
    <t>Crosswalk of 2011 Availability</t>
  </si>
  <si>
    <t>2011 Availability</t>
  </si>
  <si>
    <t>Status of Congressionally Requested Studies, Reports, and Evaluations</t>
  </si>
  <si>
    <t>Carryover</t>
  </si>
  <si>
    <t>Recoveries</t>
  </si>
  <si>
    <t xml:space="preserve">Increase/Decrease </t>
  </si>
  <si>
    <t>A: Organizational Chart</t>
  </si>
  <si>
    <t>FY 2013 Request</t>
  </si>
  <si>
    <t>2012 Rescissions</t>
  </si>
  <si>
    <t>2013 Current Services</t>
  </si>
  <si>
    <t>2013 Total Request</t>
  </si>
  <si>
    <t>2013 Adjustments to Base and Technical Adjustments</t>
  </si>
  <si>
    <t>2013 Increases</t>
  </si>
  <si>
    <t>2013 Offsets</t>
  </si>
  <si>
    <t>2013 Request</t>
  </si>
  <si>
    <t>Subtotal Offsets</t>
  </si>
  <si>
    <t>2012 Availability</t>
  </si>
  <si>
    <t>Crosswalk of 2012 Availability</t>
  </si>
  <si>
    <t>2012 Planned</t>
  </si>
  <si>
    <t>2011 Actuals</t>
  </si>
  <si>
    <t>25.3 Purchases of goods &amp; services from Government accounts (Antennas, DHS Sec. Etc.)</t>
  </si>
  <si>
    <t>Total 2012 Enacted (with Rescissions)</t>
  </si>
  <si>
    <t>Increases:</t>
  </si>
  <si>
    <t>2012 Enacted</t>
  </si>
  <si>
    <t>FY 2012 Enacted Without Rescissions</t>
  </si>
  <si>
    <t>2011 Enacted</t>
  </si>
  <si>
    <t>FY 2013 Program Increases/Offsets By Decision Unit</t>
  </si>
  <si>
    <t>2011 Appropriation Enacted w/Rescissions</t>
  </si>
  <si>
    <t>Non-recurral of Non-Personnel</t>
  </si>
  <si>
    <t>Offsets: [list all]</t>
  </si>
  <si>
    <t>2011 Appropriation Enacted</t>
  </si>
  <si>
    <t xml:space="preserve">   1.2  Prosecute those involved in terrorist acts</t>
  </si>
  <si>
    <t xml:space="preserve">    1.3  Combat espionage against the United States </t>
  </si>
  <si>
    <t xml:space="preserve">   2.1  Combat the threat, incidence, and prevalence of violent crime</t>
  </si>
  <si>
    <t xml:space="preserve">   2.4 Combat corruption, economic crimes, and international organized crime</t>
  </si>
  <si>
    <t xml:space="preserve">   2.5 Promote and protect Americans' civil rights</t>
  </si>
  <si>
    <t xml:space="preserve">   2.6 Protect the federal fisc and defend the interests of the United States</t>
  </si>
  <si>
    <t xml:space="preserve">   2.3  Combat the threat, trafficking, and use of illegal drugs and the diversion of
          licit drugs</t>
  </si>
  <si>
    <t xml:space="preserve">   2.2  Prevent and intervene in crimes against vulnerable populations, uphold the
          rights of, and improve services to, America's crime victims</t>
  </si>
  <si>
    <t xml:space="preserve">   3.1 Promote and strengthen relationships and strategies for the administration of 
          justice with state, local, tribal and international law enforcement</t>
  </si>
  <si>
    <t xml:space="preserve">   3.2 Protect judges, witnesses, and other participants in federal proceedings; 
         apprehend fugitives; and ensure the appearance of criminal defendants for 
         judicial proceedings or confinement</t>
  </si>
  <si>
    <t xml:space="preserve">   3.3  Provide for the safe, secure, humane, and cost-effective confinement of 
          detainees awaiting trial and/or sentencing, and those in the custody of the
          Federal Prison System </t>
  </si>
  <si>
    <t xml:space="preserve">   3.4  Adjudicate all immigration cases promptly and impartially in accordance with
          due process</t>
  </si>
  <si>
    <t>Goal 1: Prevent Terrorism and Promote the Nation's Security
            Consistent with the Rule of Law</t>
  </si>
  <si>
    <t>Goal 2: Prevent Crime, Protect the Rights of the 
             American People, and Enforce Federal Law</t>
  </si>
  <si>
    <t xml:space="preserve">Goal 3: Ensure and Support the Fair, Impartial, Efficient, and 
             Transparent Administration of Justice at the Federal,
             State, Local, Tribal and International Levels        </t>
  </si>
  <si>
    <t>Restoration of FY 2012 Prior Year Unobligated Balances</t>
  </si>
  <si>
    <t>Community Oriented Policing Services</t>
  </si>
  <si>
    <t>GRANT PROGRAMS</t>
  </si>
  <si>
    <t>COPS Hiring Program</t>
  </si>
  <si>
    <t>Community Oriented Policing</t>
  </si>
  <si>
    <t>2012 
Enacted (with Rescissions)</t>
  </si>
  <si>
    <t>Transfers.  The amount reflects the transfer of $168.15 million from the COPS account to the Office of Justice Programs (OJP) to support programs appropriated to COPS but administerd by OJP.  The Attorney General shall authorize the transfer of $168.15 from the COPS account to provide funds needed by OJP to administer these programs.  The amount also reflects the transfer of $1.24 million from the COPS account to the Department of Commerce National Institute of Standards and Technology (NIST) to support the development of minimum standards for law enforcement communications and for research, testing and evaluations.  The Attorney General shall authorize the transfer of $1.24 million from the COPS account to provide funds needed for these purposes.  Also, $8.28 million was transferred from the COPS account to the Drug Enforcement Administration (DEA) for Meth Lab Clean-up activities.  The Attorney General shall authorize the transfer of $8.28 million from the COPS account to provide funds for these purposes.  An additional $4.24 million was transferred from grant programs to the COPS S&amp;E Account.</t>
  </si>
  <si>
    <t>41.0 Grants Subsidies &amp; Contributions</t>
  </si>
  <si>
    <t>25.6 Medical Care</t>
  </si>
  <si>
    <t>Rescission</t>
  </si>
  <si>
    <t>Transfers Out</t>
  </si>
  <si>
    <t>Management and Administration</t>
  </si>
  <si>
    <t xml:space="preserve">Office of Community Oriented Policing Services </t>
  </si>
  <si>
    <t>Office of Justice Programs-OJJDP</t>
  </si>
  <si>
    <t>2012 - 2013 Total Change (without Rescission of Balances)</t>
  </si>
  <si>
    <t>Rescission of Balances</t>
  </si>
  <si>
    <t>2013 Total Request (with Rescission of Balances)</t>
  </si>
  <si>
    <t>2012 Enacted (without Rescissions)</t>
  </si>
  <si>
    <t>FY 2011 Enacted Without Balance Rescissions</t>
  </si>
  <si>
    <r>
      <t xml:space="preserve">Rescissions. </t>
    </r>
    <r>
      <rPr>
        <sz val="12"/>
        <rFont val="TimesNewRomanPS"/>
      </rPr>
      <t xml:space="preserve"> $10.2 million was rescinded from COPS prior-year unobligated balances in FY 2011.</t>
    </r>
  </si>
  <si>
    <t>2011 Enacted (with Rescission of Balances)</t>
  </si>
  <si>
    <t xml:space="preserve">NOTE:  All FTE numbers in this table reflect authorized FTE, which is the total number of FTE available to a component. Because the FY 2013 President’s Budget Appendix builds the FTE request using actual FTE rather than authorized, it may not match the FY 2012 FTE enacted and FY 2013 FTE request reflected in this table.  </t>
  </si>
  <si>
    <t>B: Summary of Requirements- GRANTS</t>
  </si>
  <si>
    <t>Total, 
(with Rescission of Balances)</t>
  </si>
  <si>
    <t>C: Program Increases/Offsets By Decision Unit- GRANTS</t>
  </si>
  <si>
    <t>D: Resources by DOJ Strategic Goal and Strategic Objective- GRANTS</t>
  </si>
  <si>
    <t>F: Crosswalk of 2011 Availability- GRANTS</t>
  </si>
  <si>
    <t>Carryover/Recoveries. COPS brought forward a total of $13.77 million from FY 2010 and recovered $16.9 million in FY 2011.</t>
  </si>
  <si>
    <t>G: Crosswalk of 2012 Availability- GRANTS</t>
  </si>
  <si>
    <t xml:space="preserve">Transfers.  The amount reflects the transfer of $12.5 million from the COPS account to the Drug Enforcement Administration (DEA) for Meth Lab Clean-up activities.  The Attorney General shall authorize the transfer of $12.5million from the COPS account to provide funds for these purposes.  </t>
  </si>
  <si>
    <t>Rescissions.  COPS anticipates a $23.6 million rescission from prior-year unobligated balances in FY 2012.</t>
  </si>
  <si>
    <t>Carryover/Recoveries. COPS brought forward a total of $18.1 million from FY 2011 and anticipates recovering $15 million in FY 2012.</t>
  </si>
  <si>
    <t>H: Summary of Reimbursable Resources- GRANTS</t>
  </si>
  <si>
    <t>L: Summary of Requirements by Object Class- GRANTS</t>
  </si>
  <si>
    <t>M.  Status of Congressionally Requested Studies, Reports, and Evaluations- GRANTS</t>
  </si>
  <si>
    <t>1.  The Conference Report associated with the FY 2012 Consolidated and Further Appropriations Act, page 34, directs the COPS Office to provide to the GAO and the Committees on Appropriations a report on its updated staffing model based the results of the DOJ Grantmakers' Workload Analysis not later than 120 days after the enactment of this Act.  Target response to GAO and Committees in May 2012.</t>
  </si>
</sst>
</file>

<file path=xl/styles.xml><?xml version="1.0" encoding="utf-8"?>
<styleSheet xmlns="http://schemas.openxmlformats.org/spreadsheetml/2006/main">
  <numFmts count="8">
    <numFmt numFmtId="5" formatCode="&quot;$&quot;#,##0_);\(&quot;$&quot;#,##0\)"/>
    <numFmt numFmtId="44" formatCode="_(&quot;$&quot;* #,##0.00_);_(&quot;$&quot;* \(#,##0.00\);_(&quot;$&quot;* &quot;-&quot;??_);_(@_)"/>
    <numFmt numFmtId="43" formatCode="_(* #,##0.00_);_(* \(#,##0.00\);_(* &quot;-&quot;??_);_(@_)"/>
    <numFmt numFmtId="164" formatCode="&quot;$&quot;#,##0"/>
    <numFmt numFmtId="165" formatCode="_(* #,##0_);_(* \(#,##0\);_(* &quot;....&quot;_);_(@_)"/>
    <numFmt numFmtId="167" formatCode="_(* #,##0_);_(* \(#,##0\);_(* &quot;-&quot;??_);_(@_)"/>
    <numFmt numFmtId="168" formatCode="_(&quot;$&quot;* #,##0_);_(&quot;$&quot;* \(#,##0\);_(&quot;$&quot;* &quot;-&quot;??_);_(@_)"/>
    <numFmt numFmtId="170" formatCode="0_);\(0\)"/>
  </numFmts>
  <fonts count="59">
    <font>
      <sz val="12"/>
      <name val="Arial"/>
    </font>
    <font>
      <sz val="12"/>
      <name val="TimesNewRomanPS"/>
    </font>
    <font>
      <sz val="12"/>
      <name val="Times New Roman"/>
      <family val="1"/>
    </font>
    <font>
      <sz val="12"/>
      <name val="Times New Roman"/>
      <family val="1"/>
    </font>
    <font>
      <sz val="12"/>
      <name val="Times New Roman"/>
      <family val="1"/>
    </font>
    <font>
      <sz val="10"/>
      <color indexed="8"/>
      <name val="Times New Roman"/>
      <family val="1"/>
    </font>
    <font>
      <i/>
      <sz val="10"/>
      <color indexed="8"/>
      <name val="Times New Roman"/>
      <family val="1"/>
    </font>
    <font>
      <sz val="10"/>
      <name val="Times New Roman"/>
      <family val="1"/>
    </font>
    <font>
      <b/>
      <sz val="14"/>
      <name val="Times New Roman"/>
      <family val="1"/>
    </font>
    <font>
      <sz val="13"/>
      <name val="Times New Roman"/>
      <family val="1"/>
    </font>
    <font>
      <sz val="8"/>
      <color indexed="8"/>
      <name val="Times New Roman"/>
      <family val="1"/>
    </font>
    <font>
      <b/>
      <sz val="12"/>
      <name val="Arial"/>
      <family val="2"/>
    </font>
    <font>
      <sz val="12"/>
      <name val="Arial"/>
      <family val="2"/>
    </font>
    <font>
      <sz val="10"/>
      <name val="Arial"/>
      <family val="2"/>
    </font>
    <font>
      <b/>
      <sz val="12"/>
      <name val="Times New Roman"/>
      <family val="1"/>
    </font>
    <font>
      <b/>
      <sz val="16"/>
      <name val="Times New Roman"/>
      <family val="1"/>
    </font>
    <font>
      <sz val="12"/>
      <color indexed="8"/>
      <name val="TMS"/>
    </font>
    <font>
      <u/>
      <sz val="12"/>
      <color indexed="8"/>
      <name val="TMS"/>
    </font>
    <font>
      <sz val="10"/>
      <name val="Arial"/>
      <family val="2"/>
    </font>
    <font>
      <b/>
      <u/>
      <sz val="12"/>
      <name val="Arial"/>
      <family val="2"/>
    </font>
    <font>
      <b/>
      <sz val="10"/>
      <name val="Times New Roman"/>
      <family val="1"/>
    </font>
    <font>
      <sz val="14"/>
      <name val="Arial"/>
      <family val="2"/>
    </font>
    <font>
      <b/>
      <sz val="10"/>
      <color indexed="8"/>
      <name val="Times New Roman"/>
      <family val="1"/>
    </font>
    <font>
      <sz val="8"/>
      <name val="Arial"/>
      <family val="2"/>
    </font>
    <font>
      <b/>
      <sz val="18"/>
      <name val="Times New Roman"/>
      <family val="1"/>
    </font>
    <font>
      <sz val="18"/>
      <name val="Times New Roman"/>
      <family val="1"/>
    </font>
    <font>
      <b/>
      <i/>
      <sz val="10"/>
      <name val="Arial"/>
      <family val="2"/>
    </font>
    <font>
      <i/>
      <sz val="10"/>
      <name val="Arial"/>
      <family val="2"/>
    </font>
    <font>
      <b/>
      <u/>
      <sz val="14"/>
      <name val="Arial"/>
      <family val="2"/>
    </font>
    <font>
      <sz val="14"/>
      <name val="Arial"/>
      <family val="2"/>
    </font>
    <font>
      <sz val="20"/>
      <name val="Arial"/>
      <family val="2"/>
    </font>
    <font>
      <sz val="8"/>
      <name val="Arial"/>
      <family val="2"/>
    </font>
    <font>
      <sz val="12"/>
      <color indexed="9"/>
      <name val="Arial"/>
      <family val="2"/>
    </font>
    <font>
      <sz val="12"/>
      <color indexed="9"/>
      <name val="Times New Roman"/>
      <family val="1"/>
    </font>
    <font>
      <sz val="10"/>
      <color indexed="9"/>
      <name val="Times New Roman"/>
      <family val="1"/>
    </font>
    <font>
      <sz val="10"/>
      <color indexed="9"/>
      <name val="Arial"/>
      <family val="2"/>
    </font>
    <font>
      <sz val="8"/>
      <color indexed="9"/>
      <name val="Arial"/>
      <family val="2"/>
    </font>
    <font>
      <sz val="8"/>
      <color indexed="9"/>
      <name val="Arial"/>
      <family val="2"/>
    </font>
    <font>
      <sz val="8"/>
      <name val="Times New Roman"/>
      <family val="1"/>
    </font>
    <font>
      <sz val="8"/>
      <color indexed="9"/>
      <name val="Times New Roman"/>
      <family val="1"/>
    </font>
    <font>
      <sz val="8"/>
      <color indexed="9"/>
      <name val="Times New Roman"/>
      <family val="1"/>
    </font>
    <font>
      <sz val="8"/>
      <name val="Times New Roman"/>
      <family val="1"/>
    </font>
    <font>
      <sz val="12"/>
      <name val="Arial"/>
      <family val="2"/>
    </font>
    <font>
      <sz val="18"/>
      <name val="Arial"/>
      <family val="2"/>
    </font>
    <font>
      <sz val="16"/>
      <name val="Arial"/>
      <family val="2"/>
    </font>
    <font>
      <b/>
      <sz val="12"/>
      <color indexed="9"/>
      <name val="Arial"/>
      <family val="2"/>
    </font>
    <font>
      <u/>
      <sz val="12"/>
      <name val="Times New Roman"/>
      <family val="1"/>
    </font>
    <font>
      <b/>
      <sz val="9"/>
      <name val="Times New Roman"/>
      <family val="1"/>
    </font>
    <font>
      <sz val="16"/>
      <name val="Times New Roman"/>
      <family val="1"/>
    </font>
    <font>
      <u/>
      <sz val="10"/>
      <name val="Times New Roman"/>
      <family val="1"/>
    </font>
    <font>
      <b/>
      <sz val="10"/>
      <name val="Arial"/>
      <family val="2"/>
    </font>
    <font>
      <i/>
      <sz val="10"/>
      <name val="Times New Roman"/>
      <family val="1"/>
    </font>
    <font>
      <b/>
      <u/>
      <sz val="12"/>
      <name val="Times New Roman"/>
      <family val="1"/>
    </font>
    <font>
      <u/>
      <sz val="16"/>
      <name val="Arial"/>
      <family val="2"/>
    </font>
    <font>
      <sz val="10"/>
      <name val="Arial"/>
      <family val="2"/>
    </font>
    <font>
      <sz val="12"/>
      <color theme="0"/>
      <name val="Arial"/>
      <family val="2"/>
    </font>
    <font>
      <b/>
      <u/>
      <sz val="14"/>
      <name val="Times New Roman"/>
      <family val="1"/>
    </font>
    <font>
      <b/>
      <strike/>
      <sz val="12"/>
      <name val="Times New Roman"/>
      <family val="1"/>
    </font>
    <font>
      <strike/>
      <sz val="12"/>
      <name val="Times New Roman"/>
      <family val="1"/>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rgb="FFFFFF00"/>
        <bgColor indexed="64"/>
      </patternFill>
    </fill>
  </fills>
  <borders count="67">
    <border>
      <left/>
      <right/>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thin">
        <color indexed="23"/>
      </bottom>
      <diagonal/>
    </border>
    <border>
      <left style="thin">
        <color indexed="64"/>
      </left>
      <right style="thin">
        <color indexed="64"/>
      </right>
      <top style="thin">
        <color indexed="23"/>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thin">
        <color indexed="23"/>
      </bottom>
      <diagonal/>
    </border>
    <border>
      <left style="thin">
        <color indexed="64"/>
      </left>
      <right/>
      <top style="thin">
        <color indexed="23"/>
      </top>
      <bottom style="thin">
        <color indexed="23"/>
      </bottom>
      <diagonal/>
    </border>
    <border>
      <left style="thin">
        <color indexed="64"/>
      </left>
      <right/>
      <top style="thin">
        <color indexed="23"/>
      </top>
      <bottom style="hair">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hair">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indexed="64"/>
      </left>
      <right/>
      <top style="hair">
        <color indexed="64"/>
      </top>
      <bottom/>
      <diagonal/>
    </border>
    <border>
      <left/>
      <right/>
      <top style="hair">
        <color indexed="64"/>
      </top>
      <bottom style="hair">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diagonal/>
    </border>
    <border>
      <left style="thin">
        <color indexed="64"/>
      </left>
      <right/>
      <top/>
      <bottom style="thin">
        <color indexed="23"/>
      </bottom>
      <diagonal/>
    </border>
    <border>
      <left/>
      <right/>
      <top/>
      <bottom style="thin">
        <color indexed="23"/>
      </bottom>
      <diagonal/>
    </border>
    <border>
      <left style="thin">
        <color indexed="64"/>
      </left>
      <right style="thin">
        <color indexed="64"/>
      </right>
      <top/>
      <bottom style="medium">
        <color indexed="64"/>
      </bottom>
      <diagonal/>
    </border>
    <border>
      <left/>
      <right/>
      <top style="thin">
        <color indexed="23"/>
      </top>
      <bottom style="hair">
        <color indexed="64"/>
      </bottom>
      <diagonal/>
    </border>
    <border>
      <left/>
      <right/>
      <top style="thin">
        <color indexed="23"/>
      </top>
      <bottom style="thin">
        <color indexed="23"/>
      </bottom>
      <diagonal/>
    </border>
    <border>
      <left style="thin">
        <color indexed="64"/>
      </left>
      <right/>
      <top style="thin">
        <color indexed="23"/>
      </top>
      <bottom style="thin">
        <color indexed="64"/>
      </bottom>
      <diagonal/>
    </border>
    <border>
      <left/>
      <right/>
      <top style="thin">
        <color indexed="23"/>
      </top>
      <bottom style="thin">
        <color indexed="64"/>
      </bottom>
      <diagonal/>
    </border>
    <border>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hair">
        <color indexed="64"/>
      </bottom>
      <diagonal/>
    </border>
    <border>
      <left style="thin">
        <color indexed="64"/>
      </left>
      <right/>
      <top style="medium">
        <color indexed="64"/>
      </top>
      <bottom style="thin">
        <color indexed="23"/>
      </bottom>
      <diagonal/>
    </border>
    <border>
      <left/>
      <right/>
      <top style="medium">
        <color indexed="64"/>
      </top>
      <bottom style="thin">
        <color indexed="23"/>
      </bottom>
      <diagonal/>
    </border>
    <border>
      <left style="thin">
        <color indexed="64"/>
      </left>
      <right style="thin">
        <color indexed="64"/>
      </right>
      <top style="medium">
        <color indexed="64"/>
      </top>
      <bottom style="thin">
        <color indexed="23"/>
      </bottom>
      <diagonal/>
    </border>
    <border>
      <left/>
      <right style="thin">
        <color indexed="64"/>
      </right>
      <top style="medium">
        <color indexed="64"/>
      </top>
      <bottom style="thin">
        <color indexed="23"/>
      </bottom>
      <diagonal/>
    </border>
    <border>
      <left/>
      <right style="thin">
        <color indexed="64"/>
      </right>
      <top style="thin">
        <color indexed="64"/>
      </top>
      <bottom style="hair">
        <color indexed="64"/>
      </bottom>
      <diagonal/>
    </border>
  </borders>
  <cellStyleXfs count="14">
    <xf numFmtId="0" fontId="0" fillId="0" borderId="0"/>
    <xf numFmtId="43" fontId="18" fillId="0" borderId="0" applyFont="0" applyFill="0" applyBorder="0" applyAlignment="0" applyProtection="0"/>
    <xf numFmtId="43" fontId="13" fillId="0" borderId="0" applyFont="0" applyFill="0" applyBorder="0" applyAlignment="0" applyProtection="0"/>
    <xf numFmtId="44" fontId="18" fillId="0" borderId="0" applyFont="0" applyFill="0" applyBorder="0" applyAlignment="0" applyProtection="0"/>
    <xf numFmtId="44" fontId="13" fillId="0" borderId="0" applyFont="0" applyFill="0" applyBorder="0" applyAlignment="0" applyProtection="0"/>
    <xf numFmtId="0" fontId="12" fillId="0" borderId="0"/>
    <xf numFmtId="0" fontId="54" fillId="0" borderId="0"/>
    <xf numFmtId="0" fontId="13" fillId="0" borderId="0"/>
    <xf numFmtId="0" fontId="18" fillId="0" borderId="0"/>
    <xf numFmtId="0" fontId="18"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cellStyleXfs>
  <cellXfs count="659">
    <xf numFmtId="0" fontId="0" fillId="0" borderId="0" xfId="0"/>
    <xf numFmtId="165" fontId="1" fillId="0" borderId="0" xfId="0" applyNumberFormat="1" applyFont="1" applyAlignment="1"/>
    <xf numFmtId="165" fontId="1" fillId="0" borderId="0" xfId="0" applyNumberFormat="1" applyFont="1" applyBorder="1" applyAlignment="1"/>
    <xf numFmtId="165" fontId="4" fillId="0" borderId="0" xfId="0" applyNumberFormat="1" applyFont="1"/>
    <xf numFmtId="3" fontId="4" fillId="0" borderId="0" xfId="0" applyNumberFormat="1" applyFont="1" applyAlignment="1"/>
    <xf numFmtId="165" fontId="7" fillId="0" borderId="0" xfId="0" applyNumberFormat="1" applyFont="1" applyAlignment="1"/>
    <xf numFmtId="165" fontId="4" fillId="0" borderId="0" xfId="0" applyNumberFormat="1" applyFont="1" applyAlignment="1"/>
    <xf numFmtId="165" fontId="3" fillId="0" borderId="0" xfId="0" applyNumberFormat="1" applyFont="1" applyAlignment="1"/>
    <xf numFmtId="165" fontId="5" fillId="2" borderId="0" xfId="0" applyNumberFormat="1" applyFont="1" applyFill="1" applyAlignment="1"/>
    <xf numFmtId="165" fontId="5" fillId="2" borderId="0" xfId="0" applyNumberFormat="1" applyFont="1" applyFill="1" applyBorder="1" applyAlignment="1"/>
    <xf numFmtId="165" fontId="6" fillId="2" borderId="0" xfId="0" applyNumberFormat="1" applyFont="1" applyFill="1" applyBorder="1" applyAlignment="1"/>
    <xf numFmtId="165" fontId="10" fillId="2" borderId="0" xfId="0" applyNumberFormat="1" applyFont="1" applyFill="1" applyAlignment="1"/>
    <xf numFmtId="165" fontId="4" fillId="0" borderId="0" xfId="0" applyNumberFormat="1" applyFont="1" applyAlignment="1">
      <alignment horizontal="right"/>
    </xf>
    <xf numFmtId="3" fontId="15" fillId="0" borderId="0" xfId="0" applyNumberFormat="1" applyFont="1" applyAlignment="1"/>
    <xf numFmtId="165" fontId="2" fillId="0" borderId="0" xfId="0" applyNumberFormat="1" applyFont="1" applyAlignment="1"/>
    <xf numFmtId="165" fontId="16" fillId="2" borderId="0" xfId="0" applyNumberFormat="1" applyFont="1" applyFill="1" applyAlignment="1"/>
    <xf numFmtId="165" fontId="17" fillId="2" borderId="0" xfId="0" applyNumberFormat="1" applyFont="1" applyFill="1" applyAlignment="1">
      <alignment horizontal="centerContinuous"/>
    </xf>
    <xf numFmtId="165" fontId="16" fillId="2" borderId="0" xfId="0" applyNumberFormat="1" applyFont="1" applyFill="1" applyAlignment="1">
      <alignment horizontal="centerContinuous"/>
    </xf>
    <xf numFmtId="165" fontId="4" fillId="0" borderId="0" xfId="0" applyNumberFormat="1" applyFont="1" applyBorder="1"/>
    <xf numFmtId="0" fontId="18" fillId="0" borderId="0" xfId="8"/>
    <xf numFmtId="5" fontId="20" fillId="0" borderId="0" xfId="8" applyNumberFormat="1" applyFont="1" applyBorder="1"/>
    <xf numFmtId="165" fontId="1" fillId="3" borderId="0" xfId="0" applyNumberFormat="1" applyFont="1" applyFill="1" applyAlignment="1"/>
    <xf numFmtId="165" fontId="1" fillId="0" borderId="0" xfId="0" applyNumberFormat="1" applyFont="1" applyFill="1" applyAlignment="1"/>
    <xf numFmtId="0" fontId="7" fillId="0" borderId="8" xfId="8" applyFont="1" applyBorder="1"/>
    <xf numFmtId="0" fontId="7" fillId="0" borderId="8" xfId="8" applyFont="1" applyBorder="1" applyAlignment="1">
      <alignment horizontal="center"/>
    </xf>
    <xf numFmtId="3" fontId="4" fillId="0" borderId="10" xfId="0" applyNumberFormat="1" applyFont="1" applyBorder="1" applyAlignment="1"/>
    <xf numFmtId="0" fontId="18" fillId="0" borderId="0" xfId="8" applyBorder="1"/>
    <xf numFmtId="165" fontId="4" fillId="0" borderId="0" xfId="0" applyNumberFormat="1" applyFont="1" applyFill="1" applyAlignment="1"/>
    <xf numFmtId="165" fontId="5" fillId="4" borderId="0" xfId="0" applyNumberFormat="1" applyFont="1" applyFill="1" applyAlignment="1">
      <alignment horizontal="right"/>
    </xf>
    <xf numFmtId="165" fontId="5" fillId="4" borderId="0" xfId="0" applyNumberFormat="1" applyFont="1" applyFill="1" applyAlignment="1"/>
    <xf numFmtId="0" fontId="0" fillId="0" borderId="0" xfId="0" applyBorder="1" applyAlignment="1">
      <alignment horizontal="center"/>
    </xf>
    <xf numFmtId="0" fontId="0" fillId="0" borderId="0" xfId="0" applyAlignment="1">
      <alignment horizontal="center"/>
    </xf>
    <xf numFmtId="0" fontId="0" fillId="0" borderId="0" xfId="0" applyFill="1"/>
    <xf numFmtId="3" fontId="14" fillId="0" borderId="0" xfId="0" applyNumberFormat="1" applyFont="1" applyAlignment="1">
      <alignment horizontal="centerContinuous"/>
    </xf>
    <xf numFmtId="165" fontId="14" fillId="0" borderId="0" xfId="0" applyNumberFormat="1" applyFont="1" applyAlignment="1">
      <alignment horizontal="centerContinuous"/>
    </xf>
    <xf numFmtId="165" fontId="5" fillId="0" borderId="0" xfId="0" applyNumberFormat="1" applyFont="1" applyFill="1" applyBorder="1" applyAlignment="1"/>
    <xf numFmtId="165" fontId="12" fillId="4" borderId="0" xfId="0" applyNumberFormat="1" applyFont="1" applyFill="1" applyAlignment="1"/>
    <xf numFmtId="165" fontId="28" fillId="4" borderId="0" xfId="0" applyNumberFormat="1" applyFont="1" applyFill="1" applyAlignment="1">
      <alignment horizontal="centerContinuous"/>
    </xf>
    <xf numFmtId="0" fontId="13" fillId="4" borderId="0" xfId="8" applyFont="1" applyFill="1"/>
    <xf numFmtId="0" fontId="12" fillId="0" borderId="0" xfId="0" applyFont="1" applyFill="1" applyBorder="1" applyAlignment="1">
      <alignment vertical="top" wrapText="1"/>
    </xf>
    <xf numFmtId="0" fontId="12" fillId="0" borderId="0" xfId="0" applyFont="1" applyFill="1" applyBorder="1" applyAlignment="1"/>
    <xf numFmtId="165" fontId="19" fillId="4" borderId="0" xfId="0" applyNumberFormat="1" applyFont="1" applyFill="1" applyAlignment="1">
      <alignment horizontal="centerContinuous"/>
    </xf>
    <xf numFmtId="0" fontId="30" fillId="0" borderId="0" xfId="0" applyFont="1" applyFill="1" applyBorder="1" applyAlignment="1">
      <alignment vertical="top" wrapText="1"/>
    </xf>
    <xf numFmtId="0" fontId="27" fillId="0" borderId="0" xfId="8" applyFont="1" applyFill="1" applyAlignment="1"/>
    <xf numFmtId="0" fontId="26" fillId="0" borderId="0" xfId="8" applyFont="1" applyFill="1" applyAlignment="1"/>
    <xf numFmtId="165" fontId="4" fillId="0" borderId="0" xfId="0" applyNumberFormat="1" applyFont="1" applyBorder="1" applyAlignment="1"/>
    <xf numFmtId="165" fontId="33" fillId="0" borderId="0" xfId="0" applyNumberFormat="1" applyFont="1" applyAlignment="1"/>
    <xf numFmtId="165" fontId="34" fillId="2" borderId="0" xfId="0" applyNumberFormat="1" applyFont="1" applyFill="1" applyAlignment="1"/>
    <xf numFmtId="0" fontId="35" fillId="0" borderId="0" xfId="8" applyFont="1"/>
    <xf numFmtId="170" fontId="1" fillId="3" borderId="0" xfId="0" applyNumberFormat="1" applyFont="1" applyFill="1" applyAlignment="1"/>
    <xf numFmtId="0" fontId="37" fillId="0" borderId="0" xfId="0" applyFont="1"/>
    <xf numFmtId="165" fontId="36" fillId="0" borderId="0" xfId="0" applyNumberFormat="1" applyFont="1"/>
    <xf numFmtId="165" fontId="23" fillId="0" borderId="0" xfId="0" applyNumberFormat="1" applyFont="1"/>
    <xf numFmtId="165" fontId="36" fillId="0" borderId="0" xfId="0" applyNumberFormat="1" applyFont="1" applyAlignment="1"/>
    <xf numFmtId="165" fontId="23" fillId="0" borderId="0" xfId="0" applyNumberFormat="1" applyFont="1" applyAlignment="1"/>
    <xf numFmtId="165" fontId="40" fillId="0" borderId="0" xfId="0" applyNumberFormat="1" applyFont="1" applyAlignment="1"/>
    <xf numFmtId="165" fontId="41" fillId="0" borderId="0" xfId="0" applyNumberFormat="1" applyFont="1" applyAlignment="1"/>
    <xf numFmtId="3" fontId="39" fillId="0" borderId="0" xfId="0" applyNumberFormat="1" applyFont="1" applyAlignment="1"/>
    <xf numFmtId="3" fontId="38" fillId="0" borderId="0" xfId="0" applyNumberFormat="1" applyFont="1" applyAlignment="1"/>
    <xf numFmtId="0" fontId="37" fillId="0" borderId="0" xfId="8" applyFont="1"/>
    <xf numFmtId="0" fontId="31" fillId="0" borderId="0" xfId="8" applyFont="1"/>
    <xf numFmtId="37" fontId="4" fillId="0" borderId="11" xfId="0" applyNumberFormat="1" applyFont="1" applyBorder="1" applyAlignment="1"/>
    <xf numFmtId="37" fontId="4" fillId="0" borderId="10" xfId="0" applyNumberFormat="1" applyFont="1" applyBorder="1"/>
    <xf numFmtId="37" fontId="4" fillId="0" borderId="11" xfId="0" applyNumberFormat="1" applyFont="1" applyBorder="1"/>
    <xf numFmtId="37" fontId="20" fillId="0" borderId="0" xfId="8" applyNumberFormat="1" applyFont="1" applyBorder="1"/>
    <xf numFmtId="37" fontId="5" fillId="2" borderId="11" xfId="0" applyNumberFormat="1" applyFont="1" applyFill="1" applyBorder="1" applyAlignment="1"/>
    <xf numFmtId="37" fontId="5" fillId="2" borderId="14" xfId="0" applyNumberFormat="1" applyFont="1" applyFill="1" applyBorder="1" applyAlignment="1"/>
    <xf numFmtId="37" fontId="5" fillId="2" borderId="10" xfId="0" applyNumberFormat="1" applyFont="1" applyFill="1" applyBorder="1" applyAlignment="1"/>
    <xf numFmtId="37" fontId="5" fillId="0" borderId="14" xfId="0" applyNumberFormat="1" applyFont="1" applyFill="1" applyBorder="1" applyAlignment="1"/>
    <xf numFmtId="37" fontId="5" fillId="0" borderId="10" xfId="0" applyNumberFormat="1" applyFont="1" applyFill="1" applyBorder="1" applyAlignment="1"/>
    <xf numFmtId="37" fontId="5" fillId="0" borderId="11" xfId="0" applyNumberFormat="1" applyFont="1" applyFill="1" applyBorder="1" applyAlignment="1"/>
    <xf numFmtId="37" fontId="6" fillId="2" borderId="14" xfId="0" applyNumberFormat="1" applyFont="1" applyFill="1" applyBorder="1" applyAlignment="1"/>
    <xf numFmtId="37" fontId="6" fillId="2" borderId="10" xfId="0" applyNumberFormat="1" applyFont="1" applyFill="1" applyBorder="1" applyAlignment="1"/>
    <xf numFmtId="37" fontId="6" fillId="2" borderId="11" xfId="0" applyNumberFormat="1" applyFont="1" applyFill="1" applyBorder="1" applyAlignment="1"/>
    <xf numFmtId="37" fontId="5" fillId="2" borderId="7" xfId="0" applyNumberFormat="1" applyFont="1" applyFill="1" applyBorder="1" applyAlignment="1"/>
    <xf numFmtId="37" fontId="5" fillId="2" borderId="0" xfId="0" applyNumberFormat="1" applyFont="1" applyFill="1" applyBorder="1" applyAlignment="1"/>
    <xf numFmtId="37" fontId="5" fillId="2" borderId="18" xfId="0" applyNumberFormat="1" applyFont="1" applyFill="1" applyBorder="1" applyAlignment="1"/>
    <xf numFmtId="37" fontId="5" fillId="2" borderId="20" xfId="0" applyNumberFormat="1" applyFont="1" applyFill="1" applyBorder="1" applyAlignment="1"/>
    <xf numFmtId="37" fontId="5" fillId="2" borderId="22" xfId="0" applyNumberFormat="1" applyFont="1" applyFill="1" applyBorder="1" applyAlignment="1"/>
    <xf numFmtId="37" fontId="5" fillId="0" borderId="22" xfId="0" applyNumberFormat="1" applyFont="1" applyFill="1" applyBorder="1" applyAlignment="1"/>
    <xf numFmtId="165" fontId="29" fillId="0" borderId="0" xfId="0" applyNumberFormat="1" applyFont="1" applyAlignment="1"/>
    <xf numFmtId="37" fontId="4" fillId="0" borderId="14" xfId="0" applyNumberFormat="1" applyFont="1" applyBorder="1" applyAlignment="1">
      <alignment horizontal="center"/>
    </xf>
    <xf numFmtId="37" fontId="4" fillId="0" borderId="10" xfId="0" applyNumberFormat="1" applyFont="1" applyBorder="1" applyAlignment="1">
      <alignment horizontal="center"/>
    </xf>
    <xf numFmtId="37" fontId="4" fillId="0" borderId="10" xfId="0" applyNumberFormat="1" applyFont="1" applyBorder="1" applyAlignment="1"/>
    <xf numFmtId="3" fontId="4" fillId="0" borderId="11" xfId="0" applyNumberFormat="1" applyFont="1" applyBorder="1" applyAlignment="1"/>
    <xf numFmtId="164" fontId="14" fillId="0" borderId="2" xfId="0" applyNumberFormat="1" applyFont="1" applyBorder="1" applyAlignment="1"/>
    <xf numFmtId="164" fontId="14" fillId="0" borderId="3" xfId="0" applyNumberFormat="1" applyFont="1" applyBorder="1" applyAlignment="1"/>
    <xf numFmtId="3" fontId="4" fillId="0" borderId="2" xfId="0" applyNumberFormat="1" applyFont="1" applyBorder="1" applyAlignment="1"/>
    <xf numFmtId="37" fontId="4" fillId="0" borderId="7" xfId="0" applyNumberFormat="1" applyFont="1" applyBorder="1"/>
    <xf numFmtId="37" fontId="4" fillId="0" borderId="12" xfId="0" applyNumberFormat="1" applyFont="1" applyBorder="1"/>
    <xf numFmtId="0" fontId="5" fillId="2" borderId="31" xfId="0" applyNumberFormat="1" applyFont="1" applyFill="1" applyBorder="1" applyAlignment="1">
      <alignment horizontal="left" indent="1"/>
    </xf>
    <xf numFmtId="0" fontId="5" fillId="2" borderId="12" xfId="0" applyNumberFormat="1" applyFont="1" applyFill="1" applyBorder="1" applyAlignment="1">
      <alignment horizontal="left" indent="1"/>
    </xf>
    <xf numFmtId="0" fontId="6" fillId="2" borderId="12" xfId="0" applyNumberFormat="1" applyFont="1" applyFill="1" applyBorder="1" applyAlignment="1">
      <alignment horizontal="left" indent="2"/>
    </xf>
    <xf numFmtId="0" fontId="5" fillId="2" borderId="22" xfId="0" applyNumberFormat="1" applyFont="1" applyFill="1" applyBorder="1" applyAlignment="1">
      <alignment horizontal="left" indent="1"/>
    </xf>
    <xf numFmtId="0" fontId="5" fillId="2" borderId="32" xfId="0" applyNumberFormat="1" applyFont="1" applyFill="1" applyBorder="1" applyAlignment="1">
      <alignment horizontal="left" indent="2"/>
    </xf>
    <xf numFmtId="0" fontId="5" fillId="2" borderId="12" xfId="0" applyNumberFormat="1" applyFont="1" applyFill="1" applyBorder="1" applyAlignment="1">
      <alignment horizontal="left" indent="2"/>
    </xf>
    <xf numFmtId="0" fontId="22" fillId="2" borderId="12" xfId="0" applyNumberFormat="1" applyFont="1" applyFill="1" applyBorder="1" applyAlignment="1">
      <alignment horizontal="left" indent="3"/>
    </xf>
    <xf numFmtId="0" fontId="5" fillId="0" borderId="12" xfId="0" applyNumberFormat="1" applyFont="1" applyFill="1" applyBorder="1" applyAlignment="1">
      <alignment horizontal="left" indent="2"/>
    </xf>
    <xf numFmtId="0" fontId="4" fillId="0" borderId="14" xfId="0" applyNumberFormat="1" applyFont="1" applyBorder="1" applyAlignment="1"/>
    <xf numFmtId="0" fontId="4" fillId="0" borderId="6" xfId="0" applyNumberFormat="1" applyFont="1" applyBorder="1" applyAlignment="1"/>
    <xf numFmtId="0" fontId="14" fillId="0" borderId="2" xfId="0" applyNumberFormat="1" applyFont="1" applyBorder="1" applyAlignment="1"/>
    <xf numFmtId="0" fontId="4" fillId="0" borderId="34" xfId="0" applyNumberFormat="1" applyFont="1" applyBorder="1" applyAlignment="1"/>
    <xf numFmtId="0" fontId="4" fillId="0" borderId="10" xfId="0" applyNumberFormat="1" applyFont="1" applyBorder="1" applyAlignment="1">
      <alignment horizontal="fill"/>
    </xf>
    <xf numFmtId="0" fontId="4" fillId="0" borderId="2" xfId="0" applyNumberFormat="1" applyFont="1" applyBorder="1" applyAlignment="1">
      <alignment horizontal="fill"/>
    </xf>
    <xf numFmtId="0" fontId="4" fillId="0" borderId="2" xfId="0" applyNumberFormat="1" applyFont="1" applyBorder="1" applyAlignment="1"/>
    <xf numFmtId="0" fontId="4" fillId="0" borderId="28" xfId="0" applyNumberFormat="1" applyFont="1" applyBorder="1" applyAlignment="1">
      <alignment horizontal="right"/>
    </xf>
    <xf numFmtId="0" fontId="4" fillId="0" borderId="29" xfId="0" applyNumberFormat="1" applyFont="1" applyBorder="1" applyAlignment="1">
      <alignment horizontal="center"/>
    </xf>
    <xf numFmtId="0" fontId="4" fillId="0" borderId="29" xfId="0" applyNumberFormat="1" applyFont="1" applyBorder="1" applyAlignment="1">
      <alignment horizontal="right"/>
    </xf>
    <xf numFmtId="0" fontId="4" fillId="0" borderId="28" xfId="0" applyNumberFormat="1" applyFont="1" applyBorder="1" applyAlignment="1">
      <alignment horizontal="center"/>
    </xf>
    <xf numFmtId="0" fontId="4" fillId="0" borderId="30" xfId="0" applyNumberFormat="1" applyFont="1" applyBorder="1" applyAlignment="1">
      <alignment horizontal="right"/>
    </xf>
    <xf numFmtId="37" fontId="14" fillId="0" borderId="22" xfId="0" applyNumberFormat="1" applyFont="1" applyBorder="1" applyAlignment="1">
      <alignment horizontal="center"/>
    </xf>
    <xf numFmtId="37" fontId="14" fillId="0" borderId="2" xfId="0" applyNumberFormat="1" applyFont="1" applyBorder="1" applyAlignment="1">
      <alignment horizontal="center"/>
    </xf>
    <xf numFmtId="37" fontId="4" fillId="0" borderId="7" xfId="0" applyNumberFormat="1" applyFont="1" applyBorder="1" applyAlignment="1">
      <alignment horizontal="center"/>
    </xf>
    <xf numFmtId="37" fontId="4" fillId="0" borderId="6" xfId="0" applyNumberFormat="1" applyFont="1" applyBorder="1" applyAlignment="1">
      <alignment horizontal="center"/>
    </xf>
    <xf numFmtId="37" fontId="4" fillId="0" borderId="2" xfId="0" applyNumberFormat="1" applyFont="1" applyBorder="1" applyAlignment="1">
      <alignment horizontal="center"/>
    </xf>
    <xf numFmtId="37" fontId="4" fillId="0" borderId="7" xfId="0" applyNumberFormat="1" applyFont="1" applyBorder="1" applyAlignment="1"/>
    <xf numFmtId="37" fontId="4" fillId="0" borderId="6" xfId="0" applyNumberFormat="1" applyFont="1" applyBorder="1" applyAlignment="1"/>
    <xf numFmtId="37" fontId="4" fillId="0" borderId="2" xfId="0" applyNumberFormat="1" applyFont="1" applyBorder="1" applyAlignment="1"/>
    <xf numFmtId="37" fontId="4" fillId="0" borderId="14" xfId="0" applyNumberFormat="1" applyFont="1" applyBorder="1" applyAlignment="1"/>
    <xf numFmtId="37" fontId="4" fillId="0" borderId="0" xfId="0" applyNumberFormat="1" applyFont="1" applyBorder="1" applyAlignment="1"/>
    <xf numFmtId="0" fontId="4" fillId="0" borderId="0" xfId="0" applyFont="1"/>
    <xf numFmtId="0" fontId="14" fillId="0" borderId="0" xfId="0" applyFont="1"/>
    <xf numFmtId="5" fontId="5" fillId="2" borderId="10" xfId="0" applyNumberFormat="1" applyFont="1" applyFill="1" applyBorder="1" applyAlignment="1"/>
    <xf numFmtId="5" fontId="5" fillId="2" borderId="11" xfId="0" applyNumberFormat="1" applyFont="1" applyFill="1" applyBorder="1" applyAlignment="1"/>
    <xf numFmtId="0" fontId="29" fillId="4" borderId="0" xfId="0" applyFont="1" applyFill="1" applyBorder="1" applyAlignment="1">
      <alignment vertical="top" wrapText="1"/>
    </xf>
    <xf numFmtId="0" fontId="14" fillId="0" borderId="28" xfId="0" applyNumberFormat="1" applyFont="1" applyBorder="1" applyAlignment="1">
      <alignment horizontal="right"/>
    </xf>
    <xf numFmtId="0" fontId="14" fillId="0" borderId="29" xfId="0" applyNumberFormat="1" applyFont="1" applyBorder="1" applyAlignment="1">
      <alignment horizontal="right"/>
    </xf>
    <xf numFmtId="0" fontId="14" fillId="0" borderId="30" xfId="0" applyNumberFormat="1" applyFont="1" applyBorder="1" applyAlignment="1">
      <alignment horizontal="right"/>
    </xf>
    <xf numFmtId="37" fontId="14" fillId="0" borderId="6" xfId="0" applyNumberFormat="1" applyFont="1" applyBorder="1" applyAlignment="1"/>
    <xf numFmtId="37" fontId="14" fillId="0" borderId="2" xfId="0" applyNumberFormat="1" applyFont="1" applyBorder="1" applyAlignment="1"/>
    <xf numFmtId="5" fontId="14" fillId="0" borderId="2" xfId="0" applyNumberFormat="1" applyFont="1" applyBorder="1" applyAlignment="1"/>
    <xf numFmtId="5" fontId="14" fillId="0" borderId="3" xfId="0" applyNumberFormat="1" applyFont="1" applyBorder="1" applyAlignment="1"/>
    <xf numFmtId="37" fontId="4" fillId="0" borderId="3" xfId="0" applyNumberFormat="1" applyFont="1" applyBorder="1" applyAlignment="1"/>
    <xf numFmtId="165" fontId="4" fillId="0" borderId="0" xfId="0" applyNumberFormat="1" applyFont="1" applyAlignment="1">
      <alignment horizontal="centerContinuous"/>
    </xf>
    <xf numFmtId="0" fontId="14" fillId="0" borderId="0" xfId="0" applyNumberFormat="1" applyFont="1" applyBorder="1" applyAlignment="1">
      <alignment horizontal="left" indent="5"/>
    </xf>
    <xf numFmtId="37" fontId="14" fillId="0" borderId="0" xfId="0" applyNumberFormat="1" applyFont="1" applyBorder="1" applyAlignment="1"/>
    <xf numFmtId="5" fontId="14" fillId="0" borderId="0" xfId="0" applyNumberFormat="1" applyFont="1" applyBorder="1" applyAlignment="1"/>
    <xf numFmtId="165" fontId="38" fillId="0" borderId="0" xfId="0" applyNumberFormat="1" applyFont="1" applyAlignment="1"/>
    <xf numFmtId="0" fontId="46" fillId="0" borderId="7" xfId="0" applyNumberFormat="1" applyFont="1" applyBorder="1" applyAlignment="1"/>
    <xf numFmtId="0" fontId="46" fillId="0" borderId="0" xfId="0" applyNumberFormat="1" applyFont="1" applyBorder="1" applyAlignment="1"/>
    <xf numFmtId="0" fontId="46" fillId="0" borderId="19" xfId="0" applyNumberFormat="1" applyFont="1" applyBorder="1" applyAlignment="1"/>
    <xf numFmtId="0" fontId="46" fillId="0" borderId="0" xfId="0" applyNumberFormat="1" applyFont="1" applyAlignment="1"/>
    <xf numFmtId="0" fontId="35" fillId="0" borderId="0" xfId="9" applyFont="1"/>
    <xf numFmtId="0" fontId="0" fillId="0" borderId="0" xfId="0" applyAlignment="1"/>
    <xf numFmtId="0" fontId="18" fillId="0" borderId="0" xfId="9"/>
    <xf numFmtId="0" fontId="14" fillId="0" borderId="0" xfId="9" applyFont="1"/>
    <xf numFmtId="0" fontId="20" fillId="0" borderId="0" xfId="9" applyFont="1"/>
    <xf numFmtId="0" fontId="7" fillId="0" borderId="0" xfId="9" applyFont="1"/>
    <xf numFmtId="0" fontId="7" fillId="0" borderId="0" xfId="9" applyFont="1" applyFill="1" applyAlignment="1">
      <alignment vertical="center"/>
    </xf>
    <xf numFmtId="0" fontId="20" fillId="0" borderId="0" xfId="9" applyFont="1" applyFill="1" applyBorder="1" applyAlignment="1">
      <alignment horizontal="centerContinuous"/>
    </xf>
    <xf numFmtId="0" fontId="7" fillId="0" borderId="7" xfId="9" applyFont="1" applyFill="1" applyBorder="1" applyAlignment="1">
      <alignment horizontal="center"/>
    </xf>
    <xf numFmtId="0" fontId="7" fillId="0" borderId="19" xfId="9" applyFont="1" applyFill="1" applyBorder="1" applyAlignment="1">
      <alignment horizontal="center"/>
    </xf>
    <xf numFmtId="0" fontId="7" fillId="0" borderId="0" xfId="9" applyFont="1" applyFill="1"/>
    <xf numFmtId="0" fontId="7" fillId="0" borderId="0" xfId="9" applyFont="1" applyFill="1" applyBorder="1" applyAlignment="1">
      <alignment horizontal="center"/>
    </xf>
    <xf numFmtId="0" fontId="7" fillId="0" borderId="6" xfId="9" applyFont="1" applyFill="1" applyBorder="1" applyAlignment="1">
      <alignment horizontal="center" wrapText="1"/>
    </xf>
    <xf numFmtId="0" fontId="7" fillId="0" borderId="3" xfId="9" applyFont="1" applyFill="1" applyBorder="1" applyAlignment="1">
      <alignment horizontal="center" wrapText="1"/>
    </xf>
    <xf numFmtId="0" fontId="49" fillId="0" borderId="0" xfId="9" applyFont="1" applyFill="1" applyBorder="1" applyAlignment="1">
      <alignment horizontal="center"/>
    </xf>
    <xf numFmtId="0" fontId="7" fillId="0" borderId="1" xfId="9" applyFont="1" applyBorder="1"/>
    <xf numFmtId="37" fontId="7" fillId="0" borderId="7" xfId="9" applyNumberFormat="1" applyFont="1" applyBorder="1"/>
    <xf numFmtId="37" fontId="7" fillId="0" borderId="19" xfId="9" applyNumberFormat="1" applyFont="1" applyBorder="1"/>
    <xf numFmtId="3" fontId="7" fillId="0" borderId="0" xfId="9" applyNumberFormat="1" applyFont="1"/>
    <xf numFmtId="37" fontId="7" fillId="0" borderId="0" xfId="9" applyNumberFormat="1" applyFont="1" applyBorder="1"/>
    <xf numFmtId="37" fontId="7" fillId="0" borderId="33" xfId="9" applyNumberFormat="1" applyFont="1" applyBorder="1"/>
    <xf numFmtId="0" fontId="7" fillId="0" borderId="0" xfId="9" applyFont="1" applyBorder="1"/>
    <xf numFmtId="0" fontId="20" fillId="0" borderId="5" xfId="9" applyFont="1" applyBorder="1"/>
    <xf numFmtId="37" fontId="7" fillId="0" borderId="19" xfId="3" applyNumberFormat="1" applyFont="1" applyBorder="1"/>
    <xf numFmtId="168" fontId="20" fillId="0" borderId="0" xfId="3" applyNumberFormat="1" applyFont="1" applyBorder="1"/>
    <xf numFmtId="0" fontId="7" fillId="0" borderId="5" xfId="9" applyFont="1" applyBorder="1"/>
    <xf numFmtId="3" fontId="7" fillId="0" borderId="7" xfId="1" applyNumberFormat="1" applyFont="1" applyBorder="1"/>
    <xf numFmtId="3" fontId="7" fillId="0" borderId="5" xfId="1" applyNumberFormat="1" applyFont="1" applyBorder="1"/>
    <xf numFmtId="167" fontId="7" fillId="0" borderId="0" xfId="1" applyNumberFormat="1" applyFont="1" applyBorder="1"/>
    <xf numFmtId="167" fontId="20" fillId="0" borderId="0" xfId="1" applyNumberFormat="1" applyFont="1" applyBorder="1"/>
    <xf numFmtId="0" fontId="50" fillId="0" borderId="0" xfId="9" applyFont="1"/>
    <xf numFmtId="170" fontId="7" fillId="0" borderId="0" xfId="9" applyNumberFormat="1" applyFont="1"/>
    <xf numFmtId="37" fontId="7" fillId="0" borderId="0" xfId="9" applyNumberFormat="1" applyFont="1"/>
    <xf numFmtId="37" fontId="7" fillId="0" borderId="7" xfId="9" applyNumberFormat="1" applyFont="1" applyBorder="1" applyAlignment="1"/>
    <xf numFmtId="37" fontId="7" fillId="0" borderId="19" xfId="9" applyNumberFormat="1" applyFont="1" applyBorder="1" applyAlignment="1"/>
    <xf numFmtId="37" fontId="20" fillId="0" borderId="18" xfId="1" applyNumberFormat="1" applyFont="1" applyBorder="1"/>
    <xf numFmtId="167" fontId="20" fillId="0" borderId="0" xfId="9" applyNumberFormat="1" applyFont="1" applyBorder="1" applyAlignment="1">
      <alignment horizontal="left"/>
    </xf>
    <xf numFmtId="168" fontId="20" fillId="0" borderId="0" xfId="3" applyNumberFormat="1" applyFont="1" applyBorder="1" applyAlignment="1">
      <alignment horizontal="left"/>
    </xf>
    <xf numFmtId="0" fontId="50" fillId="0" borderId="0" xfId="9" applyFont="1" applyAlignment="1">
      <alignment horizontal="left"/>
    </xf>
    <xf numFmtId="0" fontId="50" fillId="0" borderId="0" xfId="9" applyFont="1" applyBorder="1" applyAlignment="1">
      <alignment horizontal="left"/>
    </xf>
    <xf numFmtId="0" fontId="20" fillId="0" borderId="0" xfId="9" applyFont="1" applyBorder="1" applyAlignment="1">
      <alignment horizontal="left"/>
    </xf>
    <xf numFmtId="0" fontId="13" fillId="0" borderId="0" xfId="9" applyFont="1" applyFill="1"/>
    <xf numFmtId="0" fontId="12" fillId="0" borderId="0" xfId="0" applyFont="1" applyFill="1" applyBorder="1" applyAlignment="1">
      <alignment wrapText="1"/>
    </xf>
    <xf numFmtId="0" fontId="12" fillId="5" borderId="0" xfId="0" applyFont="1" applyFill="1" applyBorder="1" applyAlignment="1">
      <alignment vertical="top" wrapText="1"/>
    </xf>
    <xf numFmtId="0" fontId="12" fillId="5" borderId="0" xfId="0" applyFont="1" applyFill="1" applyBorder="1" applyAlignment="1"/>
    <xf numFmtId="0" fontId="13" fillId="5" borderId="0" xfId="9" applyFont="1" applyFill="1"/>
    <xf numFmtId="0" fontId="55" fillId="0" borderId="0" xfId="0" applyFont="1"/>
    <xf numFmtId="0" fontId="5" fillId="2" borderId="14" xfId="0" applyNumberFormat="1" applyFont="1" applyFill="1" applyBorder="1" applyAlignment="1">
      <alignment horizontal="left" indent="1"/>
    </xf>
    <xf numFmtId="0" fontId="22" fillId="0" borderId="34" xfId="0" applyNumberFormat="1" applyFont="1" applyFill="1" applyBorder="1" applyAlignment="1">
      <alignment horizontal="left" indent="2"/>
    </xf>
    <xf numFmtId="37" fontId="22" fillId="0" borderId="34" xfId="0" applyNumberFormat="1" applyFont="1" applyFill="1" applyBorder="1" applyAlignment="1"/>
    <xf numFmtId="37" fontId="22" fillId="0" borderId="41" xfId="0" applyNumberFormat="1" applyFont="1" applyFill="1" applyBorder="1" applyAlignment="1"/>
    <xf numFmtId="37" fontId="22" fillId="0" borderId="42" xfId="0" applyNumberFormat="1" applyFont="1" applyFill="1" applyBorder="1" applyAlignment="1"/>
    <xf numFmtId="0" fontId="22" fillId="0" borderId="43" xfId="0" applyNumberFormat="1" applyFont="1" applyFill="1" applyBorder="1" applyAlignment="1">
      <alignment horizontal="left" indent="2"/>
    </xf>
    <xf numFmtId="37" fontId="22" fillId="0" borderId="31" xfId="0" applyNumberFormat="1" applyFont="1" applyFill="1" applyBorder="1" applyAlignment="1"/>
    <xf numFmtId="37" fontId="22" fillId="0" borderId="44" xfId="0" applyNumberFormat="1" applyFont="1" applyFill="1" applyBorder="1" applyAlignment="1"/>
    <xf numFmtId="37" fontId="22" fillId="0" borderId="45" xfId="0" applyNumberFormat="1" applyFont="1" applyFill="1" applyBorder="1" applyAlignment="1"/>
    <xf numFmtId="37" fontId="5" fillId="2" borderId="17" xfId="0" applyNumberFormat="1" applyFont="1" applyFill="1" applyBorder="1" applyAlignment="1"/>
    <xf numFmtId="3" fontId="15" fillId="0" borderId="0" xfId="5" applyNumberFormat="1" applyFont="1" applyAlignment="1"/>
    <xf numFmtId="0" fontId="13" fillId="0" borderId="0" xfId="7"/>
    <xf numFmtId="0" fontId="12" fillId="2" borderId="0" xfId="10" applyFont="1" applyFill="1" applyAlignment="1">
      <alignment horizontal="center"/>
    </xf>
    <xf numFmtId="0" fontId="13" fillId="2" borderId="0" xfId="10" applyFont="1" applyFill="1"/>
    <xf numFmtId="0" fontId="11" fillId="2" borderId="0" xfId="10" applyFont="1" applyFill="1"/>
    <xf numFmtId="0" fontId="52" fillId="2" borderId="0" xfId="10" applyFont="1" applyFill="1" applyAlignment="1">
      <alignment horizontal="center"/>
    </xf>
    <xf numFmtId="0" fontId="53" fillId="2" borderId="0" xfId="10" applyFont="1" applyFill="1"/>
    <xf numFmtId="0" fontId="12" fillId="2" borderId="0" xfId="10" applyFont="1" applyFill="1" applyAlignment="1">
      <alignment wrapText="1"/>
    </xf>
    <xf numFmtId="0" fontId="13" fillId="2" borderId="0" xfId="7" applyFill="1"/>
    <xf numFmtId="37" fontId="5" fillId="2" borderId="12" xfId="0" applyNumberFormat="1" applyFont="1" applyFill="1" applyBorder="1" applyAlignment="1"/>
    <xf numFmtId="3" fontId="12" fillId="0" borderId="0" xfId="0" applyNumberFormat="1" applyFont="1" applyAlignment="1"/>
    <xf numFmtId="165" fontId="12" fillId="0" borderId="0" xfId="0" applyNumberFormat="1" applyFont="1" applyAlignment="1"/>
    <xf numFmtId="3" fontId="23" fillId="0" borderId="0" xfId="0" applyNumberFormat="1" applyFont="1" applyAlignment="1"/>
    <xf numFmtId="165" fontId="12" fillId="0" borderId="0" xfId="0" applyNumberFormat="1" applyFont="1" applyFill="1" applyAlignment="1"/>
    <xf numFmtId="0" fontId="12" fillId="4" borderId="0" xfId="0" applyFont="1" applyFill="1" applyBorder="1" applyAlignment="1">
      <alignment wrapText="1"/>
    </xf>
    <xf numFmtId="0" fontId="12" fillId="4" borderId="0" xfId="0" applyFont="1" applyFill="1" applyBorder="1" applyAlignment="1"/>
    <xf numFmtId="0" fontId="12" fillId="4" borderId="0" xfId="0" applyFont="1" applyFill="1" applyBorder="1" applyAlignment="1">
      <alignment wrapText="1"/>
    </xf>
    <xf numFmtId="0" fontId="14" fillId="0" borderId="50" xfId="0" applyNumberFormat="1" applyFont="1" applyBorder="1" applyAlignment="1">
      <alignment horizontal="center"/>
    </xf>
    <xf numFmtId="0" fontId="14" fillId="0" borderId="29" xfId="0" applyNumberFormat="1" applyFont="1" applyBorder="1" applyAlignment="1">
      <alignment horizontal="center"/>
    </xf>
    <xf numFmtId="5" fontId="5" fillId="2" borderId="23" xfId="0" applyNumberFormat="1" applyFont="1" applyFill="1" applyBorder="1" applyAlignment="1"/>
    <xf numFmtId="5" fontId="5" fillId="2" borderId="24" xfId="0" applyNumberFormat="1" applyFont="1" applyFill="1" applyBorder="1" applyAlignment="1"/>
    <xf numFmtId="3" fontId="2" fillId="0" borderId="0" xfId="0" applyNumberFormat="1" applyFont="1" applyAlignment="1"/>
    <xf numFmtId="0" fontId="20" fillId="0" borderId="0" xfId="8" applyFont="1" applyBorder="1"/>
    <xf numFmtId="0" fontId="13" fillId="0" borderId="0" xfId="8" applyFont="1" applyAlignment="1">
      <alignment horizontal="left" vertical="top" wrapText="1"/>
    </xf>
    <xf numFmtId="0" fontId="13" fillId="0" borderId="0" xfId="9" applyFont="1" applyAlignment="1">
      <alignment horizontal="left" vertical="top" wrapText="1"/>
    </xf>
    <xf numFmtId="0" fontId="13" fillId="0" borderId="0" xfId="9" applyFont="1" applyAlignment="1">
      <alignment vertical="top" wrapText="1"/>
    </xf>
    <xf numFmtId="0" fontId="12" fillId="4" borderId="0" xfId="0" applyFont="1" applyFill="1" applyBorder="1" applyAlignment="1">
      <alignment wrapText="1"/>
    </xf>
    <xf numFmtId="165" fontId="2" fillId="0" borderId="0" xfId="0" applyNumberFormat="1" applyFont="1"/>
    <xf numFmtId="165" fontId="38" fillId="0" borderId="0" xfId="0" applyNumberFormat="1" applyFont="1"/>
    <xf numFmtId="0" fontId="2" fillId="0" borderId="0" xfId="0" applyFont="1"/>
    <xf numFmtId="165" fontId="2" fillId="4" borderId="0" xfId="0" applyNumberFormat="1" applyFont="1" applyFill="1" applyAlignment="1"/>
    <xf numFmtId="0" fontId="2" fillId="0" borderId="0" xfId="0" applyFont="1" applyAlignment="1"/>
    <xf numFmtId="165" fontId="2" fillId="4" borderId="0" xfId="0" applyNumberFormat="1" applyFont="1" applyFill="1"/>
    <xf numFmtId="0" fontId="20" fillId="0" borderId="5" xfId="9" applyFont="1" applyBorder="1" applyAlignment="1">
      <alignment vertical="top" wrapText="1"/>
    </xf>
    <xf numFmtId="0" fontId="7" fillId="0" borderId="5" xfId="0" applyFont="1" applyBorder="1" applyAlignment="1">
      <alignment vertical="top" wrapText="1"/>
    </xf>
    <xf numFmtId="0" fontId="7" fillId="0" borderId="5" xfId="0" applyFont="1" applyBorder="1" applyAlignment="1">
      <alignment vertical="top"/>
    </xf>
    <xf numFmtId="0" fontId="20" fillId="0" borderId="4" xfId="9" applyFont="1" applyBorder="1" applyAlignment="1">
      <alignment vertical="top"/>
    </xf>
    <xf numFmtId="0" fontId="7" fillId="0" borderId="5" xfId="9" applyFont="1" applyBorder="1" applyAlignment="1">
      <alignment vertical="top"/>
    </xf>
    <xf numFmtId="37" fontId="7" fillId="0" borderId="7" xfId="1" applyNumberFormat="1" applyFont="1" applyBorder="1"/>
    <xf numFmtId="37" fontId="7" fillId="0" borderId="19" xfId="1" applyNumberFormat="1" applyFont="1" applyBorder="1"/>
    <xf numFmtId="37" fontId="7" fillId="0" borderId="0" xfId="1" applyNumberFormat="1" applyFont="1" applyBorder="1"/>
    <xf numFmtId="37" fontId="20" fillId="0" borderId="17" xfId="1" applyNumberFormat="1" applyFont="1" applyBorder="1"/>
    <xf numFmtId="3" fontId="20" fillId="0" borderId="33" xfId="1" applyNumberFormat="1" applyFont="1" applyBorder="1"/>
    <xf numFmtId="3" fontId="20" fillId="0" borderId="1" xfId="1" applyNumberFormat="1" applyFont="1" applyBorder="1"/>
    <xf numFmtId="37" fontId="20" fillId="0" borderId="33" xfId="1" applyNumberFormat="1" applyFont="1" applyBorder="1"/>
    <xf numFmtId="37" fontId="20" fillId="0" borderId="1" xfId="1" applyNumberFormat="1" applyFont="1" applyBorder="1"/>
    <xf numFmtId="37" fontId="20" fillId="0" borderId="20" xfId="1" applyNumberFormat="1" applyFont="1" applyBorder="1"/>
    <xf numFmtId="37" fontId="7" fillId="0" borderId="6" xfId="9" applyNumberFormat="1" applyFont="1" applyBorder="1"/>
    <xf numFmtId="37" fontId="7" fillId="0" borderId="3" xfId="9" applyNumberFormat="1" applyFont="1" applyBorder="1"/>
    <xf numFmtId="0" fontId="0" fillId="0" borderId="0" xfId="0"/>
    <xf numFmtId="0" fontId="4" fillId="0" borderId="0" xfId="0" applyNumberFormat="1" applyFont="1" applyBorder="1" applyAlignment="1"/>
    <xf numFmtId="0" fontId="0" fillId="0" borderId="0" xfId="0"/>
    <xf numFmtId="0" fontId="4" fillId="0" borderId="10" xfId="0" applyNumberFormat="1" applyFont="1" applyBorder="1" applyAlignment="1"/>
    <xf numFmtId="0" fontId="15" fillId="0" borderId="0" xfId="5" applyFont="1"/>
    <xf numFmtId="0" fontId="12" fillId="0" borderId="0" xfId="5"/>
    <xf numFmtId="0" fontId="36" fillId="0" borderId="0" xfId="5" applyFont="1"/>
    <xf numFmtId="0" fontId="11" fillId="0" borderId="0" xfId="5" applyFont="1"/>
    <xf numFmtId="0" fontId="12" fillId="4" borderId="0" xfId="5" applyFont="1" applyFill="1" applyAlignment="1"/>
    <xf numFmtId="0" fontId="12" fillId="4" borderId="0" xfId="5" applyFont="1" applyFill="1" applyBorder="1" applyAlignment="1">
      <alignment vertical="top" wrapText="1"/>
    </xf>
    <xf numFmtId="0" fontId="45" fillId="2" borderId="0" xfId="5" applyFont="1" applyFill="1" applyProtection="1">
      <protection hidden="1"/>
    </xf>
    <xf numFmtId="5" fontId="4" fillId="0" borderId="0" xfId="0" applyNumberFormat="1" applyFont="1" applyBorder="1" applyAlignment="1"/>
    <xf numFmtId="39" fontId="4" fillId="0" borderId="0" xfId="0" applyNumberFormat="1" applyFont="1"/>
    <xf numFmtId="37" fontId="4" fillId="0" borderId="0" xfId="0" applyNumberFormat="1" applyFont="1" applyBorder="1" applyAlignment="1">
      <alignment horizontal="center"/>
    </xf>
    <xf numFmtId="3" fontId="4" fillId="0" borderId="0" xfId="0" applyNumberFormat="1" applyFont="1" applyBorder="1" applyAlignment="1"/>
    <xf numFmtId="0" fontId="2" fillId="0" borderId="12" xfId="0" applyNumberFormat="1" applyFont="1" applyFill="1" applyBorder="1" applyAlignment="1">
      <alignment horizontal="left" indent="4"/>
    </xf>
    <xf numFmtId="0" fontId="4" fillId="0" borderId="0" xfId="0" applyNumberFormat="1" applyFont="1" applyBorder="1" applyAlignment="1"/>
    <xf numFmtId="1" fontId="14" fillId="0" borderId="64" xfId="0" applyNumberFormat="1" applyFont="1" applyFill="1" applyBorder="1" applyAlignment="1">
      <alignment horizontal="right"/>
    </xf>
    <xf numFmtId="164" fontId="14" fillId="0" borderId="65" xfId="0" applyNumberFormat="1" applyFont="1" applyFill="1" applyBorder="1" applyAlignment="1"/>
    <xf numFmtId="37" fontId="4" fillId="0" borderId="15" xfId="0" applyNumberFormat="1" applyFont="1" applyFill="1" applyBorder="1" applyAlignment="1">
      <alignment horizontal="right"/>
    </xf>
    <xf numFmtId="37" fontId="4" fillId="0" borderId="15" xfId="0" applyNumberFormat="1" applyFont="1" applyFill="1" applyBorder="1" applyAlignment="1"/>
    <xf numFmtId="1" fontId="4" fillId="0" borderId="15" xfId="0" applyNumberFormat="1" applyFont="1" applyFill="1" applyBorder="1" applyAlignment="1">
      <alignment horizontal="right"/>
    </xf>
    <xf numFmtId="37" fontId="57" fillId="0" borderId="16" xfId="0" applyNumberFormat="1" applyFont="1" applyFill="1" applyBorder="1" applyAlignment="1">
      <alignment horizontal="right"/>
    </xf>
    <xf numFmtId="37" fontId="14" fillId="0" borderId="16" xfId="0" applyNumberFormat="1" applyFont="1" applyFill="1" applyBorder="1" applyAlignment="1"/>
    <xf numFmtId="37" fontId="4" fillId="0" borderId="8" xfId="0" applyNumberFormat="1" applyFont="1" applyFill="1" applyBorder="1" applyAlignment="1"/>
    <xf numFmtId="37" fontId="4" fillId="0" borderId="11" xfId="0" applyNumberFormat="1" applyFont="1" applyFill="1" applyBorder="1" applyAlignment="1"/>
    <xf numFmtId="37" fontId="14" fillId="0" borderId="13" xfId="0" applyNumberFormat="1" applyFont="1" applyFill="1" applyBorder="1" applyAlignment="1">
      <alignment horizontal="right"/>
    </xf>
    <xf numFmtId="37" fontId="4" fillId="0" borderId="13" xfId="0" applyNumberFormat="1" applyFont="1" applyFill="1" applyBorder="1" applyAlignment="1"/>
    <xf numFmtId="0" fontId="0" fillId="0" borderId="35" xfId="0" applyNumberFormat="1" applyFill="1" applyBorder="1" applyAlignment="1">
      <alignment horizontal="left" indent="4"/>
    </xf>
    <xf numFmtId="37" fontId="4" fillId="0" borderId="5" xfId="0" applyNumberFormat="1" applyFont="1" applyFill="1" applyBorder="1" applyAlignment="1"/>
    <xf numFmtId="37" fontId="4" fillId="0" borderId="9" xfId="0" applyNumberFormat="1" applyFont="1" applyFill="1" applyBorder="1" applyAlignment="1"/>
    <xf numFmtId="37" fontId="14" fillId="0" borderId="4" xfId="0" applyNumberFormat="1" applyFont="1" applyFill="1" applyBorder="1" applyAlignment="1">
      <alignment horizontal="right"/>
    </xf>
    <xf numFmtId="0" fontId="14" fillId="0" borderId="18" xfId="0" applyNumberFormat="1" applyFont="1" applyFill="1" applyBorder="1" applyAlignment="1"/>
    <xf numFmtId="0" fontId="0" fillId="0" borderId="20" xfId="0" applyNumberFormat="1" applyFill="1" applyBorder="1" applyAlignment="1"/>
    <xf numFmtId="37" fontId="2" fillId="0" borderId="4" xfId="0" applyNumberFormat="1" applyFont="1" applyFill="1" applyBorder="1" applyAlignment="1"/>
    <xf numFmtId="37" fontId="4" fillId="0" borderId="4" xfId="0" applyNumberFormat="1" applyFont="1" applyFill="1" applyBorder="1" applyAlignment="1"/>
    <xf numFmtId="0" fontId="4" fillId="0" borderId="33" xfId="0" applyNumberFormat="1" applyFont="1" applyFill="1" applyBorder="1" applyAlignment="1"/>
    <xf numFmtId="37" fontId="4" fillId="0" borderId="7" xfId="0" applyNumberFormat="1" applyFont="1" applyFill="1" applyBorder="1" applyAlignment="1">
      <alignment horizontal="center"/>
    </xf>
    <xf numFmtId="37" fontId="4" fillId="0" borderId="0" xfId="0" applyNumberFormat="1" applyFont="1" applyFill="1" applyBorder="1" applyAlignment="1">
      <alignment horizontal="center"/>
    </xf>
    <xf numFmtId="37" fontId="4" fillId="0" borderId="7" xfId="0" applyNumberFormat="1" applyFont="1" applyFill="1" applyBorder="1" applyAlignment="1"/>
    <xf numFmtId="37" fontId="4" fillId="0" borderId="0" xfId="0" applyNumberFormat="1" applyFont="1" applyFill="1" applyBorder="1" applyAlignment="1"/>
    <xf numFmtId="37" fontId="4" fillId="0" borderId="19" xfId="0" applyNumberFormat="1" applyFont="1" applyFill="1" applyBorder="1" applyAlignment="1"/>
    <xf numFmtId="3" fontId="39" fillId="0" borderId="0" xfId="0" applyNumberFormat="1" applyFont="1" applyFill="1" applyAlignment="1"/>
    <xf numFmtId="3" fontId="4" fillId="0" borderId="0" xfId="0" applyNumberFormat="1" applyFont="1" applyFill="1" applyAlignment="1"/>
    <xf numFmtId="0" fontId="14" fillId="0" borderId="2" xfId="0" applyNumberFormat="1" applyFont="1" applyFill="1" applyBorder="1" applyAlignment="1">
      <alignment wrapText="1"/>
    </xf>
    <xf numFmtId="37" fontId="4" fillId="0" borderId="22" xfId="0" applyNumberFormat="1" applyFont="1" applyFill="1" applyBorder="1" applyAlignment="1">
      <alignment horizontal="center"/>
    </xf>
    <xf numFmtId="37" fontId="4" fillId="0" borderId="23" xfId="0" applyNumberFormat="1" applyFont="1" applyFill="1" applyBorder="1" applyAlignment="1">
      <alignment horizontal="center"/>
    </xf>
    <xf numFmtId="3" fontId="14" fillId="0" borderId="23" xfId="0" applyNumberFormat="1" applyFont="1" applyFill="1" applyBorder="1" applyAlignment="1"/>
    <xf numFmtId="37" fontId="14" fillId="0" borderId="22" xfId="0" applyNumberFormat="1" applyFont="1" applyFill="1" applyBorder="1" applyAlignment="1"/>
    <xf numFmtId="37" fontId="14" fillId="0" borderId="23" xfId="0" applyNumberFormat="1" applyFont="1" applyFill="1" applyBorder="1" applyAlignment="1"/>
    <xf numFmtId="164" fontId="14" fillId="0" borderId="2" xfId="0" applyNumberFormat="1" applyFont="1" applyFill="1" applyBorder="1" applyAlignment="1"/>
    <xf numFmtId="37" fontId="7" fillId="0" borderId="19" xfId="9" applyNumberFormat="1" applyFont="1" applyFill="1" applyBorder="1"/>
    <xf numFmtId="3" fontId="7" fillId="0" borderId="0" xfId="9" applyNumberFormat="1" applyFont="1" applyFill="1"/>
    <xf numFmtId="37" fontId="7" fillId="0" borderId="0" xfId="9" applyNumberFormat="1" applyFont="1" applyFill="1"/>
    <xf numFmtId="37" fontId="7" fillId="0" borderId="36" xfId="9" applyNumberFormat="1" applyFont="1" applyFill="1" applyBorder="1"/>
    <xf numFmtId="0" fontId="20" fillId="0" borderId="37" xfId="9" applyFont="1" applyFill="1" applyBorder="1" applyAlignment="1">
      <alignment horizontal="left"/>
    </xf>
    <xf numFmtId="0" fontId="20" fillId="0" borderId="38" xfId="9" applyFont="1" applyFill="1" applyBorder="1" applyAlignment="1">
      <alignment horizontal="left"/>
    </xf>
    <xf numFmtId="37" fontId="20" fillId="0" borderId="39" xfId="9" applyNumberFormat="1" applyFont="1" applyFill="1" applyBorder="1" applyAlignment="1">
      <alignment horizontal="left"/>
    </xf>
    <xf numFmtId="5" fontId="20" fillId="0" borderId="40" xfId="3" applyNumberFormat="1" applyFont="1" applyFill="1" applyBorder="1" applyAlignment="1">
      <alignment horizontal="left"/>
    </xf>
    <xf numFmtId="165" fontId="40" fillId="0" borderId="0" xfId="0" applyNumberFormat="1" applyFont="1" applyFill="1" applyAlignment="1"/>
    <xf numFmtId="165" fontId="3" fillId="0" borderId="0" xfId="0" applyNumberFormat="1" applyFont="1" applyFill="1" applyAlignment="1"/>
    <xf numFmtId="0" fontId="14" fillId="0" borderId="28" xfId="0" applyNumberFormat="1" applyFont="1" applyFill="1" applyBorder="1" applyAlignment="1">
      <alignment horizontal="right"/>
    </xf>
    <xf numFmtId="0" fontId="14" fillId="0" borderId="29" xfId="0" applyNumberFormat="1" applyFont="1" applyFill="1" applyBorder="1" applyAlignment="1">
      <alignment horizontal="right"/>
    </xf>
    <xf numFmtId="0" fontId="14" fillId="0" borderId="50" xfId="0" applyNumberFormat="1" applyFont="1" applyFill="1" applyBorder="1" applyAlignment="1">
      <alignment horizontal="center"/>
    </xf>
    <xf numFmtId="0" fontId="14" fillId="0" borderId="29" xfId="0" applyNumberFormat="1" applyFont="1" applyFill="1" applyBorder="1" applyAlignment="1">
      <alignment horizontal="center"/>
    </xf>
    <xf numFmtId="0" fontId="14" fillId="0" borderId="30" xfId="0" applyNumberFormat="1" applyFont="1" applyFill="1" applyBorder="1" applyAlignment="1">
      <alignment horizontal="right"/>
    </xf>
    <xf numFmtId="0" fontId="2" fillId="0" borderId="31" xfId="0" applyNumberFormat="1" applyFont="1" applyFill="1" applyBorder="1" applyAlignment="1">
      <alignment horizontal="left"/>
    </xf>
    <xf numFmtId="37" fontId="4" fillId="0" borderId="14" xfId="0" applyNumberFormat="1" applyFont="1" applyFill="1" applyBorder="1" applyAlignment="1"/>
    <xf numFmtId="37" fontId="4" fillId="0" borderId="10" xfId="0" applyNumberFormat="1" applyFont="1" applyFill="1" applyBorder="1" applyAlignment="1"/>
    <xf numFmtId="0" fontId="14" fillId="0" borderId="18" xfId="0" applyNumberFormat="1" applyFont="1" applyFill="1" applyBorder="1" applyAlignment="1">
      <alignment horizontal="left" indent="3"/>
    </xf>
    <xf numFmtId="37" fontId="14" fillId="0" borderId="6" xfId="0" applyNumberFormat="1" applyFont="1" applyFill="1" applyBorder="1" applyAlignment="1"/>
    <xf numFmtId="37" fontId="14" fillId="0" borderId="2" xfId="0" applyNumberFormat="1" applyFont="1" applyFill="1" applyBorder="1" applyAlignment="1"/>
    <xf numFmtId="5" fontId="14" fillId="0" borderId="2" xfId="0" applyNumberFormat="1" applyFont="1" applyFill="1" applyBorder="1" applyAlignment="1"/>
    <xf numFmtId="5" fontId="14" fillId="0" borderId="4" xfId="0" applyNumberFormat="1" applyFont="1" applyFill="1" applyBorder="1" applyAlignment="1"/>
    <xf numFmtId="5" fontId="14" fillId="0" borderId="3" xfId="0" applyNumberFormat="1" applyFont="1" applyFill="1" applyBorder="1" applyAlignment="1"/>
    <xf numFmtId="0" fontId="4" fillId="0" borderId="18" xfId="0" applyNumberFormat="1" applyFont="1" applyFill="1" applyBorder="1" applyAlignment="1"/>
    <xf numFmtId="37" fontId="4" fillId="0" borderId="6" xfId="0" applyNumberFormat="1" applyFont="1" applyFill="1" applyBorder="1" applyAlignment="1"/>
    <xf numFmtId="37" fontId="4" fillId="0" borderId="2" xfId="0" applyNumberFormat="1" applyFont="1" applyFill="1" applyBorder="1" applyAlignment="1"/>
    <xf numFmtId="37" fontId="4" fillId="0" borderId="3" xfId="0" applyNumberFormat="1" applyFont="1" applyFill="1" applyBorder="1" applyAlignment="1"/>
    <xf numFmtId="165" fontId="3" fillId="0" borderId="0" xfId="0" applyNumberFormat="1" applyFont="1" applyFill="1" applyBorder="1" applyAlignment="1"/>
    <xf numFmtId="37" fontId="4" fillId="0" borderId="18" xfId="0" applyNumberFormat="1" applyFont="1" applyFill="1" applyBorder="1" applyAlignment="1"/>
    <xf numFmtId="37" fontId="4" fillId="0" borderId="20" xfId="0" applyNumberFormat="1" applyFont="1" applyFill="1" applyBorder="1" applyAlignment="1"/>
    <xf numFmtId="37" fontId="4" fillId="0" borderId="21" xfId="0" applyNumberFormat="1" applyFont="1" applyFill="1" applyBorder="1" applyAlignment="1"/>
    <xf numFmtId="37" fontId="4" fillId="0" borderId="17" xfId="0" applyNumberFormat="1" applyFont="1" applyFill="1" applyBorder="1" applyAlignment="1"/>
    <xf numFmtId="0" fontId="4" fillId="0" borderId="32" xfId="0" applyNumberFormat="1" applyFont="1" applyFill="1" applyBorder="1" applyAlignment="1"/>
    <xf numFmtId="0" fontId="4" fillId="0" borderId="12" xfId="0" applyNumberFormat="1" applyFont="1" applyFill="1" applyBorder="1" applyAlignment="1">
      <alignment horizontal="left" indent="3"/>
    </xf>
    <xf numFmtId="0" fontId="4" fillId="0" borderId="22" xfId="0" applyNumberFormat="1" applyFont="1" applyFill="1" applyBorder="1" applyAlignment="1">
      <alignment horizontal="left" indent="3"/>
    </xf>
    <xf numFmtId="5" fontId="4" fillId="0" borderId="2" xfId="0" applyNumberFormat="1" applyFont="1" applyFill="1" applyBorder="1" applyAlignment="1"/>
    <xf numFmtId="5" fontId="4" fillId="0" borderId="4" xfId="0" applyNumberFormat="1" applyFont="1" applyFill="1" applyBorder="1" applyAlignment="1"/>
    <xf numFmtId="5" fontId="4" fillId="0" borderId="3" xfId="0" applyNumberFormat="1" applyFont="1" applyFill="1" applyBorder="1" applyAlignment="1"/>
    <xf numFmtId="165" fontId="2" fillId="0" borderId="0" xfId="0" applyNumberFormat="1" applyFont="1" applyFill="1" applyAlignment="1"/>
    <xf numFmtId="165" fontId="41" fillId="0" borderId="0" xfId="0" applyNumberFormat="1" applyFont="1" applyFill="1" applyAlignment="1"/>
    <xf numFmtId="165" fontId="1" fillId="0" borderId="0" xfId="0" applyNumberFormat="1" applyFont="1" applyFill="1" applyBorder="1" applyAlignment="1"/>
    <xf numFmtId="0" fontId="0" fillId="0" borderId="0" xfId="0" applyFill="1" applyAlignment="1">
      <alignment wrapText="1"/>
    </xf>
    <xf numFmtId="0" fontId="37" fillId="0" borderId="0" xfId="0" applyFont="1" applyFill="1"/>
    <xf numFmtId="37" fontId="4" fillId="0" borderId="41" xfId="0" applyNumberFormat="1" applyFont="1" applyFill="1" applyBorder="1" applyAlignment="1"/>
    <xf numFmtId="0" fontId="4" fillId="0" borderId="0" xfId="0" applyNumberFormat="1" applyFont="1" applyFill="1" applyBorder="1" applyAlignment="1"/>
    <xf numFmtId="5" fontId="4" fillId="0" borderId="0" xfId="0" applyNumberFormat="1" applyFont="1" applyFill="1" applyBorder="1" applyAlignment="1"/>
    <xf numFmtId="165" fontId="4" fillId="0" borderId="0" xfId="0" applyNumberFormat="1" applyFont="1" applyFill="1"/>
    <xf numFmtId="165" fontId="36" fillId="0" borderId="0" xfId="0" applyNumberFormat="1" applyFont="1" applyFill="1"/>
    <xf numFmtId="0" fontId="22" fillId="0" borderId="28" xfId="0" applyNumberFormat="1" applyFont="1" applyFill="1" applyBorder="1" applyAlignment="1">
      <alignment horizontal="right"/>
    </xf>
    <xf numFmtId="0" fontId="22" fillId="0" borderId="29" xfId="0" applyNumberFormat="1" applyFont="1" applyFill="1" applyBorder="1" applyAlignment="1">
      <alignment horizontal="right"/>
    </xf>
    <xf numFmtId="0" fontId="22" fillId="0" borderId="30" xfId="0" applyNumberFormat="1" applyFont="1" applyFill="1" applyBorder="1" applyAlignment="1">
      <alignment horizontal="right"/>
    </xf>
    <xf numFmtId="37" fontId="22" fillId="0" borderId="14" xfId="0" applyNumberFormat="1" applyFont="1" applyFill="1" applyBorder="1" applyAlignment="1"/>
    <xf numFmtId="5" fontId="22" fillId="0" borderId="10" xfId="0" applyNumberFormat="1" applyFont="1" applyFill="1" applyBorder="1" applyAlignment="1"/>
    <xf numFmtId="170" fontId="22" fillId="0" borderId="14" xfId="0" applyNumberFormat="1" applyFont="1" applyFill="1" applyBorder="1" applyAlignment="1"/>
    <xf numFmtId="5" fontId="22" fillId="0" borderId="11" xfId="0" applyNumberFormat="1" applyFont="1" applyFill="1" applyBorder="1" applyAlignment="1"/>
    <xf numFmtId="37" fontId="5" fillId="0" borderId="14" xfId="0" applyNumberFormat="1" applyFont="1" applyFill="1" applyBorder="1" applyAlignment="1">
      <alignment horizontal="right"/>
    </xf>
    <xf numFmtId="5" fontId="5" fillId="0" borderId="10" xfId="0" applyNumberFormat="1" applyFont="1" applyFill="1" applyBorder="1" applyAlignment="1"/>
    <xf numFmtId="5" fontId="5" fillId="0" borderId="11" xfId="0" applyNumberFormat="1" applyFont="1" applyFill="1" applyBorder="1" applyAlignment="1"/>
    <xf numFmtId="0" fontId="4" fillId="0" borderId="0" xfId="0" applyNumberFormat="1" applyFont="1" applyBorder="1" applyAlignment="1">
      <alignment horizontal="left"/>
    </xf>
    <xf numFmtId="37" fontId="58" fillId="0" borderId="0" xfId="0" applyNumberFormat="1" applyFont="1" applyBorder="1" applyAlignment="1">
      <alignment horizontal="center"/>
    </xf>
    <xf numFmtId="37" fontId="2" fillId="0" borderId="10" xfId="0" applyNumberFormat="1" applyFont="1" applyBorder="1" applyAlignment="1">
      <alignment horizontal="center"/>
    </xf>
    <xf numFmtId="37" fontId="2" fillId="0" borderId="10" xfId="0" applyNumberFormat="1" applyFont="1" applyBorder="1" applyAlignment="1"/>
    <xf numFmtId="37" fontId="2" fillId="0" borderId="14" xfId="0" applyNumberFormat="1" applyFont="1" applyBorder="1" applyAlignment="1"/>
    <xf numFmtId="37" fontId="2" fillId="0" borderId="11" xfId="0" applyNumberFormat="1" applyFont="1" applyBorder="1" applyAlignment="1"/>
    <xf numFmtId="37" fontId="2" fillId="0" borderId="0" xfId="0" applyNumberFormat="1" applyFont="1" applyBorder="1" applyAlignment="1"/>
    <xf numFmtId="37" fontId="2" fillId="0" borderId="7" xfId="0" applyNumberFormat="1" applyFont="1" applyBorder="1" applyAlignment="1"/>
    <xf numFmtId="37" fontId="2" fillId="0" borderId="19" xfId="0" applyNumberFormat="1" applyFont="1" applyBorder="1" applyAlignment="1"/>
    <xf numFmtId="37" fontId="2" fillId="0" borderId="35" xfId="0" applyNumberFormat="1" applyFont="1" applyBorder="1" applyAlignment="1">
      <alignment horizontal="center"/>
    </xf>
    <xf numFmtId="37" fontId="2" fillId="0" borderId="2" xfId="0" applyNumberFormat="1" applyFont="1" applyBorder="1" applyAlignment="1"/>
    <xf numFmtId="37" fontId="2" fillId="0" borderId="6" xfId="0" applyNumberFormat="1" applyFont="1" applyBorder="1" applyAlignment="1"/>
    <xf numFmtId="37" fontId="2" fillId="0" borderId="2" xfId="0" applyNumberFormat="1" applyFont="1" applyBorder="1" applyAlignment="1">
      <alignment horizontal="center"/>
    </xf>
    <xf numFmtId="37" fontId="2" fillId="0" borderId="3" xfId="0" applyNumberFormat="1" applyFont="1" applyBorder="1" applyAlignment="1"/>
    <xf numFmtId="3" fontId="12" fillId="0" borderId="0" xfId="0" applyNumberFormat="1" applyFont="1" applyFill="1" applyAlignment="1"/>
    <xf numFmtId="3" fontId="23" fillId="0" borderId="0" xfId="0" applyNumberFormat="1" applyFont="1" applyFill="1" applyAlignment="1"/>
    <xf numFmtId="37" fontId="4" fillId="0" borderId="25" xfId="0" applyNumberFormat="1" applyFont="1" applyFill="1" applyBorder="1" applyAlignment="1"/>
    <xf numFmtId="0" fontId="4" fillId="0" borderId="2" xfId="0" applyNumberFormat="1" applyFont="1" applyFill="1" applyBorder="1" applyAlignment="1">
      <alignment horizontal="center"/>
    </xf>
    <xf numFmtId="0" fontId="2" fillId="0" borderId="8" xfId="8" applyFont="1" applyBorder="1"/>
    <xf numFmtId="0" fontId="14" fillId="0" borderId="6" xfId="8" applyFont="1" applyBorder="1" applyAlignment="1">
      <alignment horizontal="left"/>
    </xf>
    <xf numFmtId="37" fontId="14" fillId="0" borderId="6" xfId="8" applyNumberFormat="1" applyFont="1" applyBorder="1"/>
    <xf numFmtId="37" fontId="14" fillId="0" borderId="2" xfId="8" applyNumberFormat="1" applyFont="1" applyBorder="1"/>
    <xf numFmtId="5" fontId="14" fillId="0" borderId="2" xfId="8" applyNumberFormat="1" applyFont="1" applyBorder="1"/>
    <xf numFmtId="5" fontId="14" fillId="0" borderId="4" xfId="8" applyNumberFormat="1" applyFont="1" applyBorder="1"/>
    <xf numFmtId="0" fontId="14" fillId="0" borderId="2" xfId="8" applyFont="1" applyBorder="1" applyAlignment="1">
      <alignment horizontal="center"/>
    </xf>
    <xf numFmtId="0" fontId="14" fillId="0" borderId="3" xfId="8" applyFont="1" applyBorder="1" applyAlignment="1">
      <alignment horizontal="center"/>
    </xf>
    <xf numFmtId="5" fontId="14" fillId="0" borderId="24" xfId="0" applyNumberFormat="1" applyFont="1" applyFill="1" applyBorder="1" applyAlignment="1"/>
    <xf numFmtId="37" fontId="14" fillId="0" borderId="21" xfId="0" applyNumberFormat="1" applyFont="1" applyFill="1" applyBorder="1" applyAlignment="1">
      <alignment horizontal="right"/>
    </xf>
    <xf numFmtId="37" fontId="14" fillId="0" borderId="24" xfId="0" applyNumberFormat="1" applyFont="1" applyFill="1" applyBorder="1" applyAlignment="1"/>
    <xf numFmtId="0" fontId="4" fillId="0" borderId="22" xfId="0" applyNumberFormat="1" applyFont="1" applyFill="1" applyBorder="1" applyAlignment="1"/>
    <xf numFmtId="0" fontId="14" fillId="0" borderId="4" xfId="8" applyFont="1" applyBorder="1" applyAlignment="1">
      <alignment horizontal="center"/>
    </xf>
    <xf numFmtId="37" fontId="4" fillId="0" borderId="13" xfId="0" applyNumberFormat="1" applyFont="1" applyBorder="1"/>
    <xf numFmtId="0" fontId="34" fillId="0" borderId="0" xfId="5" applyFont="1" applyBorder="1" applyAlignment="1"/>
    <xf numFmtId="0" fontId="12" fillId="0" borderId="0" xfId="5" applyFont="1" applyBorder="1" applyAlignment="1"/>
    <xf numFmtId="0" fontId="19" fillId="0" borderId="0" xfId="5" applyFont="1" applyFill="1" applyBorder="1" applyAlignment="1">
      <alignment horizontal="center" vertical="top"/>
    </xf>
    <xf numFmtId="0" fontId="12" fillId="0" borderId="0" xfId="5" applyFont="1" applyFill="1" applyBorder="1" applyAlignment="1">
      <alignment vertical="top" wrapText="1"/>
    </xf>
    <xf numFmtId="0" fontId="12" fillId="0" borderId="0" xfId="5" applyFill="1" applyBorder="1" applyAlignment="1">
      <alignment vertical="top" wrapText="1"/>
    </xf>
    <xf numFmtId="0" fontId="4" fillId="0" borderId="10" xfId="0" applyNumberFormat="1" applyFont="1" applyBorder="1" applyAlignment="1">
      <alignment horizontal="left"/>
    </xf>
    <xf numFmtId="0" fontId="4" fillId="0" borderId="11" xfId="0" applyNumberFormat="1" applyFont="1" applyBorder="1" applyAlignment="1">
      <alignment horizontal="left"/>
    </xf>
    <xf numFmtId="0" fontId="4" fillId="0" borderId="20" xfId="0" applyNumberFormat="1" applyFont="1" applyBorder="1" applyAlignment="1">
      <alignment horizontal="left"/>
    </xf>
    <xf numFmtId="0" fontId="4" fillId="0" borderId="17" xfId="0" applyNumberFormat="1" applyFont="1" applyBorder="1" applyAlignment="1">
      <alignment horizontal="left"/>
    </xf>
    <xf numFmtId="0" fontId="11" fillId="0" borderId="0" xfId="0" applyFont="1" applyFill="1" applyAlignment="1">
      <alignment vertical="top" wrapText="1"/>
    </xf>
    <xf numFmtId="165" fontId="2" fillId="0" borderId="0" xfId="0" applyNumberFormat="1" applyFont="1" applyAlignment="1">
      <alignment horizontal="left" wrapText="1"/>
    </xf>
    <xf numFmtId="165" fontId="4" fillId="0" borderId="0" xfId="0" applyNumberFormat="1" applyFont="1" applyAlignment="1">
      <alignment horizontal="left" wrapText="1"/>
    </xf>
    <xf numFmtId="3" fontId="2" fillId="0" borderId="0" xfId="0" applyNumberFormat="1" applyFont="1" applyAlignment="1">
      <alignment horizontal="left" vertical="top" wrapText="1"/>
    </xf>
    <xf numFmtId="165" fontId="2" fillId="0" borderId="0" xfId="0" applyNumberFormat="1" applyFont="1" applyAlignment="1">
      <alignment horizontal="left" vertical="top" wrapText="1"/>
    </xf>
    <xf numFmtId="165" fontId="4" fillId="0" borderId="0" xfId="0" applyNumberFormat="1" applyFont="1" applyAlignment="1">
      <alignment horizontal="left" vertical="top" wrapText="1"/>
    </xf>
    <xf numFmtId="3" fontId="2" fillId="0" borderId="0" xfId="0" applyNumberFormat="1" applyFont="1" applyAlignment="1">
      <alignment vertical="top" wrapText="1"/>
    </xf>
    <xf numFmtId="0" fontId="0" fillId="0" borderId="0" xfId="0" applyAlignment="1">
      <alignment vertical="top" wrapText="1"/>
    </xf>
    <xf numFmtId="0" fontId="2" fillId="0" borderId="61" xfId="0" applyNumberFormat="1" applyFont="1" applyFill="1" applyBorder="1" applyAlignment="1">
      <alignment horizontal="center"/>
    </xf>
    <xf numFmtId="0" fontId="4" fillId="0" borderId="66" xfId="0" applyNumberFormat="1" applyFont="1" applyFill="1" applyBorder="1" applyAlignment="1">
      <alignment horizontal="center"/>
    </xf>
    <xf numFmtId="0" fontId="4" fillId="0" borderId="2" xfId="0" applyNumberFormat="1" applyFont="1" applyBorder="1" applyAlignment="1">
      <alignment horizontal="left"/>
    </xf>
    <xf numFmtId="0" fontId="4" fillId="0" borderId="3" xfId="0" applyNumberFormat="1" applyFont="1" applyBorder="1" applyAlignment="1">
      <alignment horizontal="left"/>
    </xf>
    <xf numFmtId="0" fontId="4" fillId="0" borderId="41" xfId="0" applyNumberFormat="1" applyFont="1" applyBorder="1" applyAlignment="1">
      <alignment horizontal="center"/>
    </xf>
    <xf numFmtId="0" fontId="4" fillId="0" borderId="42" xfId="0" applyNumberFormat="1" applyFont="1" applyBorder="1" applyAlignment="1">
      <alignment horizontal="center"/>
    </xf>
    <xf numFmtId="0" fontId="14" fillId="0" borderId="53" xfId="0" applyNumberFormat="1" applyFont="1" applyFill="1" applyBorder="1" applyAlignment="1">
      <alignment horizontal="left" indent="2"/>
    </xf>
    <xf numFmtId="0" fontId="0" fillId="0" borderId="54" xfId="0" applyNumberFormat="1" applyFill="1" applyBorder="1" applyAlignment="1">
      <alignment horizontal="left" indent="2"/>
    </xf>
    <xf numFmtId="0" fontId="4" fillId="0" borderId="27" xfId="0" applyNumberFormat="1" applyFont="1" applyFill="1" applyBorder="1" applyAlignment="1"/>
    <xf numFmtId="0" fontId="0" fillId="0" borderId="51" xfId="0" applyNumberFormat="1" applyFill="1" applyBorder="1" applyAlignment="1"/>
    <xf numFmtId="0" fontId="4" fillId="0" borderId="12" xfId="0" applyNumberFormat="1" applyFont="1" applyFill="1" applyBorder="1" applyAlignment="1">
      <alignment horizontal="left" indent="4"/>
    </xf>
    <xf numFmtId="0" fontId="0" fillId="0" borderId="35" xfId="0" applyNumberFormat="1" applyFill="1" applyBorder="1" applyAlignment="1">
      <alignment horizontal="left" indent="4"/>
    </xf>
    <xf numFmtId="0" fontId="2" fillId="0" borderId="12" xfId="0" applyNumberFormat="1" applyFont="1" applyFill="1" applyBorder="1" applyAlignment="1">
      <alignment horizontal="left" indent="4"/>
    </xf>
    <xf numFmtId="0" fontId="4" fillId="0" borderId="12" xfId="0" applyNumberFormat="1" applyFont="1" applyFill="1" applyBorder="1" applyAlignment="1"/>
    <xf numFmtId="0" fontId="0" fillId="0" borderId="35" xfId="0" applyNumberFormat="1" applyFill="1" applyBorder="1" applyAlignment="1"/>
    <xf numFmtId="0" fontId="2" fillId="0" borderId="12" xfId="0" applyNumberFormat="1" applyFont="1" applyFill="1" applyBorder="1" applyAlignment="1">
      <alignment horizontal="left" indent="2"/>
    </xf>
    <xf numFmtId="0" fontId="0" fillId="0" borderId="35" xfId="0" applyNumberFormat="1" applyFill="1" applyBorder="1" applyAlignment="1">
      <alignment horizontal="left" indent="2"/>
    </xf>
    <xf numFmtId="0" fontId="4" fillId="0" borderId="12" xfId="0" applyNumberFormat="1" applyFont="1" applyFill="1" applyBorder="1" applyAlignment="1">
      <alignment horizontal="left" indent="2"/>
    </xf>
    <xf numFmtId="0" fontId="25" fillId="0" borderId="0" xfId="0" applyNumberFormat="1" applyFont="1" applyAlignment="1">
      <alignment horizontal="center"/>
    </xf>
    <xf numFmtId="0" fontId="0" fillId="0" borderId="0" xfId="0" applyNumberFormat="1" applyAlignment="1">
      <alignment horizontal="center"/>
    </xf>
    <xf numFmtId="0" fontId="0" fillId="0" borderId="0" xfId="0" applyNumberFormat="1" applyBorder="1" applyAlignment="1">
      <alignment horizontal="center"/>
    </xf>
    <xf numFmtId="0" fontId="2" fillId="0" borderId="33" xfId="0" applyNumberFormat="1" applyFont="1" applyBorder="1" applyAlignment="1">
      <alignment horizontal="center" vertical="center" wrapText="1"/>
    </xf>
    <xf numFmtId="0" fontId="42" fillId="0" borderId="55" xfId="0" applyNumberFormat="1" applyFont="1" applyBorder="1" applyAlignment="1">
      <alignment horizontal="center" vertical="center" wrapText="1"/>
    </xf>
    <xf numFmtId="0" fontId="42" fillId="0" borderId="47" xfId="0" applyNumberFormat="1" applyFont="1" applyBorder="1" applyAlignment="1">
      <alignment horizontal="center" vertical="center" wrapText="1"/>
    </xf>
    <xf numFmtId="0" fontId="42" fillId="0" borderId="6" xfId="0" applyNumberFormat="1" applyFont="1" applyBorder="1" applyAlignment="1">
      <alignment horizontal="center" vertical="center" wrapText="1"/>
    </xf>
    <xf numFmtId="0" fontId="42" fillId="0" borderId="2" xfId="0" applyNumberFormat="1" applyFont="1" applyBorder="1" applyAlignment="1">
      <alignment horizontal="center" vertical="center" wrapText="1"/>
    </xf>
    <xf numFmtId="0" fontId="42" fillId="0" borderId="3" xfId="0" applyNumberFormat="1" applyFont="1" applyBorder="1" applyAlignment="1">
      <alignment horizontal="center" vertical="center" wrapText="1"/>
    </xf>
    <xf numFmtId="0" fontId="2" fillId="0" borderId="10" xfId="0" applyNumberFormat="1" applyFont="1" applyBorder="1" applyAlignment="1"/>
    <xf numFmtId="0" fontId="4" fillId="0" borderId="10" xfId="0" applyNumberFormat="1" applyFont="1" applyBorder="1" applyAlignment="1"/>
    <xf numFmtId="0" fontId="14" fillId="0" borderId="33" xfId="0" applyNumberFormat="1" applyFont="1" applyBorder="1" applyAlignment="1"/>
    <xf numFmtId="0" fontId="42" fillId="0" borderId="55" xfId="0" applyNumberFormat="1" applyFont="1" applyBorder="1" applyAlignment="1"/>
    <xf numFmtId="0" fontId="42" fillId="0" borderId="7" xfId="0" applyNumberFormat="1" applyFont="1" applyBorder="1" applyAlignment="1"/>
    <xf numFmtId="0" fontId="42" fillId="0" borderId="0" xfId="0" applyNumberFormat="1" applyFont="1" applyBorder="1" applyAlignment="1"/>
    <xf numFmtId="0" fontId="42" fillId="0" borderId="28" xfId="0" applyNumberFormat="1" applyFont="1" applyBorder="1" applyAlignment="1"/>
    <xf numFmtId="0" fontId="42" fillId="0" borderId="29" xfId="0" applyNumberFormat="1" applyFont="1" applyBorder="1" applyAlignment="1"/>
    <xf numFmtId="0" fontId="42" fillId="0" borderId="55" xfId="0" applyNumberFormat="1" applyFont="1" applyBorder="1" applyAlignment="1">
      <alignment vertical="center"/>
    </xf>
    <xf numFmtId="0" fontId="42" fillId="0" borderId="47" xfId="0" applyNumberFormat="1" applyFont="1" applyBorder="1" applyAlignment="1">
      <alignment vertical="center"/>
    </xf>
    <xf numFmtId="0" fontId="42" fillId="0" borderId="6" xfId="0" applyNumberFormat="1" applyFont="1" applyBorder="1" applyAlignment="1">
      <alignment vertical="center"/>
    </xf>
    <xf numFmtId="0" fontId="42" fillId="0" borderId="2" xfId="0" applyNumberFormat="1" applyFont="1" applyBorder="1" applyAlignment="1">
      <alignment vertical="center"/>
    </xf>
    <xf numFmtId="0" fontId="42" fillId="0" borderId="3" xfId="0" applyNumberFormat="1" applyFont="1" applyBorder="1" applyAlignment="1">
      <alignment vertical="center"/>
    </xf>
    <xf numFmtId="0" fontId="42" fillId="0" borderId="55" xfId="0" applyNumberFormat="1" applyFont="1" applyBorder="1" applyAlignment="1">
      <alignment vertical="center" wrapText="1"/>
    </xf>
    <xf numFmtId="0" fontId="42" fillId="0" borderId="6" xfId="0" applyNumberFormat="1" applyFont="1" applyBorder="1" applyAlignment="1">
      <alignment vertical="center" wrapText="1"/>
    </xf>
    <xf numFmtId="0" fontId="42" fillId="0" borderId="2" xfId="0" applyNumberFormat="1" applyFont="1" applyBorder="1" applyAlignment="1">
      <alignment vertical="center" wrapText="1"/>
    </xf>
    <xf numFmtId="0" fontId="4" fillId="0" borderId="35" xfId="0" applyNumberFormat="1" applyFont="1" applyFill="1" applyBorder="1" applyAlignment="1">
      <alignment horizontal="left" indent="4"/>
    </xf>
    <xf numFmtId="0" fontId="4" fillId="0" borderId="46" xfId="0" applyNumberFormat="1" applyFont="1" applyFill="1" applyBorder="1" applyAlignment="1">
      <alignment horizontal="left" indent="4"/>
    </xf>
    <xf numFmtId="0" fontId="24" fillId="0" borderId="0" xfId="0" applyNumberFormat="1" applyFont="1" applyAlignment="1">
      <alignment horizontal="center"/>
    </xf>
    <xf numFmtId="0" fontId="0" fillId="0" borderId="0" xfId="0"/>
    <xf numFmtId="0" fontId="14" fillId="0" borderId="18" xfId="0" applyNumberFormat="1" applyFont="1" applyFill="1" applyBorder="1" applyAlignment="1"/>
    <xf numFmtId="0" fontId="0" fillId="0" borderId="20" xfId="0" applyNumberFormat="1" applyFill="1" applyBorder="1" applyAlignment="1"/>
    <xf numFmtId="0" fontId="2" fillId="0" borderId="18" xfId="0" applyNumberFormat="1" applyFont="1" applyFill="1" applyBorder="1" applyAlignment="1"/>
    <xf numFmtId="0" fontId="2" fillId="0" borderId="26" xfId="0" applyNumberFormat="1" applyFont="1" applyFill="1" applyBorder="1" applyAlignment="1"/>
    <xf numFmtId="0" fontId="0" fillId="0" borderId="52" xfId="0" applyNumberFormat="1" applyFill="1" applyBorder="1" applyAlignment="1"/>
    <xf numFmtId="165" fontId="14" fillId="0" borderId="1" xfId="0" applyNumberFormat="1" applyFont="1" applyBorder="1" applyAlignment="1">
      <alignment horizontal="center" wrapText="1"/>
    </xf>
    <xf numFmtId="0" fontId="0" fillId="0" borderId="50" xfId="0" applyBorder="1" applyAlignment="1">
      <alignment horizontal="center" wrapText="1"/>
    </xf>
    <xf numFmtId="0" fontId="14" fillId="0" borderId="48" xfId="0" applyNumberFormat="1" applyFont="1" applyFill="1" applyBorder="1" applyAlignment="1"/>
    <xf numFmtId="0" fontId="0" fillId="0" borderId="49" xfId="0" applyNumberFormat="1" applyFill="1" applyBorder="1" applyAlignment="1"/>
    <xf numFmtId="0" fontId="2" fillId="0" borderId="14" xfId="0" applyNumberFormat="1" applyFont="1" applyFill="1" applyBorder="1" applyAlignment="1">
      <alignment horizontal="left" indent="4"/>
    </xf>
    <xf numFmtId="0" fontId="0" fillId="0" borderId="10" xfId="0" applyNumberFormat="1" applyFill="1" applyBorder="1" applyAlignment="1">
      <alignment horizontal="left" indent="4"/>
    </xf>
    <xf numFmtId="0" fontId="4" fillId="0" borderId="14" xfId="0" applyNumberFormat="1" applyFont="1" applyFill="1" applyBorder="1" applyAlignment="1">
      <alignment horizontal="left" indent="4"/>
    </xf>
    <xf numFmtId="0" fontId="14" fillId="0" borderId="12" xfId="0" applyNumberFormat="1" applyFont="1" applyFill="1" applyBorder="1" applyAlignment="1">
      <alignment horizontal="left"/>
    </xf>
    <xf numFmtId="0" fontId="14" fillId="0" borderId="35" xfId="0" applyNumberFormat="1" applyFont="1" applyFill="1" applyBorder="1" applyAlignment="1">
      <alignment horizontal="left"/>
    </xf>
    <xf numFmtId="0" fontId="14" fillId="0" borderId="46" xfId="0" applyNumberFormat="1" applyFont="1" applyFill="1" applyBorder="1" applyAlignment="1">
      <alignment horizontal="left"/>
    </xf>
    <xf numFmtId="0" fontId="15" fillId="0" borderId="0" xfId="0" applyNumberFormat="1" applyFont="1" applyAlignment="1"/>
    <xf numFmtId="0" fontId="44" fillId="0" borderId="0" xfId="0" applyNumberFormat="1" applyFont="1" applyAlignment="1"/>
    <xf numFmtId="0" fontId="14" fillId="0" borderId="62" xfId="0" applyNumberFormat="1" applyFont="1" applyFill="1" applyBorder="1" applyAlignment="1"/>
    <xf numFmtId="0" fontId="0" fillId="0" borderId="63" xfId="0" applyNumberFormat="1" applyFill="1" applyBorder="1" applyAlignment="1"/>
    <xf numFmtId="3" fontId="4" fillId="0" borderId="0" xfId="0" applyNumberFormat="1" applyFont="1" applyAlignment="1">
      <alignment horizontal="center"/>
    </xf>
    <xf numFmtId="3" fontId="7" fillId="0" borderId="0" xfId="0" applyNumberFormat="1" applyFont="1" applyAlignment="1">
      <alignment horizontal="center"/>
    </xf>
    <xf numFmtId="3" fontId="25" fillId="0" borderId="0" xfId="0" applyNumberFormat="1" applyFont="1" applyAlignment="1">
      <alignment horizontal="center"/>
    </xf>
    <xf numFmtId="165" fontId="14" fillId="0" borderId="1" xfId="0" applyNumberFormat="1" applyFont="1" applyBorder="1" applyAlignment="1">
      <alignment horizontal="right"/>
    </xf>
    <xf numFmtId="0" fontId="0" fillId="0" borderId="50" xfId="0" applyBorder="1" applyAlignment="1"/>
    <xf numFmtId="165" fontId="14" fillId="0" borderId="1" xfId="0" applyNumberFormat="1" applyFont="1" applyBorder="1" applyAlignment="1">
      <alignment horizontal="center"/>
    </xf>
    <xf numFmtId="165" fontId="14" fillId="0" borderId="18" xfId="0" applyNumberFormat="1" applyFont="1" applyBorder="1" applyAlignment="1">
      <alignment horizontal="center"/>
    </xf>
    <xf numFmtId="165" fontId="14" fillId="0" borderId="20" xfId="0" applyNumberFormat="1" applyFont="1" applyBorder="1" applyAlignment="1">
      <alignment horizontal="center"/>
    </xf>
    <xf numFmtId="165" fontId="14" fillId="0" borderId="17" xfId="0" applyNumberFormat="1" applyFont="1" applyBorder="1" applyAlignment="1">
      <alignment horizontal="center"/>
    </xf>
    <xf numFmtId="3" fontId="7" fillId="0" borderId="19" xfId="0" applyNumberFormat="1" applyFont="1" applyBorder="1" applyAlignment="1">
      <alignment horizontal="center"/>
    </xf>
    <xf numFmtId="3" fontId="7" fillId="0" borderId="29" xfId="0" applyNumberFormat="1" applyFont="1" applyBorder="1" applyAlignment="1">
      <alignment horizontal="center"/>
    </xf>
    <xf numFmtId="3" fontId="7" fillId="0" borderId="30" xfId="0" applyNumberFormat="1" applyFont="1" applyBorder="1" applyAlignment="1">
      <alignment horizontal="center"/>
    </xf>
    <xf numFmtId="0" fontId="12" fillId="4" borderId="0" xfId="0" applyFont="1" applyFill="1" applyBorder="1" applyAlignment="1">
      <alignment vertical="top" wrapText="1"/>
    </xf>
    <xf numFmtId="0" fontId="0" fillId="4" borderId="0" xfId="0" applyFill="1" applyBorder="1" applyAlignment="1"/>
    <xf numFmtId="0" fontId="12" fillId="4" borderId="0" xfId="8" applyFont="1" applyFill="1" applyAlignment="1">
      <alignment horizontal="left" wrapText="1"/>
    </xf>
    <xf numFmtId="0" fontId="0" fillId="4" borderId="0" xfId="0" applyFill="1" applyAlignment="1"/>
    <xf numFmtId="0" fontId="12" fillId="4" borderId="0" xfId="8" applyFont="1" applyFill="1" applyAlignment="1">
      <alignment horizontal="left"/>
    </xf>
    <xf numFmtId="0" fontId="14" fillId="0" borderId="1" xfId="8" applyFont="1" applyBorder="1" applyAlignment="1">
      <alignment wrapText="1"/>
    </xf>
    <xf numFmtId="0" fontId="12" fillId="0" borderId="5" xfId="0" applyFont="1" applyBorder="1" applyAlignment="1">
      <alignment wrapText="1"/>
    </xf>
    <xf numFmtId="0" fontId="14" fillId="0" borderId="18" xfId="8" applyFont="1" applyBorder="1" applyAlignment="1">
      <alignment horizontal="center"/>
    </xf>
    <xf numFmtId="0" fontId="12" fillId="0" borderId="20" xfId="0" applyFont="1" applyBorder="1" applyAlignment="1">
      <alignment horizontal="center"/>
    </xf>
    <xf numFmtId="0" fontId="12" fillId="0" borderId="17" xfId="0" applyFont="1" applyBorder="1" applyAlignment="1">
      <alignment horizontal="center"/>
    </xf>
    <xf numFmtId="0" fontId="14" fillId="0" borderId="1" xfId="8" applyFont="1" applyBorder="1" applyAlignment="1">
      <alignment horizontal="center" wrapText="1"/>
    </xf>
    <xf numFmtId="0" fontId="12" fillId="0" borderId="4" xfId="0" applyFont="1" applyBorder="1" applyAlignment="1">
      <alignment horizontal="center" wrapText="1"/>
    </xf>
    <xf numFmtId="0" fontId="13" fillId="0" borderId="0" xfId="8" applyFont="1" applyAlignment="1">
      <alignment horizontal="left" vertical="top" wrapText="1"/>
    </xf>
    <xf numFmtId="0" fontId="18" fillId="0" borderId="0" xfId="8" applyAlignment="1">
      <alignment horizontal="left" vertical="top" wrapText="1"/>
    </xf>
    <xf numFmtId="0" fontId="13" fillId="0" borderId="0" xfId="8" applyFont="1" applyAlignment="1">
      <alignment horizontal="center"/>
    </xf>
    <xf numFmtId="0" fontId="18" fillId="0" borderId="2" xfId="8" applyBorder="1" applyAlignment="1">
      <alignment horizontal="center"/>
    </xf>
    <xf numFmtId="3" fontId="15" fillId="0" borderId="0" xfId="0" applyNumberFormat="1" applyFont="1" applyAlignment="1"/>
    <xf numFmtId="0" fontId="44" fillId="0" borderId="0" xfId="0" applyFont="1" applyAlignment="1"/>
    <xf numFmtId="0" fontId="24" fillId="0" borderId="0" xfId="8" applyFont="1" applyAlignment="1">
      <alignment horizontal="center"/>
    </xf>
    <xf numFmtId="0" fontId="43" fillId="0" borderId="0" xfId="0" applyFont="1" applyAlignment="1">
      <alignment horizontal="center"/>
    </xf>
    <xf numFmtId="3" fontId="25" fillId="0" borderId="0" xfId="8" applyNumberFormat="1" applyFont="1" applyAlignment="1">
      <alignment horizontal="center"/>
    </xf>
    <xf numFmtId="0" fontId="43" fillId="0" borderId="0" xfId="0" applyFont="1" applyBorder="1" applyAlignment="1">
      <alignment horizontal="center"/>
    </xf>
    <xf numFmtId="0" fontId="25" fillId="0" borderId="0" xfId="8" applyFont="1" applyAlignment="1">
      <alignment horizontal="center"/>
    </xf>
    <xf numFmtId="3" fontId="15" fillId="0" borderId="0" xfId="0" applyNumberFormat="1" applyFont="1" applyAlignment="1">
      <alignment horizontal="center"/>
    </xf>
    <xf numFmtId="0" fontId="18" fillId="0" borderId="0" xfId="8" applyAlignment="1">
      <alignment horizontal="center"/>
    </xf>
    <xf numFmtId="0" fontId="15" fillId="0" borderId="0" xfId="9" applyFont="1" applyAlignment="1"/>
    <xf numFmtId="0" fontId="48" fillId="0" borderId="0" xfId="0" applyFont="1" applyBorder="1" applyAlignment="1"/>
    <xf numFmtId="0" fontId="14" fillId="0" borderId="0" xfId="9" applyFont="1" applyAlignment="1">
      <alignment horizontal="center"/>
    </xf>
    <xf numFmtId="0" fontId="0" fillId="0" borderId="0" xfId="0" applyBorder="1" applyAlignment="1">
      <alignment horizontal="center"/>
    </xf>
    <xf numFmtId="3" fontId="14" fillId="0" borderId="0" xfId="9" applyNumberFormat="1" applyFont="1" applyAlignment="1">
      <alignment horizontal="center"/>
    </xf>
    <xf numFmtId="0" fontId="7" fillId="0" borderId="0" xfId="9" applyFont="1" applyAlignment="1">
      <alignment horizontal="center"/>
    </xf>
    <xf numFmtId="0" fontId="47" fillId="0" borderId="56" xfId="9" applyFont="1" applyFill="1" applyBorder="1" applyAlignment="1">
      <alignment horizontal="center" vertical="center" wrapText="1"/>
    </xf>
    <xf numFmtId="0" fontId="0" fillId="0" borderId="57" xfId="0" applyBorder="1" applyAlignment="1">
      <alignment horizontal="center" vertical="center" wrapText="1"/>
    </xf>
    <xf numFmtId="0" fontId="0" fillId="0" borderId="6" xfId="0" applyBorder="1" applyAlignment="1">
      <alignment vertical="center" wrapText="1"/>
    </xf>
    <xf numFmtId="0" fontId="0" fillId="0" borderId="3" xfId="0" applyBorder="1" applyAlignment="1">
      <alignment vertical="center" wrapText="1"/>
    </xf>
    <xf numFmtId="0" fontId="51" fillId="0" borderId="0" xfId="0" applyFont="1" applyFill="1" applyBorder="1" applyAlignment="1">
      <alignment vertical="top" wrapText="1"/>
    </xf>
    <xf numFmtId="0" fontId="0" fillId="0" borderId="0" xfId="0" applyFill="1" applyBorder="1" applyAlignment="1">
      <alignment vertical="top" wrapText="1"/>
    </xf>
    <xf numFmtId="0" fontId="0" fillId="0" borderId="0" xfId="0" applyFill="1" applyBorder="1" applyAlignment="1">
      <alignment wrapText="1"/>
    </xf>
    <xf numFmtId="0" fontId="20" fillId="0" borderId="18" xfId="9" applyFont="1" applyFill="1" applyBorder="1" applyAlignment="1">
      <alignment horizontal="center"/>
    </xf>
    <xf numFmtId="0" fontId="0" fillId="0" borderId="17" xfId="0" applyBorder="1" applyAlignment="1">
      <alignment horizontal="center"/>
    </xf>
    <xf numFmtId="0" fontId="20" fillId="0" borderId="55" xfId="9" applyFont="1" applyFill="1" applyBorder="1" applyAlignment="1"/>
    <xf numFmtId="0" fontId="7" fillId="0" borderId="2" xfId="9" applyFont="1" applyFill="1" applyBorder="1" applyAlignment="1"/>
    <xf numFmtId="0" fontId="0" fillId="0" borderId="6" xfId="0" applyBorder="1" applyAlignment="1">
      <alignment horizontal="center" vertical="center" wrapText="1"/>
    </xf>
    <xf numFmtId="0" fontId="0" fillId="0" borderId="3" xfId="0" applyBorder="1" applyAlignment="1">
      <alignment horizontal="center" vertical="center" wrapText="1"/>
    </xf>
    <xf numFmtId="1" fontId="20" fillId="0" borderId="56" xfId="9" applyNumberFormat="1" applyFont="1" applyFill="1" applyBorder="1" applyAlignment="1">
      <alignment horizontal="center" vertical="center" wrapText="1"/>
    </xf>
    <xf numFmtId="1" fontId="20" fillId="0" borderId="58" xfId="9" applyNumberFormat="1" applyFont="1" applyFill="1" applyBorder="1" applyAlignment="1">
      <alignment horizontal="center" vertical="center" wrapText="1"/>
    </xf>
    <xf numFmtId="0" fontId="0" fillId="0" borderId="59" xfId="0" applyBorder="1" applyAlignment="1">
      <alignment horizontal="center" vertical="center" wrapText="1"/>
    </xf>
    <xf numFmtId="0" fontId="0" fillId="0" borderId="60" xfId="0" applyBorder="1" applyAlignment="1">
      <alignment horizontal="center" vertical="center" wrapText="1"/>
    </xf>
    <xf numFmtId="0" fontId="20" fillId="0" borderId="6" xfId="9" applyFont="1" applyFill="1" applyBorder="1" applyAlignment="1">
      <alignment horizontal="center"/>
    </xf>
    <xf numFmtId="0" fontId="20" fillId="0" borderId="3" xfId="9" applyFont="1" applyFill="1" applyBorder="1" applyAlignment="1">
      <alignment horizontal="center"/>
    </xf>
    <xf numFmtId="0" fontId="13" fillId="5" borderId="0" xfId="0" applyFont="1" applyFill="1" applyBorder="1" applyAlignment="1"/>
    <xf numFmtId="0" fontId="0" fillId="5" borderId="0" xfId="0" applyFill="1" applyBorder="1" applyAlignment="1"/>
    <xf numFmtId="0" fontId="13" fillId="5" borderId="0" xfId="0" applyFont="1" applyFill="1" applyBorder="1" applyAlignment="1">
      <alignment vertical="top" wrapText="1"/>
    </xf>
    <xf numFmtId="0" fontId="0" fillId="5" borderId="0" xfId="0" applyFill="1" applyBorder="1" applyAlignment="1">
      <alignment vertical="top" wrapText="1"/>
    </xf>
    <xf numFmtId="0" fontId="1" fillId="0" borderId="0" xfId="0" applyNumberFormat="1" applyFont="1" applyFill="1" applyAlignment="1">
      <alignment wrapText="1"/>
    </xf>
    <xf numFmtId="0" fontId="0" fillId="0" borderId="0" xfId="0" applyFill="1" applyAlignment="1">
      <alignment wrapText="1"/>
    </xf>
    <xf numFmtId="165" fontId="8" fillId="0" borderId="0" xfId="0" applyNumberFormat="1" applyFont="1" applyAlignment="1">
      <alignment horizontal="center"/>
    </xf>
    <xf numFmtId="0" fontId="4" fillId="0" borderId="0" xfId="0" applyFont="1" applyAlignment="1">
      <alignment horizontal="center"/>
    </xf>
    <xf numFmtId="165" fontId="9" fillId="0" borderId="0" xfId="0" applyNumberFormat="1" applyFont="1" applyAlignment="1">
      <alignment horizontal="center"/>
    </xf>
    <xf numFmtId="0" fontId="4" fillId="0" borderId="0" xfId="0" applyFont="1" applyBorder="1" applyAlignment="1">
      <alignment horizontal="center"/>
    </xf>
    <xf numFmtId="165" fontId="4" fillId="0" borderId="0" xfId="0" applyNumberFormat="1" applyFont="1" applyAlignment="1">
      <alignment horizontal="center"/>
    </xf>
    <xf numFmtId="165" fontId="4" fillId="0" borderId="2" xfId="0" applyNumberFormat="1" applyFont="1" applyBorder="1" applyAlignment="1">
      <alignment horizontal="center"/>
    </xf>
    <xf numFmtId="165" fontId="7" fillId="0" borderId="0" xfId="0" applyNumberFormat="1" applyFont="1" applyAlignment="1">
      <alignment horizontal="center"/>
    </xf>
    <xf numFmtId="165" fontId="11" fillId="0" borderId="0" xfId="0" applyNumberFormat="1" applyFont="1" applyAlignment="1">
      <alignment wrapText="1"/>
    </xf>
    <xf numFmtId="0" fontId="12" fillId="0" borderId="0" xfId="0" applyFont="1" applyAlignment="1">
      <alignment wrapText="1"/>
    </xf>
    <xf numFmtId="0" fontId="14" fillId="0" borderId="33" xfId="0" applyNumberFormat="1" applyFont="1" applyFill="1" applyBorder="1" applyAlignment="1">
      <alignment horizontal="center" vertical="center" wrapText="1"/>
    </xf>
    <xf numFmtId="0" fontId="4" fillId="0" borderId="55" xfId="0" applyNumberFormat="1" applyFont="1" applyFill="1" applyBorder="1" applyAlignment="1">
      <alignment horizontal="center" vertical="center" wrapText="1"/>
    </xf>
    <xf numFmtId="0" fontId="4" fillId="0" borderId="47" xfId="0" applyNumberFormat="1" applyFont="1" applyFill="1" applyBorder="1" applyAlignment="1">
      <alignment horizontal="center" vertical="center" wrapText="1"/>
    </xf>
    <xf numFmtId="0" fontId="4" fillId="0" borderId="7"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4" fillId="0" borderId="19" xfId="0" applyNumberFormat="1" applyFont="1" applyFill="1" applyBorder="1" applyAlignment="1">
      <alignment horizontal="center" vertical="center" wrapText="1"/>
    </xf>
    <xf numFmtId="0" fontId="12" fillId="4" borderId="0" xfId="0" applyFont="1" applyFill="1" applyBorder="1" applyAlignment="1">
      <alignment wrapText="1"/>
    </xf>
    <xf numFmtId="0" fontId="12" fillId="0" borderId="0" xfId="0" applyFont="1" applyBorder="1" applyAlignment="1">
      <alignment wrapText="1"/>
    </xf>
    <xf numFmtId="165" fontId="19" fillId="4" borderId="0" xfId="0" applyNumberFormat="1" applyFont="1" applyFill="1" applyAlignment="1">
      <alignment horizontal="center" wrapText="1"/>
    </xf>
    <xf numFmtId="165" fontId="12" fillId="4" borderId="0" xfId="0" applyNumberFormat="1" applyFont="1" applyFill="1" applyAlignment="1">
      <alignment wrapText="1"/>
    </xf>
    <xf numFmtId="0" fontId="14" fillId="0" borderId="1" xfId="0" applyNumberFormat="1" applyFont="1" applyFill="1" applyBorder="1" applyAlignment="1">
      <alignment horizontal="center" vertical="center" wrapText="1"/>
    </xf>
    <xf numFmtId="0" fontId="14" fillId="0" borderId="5" xfId="0" applyNumberFormat="1" applyFont="1" applyFill="1" applyBorder="1" applyAlignment="1">
      <alignment horizontal="center" vertical="center" wrapText="1"/>
    </xf>
    <xf numFmtId="0" fontId="14" fillId="0" borderId="33" xfId="0" applyNumberFormat="1" applyFont="1" applyFill="1" applyBorder="1" applyAlignment="1">
      <alignment horizontal="center" vertical="center"/>
    </xf>
    <xf numFmtId="0" fontId="4" fillId="0" borderId="55" xfId="0" applyNumberFormat="1" applyFont="1" applyFill="1" applyBorder="1" applyAlignment="1">
      <alignment horizontal="center" vertical="center"/>
    </xf>
    <xf numFmtId="0" fontId="4" fillId="0" borderId="47" xfId="0" applyNumberFormat="1" applyFont="1" applyFill="1" applyBorder="1" applyAlignment="1">
      <alignment horizontal="center" vertical="center"/>
    </xf>
    <xf numFmtId="0" fontId="4" fillId="0" borderId="7" xfId="0" applyNumberFormat="1" applyFont="1" applyFill="1" applyBorder="1" applyAlignment="1">
      <alignment horizontal="center" vertical="center"/>
    </xf>
    <xf numFmtId="0" fontId="4" fillId="0" borderId="0" xfId="0" applyNumberFormat="1" applyFont="1" applyFill="1" applyBorder="1" applyAlignment="1">
      <alignment horizontal="center" vertical="center"/>
    </xf>
    <xf numFmtId="0" fontId="4" fillId="0" borderId="19" xfId="0" applyNumberFormat="1" applyFont="1" applyFill="1" applyBorder="1" applyAlignment="1">
      <alignment horizontal="center" vertical="center"/>
    </xf>
    <xf numFmtId="165" fontId="1" fillId="0" borderId="0" xfId="0" applyNumberFormat="1" applyFont="1" applyFill="1" applyAlignment="1">
      <alignment wrapText="1"/>
    </xf>
    <xf numFmtId="0" fontId="14" fillId="0" borderId="33" xfId="0" applyNumberFormat="1" applyFont="1" applyFill="1" applyBorder="1" applyAlignment="1">
      <alignment horizontal="center"/>
    </xf>
    <xf numFmtId="0" fontId="14" fillId="0" borderId="7" xfId="0" applyNumberFormat="1" applyFont="1" applyFill="1" applyBorder="1" applyAlignment="1">
      <alignment horizontal="center"/>
    </xf>
    <xf numFmtId="0" fontId="14" fillId="0" borderId="28" xfId="0" applyNumberFormat="1" applyFont="1" applyFill="1" applyBorder="1" applyAlignment="1">
      <alignment horizontal="center"/>
    </xf>
    <xf numFmtId="165" fontId="11" fillId="4" borderId="0" xfId="0" applyNumberFormat="1" applyFont="1" applyFill="1" applyAlignment="1">
      <alignment horizontal="center" wrapText="1"/>
    </xf>
    <xf numFmtId="0" fontId="14" fillId="0" borderId="33" xfId="0" applyNumberFormat="1" applyFont="1" applyBorder="1" applyAlignment="1">
      <alignment horizontal="center" vertical="center" wrapText="1"/>
    </xf>
    <xf numFmtId="0" fontId="4" fillId="0" borderId="55" xfId="0" applyNumberFormat="1" applyFont="1" applyBorder="1" applyAlignment="1">
      <alignment horizontal="center" vertical="center" wrapText="1"/>
    </xf>
    <xf numFmtId="0" fontId="4" fillId="0" borderId="47" xfId="0" applyNumberFormat="1" applyFont="1" applyBorder="1" applyAlignment="1">
      <alignment horizontal="center" vertical="center" wrapText="1"/>
    </xf>
    <xf numFmtId="0" fontId="4" fillId="0" borderId="7" xfId="0" applyNumberFormat="1" applyFont="1" applyBorder="1" applyAlignment="1">
      <alignment horizontal="center" vertical="center" wrapText="1"/>
    </xf>
    <xf numFmtId="0" fontId="4" fillId="0" borderId="0" xfId="0" applyNumberFormat="1" applyFont="1" applyBorder="1" applyAlignment="1">
      <alignment horizontal="center" vertical="center" wrapText="1"/>
    </xf>
    <xf numFmtId="0" fontId="4" fillId="0" borderId="19" xfId="0" applyNumberFormat="1" applyFont="1" applyBorder="1" applyAlignment="1">
      <alignment horizontal="center" vertical="center" wrapText="1"/>
    </xf>
    <xf numFmtId="0" fontId="14" fillId="0" borderId="33" xfId="0" applyNumberFormat="1" applyFont="1" applyBorder="1" applyAlignment="1">
      <alignment horizontal="center" vertical="center"/>
    </xf>
    <xf numFmtId="0" fontId="4" fillId="0" borderId="55" xfId="0" applyNumberFormat="1" applyFont="1" applyBorder="1" applyAlignment="1">
      <alignment horizontal="center" vertical="center"/>
    </xf>
    <xf numFmtId="0" fontId="4" fillId="0" borderId="47" xfId="0" applyNumberFormat="1" applyFont="1" applyBorder="1" applyAlignment="1">
      <alignment horizontal="center" vertical="center"/>
    </xf>
    <xf numFmtId="0" fontId="4" fillId="0" borderId="7"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2" fillId="0" borderId="0" xfId="0" applyNumberFormat="1" applyFont="1" applyBorder="1" applyAlignment="1">
      <alignment wrapText="1"/>
    </xf>
    <xf numFmtId="0" fontId="0" fillId="0" borderId="0" xfId="0" applyAlignment="1">
      <alignment wrapText="1"/>
    </xf>
    <xf numFmtId="0" fontId="14" fillId="0" borderId="1" xfId="0" applyNumberFormat="1" applyFont="1" applyBorder="1" applyAlignment="1">
      <alignment horizontal="center" vertical="center" wrapText="1"/>
    </xf>
    <xf numFmtId="0" fontId="14" fillId="0" borderId="5" xfId="0" applyNumberFormat="1" applyFont="1" applyBorder="1" applyAlignment="1">
      <alignment horizontal="center" vertical="center" wrapText="1"/>
    </xf>
    <xf numFmtId="0" fontId="14" fillId="0" borderId="47" xfId="0" applyNumberFormat="1" applyFont="1" applyBorder="1" applyAlignment="1">
      <alignment horizontal="center" vertical="center" wrapText="1"/>
    </xf>
    <xf numFmtId="0" fontId="14" fillId="0" borderId="19" xfId="0" applyNumberFormat="1" applyFont="1" applyBorder="1" applyAlignment="1">
      <alignment horizontal="center" vertical="center" wrapText="1"/>
    </xf>
    <xf numFmtId="0" fontId="14" fillId="0" borderId="33" xfId="0" applyNumberFormat="1" applyFont="1" applyBorder="1" applyAlignment="1">
      <alignment horizontal="center"/>
    </xf>
    <xf numFmtId="0" fontId="14" fillId="0" borderId="7" xfId="0" applyNumberFormat="1" applyFont="1" applyBorder="1" applyAlignment="1">
      <alignment horizontal="center"/>
    </xf>
    <xf numFmtId="0" fontId="14" fillId="0" borderId="28" xfId="0" applyNumberFormat="1" applyFont="1" applyBorder="1" applyAlignment="1">
      <alignment horizontal="center"/>
    </xf>
    <xf numFmtId="0" fontId="2" fillId="0" borderId="0" xfId="0" applyNumberFormat="1" applyFont="1" applyAlignment="1"/>
    <xf numFmtId="0" fontId="8" fillId="0" borderId="0" xfId="0" applyNumberFormat="1" applyFont="1" applyAlignment="1">
      <alignment horizontal="center"/>
    </xf>
    <xf numFmtId="0" fontId="4" fillId="0" borderId="0" xfId="0" applyNumberFormat="1" applyFont="1" applyAlignment="1">
      <alignment horizontal="center"/>
    </xf>
    <xf numFmtId="0" fontId="9" fillId="0" borderId="0" xfId="0" applyNumberFormat="1" applyFont="1" applyAlignment="1">
      <alignment horizontal="center"/>
    </xf>
    <xf numFmtId="0" fontId="4" fillId="0" borderId="0" xfId="0" applyNumberFormat="1" applyFont="1" applyBorder="1" applyAlignment="1">
      <alignment horizontal="center"/>
    </xf>
    <xf numFmtId="0" fontId="7" fillId="0" borderId="0" xfId="0" applyNumberFormat="1" applyFont="1" applyAlignment="1">
      <alignment horizontal="center"/>
    </xf>
    <xf numFmtId="0" fontId="4" fillId="0" borderId="55" xfId="0" applyNumberFormat="1" applyFont="1" applyBorder="1" applyAlignment="1"/>
    <xf numFmtId="0" fontId="4" fillId="0" borderId="28" xfId="0" applyNumberFormat="1" applyFont="1" applyBorder="1" applyAlignment="1"/>
    <xf numFmtId="0" fontId="4" fillId="0" borderId="29" xfId="0" applyNumberFormat="1" applyFont="1" applyBorder="1" applyAlignment="1"/>
    <xf numFmtId="0" fontId="14" fillId="0" borderId="18" xfId="0" applyNumberFormat="1" applyFont="1" applyBorder="1" applyAlignment="1">
      <alignment horizontal="center"/>
    </xf>
    <xf numFmtId="0" fontId="4" fillId="0" borderId="20" xfId="0" applyNumberFormat="1" applyFont="1" applyBorder="1" applyAlignment="1">
      <alignment horizontal="center"/>
    </xf>
    <xf numFmtId="0" fontId="4" fillId="0" borderId="17" xfId="0" applyNumberFormat="1" applyFont="1" applyBorder="1" applyAlignment="1">
      <alignment horizontal="center"/>
    </xf>
    <xf numFmtId="0" fontId="4" fillId="0" borderId="33" xfId="0" applyNumberFormat="1" applyFont="1" applyBorder="1" applyAlignment="1">
      <alignment horizontal="center"/>
    </xf>
    <xf numFmtId="0" fontId="4" fillId="0" borderId="47" xfId="0" applyNumberFormat="1" applyFont="1" applyBorder="1" applyAlignment="1">
      <alignment horizontal="center"/>
    </xf>
    <xf numFmtId="165" fontId="36" fillId="0" borderId="0" xfId="0" applyNumberFormat="1" applyFont="1" applyAlignment="1">
      <alignment horizontal="left"/>
    </xf>
    <xf numFmtId="0" fontId="14" fillId="0" borderId="6" xfId="0" applyNumberFormat="1" applyFont="1" applyBorder="1" applyAlignment="1">
      <alignment horizontal="left" indent="5"/>
    </xf>
    <xf numFmtId="0" fontId="14" fillId="0" borderId="3" xfId="0" applyNumberFormat="1" applyFont="1" applyBorder="1" applyAlignment="1">
      <alignment horizontal="left" indent="5"/>
    </xf>
    <xf numFmtId="0" fontId="2" fillId="0" borderId="31" xfId="0" applyNumberFormat="1" applyFont="1" applyBorder="1" applyAlignment="1">
      <alignment horizontal="left"/>
    </xf>
    <xf numFmtId="0" fontId="4" fillId="0" borderId="45" xfId="0" applyNumberFormat="1" applyFont="1" applyBorder="1" applyAlignment="1">
      <alignment horizontal="left"/>
    </xf>
    <xf numFmtId="165" fontId="33" fillId="0" borderId="0" xfId="0" applyNumberFormat="1" applyFont="1" applyAlignment="1">
      <alignment horizontal="center"/>
    </xf>
    <xf numFmtId="0" fontId="33" fillId="0" borderId="0" xfId="0" applyFont="1" applyBorder="1" applyAlignment="1">
      <alignment horizontal="center"/>
    </xf>
    <xf numFmtId="165" fontId="21" fillId="4" borderId="0" xfId="0" applyNumberFormat="1" applyFont="1" applyFill="1" applyAlignment="1">
      <alignment vertical="top" wrapText="1"/>
    </xf>
    <xf numFmtId="165" fontId="29" fillId="4" borderId="0" xfId="0" applyNumberFormat="1" applyFont="1" applyFill="1" applyAlignment="1">
      <alignment vertical="top" wrapText="1"/>
    </xf>
    <xf numFmtId="165" fontId="29" fillId="4" borderId="0" xfId="0" applyNumberFormat="1" applyFont="1" applyFill="1" applyBorder="1" applyAlignment="1">
      <alignment vertical="top" wrapText="1"/>
    </xf>
    <xf numFmtId="0" fontId="21" fillId="4" borderId="0" xfId="0" applyFont="1" applyFill="1" applyBorder="1" applyAlignment="1">
      <alignment wrapText="1"/>
    </xf>
    <xf numFmtId="0" fontId="29" fillId="4" borderId="0" xfId="0" applyFont="1" applyFill="1" applyBorder="1" applyAlignment="1">
      <alignment wrapText="1"/>
    </xf>
    <xf numFmtId="0" fontId="21" fillId="4" borderId="0" xfId="0" applyFont="1" applyFill="1" applyBorder="1" applyAlignment="1">
      <alignment vertical="top" wrapText="1"/>
    </xf>
    <xf numFmtId="0" fontId="29" fillId="4" borderId="0" xfId="0" applyFont="1" applyFill="1" applyBorder="1" applyAlignment="1">
      <alignment vertical="top" wrapText="1"/>
    </xf>
    <xf numFmtId="0" fontId="0" fillId="0" borderId="0" xfId="0" applyNumberFormat="1" applyBorder="1" applyAlignment="1"/>
    <xf numFmtId="3" fontId="15" fillId="0" borderId="0" xfId="0" applyNumberFormat="1" applyFont="1" applyBorder="1" applyAlignment="1"/>
    <xf numFmtId="0" fontId="0" fillId="0" borderId="0" xfId="0" applyBorder="1" applyAlignment="1"/>
    <xf numFmtId="0" fontId="8" fillId="0" borderId="0" xfId="0" applyNumberFormat="1" applyFont="1" applyBorder="1" applyAlignment="1">
      <alignment horizontal="center"/>
    </xf>
    <xf numFmtId="0" fontId="9" fillId="0" borderId="0" xfId="0" applyNumberFormat="1" applyFont="1" applyFill="1" applyBorder="1" applyAlignment="1">
      <alignment horizontal="center"/>
    </xf>
    <xf numFmtId="0" fontId="0" fillId="0" borderId="0" xfId="0" applyNumberFormat="1" applyFill="1" applyBorder="1" applyAlignment="1"/>
    <xf numFmtId="0" fontId="2" fillId="4" borderId="0" xfId="0" applyFont="1" applyFill="1" applyBorder="1" applyAlignment="1">
      <alignment vertical="top" wrapText="1"/>
    </xf>
    <xf numFmtId="0" fontId="2" fillId="4" borderId="0" xfId="0" applyFont="1" applyFill="1" applyBorder="1" applyAlignment="1">
      <alignment wrapText="1"/>
    </xf>
    <xf numFmtId="0" fontId="2" fillId="4" borderId="0" xfId="0" applyFont="1" applyFill="1" applyBorder="1" applyAlignment="1">
      <alignment horizontal="left" wrapText="1"/>
    </xf>
    <xf numFmtId="0" fontId="2" fillId="4" borderId="0" xfId="0" applyNumberFormat="1" applyFont="1" applyFill="1" applyBorder="1" applyAlignment="1">
      <alignment horizontal="left" wrapText="1"/>
    </xf>
    <xf numFmtId="165" fontId="56" fillId="4" borderId="0" xfId="0" applyNumberFormat="1" applyFont="1" applyFill="1" applyBorder="1" applyAlignment="1">
      <alignment horizontal="center"/>
    </xf>
    <xf numFmtId="165" fontId="2" fillId="4" borderId="0" xfId="0" applyNumberFormat="1" applyFont="1" applyFill="1" applyAlignment="1">
      <alignment wrapText="1"/>
    </xf>
    <xf numFmtId="165" fontId="2" fillId="4" borderId="0" xfId="0" applyNumberFormat="1" applyFont="1" applyFill="1" applyBorder="1" applyAlignment="1">
      <alignment wrapText="1"/>
    </xf>
    <xf numFmtId="165" fontId="33" fillId="0" borderId="0" xfId="0" applyNumberFormat="1" applyFont="1" applyBorder="1" applyAlignment="1">
      <alignment horizontal="center"/>
    </xf>
    <xf numFmtId="0" fontId="32" fillId="0" borderId="0" xfId="0" applyFont="1" applyBorder="1" applyAlignment="1">
      <alignment horizontal="center"/>
    </xf>
    <xf numFmtId="0" fontId="52" fillId="4" borderId="0" xfId="0" applyFont="1" applyFill="1" applyBorder="1" applyAlignment="1">
      <alignment horizontal="left" wrapText="1"/>
    </xf>
    <xf numFmtId="0" fontId="2" fillId="4" borderId="0" xfId="0" applyNumberFormat="1" applyFont="1" applyFill="1" applyAlignment="1">
      <alignment horizontal="left" wrapText="1"/>
    </xf>
    <xf numFmtId="165" fontId="4" fillId="0" borderId="2" xfId="0" applyNumberFormat="1" applyFont="1" applyFill="1" applyBorder="1" applyAlignment="1">
      <alignment horizontal="center"/>
    </xf>
    <xf numFmtId="0" fontId="5" fillId="0" borderId="33" xfId="0" applyNumberFormat="1" applyFont="1" applyFill="1" applyBorder="1" applyAlignment="1"/>
    <xf numFmtId="0" fontId="0" fillId="0" borderId="28" xfId="0" applyNumberFormat="1" applyFill="1" applyBorder="1" applyAlignment="1"/>
    <xf numFmtId="0" fontId="7" fillId="0" borderId="0" xfId="0" applyNumberFormat="1" applyFont="1" applyFill="1" applyBorder="1" applyAlignment="1">
      <alignment horizontal="center"/>
    </xf>
    <xf numFmtId="0" fontId="22" fillId="0" borderId="18" xfId="0" applyNumberFormat="1" applyFont="1" applyFill="1" applyBorder="1" applyAlignment="1">
      <alignment horizontal="center" vertical="center" wrapText="1"/>
    </xf>
    <xf numFmtId="0" fontId="0" fillId="0" borderId="20" xfId="0" applyNumberFormat="1" applyFill="1" applyBorder="1" applyAlignment="1">
      <alignment horizontal="center" vertical="center" wrapText="1"/>
    </xf>
    <xf numFmtId="0" fontId="22" fillId="0" borderId="18" xfId="0" applyNumberFormat="1" applyFont="1" applyFill="1" applyBorder="1" applyAlignment="1">
      <alignment horizontal="center" vertical="center"/>
    </xf>
    <xf numFmtId="0" fontId="0" fillId="0" borderId="17" xfId="0" applyNumberFormat="1" applyFill="1" applyBorder="1" applyAlignment="1">
      <alignment horizontal="center" vertical="center"/>
    </xf>
    <xf numFmtId="0" fontId="22" fillId="0" borderId="17" xfId="0" applyNumberFormat="1" applyFont="1" applyFill="1" applyBorder="1" applyAlignment="1">
      <alignment horizontal="center" vertical="center"/>
    </xf>
    <xf numFmtId="0" fontId="20" fillId="0" borderId="18" xfId="0" applyNumberFormat="1" applyFont="1" applyFill="1" applyBorder="1" applyAlignment="1">
      <alignment horizontal="center" vertical="center" wrapText="1"/>
    </xf>
    <xf numFmtId="0" fontId="20" fillId="0" borderId="17" xfId="0" applyNumberFormat="1" applyFont="1" applyFill="1" applyBorder="1" applyAlignment="1">
      <alignment horizontal="center" vertical="center" wrapText="1"/>
    </xf>
    <xf numFmtId="3" fontId="15" fillId="0" borderId="0" xfId="5" applyNumberFormat="1" applyFont="1" applyAlignment="1">
      <alignment horizontal="center"/>
    </xf>
    <xf numFmtId="0" fontId="12" fillId="0" borderId="0" xfId="5" applyBorder="1" applyAlignment="1">
      <alignment horizontal="center"/>
    </xf>
    <xf numFmtId="3" fontId="14" fillId="2" borderId="0" xfId="10" applyNumberFormat="1" applyFont="1" applyFill="1" applyAlignment="1">
      <alignment horizontal="center"/>
    </xf>
    <xf numFmtId="0" fontId="14" fillId="2" borderId="0" xfId="10" applyFont="1" applyFill="1" applyAlignment="1">
      <alignment horizontal="center"/>
    </xf>
    <xf numFmtId="3" fontId="4" fillId="2" borderId="0" xfId="10" applyNumberFormat="1" applyFont="1" applyFill="1" applyAlignment="1">
      <alignment horizontal="center"/>
    </xf>
    <xf numFmtId="0" fontId="4" fillId="2" borderId="0" xfId="10" applyFont="1" applyFill="1" applyAlignment="1">
      <alignment horizontal="center"/>
    </xf>
    <xf numFmtId="0" fontId="52" fillId="2" borderId="0" xfId="10" applyFont="1" applyFill="1" applyAlignment="1">
      <alignment horizontal="center"/>
    </xf>
    <xf numFmtId="0" fontId="2" fillId="2" borderId="0" xfId="10" applyFont="1" applyFill="1" applyAlignment="1">
      <alignment wrapText="1"/>
    </xf>
    <xf numFmtId="0" fontId="4" fillId="2" borderId="0" xfId="10" applyFont="1" applyFill="1" applyAlignment="1">
      <alignment wrapText="1"/>
    </xf>
  </cellXfs>
  <cellStyles count="14">
    <cellStyle name="Comma" xfId="1" builtinId="3"/>
    <cellStyle name="Comma 2" xfId="2"/>
    <cellStyle name="Comma 3" xfId="11"/>
    <cellStyle name="Currency" xfId="3" builtinId="4"/>
    <cellStyle name="Currency 2" xfId="4"/>
    <cellStyle name="Normal" xfId="0" builtinId="0"/>
    <cellStyle name="Normal 2" xfId="5"/>
    <cellStyle name="Normal 3" xfId="6"/>
    <cellStyle name="Normal_Appendix Exhibits.FINAL 2" xfId="7"/>
    <cellStyle name="Normal_Improve by DU" xfId="8"/>
    <cellStyle name="Normal_Rsrcs_X_ DOJ Goal  Obj" xfId="9"/>
    <cellStyle name="Normal_Sheet1 2" xfId="10"/>
    <cellStyle name="Percent 2" xfId="12"/>
    <cellStyle name="Percent 2 2" xfId="1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2B2B2"/>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DDDDDD"/>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753260</xdr:colOff>
      <xdr:row>2</xdr:row>
      <xdr:rowOff>1</xdr:rowOff>
    </xdr:from>
    <xdr:to>
      <xdr:col>11</xdr:col>
      <xdr:colOff>657225</xdr:colOff>
      <xdr:row>32</xdr:row>
      <xdr:rowOff>57150</xdr:rowOff>
    </xdr:to>
    <xdr:pic>
      <xdr:nvPicPr>
        <xdr:cNvPr id="2" name="Picture 1" descr="Office of Community Oriented Policing Services Organizational Chart Approved on July 22,2010"/>
        <xdr:cNvPicPr>
          <a:picLocks noChangeAspect="1"/>
        </xdr:cNvPicPr>
      </xdr:nvPicPr>
      <xdr:blipFill>
        <a:blip xmlns:r="http://schemas.openxmlformats.org/officeDocument/2006/relationships" r:embed="rId1" cstate="print"/>
        <a:stretch>
          <a:fillRect/>
        </a:stretch>
      </xdr:blipFill>
      <xdr:spPr>
        <a:xfrm>
          <a:off x="753260" y="447676"/>
          <a:ext cx="8285965" cy="64007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Budget_Staff\napostolides\FY06%20Formulation\05%20OMB%20Budget%20-%20charts.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umReq"/>
      <sheetName val="ATB Narr"/>
      <sheetName val="2003 XWalk"/>
      <sheetName val="2004 XWalk"/>
      <sheetName val="Perm Positions"/>
      <sheetName val="Positions by Category"/>
      <sheetName val="Sum by Grade"/>
      <sheetName val="Sum by OC"/>
    </sheetNames>
    <sheetDataSet>
      <sheetData sheetId="0"/>
      <sheetData sheetId="1" refreshError="1"/>
      <sheetData sheetId="2" refreshError="1"/>
      <sheetData sheetId="3" refreshError="1"/>
      <sheetData sheetId="4" refreshError="1"/>
      <sheetData sheetId="5"/>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5" Type="http://schemas.openxmlformats.org/officeDocument/2006/relationships/printerSettings" Target="../printerSettings/printerSettings16.bin"/><Relationship Id="rId4" Type="http://schemas.openxmlformats.org/officeDocument/2006/relationships/printerSettings" Target="../printerSettings/printerSettings1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5" Type="http://schemas.openxmlformats.org/officeDocument/2006/relationships/printerSettings" Target="../printerSettings/printerSettings21.bin"/><Relationship Id="rId4" Type="http://schemas.openxmlformats.org/officeDocument/2006/relationships/printerSettings" Target="../printerSettings/printerSettings20.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5" Type="http://schemas.openxmlformats.org/officeDocument/2006/relationships/printerSettings" Target="../printerSettings/printerSettings31.bin"/><Relationship Id="rId4" Type="http://schemas.openxmlformats.org/officeDocument/2006/relationships/printerSettings" Target="../printerSettings/printerSettings3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5" Type="http://schemas.openxmlformats.org/officeDocument/2006/relationships/printerSettings" Target="../printerSettings/printerSettings36.bin"/><Relationship Id="rId4" Type="http://schemas.openxmlformats.org/officeDocument/2006/relationships/printerSettings" Target="../printerSettings/printerSettings35.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sheetPr>
    <pageSetUpPr fitToPage="1"/>
  </sheetPr>
  <dimension ref="A1:N256"/>
  <sheetViews>
    <sheetView tabSelected="1" zoomScaleNormal="100" workbookViewId="0">
      <selection activeCell="F38" sqref="F38"/>
    </sheetView>
  </sheetViews>
  <sheetFormatPr defaultRowHeight="15"/>
  <cols>
    <col min="1" max="13" width="8.88671875" style="253"/>
    <col min="14" max="14" width="1.5546875" style="254" customWidth="1"/>
    <col min="15" max="16384" width="8.88671875" style="253"/>
  </cols>
  <sheetData>
    <row r="1" spans="1:14" ht="20.25">
      <c r="A1" s="252" t="s">
        <v>107</v>
      </c>
      <c r="N1" s="254" t="s">
        <v>0</v>
      </c>
    </row>
    <row r="2" spans="1:14">
      <c r="N2" s="254" t="s">
        <v>0</v>
      </c>
    </row>
    <row r="3" spans="1:14">
      <c r="N3" s="254" t="s">
        <v>0</v>
      </c>
    </row>
    <row r="4" spans="1:14">
      <c r="N4" s="254" t="s">
        <v>0</v>
      </c>
    </row>
    <row r="5" spans="1:14" ht="15.75">
      <c r="B5" s="255"/>
      <c r="N5" s="254" t="s">
        <v>0</v>
      </c>
    </row>
    <row r="6" spans="1:14">
      <c r="N6" s="254" t="s">
        <v>0</v>
      </c>
    </row>
    <row r="7" spans="1:14">
      <c r="N7" s="254" t="s">
        <v>0</v>
      </c>
    </row>
    <row r="8" spans="1:14">
      <c r="N8" s="254" t="s">
        <v>0</v>
      </c>
    </row>
    <row r="9" spans="1:14">
      <c r="N9" s="254" t="s">
        <v>0</v>
      </c>
    </row>
    <row r="10" spans="1:14">
      <c r="N10" s="254" t="s">
        <v>0</v>
      </c>
    </row>
    <row r="11" spans="1:14">
      <c r="N11" s="254" t="s">
        <v>0</v>
      </c>
    </row>
    <row r="12" spans="1:14">
      <c r="N12" s="254" t="s">
        <v>0</v>
      </c>
    </row>
    <row r="13" spans="1:14">
      <c r="N13" s="254" t="s">
        <v>0</v>
      </c>
    </row>
    <row r="14" spans="1:14">
      <c r="N14" s="254" t="s">
        <v>0</v>
      </c>
    </row>
    <row r="15" spans="1:14">
      <c r="N15" s="254" t="s">
        <v>0</v>
      </c>
    </row>
    <row r="16" spans="1:14">
      <c r="N16" s="254" t="s">
        <v>0</v>
      </c>
    </row>
    <row r="17" spans="1:14">
      <c r="N17" s="254" t="s">
        <v>0</v>
      </c>
    </row>
    <row r="18" spans="1:14">
      <c r="N18" s="254" t="s">
        <v>0</v>
      </c>
    </row>
    <row r="19" spans="1:14">
      <c r="N19" s="254" t="s">
        <v>0</v>
      </c>
    </row>
    <row r="20" spans="1:14">
      <c r="N20" s="254" t="s">
        <v>0</v>
      </c>
    </row>
    <row r="21" spans="1:14">
      <c r="N21" s="254" t="s">
        <v>0</v>
      </c>
    </row>
    <row r="22" spans="1:14">
      <c r="N22" s="254" t="s">
        <v>0</v>
      </c>
    </row>
    <row r="23" spans="1:14">
      <c r="N23" s="254" t="s">
        <v>0</v>
      </c>
    </row>
    <row r="24" spans="1:14">
      <c r="N24" s="254" t="s">
        <v>0</v>
      </c>
    </row>
    <row r="25" spans="1:14">
      <c r="N25" s="254" t="s">
        <v>0</v>
      </c>
    </row>
    <row r="26" spans="1:14">
      <c r="N26" s="254" t="s">
        <v>0</v>
      </c>
    </row>
    <row r="27" spans="1:14">
      <c r="N27" s="254" t="s">
        <v>0</v>
      </c>
    </row>
    <row r="28" spans="1:14">
      <c r="N28" s="254" t="s">
        <v>0</v>
      </c>
    </row>
    <row r="29" spans="1:14">
      <c r="A29" s="390"/>
      <c r="B29" s="391"/>
      <c r="C29" s="391"/>
      <c r="D29" s="391"/>
      <c r="E29" s="391"/>
      <c r="F29" s="391"/>
      <c r="G29" s="391"/>
      <c r="H29" s="391"/>
      <c r="I29" s="391"/>
      <c r="J29" s="391"/>
      <c r="K29" s="391"/>
      <c r="L29" s="391"/>
      <c r="M29" s="391"/>
      <c r="N29" s="254" t="s">
        <v>12</v>
      </c>
    </row>
    <row r="31" spans="1:14" ht="21" customHeight="1">
      <c r="A31" s="392"/>
      <c r="B31" s="392"/>
      <c r="C31" s="392"/>
      <c r="D31" s="392"/>
      <c r="E31" s="392"/>
      <c r="F31" s="392"/>
      <c r="G31" s="392"/>
      <c r="H31" s="392"/>
      <c r="I31" s="392"/>
      <c r="J31" s="392"/>
      <c r="K31" s="256"/>
    </row>
    <row r="32" spans="1:14" ht="57.75" customHeight="1">
      <c r="A32" s="393"/>
      <c r="B32" s="394"/>
      <c r="C32" s="394"/>
      <c r="D32" s="394"/>
      <c r="E32" s="394"/>
      <c r="F32" s="394"/>
      <c r="G32" s="394"/>
      <c r="H32" s="394"/>
      <c r="I32" s="394"/>
      <c r="J32" s="394"/>
      <c r="K32" s="257"/>
    </row>
    <row r="256" spans="1:1" ht="15.75">
      <c r="A256" s="258" t="s">
        <v>59</v>
      </c>
    </row>
  </sheetData>
  <mergeCells count="3">
    <mergeCell ref="A29:M29"/>
    <mergeCell ref="A31:J31"/>
    <mergeCell ref="A32:J32"/>
  </mergeCells>
  <printOptions horizontalCentered="1"/>
  <pageMargins left="0.75" right="0.75" top="1" bottom="1" header="0.5" footer="0.5"/>
  <pageSetup scale="80" orientation="landscape" r:id="rId1"/>
  <headerFooter alignWithMargins="0">
    <oddFooter>&amp;C&amp;"Times New Roman,Regular"Exhibit A - Organizational Chart</oddFooter>
  </headerFooter>
  <drawing r:id="rId2"/>
</worksheet>
</file>

<file path=xl/worksheets/sheet2.xml><?xml version="1.0" encoding="utf-8"?>
<worksheet xmlns="http://schemas.openxmlformats.org/spreadsheetml/2006/main" xmlns:r="http://schemas.openxmlformats.org/officeDocument/2006/relationships">
  <sheetPr codeName="Sheet4">
    <pageSetUpPr fitToPage="1"/>
  </sheetPr>
  <dimension ref="A1:Z92"/>
  <sheetViews>
    <sheetView showGridLines="0" showOutlineSymbols="0" view="pageBreakPreview" zoomScale="65" zoomScaleNormal="100" zoomScaleSheetLayoutView="65" workbookViewId="0">
      <selection activeCell="J82" sqref="J82:L82"/>
    </sheetView>
  </sheetViews>
  <sheetFormatPr defaultColWidth="8.88671875" defaultRowHeight="15.75"/>
  <cols>
    <col min="1" max="2" width="2.5546875" style="4" customWidth="1"/>
    <col min="3" max="3" width="25" style="4" customWidth="1"/>
    <col min="4" max="4" width="6.88671875" style="6" customWidth="1"/>
    <col min="5" max="5" width="6.21875" style="6" customWidth="1"/>
    <col min="6" max="6" width="14.6640625" style="6" bestFit="1" customWidth="1"/>
    <col min="7" max="7" width="8.44140625" style="6" bestFit="1" customWidth="1"/>
    <col min="8" max="8" width="6.21875" style="6" customWidth="1"/>
    <col min="9" max="9" width="9.77734375" style="6" customWidth="1"/>
    <col min="10" max="10" width="6.21875" style="6" bestFit="1" customWidth="1"/>
    <col min="11" max="11" width="5.6640625" style="6" customWidth="1"/>
    <col min="12" max="12" width="9.33203125" style="6" bestFit="1" customWidth="1"/>
    <col min="13" max="13" width="7" style="6" bestFit="1" customWidth="1"/>
    <col min="14" max="14" width="6.109375" style="6" customWidth="1"/>
    <col min="15" max="15" width="9.77734375" style="6" customWidth="1"/>
    <col min="16" max="17" width="5.6640625" style="6" customWidth="1"/>
    <col min="18" max="18" width="8.5546875" style="6" customWidth="1"/>
    <col min="19" max="19" width="6.109375" style="6" customWidth="1"/>
    <col min="20" max="20" width="5.6640625" style="6" customWidth="1"/>
    <col min="21" max="21" width="9.44140625" style="6" customWidth="1"/>
    <col min="22" max="22" width="9.5546875" style="6" customWidth="1"/>
    <col min="23" max="23" width="9.77734375" style="6" bestFit="1" customWidth="1"/>
    <col min="24" max="24" width="13.21875" style="6" bestFit="1" customWidth="1"/>
    <col min="25" max="25" width="6.5546875" style="58" customWidth="1"/>
    <col min="26" max="26" width="7.6640625" style="4" customWidth="1"/>
    <col min="27" max="16384" width="8.88671875" style="4"/>
  </cols>
  <sheetData>
    <row r="1" spans="1:25" ht="20.25">
      <c r="A1" s="469" t="s">
        <v>169</v>
      </c>
      <c r="B1" s="470"/>
      <c r="C1" s="470"/>
      <c r="D1" s="470"/>
      <c r="E1" s="470"/>
      <c r="F1" s="470"/>
      <c r="G1" s="470"/>
      <c r="H1" s="470"/>
      <c r="I1" s="470"/>
      <c r="J1" s="470"/>
      <c r="K1" s="470"/>
      <c r="L1" s="470"/>
      <c r="M1" s="470"/>
      <c r="N1" s="470"/>
      <c r="O1" s="470"/>
      <c r="P1" s="470"/>
      <c r="Q1" s="470"/>
      <c r="R1" s="470"/>
      <c r="S1" s="470"/>
      <c r="T1" s="470"/>
      <c r="U1" s="470"/>
      <c r="V1" s="470"/>
      <c r="W1" s="470"/>
      <c r="X1" s="470"/>
      <c r="Y1" s="57" t="s">
        <v>0</v>
      </c>
    </row>
    <row r="2" spans="1:25">
      <c r="A2" s="473"/>
      <c r="B2" s="473"/>
      <c r="C2" s="473"/>
      <c r="D2" s="473"/>
      <c r="E2" s="473"/>
      <c r="F2" s="473"/>
      <c r="G2" s="473"/>
      <c r="H2" s="473"/>
      <c r="I2" s="473"/>
      <c r="J2" s="473"/>
      <c r="K2" s="473"/>
      <c r="L2" s="473"/>
      <c r="M2" s="473"/>
      <c r="N2" s="473"/>
      <c r="O2" s="473"/>
      <c r="P2" s="473"/>
      <c r="Q2" s="473"/>
      <c r="R2" s="473"/>
      <c r="S2" s="473"/>
      <c r="T2" s="473"/>
      <c r="U2" s="473"/>
      <c r="V2" s="473"/>
      <c r="W2" s="473"/>
      <c r="X2" s="473"/>
      <c r="Y2" s="57" t="s">
        <v>0</v>
      </c>
    </row>
    <row r="3" spans="1:25">
      <c r="A3" s="474"/>
      <c r="B3" s="474"/>
      <c r="C3" s="474"/>
      <c r="D3" s="474"/>
      <c r="E3" s="474"/>
      <c r="F3" s="474"/>
      <c r="G3" s="474"/>
      <c r="H3" s="474"/>
      <c r="I3" s="474"/>
      <c r="J3" s="474"/>
      <c r="K3" s="474"/>
      <c r="L3" s="474"/>
      <c r="M3" s="474"/>
      <c r="N3" s="474"/>
      <c r="O3" s="474"/>
      <c r="P3" s="474"/>
      <c r="Q3" s="474"/>
      <c r="R3" s="474"/>
      <c r="S3" s="474"/>
      <c r="T3" s="474"/>
      <c r="U3" s="474"/>
      <c r="V3" s="474"/>
      <c r="W3" s="474"/>
      <c r="X3" s="474"/>
      <c r="Y3" s="57" t="s">
        <v>0</v>
      </c>
    </row>
    <row r="4" spans="1:25" ht="22.5">
      <c r="A4" s="452" t="s">
        <v>76</v>
      </c>
      <c r="B4" s="426"/>
      <c r="C4" s="426"/>
      <c r="D4" s="426"/>
      <c r="E4" s="426"/>
      <c r="F4" s="426"/>
      <c r="G4" s="426"/>
      <c r="H4" s="426"/>
      <c r="I4" s="426"/>
      <c r="J4" s="426"/>
      <c r="K4" s="426"/>
      <c r="L4" s="426"/>
      <c r="M4" s="426"/>
      <c r="N4" s="426"/>
      <c r="O4" s="426"/>
      <c r="P4" s="426"/>
      <c r="Q4" s="426"/>
      <c r="R4" s="426"/>
      <c r="S4" s="426"/>
      <c r="T4" s="426"/>
      <c r="U4" s="426"/>
      <c r="V4" s="426"/>
      <c r="W4" s="426"/>
      <c r="X4" s="426"/>
      <c r="Y4" s="57" t="s">
        <v>0</v>
      </c>
    </row>
    <row r="5" spans="1:25" ht="23.25">
      <c r="A5" s="425" t="s">
        <v>148</v>
      </c>
      <c r="B5" s="427"/>
      <c r="C5" s="427"/>
      <c r="D5" s="427"/>
      <c r="E5" s="427"/>
      <c r="F5" s="427"/>
      <c r="G5" s="427"/>
      <c r="H5" s="427"/>
      <c r="I5" s="427"/>
      <c r="J5" s="427"/>
      <c r="K5" s="427"/>
      <c r="L5" s="427"/>
      <c r="M5" s="427"/>
      <c r="N5" s="427"/>
      <c r="O5" s="427"/>
      <c r="P5" s="427"/>
      <c r="Q5" s="427"/>
      <c r="R5" s="427"/>
      <c r="S5" s="427"/>
      <c r="T5" s="427"/>
      <c r="U5" s="427"/>
      <c r="V5" s="427"/>
      <c r="W5" s="427"/>
      <c r="X5" s="427"/>
      <c r="Y5" s="57" t="s">
        <v>0</v>
      </c>
    </row>
    <row r="6" spans="1:25" ht="23.25">
      <c r="A6" s="425" t="s">
        <v>149</v>
      </c>
      <c r="B6" s="426"/>
      <c r="C6" s="426"/>
      <c r="D6" s="426"/>
      <c r="E6" s="426"/>
      <c r="F6" s="426"/>
      <c r="G6" s="426"/>
      <c r="H6" s="426"/>
      <c r="I6" s="426"/>
      <c r="J6" s="426"/>
      <c r="K6" s="426"/>
      <c r="L6" s="426"/>
      <c r="M6" s="426"/>
      <c r="N6" s="426"/>
      <c r="O6" s="426"/>
      <c r="P6" s="426"/>
      <c r="Q6" s="426"/>
      <c r="R6" s="426"/>
      <c r="S6" s="426"/>
      <c r="T6" s="426"/>
      <c r="U6" s="426"/>
      <c r="V6" s="426"/>
      <c r="W6" s="426"/>
      <c r="X6" s="426"/>
      <c r="Y6" s="57" t="s">
        <v>0</v>
      </c>
    </row>
    <row r="7" spans="1:25" ht="23.25">
      <c r="A7" s="425" t="s">
        <v>69</v>
      </c>
      <c r="B7" s="427"/>
      <c r="C7" s="427"/>
      <c r="D7" s="427"/>
      <c r="E7" s="427"/>
      <c r="F7" s="427"/>
      <c r="G7" s="427"/>
      <c r="H7" s="427"/>
      <c r="I7" s="427"/>
      <c r="J7" s="427"/>
      <c r="K7" s="427"/>
      <c r="L7" s="427"/>
      <c r="M7" s="427"/>
      <c r="N7" s="427"/>
      <c r="O7" s="427"/>
      <c r="P7" s="427"/>
      <c r="Q7" s="427"/>
      <c r="R7" s="427"/>
      <c r="S7" s="427"/>
      <c r="T7" s="427"/>
      <c r="U7" s="427"/>
      <c r="V7" s="427"/>
      <c r="W7" s="427"/>
      <c r="X7" s="427"/>
      <c r="Y7" s="57" t="s">
        <v>0</v>
      </c>
    </row>
    <row r="8" spans="1:25" ht="23.25">
      <c r="A8" s="475"/>
      <c r="B8" s="475"/>
      <c r="C8" s="475"/>
      <c r="D8" s="475"/>
      <c r="E8" s="475"/>
      <c r="F8" s="475"/>
      <c r="G8" s="475"/>
      <c r="H8" s="475"/>
      <c r="I8" s="475"/>
      <c r="J8" s="475"/>
      <c r="K8" s="475"/>
      <c r="L8" s="475"/>
      <c r="M8" s="475"/>
      <c r="N8" s="475"/>
      <c r="O8" s="475"/>
      <c r="P8" s="475"/>
      <c r="Q8" s="475"/>
      <c r="R8" s="475"/>
      <c r="S8" s="475"/>
      <c r="T8" s="475"/>
      <c r="U8" s="475"/>
      <c r="V8" s="475"/>
      <c r="W8" s="475"/>
      <c r="X8" s="475"/>
      <c r="Y8" s="57" t="s">
        <v>0</v>
      </c>
    </row>
    <row r="9" spans="1:25" ht="23.25">
      <c r="A9" s="475"/>
      <c r="B9" s="475"/>
      <c r="C9" s="475"/>
      <c r="D9" s="475"/>
      <c r="E9" s="475"/>
      <c r="F9" s="475"/>
      <c r="G9" s="475"/>
      <c r="H9" s="475"/>
      <c r="I9" s="475"/>
      <c r="J9" s="475"/>
      <c r="K9" s="475"/>
      <c r="L9" s="475"/>
      <c r="M9" s="475"/>
      <c r="N9" s="475"/>
      <c r="O9" s="475"/>
      <c r="P9" s="475"/>
      <c r="Q9" s="475"/>
      <c r="R9" s="475"/>
      <c r="S9" s="475"/>
      <c r="T9" s="475"/>
      <c r="U9" s="475"/>
      <c r="V9" s="475"/>
      <c r="W9" s="475"/>
      <c r="X9" s="475"/>
      <c r="Y9" s="57" t="s">
        <v>0</v>
      </c>
    </row>
    <row r="10" spans="1:25" ht="23.25">
      <c r="A10" s="475"/>
      <c r="B10" s="475"/>
      <c r="C10" s="475"/>
      <c r="D10" s="475"/>
      <c r="E10" s="475"/>
      <c r="F10" s="475"/>
      <c r="G10" s="475"/>
      <c r="H10" s="475"/>
      <c r="I10" s="475"/>
      <c r="J10" s="475"/>
      <c r="K10" s="475"/>
      <c r="L10" s="475"/>
      <c r="M10" s="475"/>
      <c r="N10" s="475"/>
      <c r="O10" s="475"/>
      <c r="P10" s="475"/>
      <c r="Q10" s="475"/>
      <c r="R10" s="475"/>
      <c r="S10" s="475"/>
      <c r="T10" s="475"/>
      <c r="U10" s="475"/>
      <c r="V10" s="475"/>
      <c r="W10" s="475"/>
      <c r="X10" s="475"/>
      <c r="Y10" s="57" t="s">
        <v>0</v>
      </c>
    </row>
    <row r="11" spans="1:25">
      <c r="A11" s="474"/>
      <c r="B11" s="474"/>
      <c r="C11" s="474"/>
      <c r="D11" s="474"/>
      <c r="E11" s="474"/>
      <c r="F11" s="474"/>
      <c r="G11" s="474"/>
      <c r="H11" s="474"/>
      <c r="I11" s="474"/>
      <c r="J11" s="474"/>
      <c r="K11" s="474"/>
      <c r="L11" s="474"/>
      <c r="M11" s="474"/>
      <c r="N11" s="474"/>
      <c r="O11" s="474"/>
      <c r="P11" s="474"/>
      <c r="Q11" s="474"/>
      <c r="R11" s="474"/>
      <c r="S11" s="474"/>
      <c r="T11" s="474"/>
      <c r="U11" s="482"/>
      <c r="V11" s="479" t="s">
        <v>108</v>
      </c>
      <c r="W11" s="480"/>
      <c r="X11" s="481"/>
      <c r="Y11" s="57" t="s">
        <v>0</v>
      </c>
    </row>
    <row r="12" spans="1:25">
      <c r="A12" s="474"/>
      <c r="B12" s="474"/>
      <c r="C12" s="474"/>
      <c r="D12" s="474"/>
      <c r="E12" s="474"/>
      <c r="F12" s="474"/>
      <c r="G12" s="474"/>
      <c r="H12" s="474"/>
      <c r="I12" s="474"/>
      <c r="J12" s="474"/>
      <c r="K12" s="474"/>
      <c r="L12" s="474"/>
      <c r="M12" s="474"/>
      <c r="N12" s="474"/>
      <c r="O12" s="474"/>
      <c r="P12" s="474"/>
      <c r="Q12" s="474"/>
      <c r="R12" s="474"/>
      <c r="S12" s="474"/>
      <c r="T12" s="474"/>
      <c r="U12" s="482"/>
      <c r="V12" s="459" t="s">
        <v>9</v>
      </c>
      <c r="W12" s="478" t="s">
        <v>27</v>
      </c>
      <c r="X12" s="476" t="s">
        <v>88</v>
      </c>
      <c r="Y12" s="57" t="s">
        <v>0</v>
      </c>
    </row>
    <row r="13" spans="1:25" ht="16.5" thickBot="1">
      <c r="A13" s="483"/>
      <c r="B13" s="483"/>
      <c r="C13" s="483"/>
      <c r="D13" s="483"/>
      <c r="E13" s="483"/>
      <c r="F13" s="483"/>
      <c r="G13" s="483"/>
      <c r="H13" s="483"/>
      <c r="I13" s="483"/>
      <c r="J13" s="483"/>
      <c r="K13" s="483"/>
      <c r="L13" s="483"/>
      <c r="M13" s="483"/>
      <c r="N13" s="483"/>
      <c r="O13" s="483"/>
      <c r="P13" s="483"/>
      <c r="Q13" s="483"/>
      <c r="R13" s="483"/>
      <c r="S13" s="483"/>
      <c r="T13" s="483"/>
      <c r="U13" s="484"/>
      <c r="V13" s="460"/>
      <c r="W13" s="477"/>
      <c r="X13" s="477"/>
      <c r="Y13" s="57" t="s">
        <v>0</v>
      </c>
    </row>
    <row r="14" spans="1:25">
      <c r="A14" s="471" t="s">
        <v>167</v>
      </c>
      <c r="B14" s="472"/>
      <c r="C14" s="472"/>
      <c r="D14" s="472"/>
      <c r="E14" s="472"/>
      <c r="F14" s="472"/>
      <c r="G14" s="472"/>
      <c r="H14" s="472"/>
      <c r="I14" s="472"/>
      <c r="J14" s="472"/>
      <c r="K14" s="472"/>
      <c r="L14" s="472"/>
      <c r="M14" s="472"/>
      <c r="N14" s="472"/>
      <c r="O14" s="472"/>
      <c r="P14" s="472"/>
      <c r="Q14" s="472"/>
      <c r="R14" s="472"/>
      <c r="S14" s="472"/>
      <c r="T14" s="472"/>
      <c r="U14" s="472"/>
      <c r="V14" s="265">
        <v>0</v>
      </c>
      <c r="W14" s="265">
        <v>0</v>
      </c>
      <c r="X14" s="266">
        <f>494933-10200</f>
        <v>484733</v>
      </c>
      <c r="Y14" s="57" t="s">
        <v>0</v>
      </c>
    </row>
    <row r="15" spans="1:25">
      <c r="A15" s="461" t="s">
        <v>164</v>
      </c>
      <c r="B15" s="462"/>
      <c r="C15" s="462"/>
      <c r="D15" s="462"/>
      <c r="E15" s="462"/>
      <c r="F15" s="462"/>
      <c r="G15" s="462"/>
      <c r="H15" s="462"/>
      <c r="I15" s="462"/>
      <c r="J15" s="462"/>
      <c r="K15" s="462"/>
      <c r="L15" s="462"/>
      <c r="M15" s="462"/>
      <c r="N15" s="462"/>
      <c r="O15" s="462"/>
      <c r="P15" s="462"/>
      <c r="Q15" s="462"/>
      <c r="R15" s="462"/>
      <c r="S15" s="462"/>
      <c r="T15" s="462"/>
      <c r="U15" s="462"/>
      <c r="V15" s="267"/>
      <c r="W15" s="267"/>
      <c r="X15" s="268">
        <v>198500</v>
      </c>
      <c r="Y15" s="57" t="s">
        <v>0</v>
      </c>
    </row>
    <row r="16" spans="1:25" ht="18.75" customHeight="1">
      <c r="A16" s="457" t="s">
        <v>109</v>
      </c>
      <c r="B16" s="458"/>
      <c r="C16" s="458"/>
      <c r="D16" s="458"/>
      <c r="E16" s="458"/>
      <c r="F16" s="458"/>
      <c r="G16" s="458"/>
      <c r="H16" s="458"/>
      <c r="I16" s="458"/>
      <c r="J16" s="458"/>
      <c r="K16" s="458"/>
      <c r="L16" s="458"/>
      <c r="M16" s="458"/>
      <c r="N16" s="458"/>
      <c r="O16" s="458"/>
      <c r="P16" s="458"/>
      <c r="Q16" s="458"/>
      <c r="R16" s="458"/>
      <c r="S16" s="458"/>
      <c r="T16" s="458"/>
      <c r="U16" s="458"/>
      <c r="V16" s="269"/>
      <c r="W16" s="269"/>
      <c r="X16" s="374">
        <v>-23605</v>
      </c>
      <c r="Y16" s="57" t="s">
        <v>0</v>
      </c>
    </row>
    <row r="17" spans="1:26">
      <c r="A17" s="413" t="s">
        <v>122</v>
      </c>
      <c r="B17" s="414"/>
      <c r="C17" s="414"/>
      <c r="D17" s="414"/>
      <c r="E17" s="414"/>
      <c r="F17" s="414"/>
      <c r="G17" s="414"/>
      <c r="H17" s="414"/>
      <c r="I17" s="414"/>
      <c r="J17" s="414"/>
      <c r="K17" s="414"/>
      <c r="L17" s="414"/>
      <c r="M17" s="414"/>
      <c r="N17" s="414"/>
      <c r="O17" s="414"/>
      <c r="P17" s="414"/>
      <c r="Q17" s="414"/>
      <c r="R17" s="414"/>
      <c r="S17" s="414"/>
      <c r="T17" s="414"/>
      <c r="U17" s="414"/>
      <c r="V17" s="270"/>
      <c r="W17" s="270"/>
      <c r="X17" s="271">
        <v>174895</v>
      </c>
      <c r="Y17" s="57" t="s">
        <v>0</v>
      </c>
    </row>
    <row r="18" spans="1:26">
      <c r="A18" s="415" t="s">
        <v>54</v>
      </c>
      <c r="B18" s="416"/>
      <c r="C18" s="416"/>
      <c r="D18" s="416"/>
      <c r="E18" s="416"/>
      <c r="F18" s="416"/>
      <c r="G18" s="416"/>
      <c r="H18" s="416"/>
      <c r="I18" s="416"/>
      <c r="J18" s="416"/>
      <c r="K18" s="416"/>
      <c r="L18" s="416"/>
      <c r="M18" s="416"/>
      <c r="N18" s="416"/>
      <c r="O18" s="416"/>
      <c r="P18" s="416"/>
      <c r="Q18" s="416"/>
      <c r="R18" s="416"/>
      <c r="S18" s="416"/>
      <c r="T18" s="416"/>
      <c r="U18" s="416"/>
      <c r="V18" s="272"/>
      <c r="W18" s="272"/>
      <c r="X18" s="273"/>
      <c r="Y18" s="57" t="s">
        <v>0</v>
      </c>
      <c r="Z18" s="220"/>
    </row>
    <row r="19" spans="1:26">
      <c r="A19" s="419" t="s">
        <v>147</v>
      </c>
      <c r="B19" s="418"/>
      <c r="C19" s="418"/>
      <c r="D19" s="418"/>
      <c r="E19" s="418"/>
      <c r="F19" s="418"/>
      <c r="G19" s="418"/>
      <c r="H19" s="418"/>
      <c r="I19" s="418"/>
      <c r="J19" s="418"/>
      <c r="K19" s="418"/>
      <c r="L19" s="418"/>
      <c r="M19" s="418"/>
      <c r="N19" s="418"/>
      <c r="O19" s="418"/>
      <c r="P19" s="418"/>
      <c r="Q19" s="418"/>
      <c r="R19" s="418"/>
      <c r="S19" s="418"/>
      <c r="T19" s="418"/>
      <c r="U19" s="418"/>
      <c r="V19" s="272"/>
      <c r="W19" s="272"/>
      <c r="X19" s="273">
        <v>23605</v>
      </c>
      <c r="Y19" s="57" t="s">
        <v>0</v>
      </c>
    </row>
    <row r="20" spans="1:26" hidden="1">
      <c r="A20" s="420" t="s">
        <v>5</v>
      </c>
      <c r="B20" s="421"/>
      <c r="C20" s="421"/>
      <c r="D20" s="421"/>
      <c r="E20" s="421"/>
      <c r="F20" s="421"/>
      <c r="G20" s="421"/>
      <c r="H20" s="421"/>
      <c r="I20" s="421"/>
      <c r="J20" s="421"/>
      <c r="K20" s="421"/>
      <c r="L20" s="421"/>
      <c r="M20" s="421"/>
      <c r="N20" s="421"/>
      <c r="O20" s="421"/>
      <c r="P20" s="421"/>
      <c r="Q20" s="421"/>
      <c r="R20" s="421"/>
      <c r="S20" s="421"/>
      <c r="T20" s="421"/>
      <c r="U20" s="421"/>
      <c r="V20" s="272"/>
      <c r="W20" s="272"/>
      <c r="X20" s="273"/>
      <c r="Y20" s="57" t="s">
        <v>0</v>
      </c>
    </row>
    <row r="21" spans="1:26" hidden="1">
      <c r="A21" s="424" t="s">
        <v>19</v>
      </c>
      <c r="B21" s="423"/>
      <c r="C21" s="423"/>
      <c r="D21" s="423"/>
      <c r="E21" s="423"/>
      <c r="F21" s="423"/>
      <c r="G21" s="423"/>
      <c r="H21" s="423"/>
      <c r="I21" s="423"/>
      <c r="J21" s="423"/>
      <c r="K21" s="423"/>
      <c r="L21" s="423"/>
      <c r="M21" s="423"/>
      <c r="N21" s="423"/>
      <c r="O21" s="423"/>
      <c r="P21" s="423"/>
      <c r="Q21" s="423"/>
      <c r="R21" s="423"/>
      <c r="S21" s="423"/>
      <c r="T21" s="423"/>
      <c r="U21" s="423"/>
      <c r="V21" s="272"/>
      <c r="W21" s="272"/>
      <c r="X21" s="273"/>
      <c r="Y21" s="57" t="s">
        <v>0</v>
      </c>
      <c r="Z21" s="220"/>
    </row>
    <row r="22" spans="1:26" hidden="1">
      <c r="A22" s="417" t="s">
        <v>18</v>
      </c>
      <c r="B22" s="418"/>
      <c r="C22" s="418"/>
      <c r="D22" s="418"/>
      <c r="E22" s="418"/>
      <c r="F22" s="418"/>
      <c r="G22" s="418"/>
      <c r="H22" s="418"/>
      <c r="I22" s="418"/>
      <c r="J22" s="418"/>
      <c r="K22" s="418"/>
      <c r="L22" s="418"/>
      <c r="M22" s="418"/>
      <c r="N22" s="418"/>
      <c r="O22" s="418"/>
      <c r="P22" s="418"/>
      <c r="Q22" s="418"/>
      <c r="R22" s="418"/>
      <c r="S22" s="418"/>
      <c r="T22" s="418"/>
      <c r="U22" s="418"/>
      <c r="V22" s="272"/>
      <c r="W22" s="272"/>
      <c r="X22" s="273"/>
      <c r="Y22" s="57" t="s">
        <v>0</v>
      </c>
    </row>
    <row r="23" spans="1:26" hidden="1">
      <c r="A23" s="422" t="s">
        <v>123</v>
      </c>
      <c r="B23" s="423"/>
      <c r="C23" s="423"/>
      <c r="D23" s="423"/>
      <c r="E23" s="423"/>
      <c r="F23" s="423"/>
      <c r="G23" s="423"/>
      <c r="H23" s="423"/>
      <c r="I23" s="423"/>
      <c r="J23" s="423"/>
      <c r="K23" s="423"/>
      <c r="L23" s="423"/>
      <c r="M23" s="423"/>
      <c r="N23" s="423"/>
      <c r="O23" s="423"/>
      <c r="P23" s="423"/>
      <c r="Q23" s="423"/>
      <c r="R23" s="423"/>
      <c r="S23" s="423"/>
      <c r="T23" s="423"/>
      <c r="U23" s="423"/>
      <c r="V23" s="272"/>
      <c r="W23" s="272"/>
      <c r="X23" s="273"/>
      <c r="Y23" s="57" t="s">
        <v>0</v>
      </c>
      <c r="Z23" s="220"/>
    </row>
    <row r="24" spans="1:26" hidden="1">
      <c r="A24" s="417" t="s">
        <v>65</v>
      </c>
      <c r="B24" s="418"/>
      <c r="C24" s="418"/>
      <c r="D24" s="418"/>
      <c r="E24" s="418"/>
      <c r="F24" s="418"/>
      <c r="G24" s="418"/>
      <c r="H24" s="418"/>
      <c r="I24" s="418"/>
      <c r="J24" s="418"/>
      <c r="K24" s="418"/>
      <c r="L24" s="418"/>
      <c r="M24" s="418"/>
      <c r="N24" s="418"/>
      <c r="O24" s="418"/>
      <c r="P24" s="418"/>
      <c r="Q24" s="418"/>
      <c r="R24" s="418"/>
      <c r="S24" s="418"/>
      <c r="T24" s="418"/>
      <c r="U24" s="418"/>
      <c r="V24" s="272"/>
      <c r="W24" s="272"/>
      <c r="X24" s="273"/>
      <c r="Y24" s="57" t="s">
        <v>0</v>
      </c>
      <c r="Z24" s="220"/>
    </row>
    <row r="25" spans="1:26" hidden="1">
      <c r="A25" s="465" t="s">
        <v>6</v>
      </c>
      <c r="B25" s="464"/>
      <c r="C25" s="464"/>
      <c r="D25" s="464"/>
      <c r="E25" s="464"/>
      <c r="F25" s="464"/>
      <c r="G25" s="464"/>
      <c r="H25" s="464"/>
      <c r="I25" s="464"/>
      <c r="J25" s="464"/>
      <c r="K25" s="464"/>
      <c r="L25" s="464"/>
      <c r="M25" s="464"/>
      <c r="N25" s="464"/>
      <c r="O25" s="464"/>
      <c r="P25" s="464"/>
      <c r="Q25" s="464"/>
      <c r="R25" s="464"/>
      <c r="S25" s="464"/>
      <c r="T25" s="464"/>
      <c r="U25" s="464"/>
      <c r="V25" s="272"/>
      <c r="W25" s="272"/>
      <c r="X25" s="273"/>
      <c r="Y25" s="57" t="s">
        <v>0</v>
      </c>
      <c r="Z25" s="220"/>
    </row>
    <row r="26" spans="1:26" hidden="1">
      <c r="A26" s="417" t="s">
        <v>66</v>
      </c>
      <c r="B26" s="418"/>
      <c r="C26" s="418"/>
      <c r="D26" s="418"/>
      <c r="E26" s="418"/>
      <c r="F26" s="418"/>
      <c r="G26" s="418"/>
      <c r="H26" s="418"/>
      <c r="I26" s="418"/>
      <c r="J26" s="418"/>
      <c r="K26" s="418"/>
      <c r="L26" s="418"/>
      <c r="M26" s="418"/>
      <c r="N26" s="418"/>
      <c r="O26" s="418"/>
      <c r="P26" s="418"/>
      <c r="Q26" s="418"/>
      <c r="R26" s="418"/>
      <c r="S26" s="418"/>
      <c r="T26" s="418"/>
      <c r="U26" s="418"/>
      <c r="V26" s="272"/>
      <c r="W26" s="272"/>
      <c r="X26" s="273"/>
      <c r="Y26" s="57" t="s">
        <v>0</v>
      </c>
      <c r="Z26" s="220"/>
    </row>
    <row r="27" spans="1:26" hidden="1">
      <c r="A27" s="417" t="s">
        <v>67</v>
      </c>
      <c r="B27" s="418"/>
      <c r="C27" s="418"/>
      <c r="D27" s="418"/>
      <c r="E27" s="418"/>
      <c r="F27" s="418"/>
      <c r="G27" s="418"/>
      <c r="H27" s="418"/>
      <c r="I27" s="418"/>
      <c r="J27" s="418"/>
      <c r="K27" s="418"/>
      <c r="L27" s="418"/>
      <c r="M27" s="418"/>
      <c r="N27" s="418"/>
      <c r="O27" s="418"/>
      <c r="P27" s="418"/>
      <c r="Q27" s="418"/>
      <c r="R27" s="418"/>
      <c r="S27" s="418"/>
      <c r="T27" s="418"/>
      <c r="U27" s="418"/>
      <c r="V27" s="272"/>
      <c r="W27" s="272"/>
      <c r="X27" s="273"/>
      <c r="Y27" s="57" t="s">
        <v>0</v>
      </c>
    </row>
    <row r="28" spans="1:26" hidden="1">
      <c r="A28" s="417" t="s">
        <v>81</v>
      </c>
      <c r="B28" s="418"/>
      <c r="C28" s="418"/>
      <c r="D28" s="418"/>
      <c r="E28" s="418"/>
      <c r="F28" s="418"/>
      <c r="G28" s="418"/>
      <c r="H28" s="418"/>
      <c r="I28" s="418"/>
      <c r="J28" s="418"/>
      <c r="K28" s="418"/>
      <c r="L28" s="418"/>
      <c r="M28" s="418"/>
      <c r="N28" s="418"/>
      <c r="O28" s="418"/>
      <c r="P28" s="418"/>
      <c r="Q28" s="418"/>
      <c r="R28" s="418"/>
      <c r="S28" s="418"/>
      <c r="T28" s="418"/>
      <c r="U28" s="418"/>
      <c r="V28" s="272">
        <f>SUM(V24:V27)</f>
        <v>0</v>
      </c>
      <c r="W28" s="272">
        <f>SUM(W24:W27)</f>
        <v>0</v>
      </c>
      <c r="X28" s="272">
        <f>SUM(X24:X27)</f>
        <v>0</v>
      </c>
      <c r="Y28" s="57" t="s">
        <v>0</v>
      </c>
    </row>
    <row r="29" spans="1:26" hidden="1">
      <c r="A29" s="424" t="s">
        <v>22</v>
      </c>
      <c r="B29" s="423"/>
      <c r="C29" s="423"/>
      <c r="D29" s="423"/>
      <c r="E29" s="423"/>
      <c r="F29" s="423"/>
      <c r="G29" s="423"/>
      <c r="H29" s="423"/>
      <c r="I29" s="423"/>
      <c r="J29" s="423"/>
      <c r="K29" s="423"/>
      <c r="L29" s="423"/>
      <c r="M29" s="423"/>
      <c r="N29" s="423"/>
      <c r="O29" s="423"/>
      <c r="P29" s="423"/>
      <c r="Q29" s="423"/>
      <c r="R29" s="423"/>
      <c r="S29" s="423"/>
      <c r="T29" s="423"/>
      <c r="U29" s="423"/>
      <c r="V29" s="272"/>
      <c r="W29" s="272"/>
      <c r="X29" s="273"/>
      <c r="Y29" s="57" t="s">
        <v>0</v>
      </c>
    </row>
    <row r="30" spans="1:26" hidden="1">
      <c r="A30" s="417" t="s">
        <v>68</v>
      </c>
      <c r="B30" s="418"/>
      <c r="C30" s="418"/>
      <c r="D30" s="418"/>
      <c r="E30" s="418"/>
      <c r="F30" s="418"/>
      <c r="G30" s="418"/>
      <c r="H30" s="418"/>
      <c r="I30" s="418"/>
      <c r="J30" s="418"/>
      <c r="K30" s="418"/>
      <c r="L30" s="418"/>
      <c r="M30" s="418"/>
      <c r="N30" s="418"/>
      <c r="O30" s="418"/>
      <c r="P30" s="418"/>
      <c r="Q30" s="418"/>
      <c r="R30" s="418"/>
      <c r="S30" s="418"/>
      <c r="T30" s="418"/>
      <c r="U30" s="418"/>
      <c r="V30" s="272"/>
      <c r="W30" s="272"/>
      <c r="X30" s="273"/>
      <c r="Y30" s="57" t="s">
        <v>0</v>
      </c>
      <c r="Z30" s="220"/>
    </row>
    <row r="31" spans="1:26" hidden="1">
      <c r="A31" s="419" t="s">
        <v>129</v>
      </c>
      <c r="B31" s="418"/>
      <c r="C31" s="418"/>
      <c r="D31" s="418"/>
      <c r="E31" s="418"/>
      <c r="F31" s="418"/>
      <c r="G31" s="418"/>
      <c r="H31" s="418"/>
      <c r="I31" s="418"/>
      <c r="J31" s="418"/>
      <c r="K31" s="418"/>
      <c r="L31" s="418"/>
      <c r="M31" s="418"/>
      <c r="N31" s="418"/>
      <c r="O31" s="418"/>
      <c r="P31" s="418"/>
      <c r="Q31" s="418"/>
      <c r="R31" s="418"/>
      <c r="S31" s="418"/>
      <c r="T31" s="418"/>
      <c r="U31" s="418"/>
      <c r="V31" s="272"/>
      <c r="W31" s="272"/>
      <c r="X31" s="273"/>
      <c r="Y31" s="57" t="s">
        <v>0</v>
      </c>
    </row>
    <row r="32" spans="1:26" hidden="1">
      <c r="A32" s="417" t="s">
        <v>82</v>
      </c>
      <c r="B32" s="418"/>
      <c r="C32" s="418"/>
      <c r="D32" s="418"/>
      <c r="E32" s="418"/>
      <c r="F32" s="418"/>
      <c r="G32" s="418"/>
      <c r="H32" s="418"/>
      <c r="I32" s="418"/>
      <c r="J32" s="418"/>
      <c r="K32" s="418"/>
      <c r="L32" s="418"/>
      <c r="M32" s="418"/>
      <c r="N32" s="418"/>
      <c r="O32" s="418"/>
      <c r="P32" s="418"/>
      <c r="Q32" s="418"/>
      <c r="R32" s="418"/>
      <c r="S32" s="418"/>
      <c r="T32" s="418"/>
      <c r="U32" s="418"/>
      <c r="V32" s="272">
        <f>V30+V31</f>
        <v>0</v>
      </c>
      <c r="W32" s="272">
        <f>W30+W31</f>
        <v>0</v>
      </c>
      <c r="X32" s="272">
        <f>SUM(X30:X31)</f>
        <v>0</v>
      </c>
      <c r="Y32" s="57" t="s">
        <v>0</v>
      </c>
    </row>
    <row r="33" spans="1:26" hidden="1">
      <c r="A33" s="424" t="s">
        <v>21</v>
      </c>
      <c r="B33" s="423"/>
      <c r="C33" s="423"/>
      <c r="D33" s="423"/>
      <c r="E33" s="423"/>
      <c r="F33" s="423"/>
      <c r="G33" s="423"/>
      <c r="H33" s="423"/>
      <c r="I33" s="423"/>
      <c r="J33" s="423"/>
      <c r="K33" s="423"/>
      <c r="L33" s="423"/>
      <c r="M33" s="423"/>
      <c r="N33" s="423"/>
      <c r="O33" s="423"/>
      <c r="P33" s="423"/>
      <c r="Q33" s="423"/>
      <c r="R33" s="423"/>
      <c r="S33" s="423"/>
      <c r="T33" s="423"/>
      <c r="U33" s="423"/>
      <c r="V33" s="272">
        <f>V32+V28</f>
        <v>0</v>
      </c>
      <c r="W33" s="272">
        <f>W32+W28</f>
        <v>0</v>
      </c>
      <c r="X33" s="272">
        <f>+X28+X32+X22</f>
        <v>0</v>
      </c>
      <c r="Y33" s="57" t="s">
        <v>0</v>
      </c>
    </row>
    <row r="34" spans="1:26">
      <c r="A34" s="424" t="s">
        <v>20</v>
      </c>
      <c r="B34" s="423"/>
      <c r="C34" s="423"/>
      <c r="D34" s="423"/>
      <c r="E34" s="423"/>
      <c r="F34" s="423"/>
      <c r="G34" s="423"/>
      <c r="H34" s="423"/>
      <c r="I34" s="423"/>
      <c r="J34" s="423"/>
      <c r="K34" s="423"/>
      <c r="L34" s="423"/>
      <c r="M34" s="423"/>
      <c r="N34" s="423"/>
      <c r="O34" s="423"/>
      <c r="P34" s="423"/>
      <c r="Q34" s="423"/>
      <c r="R34" s="423"/>
      <c r="S34" s="423"/>
      <c r="T34" s="423"/>
      <c r="U34" s="423"/>
      <c r="V34" s="272">
        <f>V33+V19</f>
        <v>0</v>
      </c>
      <c r="W34" s="272">
        <f>W33+W19</f>
        <v>0</v>
      </c>
      <c r="X34" s="272">
        <f>X33+X19</f>
        <v>23605</v>
      </c>
      <c r="Y34" s="57" t="s">
        <v>0</v>
      </c>
    </row>
    <row r="35" spans="1:26">
      <c r="A35" s="466" t="s">
        <v>110</v>
      </c>
      <c r="B35" s="467"/>
      <c r="C35" s="467"/>
      <c r="D35" s="467"/>
      <c r="E35" s="467"/>
      <c r="F35" s="467"/>
      <c r="G35" s="467"/>
      <c r="H35" s="467"/>
      <c r="I35" s="467"/>
      <c r="J35" s="467"/>
      <c r="K35" s="467"/>
      <c r="L35" s="467"/>
      <c r="M35" s="467"/>
      <c r="N35" s="467"/>
      <c r="O35" s="467"/>
      <c r="P35" s="467"/>
      <c r="Q35" s="467"/>
      <c r="R35" s="467"/>
      <c r="S35" s="467"/>
      <c r="T35" s="467"/>
      <c r="U35" s="468"/>
      <c r="V35" s="274">
        <v>0</v>
      </c>
      <c r="W35" s="274">
        <f>+W34+W17</f>
        <v>0</v>
      </c>
      <c r="X35" s="274">
        <f>+X34+X17</f>
        <v>198500</v>
      </c>
      <c r="Y35" s="57" t="s">
        <v>0</v>
      </c>
    </row>
    <row r="36" spans="1:26">
      <c r="A36" s="420" t="s">
        <v>55</v>
      </c>
      <c r="B36" s="421"/>
      <c r="C36" s="421"/>
      <c r="D36" s="421"/>
      <c r="E36" s="421"/>
      <c r="F36" s="421"/>
      <c r="G36" s="421"/>
      <c r="H36" s="421"/>
      <c r="I36" s="421"/>
      <c r="J36" s="421"/>
      <c r="K36" s="421"/>
      <c r="L36" s="421"/>
      <c r="M36" s="421"/>
      <c r="N36" s="421"/>
      <c r="O36" s="421"/>
      <c r="P36" s="421"/>
      <c r="Q36" s="421"/>
      <c r="R36" s="421"/>
      <c r="S36" s="421"/>
      <c r="T36" s="421"/>
      <c r="U36" s="421"/>
      <c r="V36" s="272"/>
      <c r="W36" s="272"/>
      <c r="X36" s="273"/>
      <c r="Y36" s="57" t="s">
        <v>0</v>
      </c>
    </row>
    <row r="37" spans="1:26">
      <c r="A37" s="422" t="s">
        <v>123</v>
      </c>
      <c r="B37" s="423"/>
      <c r="C37" s="423"/>
      <c r="D37" s="423"/>
      <c r="E37" s="423"/>
      <c r="F37" s="423"/>
      <c r="G37" s="423"/>
      <c r="H37" s="423"/>
      <c r="I37" s="423"/>
      <c r="J37" s="423"/>
      <c r="K37" s="423"/>
      <c r="L37" s="423"/>
      <c r="M37" s="423"/>
      <c r="N37" s="423"/>
      <c r="O37" s="423"/>
      <c r="P37" s="423"/>
      <c r="Q37" s="423"/>
      <c r="R37" s="423"/>
      <c r="S37" s="423"/>
      <c r="T37" s="423"/>
      <c r="U37" s="423"/>
      <c r="V37" s="272" t="s">
        <v>87</v>
      </c>
      <c r="W37" s="272"/>
      <c r="X37" s="273"/>
      <c r="Y37" s="57" t="s">
        <v>0</v>
      </c>
      <c r="Z37" s="220"/>
    </row>
    <row r="38" spans="1:26">
      <c r="A38" s="419" t="s">
        <v>150</v>
      </c>
      <c r="B38" s="450"/>
      <c r="C38" s="450"/>
      <c r="D38" s="450"/>
      <c r="E38" s="450"/>
      <c r="F38" s="450"/>
      <c r="G38" s="450"/>
      <c r="H38" s="450"/>
      <c r="I38" s="450"/>
      <c r="J38" s="450"/>
      <c r="K38" s="450"/>
      <c r="L38" s="450"/>
      <c r="M38" s="450"/>
      <c r="N38" s="450"/>
      <c r="O38" s="450"/>
      <c r="P38" s="450"/>
      <c r="Q38" s="450"/>
      <c r="R38" s="450"/>
      <c r="S38" s="450"/>
      <c r="T38" s="450"/>
      <c r="U38" s="451"/>
      <c r="V38" s="272"/>
      <c r="W38" s="272"/>
      <c r="X38" s="273">
        <v>91087</v>
      </c>
      <c r="Y38" s="57" t="s">
        <v>0</v>
      </c>
    </row>
    <row r="39" spans="1:26">
      <c r="A39" s="463" t="s">
        <v>57</v>
      </c>
      <c r="B39" s="464"/>
      <c r="C39" s="464"/>
      <c r="D39" s="464"/>
      <c r="E39" s="464"/>
      <c r="F39" s="464"/>
      <c r="G39" s="464"/>
      <c r="H39" s="464"/>
      <c r="I39" s="464"/>
      <c r="J39" s="464"/>
      <c r="K39" s="464"/>
      <c r="L39" s="464"/>
      <c r="M39" s="464"/>
      <c r="N39" s="464"/>
      <c r="O39" s="464"/>
      <c r="P39" s="464"/>
      <c r="Q39" s="464"/>
      <c r="R39" s="464"/>
      <c r="S39" s="464"/>
      <c r="T39" s="464"/>
      <c r="U39" s="464"/>
      <c r="V39" s="275">
        <f>SUM(V38:V38)</f>
        <v>0</v>
      </c>
      <c r="W39" s="273">
        <f>SUM(W38:W38)</f>
        <v>0</v>
      </c>
      <c r="X39" s="273">
        <f>SUM(X38:X38)</f>
        <v>91087</v>
      </c>
      <c r="Y39" s="57" t="s">
        <v>0</v>
      </c>
    </row>
    <row r="40" spans="1:26" hidden="1">
      <c r="A40" s="422" t="s">
        <v>130</v>
      </c>
      <c r="B40" s="423"/>
      <c r="C40" s="423"/>
      <c r="D40" s="423"/>
      <c r="E40" s="423"/>
      <c r="F40" s="423"/>
      <c r="G40" s="423"/>
      <c r="H40" s="423"/>
      <c r="I40" s="423"/>
      <c r="J40" s="423"/>
      <c r="K40" s="423"/>
      <c r="L40" s="423"/>
      <c r="M40" s="423"/>
      <c r="N40" s="423"/>
      <c r="O40" s="423"/>
      <c r="P40" s="423"/>
      <c r="Q40" s="423"/>
      <c r="R40" s="423"/>
      <c r="S40" s="423"/>
      <c r="T40" s="423"/>
      <c r="U40" s="423"/>
      <c r="V40" s="272"/>
      <c r="W40" s="272"/>
      <c r="X40" s="273"/>
      <c r="Y40" s="57" t="s">
        <v>0</v>
      </c>
    </row>
    <row r="41" spans="1:26" hidden="1">
      <c r="A41" s="417" t="s">
        <v>16</v>
      </c>
      <c r="B41" s="418"/>
      <c r="C41" s="418"/>
      <c r="D41" s="418"/>
      <c r="E41" s="418"/>
      <c r="F41" s="418"/>
      <c r="G41" s="418"/>
      <c r="H41" s="418"/>
      <c r="I41" s="418"/>
      <c r="J41" s="418"/>
      <c r="K41" s="418"/>
      <c r="L41" s="418"/>
      <c r="M41" s="418"/>
      <c r="N41" s="418"/>
      <c r="O41" s="418"/>
      <c r="P41" s="418"/>
      <c r="Q41" s="418"/>
      <c r="R41" s="418"/>
      <c r="S41" s="418"/>
      <c r="T41" s="418"/>
      <c r="U41" s="418"/>
      <c r="V41" s="272"/>
      <c r="W41" s="272"/>
      <c r="X41" s="273"/>
      <c r="Y41" s="57" t="s">
        <v>0</v>
      </c>
    </row>
    <row r="42" spans="1:26" hidden="1">
      <c r="A42" s="417" t="s">
        <v>17</v>
      </c>
      <c r="B42" s="418"/>
      <c r="C42" s="418"/>
      <c r="D42" s="418"/>
      <c r="E42" s="418"/>
      <c r="F42" s="418"/>
      <c r="G42" s="418"/>
      <c r="H42" s="418"/>
      <c r="I42" s="418"/>
      <c r="J42" s="418"/>
      <c r="K42" s="418"/>
      <c r="L42" s="418"/>
      <c r="M42" s="418"/>
      <c r="N42" s="418"/>
      <c r="O42" s="418"/>
      <c r="P42" s="418"/>
      <c r="Q42" s="418"/>
      <c r="R42" s="418"/>
      <c r="S42" s="418"/>
      <c r="T42" s="418"/>
      <c r="U42" s="418"/>
      <c r="V42" s="272"/>
      <c r="W42" s="272"/>
      <c r="X42" s="272"/>
      <c r="Y42" s="57" t="s">
        <v>0</v>
      </c>
    </row>
    <row r="43" spans="1:26" hidden="1">
      <c r="A43" s="263" t="s">
        <v>116</v>
      </c>
      <c r="B43" s="276"/>
      <c r="C43" s="276"/>
      <c r="D43" s="276"/>
      <c r="E43" s="276"/>
      <c r="F43" s="276"/>
      <c r="G43" s="276"/>
      <c r="H43" s="276"/>
      <c r="I43" s="276"/>
      <c r="J43" s="276"/>
      <c r="K43" s="276"/>
      <c r="L43" s="276"/>
      <c r="M43" s="276"/>
      <c r="N43" s="276"/>
      <c r="O43" s="276"/>
      <c r="P43" s="276"/>
      <c r="Q43" s="276"/>
      <c r="R43" s="276"/>
      <c r="S43" s="276"/>
      <c r="T43" s="276"/>
      <c r="U43" s="276"/>
      <c r="V43" s="277">
        <f t="shared" ref="V43:W43" si="0">SUM(V41:V42)</f>
        <v>0</v>
      </c>
      <c r="W43" s="277">
        <f t="shared" si="0"/>
        <v>0</v>
      </c>
      <c r="X43" s="277">
        <f>SUM(X41:X42)</f>
        <v>0</v>
      </c>
      <c r="Y43" s="57"/>
    </row>
    <row r="44" spans="1:26" ht="18" customHeight="1">
      <c r="A44" s="424" t="s">
        <v>56</v>
      </c>
      <c r="B44" s="423"/>
      <c r="C44" s="423"/>
      <c r="D44" s="423"/>
      <c r="E44" s="423"/>
      <c r="F44" s="423"/>
      <c r="G44" s="423"/>
      <c r="H44" s="423"/>
      <c r="I44" s="423"/>
      <c r="J44" s="423"/>
      <c r="K44" s="423"/>
      <c r="L44" s="423"/>
      <c r="M44" s="423"/>
      <c r="N44" s="423"/>
      <c r="O44" s="423"/>
      <c r="P44" s="423"/>
      <c r="Q44" s="423"/>
      <c r="R44" s="423"/>
      <c r="S44" s="423"/>
      <c r="T44" s="423"/>
      <c r="U44" s="423"/>
      <c r="V44" s="278">
        <f>SUM(V39+V43)</f>
        <v>0</v>
      </c>
      <c r="W44" s="278">
        <f t="shared" ref="W44" si="1">SUM(W39+W43)</f>
        <v>0</v>
      </c>
      <c r="X44" s="278">
        <f>SUM(X39)</f>
        <v>91087</v>
      </c>
      <c r="Y44" s="57" t="s">
        <v>0</v>
      </c>
    </row>
    <row r="45" spans="1:26" ht="18" customHeight="1">
      <c r="A45" s="454" t="s">
        <v>111</v>
      </c>
      <c r="B45" s="455"/>
      <c r="C45" s="455"/>
      <c r="D45" s="455"/>
      <c r="E45" s="455"/>
      <c r="F45" s="455"/>
      <c r="G45" s="455"/>
      <c r="H45" s="455"/>
      <c r="I45" s="455"/>
      <c r="J45" s="455"/>
      <c r="K45" s="455"/>
      <c r="L45" s="455"/>
      <c r="M45" s="455"/>
      <c r="N45" s="455"/>
      <c r="O45" s="455"/>
      <c r="P45" s="455"/>
      <c r="Q45" s="455"/>
      <c r="R45" s="455"/>
      <c r="S45" s="455"/>
      <c r="T45" s="455"/>
      <c r="U45" s="455"/>
      <c r="V45" s="279">
        <f>V35+V44</f>
        <v>0</v>
      </c>
      <c r="W45" s="279">
        <f>W35+W44</f>
        <v>0</v>
      </c>
      <c r="X45" s="279">
        <f>X35+X44</f>
        <v>289587</v>
      </c>
      <c r="Y45" s="57" t="s">
        <v>0</v>
      </c>
    </row>
    <row r="46" spans="1:26" ht="18" customHeight="1">
      <c r="A46" s="280" t="s">
        <v>162</v>
      </c>
      <c r="B46" s="281"/>
      <c r="C46" s="281"/>
      <c r="D46" s="281"/>
      <c r="E46" s="281"/>
      <c r="F46" s="281"/>
      <c r="G46" s="281"/>
      <c r="H46" s="281"/>
      <c r="I46" s="281"/>
      <c r="J46" s="281"/>
      <c r="K46" s="281"/>
      <c r="L46" s="281"/>
      <c r="M46" s="281"/>
      <c r="N46" s="281"/>
      <c r="O46" s="281"/>
      <c r="P46" s="281"/>
      <c r="Q46" s="281"/>
      <c r="R46" s="281"/>
      <c r="S46" s="281"/>
      <c r="T46" s="281"/>
      <c r="U46" s="281"/>
      <c r="V46" s="279"/>
      <c r="W46" s="279"/>
      <c r="X46" s="279">
        <v>-12200</v>
      </c>
      <c r="Y46" s="57"/>
    </row>
    <row r="47" spans="1:26" ht="18" customHeight="1">
      <c r="A47" s="280" t="s">
        <v>163</v>
      </c>
      <c r="B47" s="281"/>
      <c r="C47" s="281"/>
      <c r="D47" s="281"/>
      <c r="E47" s="281"/>
      <c r="F47" s="281"/>
      <c r="G47" s="281"/>
      <c r="H47" s="281"/>
      <c r="I47" s="281"/>
      <c r="J47" s="281"/>
      <c r="K47" s="281"/>
      <c r="L47" s="281"/>
      <c r="M47" s="281"/>
      <c r="N47" s="281"/>
      <c r="O47" s="281"/>
      <c r="P47" s="281"/>
      <c r="Q47" s="281"/>
      <c r="R47" s="281"/>
      <c r="S47" s="281"/>
      <c r="T47" s="281"/>
      <c r="U47" s="281"/>
      <c r="V47" s="279"/>
      <c r="W47" s="279"/>
      <c r="X47" s="385">
        <f>SUM(X45:X46)</f>
        <v>277387</v>
      </c>
      <c r="Y47" s="57"/>
    </row>
    <row r="48" spans="1:26" ht="18" customHeight="1">
      <c r="A48" s="456" t="s">
        <v>161</v>
      </c>
      <c r="B48" s="455"/>
      <c r="C48" s="455"/>
      <c r="D48" s="455"/>
      <c r="E48" s="455"/>
      <c r="F48" s="455"/>
      <c r="G48" s="455"/>
      <c r="H48" s="455"/>
      <c r="I48" s="455"/>
      <c r="J48" s="455"/>
      <c r="K48" s="455"/>
      <c r="L48" s="455"/>
      <c r="M48" s="455"/>
      <c r="N48" s="455"/>
      <c r="O48" s="455"/>
      <c r="P48" s="455"/>
      <c r="Q48" s="455"/>
      <c r="R48" s="455"/>
      <c r="S48" s="455"/>
      <c r="T48" s="455"/>
      <c r="U48" s="455"/>
      <c r="V48" s="282">
        <f>+V45-V14</f>
        <v>0</v>
      </c>
      <c r="W48" s="282">
        <f>+W45-W14</f>
        <v>0</v>
      </c>
      <c r="X48" s="283">
        <v>91087</v>
      </c>
      <c r="Y48" s="57" t="s">
        <v>0</v>
      </c>
    </row>
    <row r="49" spans="1:25">
      <c r="Y49" s="57" t="s">
        <v>0</v>
      </c>
    </row>
    <row r="50" spans="1:25" ht="18" customHeight="1">
      <c r="Y50" s="57" t="s">
        <v>0</v>
      </c>
    </row>
    <row r="51" spans="1:25" ht="18" customHeight="1">
      <c r="Y51" s="57" t="s">
        <v>0</v>
      </c>
    </row>
    <row r="52" spans="1:25" ht="18" customHeight="1">
      <c r="Y52" s="57" t="s">
        <v>0</v>
      </c>
    </row>
    <row r="53" spans="1:25" ht="18" customHeight="1">
      <c r="Y53" s="57" t="s">
        <v>0</v>
      </c>
    </row>
    <row r="54" spans="1:25" ht="18" customHeight="1">
      <c r="Y54" s="57" t="s">
        <v>0</v>
      </c>
    </row>
    <row r="55" spans="1:25" ht="18" customHeight="1">
      <c r="Y55" s="57" t="s">
        <v>0</v>
      </c>
    </row>
    <row r="56" spans="1:25" ht="18" customHeight="1">
      <c r="Y56" s="57" t="s">
        <v>0</v>
      </c>
    </row>
    <row r="57" spans="1:25" ht="22.5">
      <c r="A57" s="452" t="s">
        <v>76</v>
      </c>
      <c r="B57" s="426"/>
      <c r="C57" s="426"/>
      <c r="D57" s="426"/>
      <c r="E57" s="426"/>
      <c r="F57" s="426"/>
      <c r="G57" s="426"/>
      <c r="H57" s="426"/>
      <c r="I57" s="426"/>
      <c r="J57" s="426"/>
      <c r="K57" s="426"/>
      <c r="L57" s="426"/>
      <c r="M57" s="426"/>
      <c r="N57" s="426"/>
      <c r="O57" s="426"/>
      <c r="P57" s="426"/>
      <c r="Q57" s="426"/>
      <c r="R57" s="426"/>
      <c r="S57" s="426"/>
      <c r="T57" s="426"/>
      <c r="U57" s="426"/>
      <c r="V57" s="426"/>
      <c r="W57" s="426"/>
      <c r="X57" s="426"/>
      <c r="Y57" s="57" t="s">
        <v>0</v>
      </c>
    </row>
    <row r="58" spans="1:25" ht="23.25">
      <c r="A58" s="425" t="str">
        <f>A5</f>
        <v>Community Oriented Policing Services</v>
      </c>
      <c r="B58" s="453"/>
      <c r="C58" s="453"/>
      <c r="D58" s="453"/>
      <c r="E58" s="453"/>
      <c r="F58" s="453"/>
      <c r="G58" s="453"/>
      <c r="H58" s="453"/>
      <c r="I58" s="453"/>
      <c r="J58" s="453"/>
      <c r="K58" s="453"/>
      <c r="L58" s="453"/>
      <c r="M58" s="453"/>
      <c r="N58" s="453"/>
      <c r="O58" s="453"/>
      <c r="P58" s="453"/>
      <c r="Q58" s="453"/>
      <c r="R58" s="453"/>
      <c r="S58" s="453"/>
      <c r="T58" s="453"/>
      <c r="U58" s="453"/>
      <c r="V58" s="453"/>
      <c r="W58" s="453"/>
      <c r="X58" s="453"/>
      <c r="Y58" s="57" t="s">
        <v>0</v>
      </c>
    </row>
    <row r="59" spans="1:25" ht="23.25">
      <c r="A59" s="425" t="s">
        <v>149</v>
      </c>
      <c r="B59" s="426"/>
      <c r="C59" s="426"/>
      <c r="D59" s="426"/>
      <c r="E59" s="426"/>
      <c r="F59" s="426"/>
      <c r="G59" s="426"/>
      <c r="H59" s="426"/>
      <c r="I59" s="426"/>
      <c r="J59" s="426"/>
      <c r="K59" s="426"/>
      <c r="L59" s="426"/>
      <c r="M59" s="426"/>
      <c r="N59" s="426"/>
      <c r="O59" s="426"/>
      <c r="P59" s="426"/>
      <c r="Q59" s="426"/>
      <c r="R59" s="426"/>
      <c r="S59" s="426"/>
      <c r="T59" s="426"/>
      <c r="U59" s="426"/>
      <c r="V59" s="426"/>
      <c r="W59" s="426"/>
      <c r="X59" s="426"/>
      <c r="Y59" s="57" t="s">
        <v>0</v>
      </c>
    </row>
    <row r="60" spans="1:25" ht="23.25">
      <c r="A60" s="425" t="s">
        <v>69</v>
      </c>
      <c r="B60" s="427"/>
      <c r="C60" s="427"/>
      <c r="D60" s="427"/>
      <c r="E60" s="427"/>
      <c r="F60" s="427"/>
      <c r="G60" s="427"/>
      <c r="H60" s="427"/>
      <c r="I60" s="427"/>
      <c r="J60" s="427"/>
      <c r="K60" s="427"/>
      <c r="L60" s="427"/>
      <c r="M60" s="427"/>
      <c r="N60" s="427"/>
      <c r="O60" s="427"/>
      <c r="P60" s="427"/>
      <c r="Q60" s="427"/>
      <c r="R60" s="427"/>
      <c r="S60" s="427"/>
      <c r="T60" s="427"/>
      <c r="U60" s="427"/>
      <c r="V60" s="427"/>
      <c r="W60" s="427"/>
      <c r="X60" s="427"/>
      <c r="Y60" s="57" t="s">
        <v>0</v>
      </c>
    </row>
    <row r="61" spans="1:25" ht="18" customHeight="1">
      <c r="Y61" s="57" t="s">
        <v>0</v>
      </c>
    </row>
    <row r="62" spans="1:25" ht="18" customHeight="1">
      <c r="Y62" s="57" t="s">
        <v>0</v>
      </c>
    </row>
    <row r="63" spans="1:25" ht="18" customHeight="1">
      <c r="Y63" s="57" t="s">
        <v>0</v>
      </c>
    </row>
    <row r="64" spans="1:25" ht="18" customHeight="1">
      <c r="Y64" s="57" t="s">
        <v>0</v>
      </c>
    </row>
    <row r="65" spans="1:25" ht="18" customHeight="1">
      <c r="A65" s="33"/>
      <c r="B65" s="33"/>
      <c r="C65" s="33"/>
      <c r="D65" s="34"/>
      <c r="E65" s="34"/>
      <c r="F65" s="34"/>
      <c r="G65" s="34"/>
      <c r="H65" s="34"/>
      <c r="I65" s="34"/>
      <c r="J65" s="34"/>
      <c r="K65" s="34"/>
      <c r="L65" s="34"/>
      <c r="M65" s="34"/>
      <c r="N65" s="34"/>
      <c r="O65" s="34"/>
      <c r="P65" s="34"/>
      <c r="Q65" s="34"/>
      <c r="R65" s="34"/>
      <c r="S65" s="34"/>
      <c r="T65" s="34"/>
      <c r="U65" s="34"/>
      <c r="V65" s="34"/>
      <c r="W65" s="34"/>
      <c r="X65" s="34"/>
      <c r="Y65" s="57" t="s">
        <v>0</v>
      </c>
    </row>
    <row r="66" spans="1:25" ht="22.5" customHeight="1">
      <c r="A66" s="436" t="s">
        <v>85</v>
      </c>
      <c r="B66" s="437"/>
      <c r="C66" s="437"/>
      <c r="D66" s="428" t="s">
        <v>128</v>
      </c>
      <c r="E66" s="429"/>
      <c r="F66" s="430"/>
      <c r="G66" s="428" t="s">
        <v>152</v>
      </c>
      <c r="H66" s="442"/>
      <c r="I66" s="443"/>
      <c r="J66" s="428" t="s">
        <v>112</v>
      </c>
      <c r="K66" s="429"/>
      <c r="L66" s="430"/>
      <c r="M66" s="428" t="s">
        <v>110</v>
      </c>
      <c r="N66" s="429"/>
      <c r="O66" s="430"/>
      <c r="P66" s="428" t="s">
        <v>113</v>
      </c>
      <c r="Q66" s="447"/>
      <c r="R66" s="447"/>
      <c r="S66" s="428" t="s">
        <v>114</v>
      </c>
      <c r="T66" s="429"/>
      <c r="U66" s="429"/>
      <c r="V66" s="428" t="s">
        <v>115</v>
      </c>
      <c r="W66" s="429"/>
      <c r="X66" s="430"/>
      <c r="Y66" s="57" t="s">
        <v>0</v>
      </c>
    </row>
    <row r="67" spans="1:25" ht="27.75" customHeight="1">
      <c r="A67" s="438"/>
      <c r="B67" s="439"/>
      <c r="C67" s="439"/>
      <c r="D67" s="431"/>
      <c r="E67" s="432"/>
      <c r="F67" s="433"/>
      <c r="G67" s="444"/>
      <c r="H67" s="445"/>
      <c r="I67" s="446"/>
      <c r="J67" s="431"/>
      <c r="K67" s="432"/>
      <c r="L67" s="433"/>
      <c r="M67" s="431"/>
      <c r="N67" s="432"/>
      <c r="O67" s="433"/>
      <c r="P67" s="448"/>
      <c r="Q67" s="449"/>
      <c r="R67" s="449"/>
      <c r="S67" s="431"/>
      <c r="T67" s="432"/>
      <c r="U67" s="432"/>
      <c r="V67" s="431"/>
      <c r="W67" s="432"/>
      <c r="X67" s="433"/>
      <c r="Y67" s="57" t="s">
        <v>0</v>
      </c>
    </row>
    <row r="68" spans="1:25" ht="16.5" thickBot="1">
      <c r="A68" s="440"/>
      <c r="B68" s="441"/>
      <c r="C68" s="441"/>
      <c r="D68" s="105" t="s">
        <v>86</v>
      </c>
      <c r="E68" s="106" t="s">
        <v>27</v>
      </c>
      <c r="F68" s="107" t="s">
        <v>88</v>
      </c>
      <c r="G68" s="105" t="s">
        <v>86</v>
      </c>
      <c r="H68" s="106" t="s">
        <v>27</v>
      </c>
      <c r="I68" s="107" t="s">
        <v>88</v>
      </c>
      <c r="J68" s="105" t="s">
        <v>86</v>
      </c>
      <c r="K68" s="106" t="s">
        <v>27</v>
      </c>
      <c r="L68" s="107" t="s">
        <v>88</v>
      </c>
      <c r="M68" s="105" t="s">
        <v>86</v>
      </c>
      <c r="N68" s="106" t="s">
        <v>27</v>
      </c>
      <c r="O68" s="107" t="s">
        <v>88</v>
      </c>
      <c r="P68" s="105" t="s">
        <v>86</v>
      </c>
      <c r="Q68" s="106" t="s">
        <v>27</v>
      </c>
      <c r="R68" s="107" t="s">
        <v>88</v>
      </c>
      <c r="S68" s="105" t="s">
        <v>86</v>
      </c>
      <c r="T68" s="106" t="s">
        <v>27</v>
      </c>
      <c r="U68" s="107" t="s">
        <v>88</v>
      </c>
      <c r="V68" s="108" t="s">
        <v>86</v>
      </c>
      <c r="W68" s="106" t="s">
        <v>27</v>
      </c>
      <c r="X68" s="109" t="s">
        <v>88</v>
      </c>
      <c r="Y68" s="57" t="s">
        <v>0</v>
      </c>
    </row>
    <row r="69" spans="1:25">
      <c r="A69" s="98"/>
      <c r="B69" s="434" t="s">
        <v>151</v>
      </c>
      <c r="C69" s="435"/>
      <c r="D69" s="81"/>
      <c r="E69" s="82"/>
      <c r="F69" s="83"/>
      <c r="G69" s="81"/>
      <c r="H69" s="82"/>
      <c r="I69" s="83"/>
      <c r="J69" s="81"/>
      <c r="K69" s="82"/>
      <c r="L69" s="83"/>
      <c r="M69" s="81"/>
      <c r="N69" s="82"/>
      <c r="O69" s="83"/>
      <c r="P69" s="81"/>
      <c r="Q69" s="82"/>
      <c r="R69" s="83"/>
      <c r="S69" s="81"/>
      <c r="T69" s="82"/>
      <c r="U69" s="83"/>
      <c r="V69" s="81">
        <f>P69+M69+S69</f>
        <v>0</v>
      </c>
      <c r="W69" s="82">
        <f>+N69+Q69+T69</f>
        <v>0</v>
      </c>
      <c r="X69" s="84">
        <f>R69+O69+U69</f>
        <v>0</v>
      </c>
      <c r="Y69" s="57" t="s">
        <v>0</v>
      </c>
    </row>
    <row r="70" spans="1:25">
      <c r="A70" s="99"/>
      <c r="B70" s="100"/>
      <c r="C70" s="100" t="s">
        <v>28</v>
      </c>
      <c r="D70" s="110">
        <f>SUM(D69:D69)</f>
        <v>0</v>
      </c>
      <c r="E70" s="111">
        <f>SUM(E69:E69)</f>
        <v>0</v>
      </c>
      <c r="F70" s="298">
        <v>494933</v>
      </c>
      <c r="G70" s="110">
        <v>0</v>
      </c>
      <c r="H70" s="111">
        <v>0</v>
      </c>
      <c r="I70" s="85">
        <v>198500</v>
      </c>
      <c r="J70" s="110">
        <f>SUM(J69:J69)</f>
        <v>0</v>
      </c>
      <c r="K70" s="111">
        <f>SUM(K69:K69)</f>
        <v>0</v>
      </c>
      <c r="L70" s="85">
        <v>23605</v>
      </c>
      <c r="M70" s="110">
        <v>0</v>
      </c>
      <c r="N70" s="111">
        <v>0</v>
      </c>
      <c r="O70" s="85">
        <v>198500</v>
      </c>
      <c r="P70" s="110">
        <f>SUM(P69:P69)</f>
        <v>0</v>
      </c>
      <c r="Q70" s="111">
        <f>SUM(Q69:Q69)</f>
        <v>0</v>
      </c>
      <c r="R70" s="85">
        <v>91087</v>
      </c>
      <c r="S70" s="110">
        <f>SUM(S69:S69)</f>
        <v>0</v>
      </c>
      <c r="T70" s="111">
        <f>SUM(T69:T69)</f>
        <v>0</v>
      </c>
      <c r="U70" s="85">
        <f>SUM(U69:U69)</f>
        <v>0</v>
      </c>
      <c r="V70" s="110">
        <v>0</v>
      </c>
      <c r="W70" s="111">
        <v>0</v>
      </c>
      <c r="X70" s="86">
        <v>289587</v>
      </c>
      <c r="Y70" s="57" t="s">
        <v>0</v>
      </c>
    </row>
    <row r="71" spans="1:25" s="291" customFormat="1" ht="17.25" customHeight="1">
      <c r="A71" s="284"/>
      <c r="B71" s="407" t="s">
        <v>162</v>
      </c>
      <c r="C71" s="408"/>
      <c r="D71" s="285"/>
      <c r="E71" s="286"/>
      <c r="F71" s="288">
        <v>-10200</v>
      </c>
      <c r="G71" s="287"/>
      <c r="H71" s="288"/>
      <c r="I71" s="288">
        <v>-23605</v>
      </c>
      <c r="J71" s="287"/>
      <c r="K71" s="288"/>
      <c r="L71" s="288">
        <v>0</v>
      </c>
      <c r="M71" s="287"/>
      <c r="N71" s="288"/>
      <c r="O71" s="288">
        <v>0</v>
      </c>
      <c r="P71" s="287"/>
      <c r="Q71" s="288"/>
      <c r="R71" s="288">
        <v>0</v>
      </c>
      <c r="S71" s="287"/>
      <c r="T71" s="288"/>
      <c r="U71" s="288">
        <v>-12200</v>
      </c>
      <c r="V71" s="287"/>
      <c r="W71" s="288"/>
      <c r="X71" s="289">
        <v>-12200</v>
      </c>
      <c r="Y71" s="290" t="s">
        <v>0</v>
      </c>
    </row>
    <row r="72" spans="1:25" s="291" customFormat="1" ht="32.25" customHeight="1">
      <c r="A72" s="387"/>
      <c r="B72" s="375"/>
      <c r="C72" s="292" t="s">
        <v>170</v>
      </c>
      <c r="D72" s="293"/>
      <c r="E72" s="294"/>
      <c r="F72" s="295">
        <f>SUM(F70:F71)</f>
        <v>484733</v>
      </c>
      <c r="G72" s="296"/>
      <c r="H72" s="297"/>
      <c r="I72" s="297">
        <f>SUM(I70:I71)</f>
        <v>174895</v>
      </c>
      <c r="J72" s="296"/>
      <c r="K72" s="297"/>
      <c r="L72" s="297">
        <f>SUM(L70:L71)</f>
        <v>23605</v>
      </c>
      <c r="M72" s="296"/>
      <c r="N72" s="297"/>
      <c r="O72" s="297">
        <f>SUM(O70:O71)</f>
        <v>198500</v>
      </c>
      <c r="P72" s="296"/>
      <c r="Q72" s="297"/>
      <c r="R72" s="297">
        <f>SUM(R70:R71)</f>
        <v>91087</v>
      </c>
      <c r="S72" s="296"/>
      <c r="T72" s="297"/>
      <c r="U72" s="297">
        <f>SUM(U70:U71)</f>
        <v>-12200</v>
      </c>
      <c r="V72" s="296"/>
      <c r="W72" s="297"/>
      <c r="X72" s="386">
        <f>SUM(X69:X71)</f>
        <v>277387</v>
      </c>
      <c r="Y72" s="290"/>
    </row>
    <row r="73" spans="1:25">
      <c r="A73" s="99"/>
      <c r="B73" s="409" t="s">
        <v>73</v>
      </c>
      <c r="C73" s="410"/>
      <c r="D73" s="113"/>
      <c r="E73" s="114"/>
      <c r="F73" s="87"/>
      <c r="G73" s="116"/>
      <c r="H73" s="117"/>
      <c r="I73" s="117"/>
      <c r="J73" s="116"/>
      <c r="K73" s="117"/>
      <c r="L73" s="117"/>
      <c r="M73" s="116"/>
      <c r="N73" s="117"/>
      <c r="O73" s="117"/>
      <c r="P73" s="116"/>
      <c r="Q73" s="117"/>
      <c r="R73" s="117"/>
      <c r="S73" s="116"/>
      <c r="T73" s="117"/>
      <c r="U73" s="117"/>
      <c r="V73" s="116"/>
      <c r="W73" s="114">
        <f>Q73+N73+T73</f>
        <v>0</v>
      </c>
      <c r="X73" s="132"/>
      <c r="Y73" s="57" t="s">
        <v>0</v>
      </c>
    </row>
    <row r="74" spans="1:25">
      <c r="A74" s="98"/>
      <c r="B74" s="395" t="s">
        <v>72</v>
      </c>
      <c r="C74" s="396"/>
      <c r="D74" s="81"/>
      <c r="E74" s="82">
        <f>+E70+E73</f>
        <v>0</v>
      </c>
      <c r="F74" s="25"/>
      <c r="G74" s="118"/>
      <c r="H74" s="360">
        <f>+H70+H73</f>
        <v>0</v>
      </c>
      <c r="I74" s="361"/>
      <c r="J74" s="362"/>
      <c r="K74" s="360">
        <f>+K70+K73</f>
        <v>0</v>
      </c>
      <c r="L74" s="361"/>
      <c r="M74" s="362"/>
      <c r="N74" s="360">
        <f>+N70+N73</f>
        <v>0</v>
      </c>
      <c r="O74" s="361"/>
      <c r="P74" s="362"/>
      <c r="Q74" s="360">
        <f>+Q70+Q73</f>
        <v>0</v>
      </c>
      <c r="R74" s="361"/>
      <c r="S74" s="362"/>
      <c r="T74" s="360">
        <f>+T70+T73</f>
        <v>0</v>
      </c>
      <c r="U74" s="361"/>
      <c r="V74" s="362"/>
      <c r="W74" s="360">
        <f>+W70+W73</f>
        <v>0</v>
      </c>
      <c r="X74" s="363"/>
      <c r="Y74" s="57" t="s">
        <v>0</v>
      </c>
    </row>
    <row r="75" spans="1:25">
      <c r="A75" s="101"/>
      <c r="B75" s="411"/>
      <c r="C75" s="412"/>
      <c r="D75" s="112"/>
      <c r="E75" s="261"/>
      <c r="F75" s="262"/>
      <c r="G75" s="115"/>
      <c r="H75" s="364"/>
      <c r="I75" s="364"/>
      <c r="J75" s="365"/>
      <c r="K75" s="364"/>
      <c r="L75" s="364"/>
      <c r="M75" s="365"/>
      <c r="N75" s="364"/>
      <c r="O75" s="364"/>
      <c r="P75" s="365"/>
      <c r="Q75" s="364"/>
      <c r="R75" s="364"/>
      <c r="S75" s="365"/>
      <c r="T75" s="364"/>
      <c r="U75" s="364"/>
      <c r="V75" s="365"/>
      <c r="W75" s="364"/>
      <c r="X75" s="366"/>
      <c r="Y75" s="57" t="s">
        <v>0</v>
      </c>
    </row>
    <row r="76" spans="1:25">
      <c r="A76" s="98"/>
      <c r="B76" s="395" t="s">
        <v>70</v>
      </c>
      <c r="C76" s="396"/>
      <c r="D76" s="81"/>
      <c r="E76" s="82"/>
      <c r="F76" s="25"/>
      <c r="G76" s="118"/>
      <c r="H76" s="361"/>
      <c r="I76" s="361"/>
      <c r="J76" s="362"/>
      <c r="K76" s="361"/>
      <c r="L76" s="361"/>
      <c r="M76" s="362"/>
      <c r="N76" s="361"/>
      <c r="O76" s="361"/>
      <c r="P76" s="362"/>
      <c r="Q76" s="361"/>
      <c r="R76" s="361"/>
      <c r="S76" s="362"/>
      <c r="T76" s="361"/>
      <c r="U76" s="361"/>
      <c r="V76" s="362"/>
      <c r="W76" s="361"/>
      <c r="X76" s="363"/>
      <c r="Y76" s="57" t="s">
        <v>0</v>
      </c>
    </row>
    <row r="77" spans="1:25">
      <c r="A77" s="98"/>
      <c r="B77" s="102"/>
      <c r="C77" s="251" t="s">
        <v>29</v>
      </c>
      <c r="D77" s="81"/>
      <c r="E77" s="82"/>
      <c r="F77" s="25"/>
      <c r="G77" s="118"/>
      <c r="H77" s="361"/>
      <c r="I77" s="361"/>
      <c r="J77" s="362"/>
      <c r="K77" s="360"/>
      <c r="L77" s="361"/>
      <c r="M77" s="362"/>
      <c r="N77" s="360"/>
      <c r="O77" s="361"/>
      <c r="P77" s="362"/>
      <c r="Q77" s="360"/>
      <c r="R77" s="361"/>
      <c r="S77" s="362"/>
      <c r="T77" s="360"/>
      <c r="U77" s="361"/>
      <c r="V77" s="362"/>
      <c r="W77" s="367"/>
      <c r="X77" s="363"/>
      <c r="Y77" s="57" t="s">
        <v>0</v>
      </c>
    </row>
    <row r="78" spans="1:25">
      <c r="A78" s="99"/>
      <c r="B78" s="103"/>
      <c r="C78" s="104" t="s">
        <v>53</v>
      </c>
      <c r="D78" s="113"/>
      <c r="E78" s="114"/>
      <c r="F78" s="87"/>
      <c r="G78" s="116"/>
      <c r="H78" s="368"/>
      <c r="I78" s="368"/>
      <c r="J78" s="369"/>
      <c r="K78" s="370"/>
      <c r="L78" s="368"/>
      <c r="M78" s="369"/>
      <c r="N78" s="370"/>
      <c r="O78" s="368"/>
      <c r="P78" s="369"/>
      <c r="Q78" s="370"/>
      <c r="R78" s="368"/>
      <c r="S78" s="369"/>
      <c r="T78" s="370"/>
      <c r="U78" s="368"/>
      <c r="V78" s="369"/>
      <c r="W78" s="370"/>
      <c r="X78" s="371"/>
      <c r="Y78" s="57" t="s">
        <v>0</v>
      </c>
    </row>
    <row r="79" spans="1:25">
      <c r="A79" s="99"/>
      <c r="B79" s="397" t="s">
        <v>71</v>
      </c>
      <c r="C79" s="398"/>
      <c r="D79" s="113"/>
      <c r="E79" s="114">
        <f>E78+E77+E74</f>
        <v>0</v>
      </c>
      <c r="F79" s="87"/>
      <c r="G79" s="116"/>
      <c r="H79" s="370">
        <f>H78+H77+H74</f>
        <v>0</v>
      </c>
      <c r="I79" s="368"/>
      <c r="J79" s="369"/>
      <c r="K79" s="370">
        <f>K78+K77+K74</f>
        <v>0</v>
      </c>
      <c r="L79" s="368"/>
      <c r="M79" s="369"/>
      <c r="N79" s="370">
        <f>N78+N77+N74</f>
        <v>0</v>
      </c>
      <c r="O79" s="368"/>
      <c r="P79" s="369"/>
      <c r="Q79" s="370">
        <f>Q78+Q77+Q74</f>
        <v>0</v>
      </c>
      <c r="R79" s="368"/>
      <c r="S79" s="369"/>
      <c r="T79" s="370">
        <f>T78+T77+T74</f>
        <v>0</v>
      </c>
      <c r="U79" s="368"/>
      <c r="V79" s="369"/>
      <c r="W79" s="370">
        <f>W78+W77+W74</f>
        <v>0</v>
      </c>
      <c r="X79" s="371"/>
      <c r="Y79" s="57" t="s">
        <v>12</v>
      </c>
    </row>
    <row r="80" spans="1:25">
      <c r="A80" s="264"/>
      <c r="B80" s="358"/>
      <c r="C80" s="358"/>
      <c r="D80" s="261"/>
      <c r="E80" s="261"/>
      <c r="F80" s="262"/>
      <c r="G80" s="119"/>
      <c r="H80" s="359"/>
      <c r="I80" s="119"/>
      <c r="J80" s="119"/>
      <c r="K80" s="261"/>
      <c r="L80" s="119"/>
      <c r="M80" s="119"/>
      <c r="N80" s="359"/>
      <c r="O80" s="119"/>
      <c r="P80" s="119"/>
      <c r="Q80" s="261"/>
      <c r="R80" s="119"/>
      <c r="S80" s="119"/>
      <c r="T80" s="261"/>
      <c r="U80" s="119"/>
      <c r="V80" s="119"/>
      <c r="W80" s="359"/>
      <c r="X80" s="119"/>
      <c r="Y80" s="57"/>
    </row>
    <row r="81" spans="1:25" ht="42" customHeight="1">
      <c r="C81" s="405" t="s">
        <v>168</v>
      </c>
      <c r="D81" s="406"/>
      <c r="E81" s="406"/>
      <c r="F81" s="406"/>
      <c r="G81" s="406"/>
      <c r="H81" s="406"/>
      <c r="I81" s="406"/>
      <c r="J81" s="406"/>
      <c r="K81" s="406"/>
      <c r="L81" s="406"/>
      <c r="M81" s="406"/>
      <c r="N81" s="406"/>
      <c r="O81" s="406"/>
      <c r="P81" s="406"/>
      <c r="Q81" s="406"/>
      <c r="R81" s="406"/>
      <c r="S81" s="406"/>
      <c r="T81" s="406"/>
      <c r="U81" s="406"/>
    </row>
    <row r="82" spans="1:25" ht="119.25" customHeight="1">
      <c r="B82" s="402"/>
      <c r="C82" s="402"/>
      <c r="D82" s="400"/>
      <c r="E82" s="401"/>
      <c r="F82" s="401"/>
      <c r="G82" s="403"/>
      <c r="H82" s="404"/>
      <c r="I82" s="404"/>
      <c r="J82" s="403"/>
      <c r="K82" s="404"/>
      <c r="L82" s="404"/>
      <c r="M82" s="403"/>
      <c r="N82" s="404"/>
      <c r="O82" s="404"/>
      <c r="P82" s="403"/>
      <c r="Q82" s="404"/>
      <c r="R82" s="404"/>
      <c r="S82" s="403"/>
      <c r="T82" s="404"/>
      <c r="U82" s="404"/>
      <c r="V82" s="403"/>
      <c r="W82" s="404"/>
      <c r="X82" s="404"/>
    </row>
    <row r="83" spans="1:25" s="209" customFormat="1" ht="15">
      <c r="D83" s="210"/>
      <c r="E83" s="210"/>
      <c r="F83" s="210"/>
      <c r="G83" s="210"/>
      <c r="H83" s="210"/>
      <c r="I83" s="210"/>
      <c r="J83" s="210"/>
      <c r="K83" s="210"/>
      <c r="L83" s="210"/>
      <c r="M83" s="210"/>
      <c r="N83" s="210"/>
      <c r="O83" s="210"/>
      <c r="P83" s="210"/>
      <c r="Q83" s="210"/>
      <c r="R83" s="210"/>
      <c r="S83" s="210"/>
      <c r="T83" s="210"/>
      <c r="U83" s="210"/>
      <c r="V83" s="210"/>
      <c r="W83" s="210"/>
      <c r="X83" s="210"/>
      <c r="Y83" s="211"/>
    </row>
    <row r="84" spans="1:25" s="209" customFormat="1" ht="15">
      <c r="D84" s="210"/>
      <c r="E84" s="210"/>
      <c r="F84" s="210"/>
      <c r="G84" s="210"/>
      <c r="H84" s="210"/>
      <c r="I84" s="210"/>
      <c r="J84" s="210"/>
      <c r="K84" s="210"/>
      <c r="L84" s="210"/>
      <c r="M84" s="210"/>
      <c r="N84" s="210"/>
      <c r="O84" s="210"/>
      <c r="P84" s="210"/>
      <c r="Q84" s="210"/>
      <c r="R84" s="210"/>
      <c r="S84" s="210"/>
      <c r="T84" s="210"/>
      <c r="U84" s="210"/>
      <c r="V84" s="210"/>
      <c r="W84" s="210"/>
      <c r="X84" s="210"/>
      <c r="Y84" s="211"/>
    </row>
    <row r="85" spans="1:25" s="209" customFormat="1" ht="15">
      <c r="D85" s="210"/>
      <c r="E85" s="210"/>
      <c r="F85" s="210"/>
      <c r="G85" s="210"/>
      <c r="H85" s="210"/>
      <c r="I85" s="210"/>
      <c r="J85" s="210"/>
      <c r="K85" s="210"/>
      <c r="L85" s="210"/>
      <c r="M85" s="210"/>
      <c r="N85" s="210"/>
      <c r="O85" s="210"/>
      <c r="P85" s="210"/>
      <c r="Q85" s="210"/>
      <c r="R85" s="210"/>
      <c r="S85" s="210"/>
      <c r="T85" s="210"/>
      <c r="U85" s="210"/>
      <c r="V85" s="210"/>
      <c r="W85" s="210"/>
      <c r="X85" s="210"/>
      <c r="Y85" s="211"/>
    </row>
    <row r="86" spans="1:25" s="209" customFormat="1" ht="15">
      <c r="D86" s="210"/>
      <c r="E86" s="210"/>
      <c r="F86" s="210"/>
      <c r="G86" s="210"/>
      <c r="H86" s="210"/>
      <c r="I86" s="210"/>
      <c r="J86" s="210"/>
      <c r="K86" s="210"/>
      <c r="L86" s="210"/>
      <c r="M86" s="210"/>
      <c r="N86" s="210"/>
      <c r="O86" s="210"/>
      <c r="P86" s="210"/>
      <c r="Q86" s="210"/>
      <c r="R86" s="210"/>
      <c r="S86" s="210"/>
      <c r="T86" s="210"/>
      <c r="U86" s="210"/>
      <c r="V86" s="210"/>
      <c r="W86" s="210"/>
      <c r="X86" s="210"/>
      <c r="Y86" s="211"/>
    </row>
    <row r="87" spans="1:25" s="372" customFormat="1" ht="15">
      <c r="D87" s="212"/>
      <c r="E87" s="212"/>
      <c r="F87" s="212"/>
      <c r="G87" s="212"/>
      <c r="H87" s="212"/>
      <c r="I87" s="212"/>
      <c r="J87" s="212"/>
      <c r="K87" s="212"/>
      <c r="L87" s="212"/>
      <c r="M87" s="212"/>
      <c r="N87" s="212"/>
      <c r="O87" s="212"/>
      <c r="P87" s="212"/>
      <c r="Q87" s="212"/>
      <c r="R87" s="212"/>
      <c r="S87" s="212"/>
      <c r="T87" s="212"/>
      <c r="U87" s="212"/>
      <c r="V87" s="212"/>
      <c r="W87" s="212"/>
      <c r="X87" s="212"/>
      <c r="Y87" s="373"/>
    </row>
    <row r="88" spans="1:25" s="372" customFormat="1" ht="15">
      <c r="D88" s="212"/>
      <c r="E88" s="212"/>
      <c r="F88" s="212"/>
      <c r="G88" s="212"/>
      <c r="H88" s="212"/>
      <c r="I88" s="212"/>
      <c r="J88" s="212"/>
      <c r="K88" s="212"/>
      <c r="L88" s="212"/>
      <c r="M88" s="212"/>
      <c r="N88" s="212"/>
      <c r="O88" s="212"/>
      <c r="P88" s="212"/>
      <c r="Q88" s="212"/>
      <c r="R88" s="212"/>
      <c r="S88" s="212"/>
      <c r="T88" s="212"/>
      <c r="U88" s="212"/>
      <c r="V88" s="212"/>
      <c r="W88" s="212"/>
      <c r="X88" s="212"/>
      <c r="Y88" s="373"/>
    </row>
    <row r="89" spans="1:25" s="372" customFormat="1" ht="15">
      <c r="D89" s="212"/>
      <c r="E89" s="212"/>
      <c r="F89" s="212"/>
      <c r="G89" s="212"/>
      <c r="H89" s="212"/>
      <c r="I89" s="212"/>
      <c r="J89" s="212"/>
      <c r="K89" s="212"/>
      <c r="L89" s="212"/>
      <c r="M89" s="212"/>
      <c r="N89" s="212"/>
      <c r="O89" s="212"/>
      <c r="P89" s="212"/>
      <c r="Q89" s="212"/>
      <c r="R89" s="212"/>
      <c r="S89" s="212"/>
      <c r="T89" s="212"/>
      <c r="U89" s="212"/>
      <c r="V89" s="212"/>
      <c r="W89" s="212"/>
      <c r="X89" s="212"/>
      <c r="Y89" s="373"/>
    </row>
    <row r="90" spans="1:25" s="372" customFormat="1" ht="30" customHeight="1">
      <c r="A90" s="399"/>
      <c r="B90" s="399"/>
      <c r="C90" s="399"/>
      <c r="D90" s="399"/>
      <c r="E90" s="399"/>
      <c r="F90" s="399"/>
      <c r="G90" s="399"/>
      <c r="H90" s="399"/>
      <c r="I90" s="399"/>
      <c r="J90" s="399"/>
      <c r="K90" s="399"/>
      <c r="L90" s="399"/>
      <c r="M90" s="399"/>
      <c r="N90" s="399"/>
      <c r="O90" s="399"/>
      <c r="P90" s="399"/>
      <c r="Q90" s="399"/>
      <c r="R90" s="399"/>
      <c r="S90" s="399"/>
      <c r="T90" s="399"/>
      <c r="U90" s="399"/>
      <c r="V90" s="399"/>
      <c r="W90" s="42"/>
      <c r="X90" s="42"/>
      <c r="Y90" s="373"/>
    </row>
    <row r="91" spans="1:25">
      <c r="W91" s="27"/>
      <c r="X91" s="27"/>
    </row>
    <row r="92" spans="1:25">
      <c r="K92" s="46"/>
    </row>
  </sheetData>
  <customSheetViews>
    <customSheetView guid="{3118AF25-8423-420A-806A-487665220C68}" scale="65" showPageBreaks="1" showGridLines="0" outlineSymbols="0" fitToPage="1" printArea="1" view="pageBreakPreview" topLeftCell="A50">
      <selection activeCell="W80" sqref="W80"/>
      <rowBreaks count="1" manualBreakCount="1">
        <brk id="47" max="23" man="1"/>
      </rowBreaks>
      <pageMargins left="0.5" right="0.4" top="0.5" bottom="0.25" header="0" footer="0"/>
      <printOptions horizontalCentered="1"/>
      <pageSetup scale="55" firstPageNumber="8" fitToHeight="0" orientation="landscape" useFirstPageNumber="1" r:id="rId1"/>
      <headerFooter alignWithMargins="0">
        <oddFooter>&amp;C&amp;"Times New Roman,Regular"Exhibit B - Summary of Requirements</oddFooter>
      </headerFooter>
    </customSheetView>
    <customSheetView guid="{56C0A34E-45B4-448B-85E5-70B3A8E63333}" scale="65" showPageBreaks="1" showGridLines="0" outlineSymbols="0" fitToPage="1" printArea="1" view="pageBreakPreview" topLeftCell="A6">
      <selection activeCell="X34" sqref="X34"/>
      <rowBreaks count="1" manualBreakCount="1">
        <brk id="49" max="23" man="1"/>
      </rowBreaks>
      <pageMargins left="0.5" right="0.4" top="0.5" bottom="0.25" header="0" footer="0"/>
      <printOptions horizontalCentered="1"/>
      <pageSetup scale="55" firstPageNumber="8" fitToHeight="0" orientation="landscape" useFirstPageNumber="1" r:id="rId2"/>
      <headerFooter alignWithMargins="0">
        <oddFooter>&amp;C&amp;"Times New Roman,Regular"Exhibit B - Summary of Requirements</oddFooter>
      </headerFooter>
    </customSheetView>
    <customSheetView guid="{4148B88B-8ED7-4FDE-9459-DEB244AD0552}" scale="65" showPageBreaks="1" showGridLines="0" outlineSymbols="0" fitToPage="1" printArea="1" view="pageBreakPreview" topLeftCell="C7">
      <selection activeCell="A38" sqref="A38:U38"/>
      <rowBreaks count="1" manualBreakCount="1">
        <brk id="47" max="23" man="1"/>
      </rowBreaks>
      <pageMargins left="0.5" right="0.4" top="0.5" bottom="0.25" header="0" footer="0"/>
      <printOptions horizontalCentered="1"/>
      <pageSetup scale="55" firstPageNumber="8" fitToHeight="0" orientation="landscape" useFirstPageNumber="1" r:id="rId3"/>
      <headerFooter alignWithMargins="0">
        <oddFooter>&amp;C&amp;"Times New Roman,Regular"Exhibit B - Summary of Requirements</oddFooter>
      </headerFooter>
    </customSheetView>
    <customSheetView guid="{12C66D54-5067-4346-818B-6EAB1C8A9183}" scale="65" showPageBreaks="1" showGridLines="0" outlineSymbols="0" fitToPage="1" printArea="1" view="pageBreakPreview">
      <selection activeCell="A21" sqref="A21:U21"/>
      <rowBreaks count="1" manualBreakCount="1">
        <brk id="47" max="23" man="1"/>
      </rowBreaks>
      <pageMargins left="0.5" right="0.4" top="0.5" bottom="0.25" header="0" footer="0"/>
      <printOptions horizontalCentered="1"/>
      <pageSetup scale="55" firstPageNumber="8" fitToHeight="0" orientation="landscape" useFirstPageNumber="1" r:id="rId4"/>
      <headerFooter alignWithMargins="0">
        <oddFooter>&amp;C&amp;"Times New Roman,Regular"Exhibit B - Summary of Requirements</oddFooter>
      </headerFooter>
    </customSheetView>
  </customSheetViews>
  <mergeCells count="76">
    <mergeCell ref="A1:X1"/>
    <mergeCell ref="A14:U14"/>
    <mergeCell ref="A2:X2"/>
    <mergeCell ref="A3:X3"/>
    <mergeCell ref="A8:X8"/>
    <mergeCell ref="A9:X9"/>
    <mergeCell ref="X12:X13"/>
    <mergeCell ref="W12:W13"/>
    <mergeCell ref="A4:X4"/>
    <mergeCell ref="A5:X5"/>
    <mergeCell ref="A6:X6"/>
    <mergeCell ref="A7:X7"/>
    <mergeCell ref="V11:X11"/>
    <mergeCell ref="A10:X10"/>
    <mergeCell ref="A11:U13"/>
    <mergeCell ref="A16:U16"/>
    <mergeCell ref="V12:V13"/>
    <mergeCell ref="A15:U15"/>
    <mergeCell ref="A40:U40"/>
    <mergeCell ref="A39:U39"/>
    <mergeCell ref="A22:U22"/>
    <mergeCell ref="A25:U25"/>
    <mergeCell ref="A32:U32"/>
    <mergeCell ref="A37:U37"/>
    <mergeCell ref="A33:U33"/>
    <mergeCell ref="A34:U34"/>
    <mergeCell ref="A35:U35"/>
    <mergeCell ref="A36:U36"/>
    <mergeCell ref="A31:U31"/>
    <mergeCell ref="A29:U29"/>
    <mergeCell ref="A41:U41"/>
    <mergeCell ref="A38:U38"/>
    <mergeCell ref="A57:X57"/>
    <mergeCell ref="A58:X58"/>
    <mergeCell ref="A45:U45"/>
    <mergeCell ref="A44:U44"/>
    <mergeCell ref="A48:U48"/>
    <mergeCell ref="A59:X59"/>
    <mergeCell ref="A60:X60"/>
    <mergeCell ref="V66:X67"/>
    <mergeCell ref="D66:F67"/>
    <mergeCell ref="B69:C69"/>
    <mergeCell ref="A66:C68"/>
    <mergeCell ref="G66:I67"/>
    <mergeCell ref="J66:L67"/>
    <mergeCell ref="M66:O67"/>
    <mergeCell ref="P66:R67"/>
    <mergeCell ref="S66:U67"/>
    <mergeCell ref="B71:C71"/>
    <mergeCell ref="B73:C73"/>
    <mergeCell ref="B75:C75"/>
    <mergeCell ref="A17:U17"/>
    <mergeCell ref="A18:U18"/>
    <mergeCell ref="A26:U26"/>
    <mergeCell ref="A27:U27"/>
    <mergeCell ref="A19:U19"/>
    <mergeCell ref="B74:C74"/>
    <mergeCell ref="A28:U28"/>
    <mergeCell ref="A42:U42"/>
    <mergeCell ref="A30:U30"/>
    <mergeCell ref="A20:U20"/>
    <mergeCell ref="A23:U23"/>
    <mergeCell ref="A24:U24"/>
    <mergeCell ref="A21:U21"/>
    <mergeCell ref="B76:C76"/>
    <mergeCell ref="B79:C79"/>
    <mergeCell ref="A90:V90"/>
    <mergeCell ref="D82:F82"/>
    <mergeCell ref="B82:C82"/>
    <mergeCell ref="G82:I82"/>
    <mergeCell ref="J82:L82"/>
    <mergeCell ref="M82:O82"/>
    <mergeCell ref="P82:R82"/>
    <mergeCell ref="S82:U82"/>
    <mergeCell ref="V82:X82"/>
    <mergeCell ref="C81:U81"/>
  </mergeCells>
  <phoneticPr fontId="0" type="noConversion"/>
  <printOptions horizontalCentered="1"/>
  <pageMargins left="0.5" right="0.4" top="0.5" bottom="0.25" header="0" footer="0"/>
  <pageSetup scale="54" firstPageNumber="8" fitToHeight="0" orientation="landscape" useFirstPageNumber="1" r:id="rId5"/>
  <headerFooter alignWithMargins="0">
    <oddFooter>&amp;C&amp;"Times New Roman,Regular"Exhibit B - Summary of Requirements</oddFooter>
  </headerFooter>
  <rowBreaks count="1" manualBreakCount="1">
    <brk id="48" max="23" man="1"/>
  </rowBreaks>
  <ignoredErrors>
    <ignoredError sqref="W69" formula="1"/>
  </ignoredErrors>
</worksheet>
</file>

<file path=xl/worksheets/sheet3.xml><?xml version="1.0" encoding="utf-8"?>
<worksheet xmlns="http://schemas.openxmlformats.org/spreadsheetml/2006/main" xmlns:r="http://schemas.openxmlformats.org/officeDocument/2006/relationships">
  <sheetPr codeName="Sheet6">
    <pageSetUpPr fitToPage="1"/>
  </sheetPr>
  <dimension ref="A1:H21"/>
  <sheetViews>
    <sheetView view="pageBreakPreview" zoomScale="75" zoomScaleNormal="75" zoomScaleSheetLayoutView="75" workbookViewId="0">
      <selection activeCell="C15" sqref="C15:F15"/>
    </sheetView>
  </sheetViews>
  <sheetFormatPr defaultColWidth="7.21875" defaultRowHeight="12.75"/>
  <cols>
    <col min="1" max="1" width="21.88671875" style="19" bestFit="1" customWidth="1"/>
    <col min="2" max="2" width="34.77734375" style="19" bestFit="1" customWidth="1"/>
    <col min="3" max="3" width="4.6640625" style="19" customWidth="1"/>
    <col min="4" max="4" width="8.33203125" style="19" customWidth="1"/>
    <col min="5" max="5" width="4.6640625" style="19" customWidth="1"/>
    <col min="6" max="6" width="8.44140625" style="19" bestFit="1" customWidth="1"/>
    <col min="7" max="7" width="11.33203125" style="19" customWidth="1"/>
    <col min="8" max="8" width="8.88671875" style="60" customWidth="1"/>
    <col min="9" max="16384" width="7.21875" style="19"/>
  </cols>
  <sheetData>
    <row r="1" spans="1:8" ht="20.25">
      <c r="A1" s="501" t="s">
        <v>171</v>
      </c>
      <c r="B1" s="502"/>
      <c r="C1" s="502"/>
      <c r="D1" s="502"/>
      <c r="E1" s="502"/>
      <c r="F1" s="502"/>
      <c r="G1" s="502"/>
      <c r="H1" s="59" t="s">
        <v>0</v>
      </c>
    </row>
    <row r="2" spans="1:8" ht="20.25">
      <c r="A2" s="508"/>
      <c r="B2" s="508"/>
      <c r="C2" s="508"/>
      <c r="D2" s="508"/>
      <c r="E2" s="508"/>
      <c r="F2" s="508"/>
      <c r="G2" s="508"/>
      <c r="H2" s="59" t="s">
        <v>0</v>
      </c>
    </row>
    <row r="3" spans="1:8">
      <c r="A3" s="509"/>
      <c r="B3" s="509"/>
      <c r="C3" s="509"/>
      <c r="D3" s="509"/>
      <c r="E3" s="509"/>
      <c r="F3" s="509"/>
      <c r="G3" s="509"/>
      <c r="H3" s="59" t="s">
        <v>0</v>
      </c>
    </row>
    <row r="4" spans="1:8" ht="23.25">
      <c r="A4" s="503" t="s">
        <v>127</v>
      </c>
      <c r="B4" s="504"/>
      <c r="C4" s="504"/>
      <c r="D4" s="504"/>
      <c r="E4" s="504"/>
      <c r="F4" s="504"/>
      <c r="G4" s="504"/>
      <c r="H4" s="59" t="s">
        <v>0</v>
      </c>
    </row>
    <row r="5" spans="1:8" ht="23.25">
      <c r="A5" s="505" t="str">
        <f>'B. Summary of Requirements '!A58</f>
        <v>Community Oriented Policing Services</v>
      </c>
      <c r="B5" s="506"/>
      <c r="C5" s="506"/>
      <c r="D5" s="506"/>
      <c r="E5" s="506"/>
      <c r="F5" s="506"/>
      <c r="G5" s="506"/>
      <c r="H5" s="59" t="s">
        <v>0</v>
      </c>
    </row>
    <row r="6" spans="1:8" ht="23.25">
      <c r="A6" s="507" t="s">
        <v>69</v>
      </c>
      <c r="B6" s="504"/>
      <c r="C6" s="504"/>
      <c r="D6" s="504"/>
      <c r="E6" s="504"/>
      <c r="F6" s="504"/>
      <c r="G6" s="504"/>
      <c r="H6" s="59" t="s">
        <v>0</v>
      </c>
    </row>
    <row r="7" spans="1:8">
      <c r="A7" s="499"/>
      <c r="B7" s="499"/>
      <c r="C7" s="499"/>
      <c r="D7" s="499"/>
      <c r="E7" s="499"/>
      <c r="F7" s="499"/>
      <c r="G7" s="499"/>
      <c r="H7" s="59" t="s">
        <v>0</v>
      </c>
    </row>
    <row r="8" spans="1:8">
      <c r="A8" s="500"/>
      <c r="B8" s="500"/>
      <c r="C8" s="500"/>
      <c r="D8" s="500"/>
      <c r="E8" s="500"/>
      <c r="F8" s="500"/>
      <c r="G8" s="500"/>
      <c r="H8" s="59" t="s">
        <v>0</v>
      </c>
    </row>
    <row r="9" spans="1:8" ht="15.75">
      <c r="A9" s="490" t="s">
        <v>62</v>
      </c>
      <c r="B9" s="495" t="s">
        <v>10</v>
      </c>
      <c r="C9" s="492" t="s">
        <v>51</v>
      </c>
      <c r="D9" s="493"/>
      <c r="E9" s="493"/>
      <c r="F9" s="494"/>
      <c r="G9" s="495" t="s">
        <v>13</v>
      </c>
      <c r="H9" s="59" t="s">
        <v>0</v>
      </c>
    </row>
    <row r="10" spans="1:8" ht="15.75">
      <c r="A10" s="491"/>
      <c r="B10" s="496"/>
      <c r="C10" s="382" t="s">
        <v>86</v>
      </c>
      <c r="D10" s="382" t="s">
        <v>4</v>
      </c>
      <c r="E10" s="382" t="s">
        <v>27</v>
      </c>
      <c r="F10" s="383" t="s">
        <v>88</v>
      </c>
      <c r="G10" s="496"/>
      <c r="H10" s="59" t="s">
        <v>0</v>
      </c>
    </row>
    <row r="11" spans="1:8" ht="15.75">
      <c r="A11" s="23"/>
      <c r="B11" s="24"/>
      <c r="C11" s="88"/>
      <c r="D11" s="62"/>
      <c r="E11" s="62"/>
      <c r="F11" s="63"/>
      <c r="G11" s="63">
        <f>+F11</f>
        <v>0</v>
      </c>
      <c r="H11" s="59" t="s">
        <v>0</v>
      </c>
    </row>
    <row r="12" spans="1:8" ht="18.75" customHeight="1">
      <c r="A12" s="376" t="s">
        <v>15</v>
      </c>
      <c r="B12" s="389" t="s">
        <v>150</v>
      </c>
      <c r="C12" s="89">
        <v>0</v>
      </c>
      <c r="D12" s="62">
        <v>0</v>
      </c>
      <c r="E12" s="62">
        <v>0</v>
      </c>
      <c r="F12" s="63">
        <v>91087</v>
      </c>
      <c r="G12" s="63">
        <f t="shared" ref="G12" si="0">+F12</f>
        <v>91087</v>
      </c>
      <c r="H12" s="59" t="s">
        <v>0</v>
      </c>
    </row>
    <row r="13" spans="1:8" ht="18.75" customHeight="1">
      <c r="A13" s="377" t="s">
        <v>78</v>
      </c>
      <c r="B13" s="388"/>
      <c r="C13" s="378">
        <f>SUM(C11:C12)</f>
        <v>0</v>
      </c>
      <c r="D13" s="379">
        <f>SUM(D11:D12)</f>
        <v>0</v>
      </c>
      <c r="E13" s="379">
        <f>SUM(E11:E12)</f>
        <v>0</v>
      </c>
      <c r="F13" s="380">
        <f>SUM(F11:F12)</f>
        <v>91087</v>
      </c>
      <c r="G13" s="381">
        <f>SUM(G11:G12)</f>
        <v>91087</v>
      </c>
      <c r="H13" s="59" t="s">
        <v>0</v>
      </c>
    </row>
    <row r="14" spans="1:8" ht="18.75" customHeight="1">
      <c r="A14" s="221"/>
      <c r="B14" s="26"/>
      <c r="C14" s="64"/>
      <c r="D14" s="64"/>
      <c r="E14" s="64"/>
      <c r="F14" s="20"/>
      <c r="G14" s="20"/>
      <c r="H14" s="59"/>
    </row>
    <row r="15" spans="1:8" ht="210.75" customHeight="1">
      <c r="A15" s="222"/>
      <c r="B15" s="222"/>
      <c r="C15" s="497"/>
      <c r="D15" s="498"/>
      <c r="E15" s="498"/>
      <c r="F15" s="498"/>
      <c r="G15" s="222"/>
      <c r="H15" s="59"/>
    </row>
    <row r="16" spans="1:8" ht="33.75" customHeight="1">
      <c r="A16" s="487"/>
      <c r="B16" s="488"/>
      <c r="C16" s="488"/>
      <c r="D16" s="488"/>
      <c r="E16" s="488"/>
      <c r="F16" s="488"/>
    </row>
    <row r="17" spans="1:7" ht="12.75" customHeight="1">
      <c r="A17" s="38"/>
      <c r="B17" s="38"/>
      <c r="C17" s="38"/>
      <c r="D17" s="38"/>
      <c r="E17" s="38"/>
      <c r="F17" s="38"/>
    </row>
    <row r="18" spans="1:7" ht="57" customHeight="1">
      <c r="A18" s="485"/>
      <c r="B18" s="486"/>
      <c r="C18" s="486"/>
      <c r="D18" s="486"/>
      <c r="E18" s="486"/>
      <c r="F18" s="486"/>
    </row>
    <row r="19" spans="1:7" ht="15">
      <c r="A19" s="489"/>
      <c r="B19" s="489"/>
      <c r="C19" s="489"/>
      <c r="D19" s="489"/>
      <c r="E19" s="489"/>
      <c r="F19" s="489"/>
    </row>
    <row r="20" spans="1:7" ht="15" customHeight="1">
      <c r="A20" s="43"/>
      <c r="B20" s="44"/>
      <c r="C20" s="44"/>
      <c r="D20" s="44"/>
      <c r="E20" s="44"/>
      <c r="F20" s="44"/>
      <c r="G20" s="48"/>
    </row>
    <row r="21" spans="1:7">
      <c r="A21" s="44"/>
      <c r="B21" s="44"/>
      <c r="C21" s="44"/>
      <c r="D21" s="44"/>
      <c r="E21" s="44"/>
      <c r="F21" s="44"/>
    </row>
  </sheetData>
  <customSheetViews>
    <customSheetView guid="{3118AF25-8423-420A-806A-487665220C68}" scale="75" showPageBreaks="1" fitToPage="1" printArea="1" view="pageBreakPreview">
      <selection activeCell="D16" sqref="D16"/>
      <pageMargins left="0.75" right="0.75" top="1" bottom="1" header="0.5" footer="0.5"/>
      <printOptions horizontalCentered="1"/>
      <pageSetup scale="69" orientation="landscape" r:id="rId1"/>
      <headerFooter alignWithMargins="0">
        <oddFooter>&amp;C&amp;"Times New Roman,Regular"Exhibit C - Program Increases/Offsets By Decision Unit</oddFooter>
      </headerFooter>
    </customSheetView>
    <customSheetView guid="{56C0A34E-45B4-448B-85E5-70B3A8E63333}" scale="75" showPageBreaks="1" fitToPage="1" printArea="1" view="pageBreakPreview">
      <selection activeCell="J27" sqref="J27"/>
      <pageMargins left="0.75" right="0.75" top="1" bottom="1" header="0.5" footer="0.5"/>
      <printOptions horizontalCentered="1"/>
      <pageSetup scale="69" orientation="landscape" r:id="rId2"/>
      <headerFooter alignWithMargins="0">
        <oddFooter>&amp;C&amp;"Times New Roman,Regular"Exhibit C - Program Increases/Offsets By Decision Unit</oddFooter>
      </headerFooter>
    </customSheetView>
    <customSheetView guid="{4148B88B-8ED7-4FDE-9459-DEB244AD0552}" scale="75" showPageBreaks="1" fitToPage="1" printArea="1" view="pageBreakPreview">
      <selection activeCell="A6" sqref="A6:S6"/>
      <pageMargins left="0.75" right="0.75" top="1" bottom="1" header="0.5" footer="0.5"/>
      <printOptions horizontalCentered="1"/>
      <pageSetup scale="69" orientation="landscape" r:id="rId3"/>
      <headerFooter alignWithMargins="0">
        <oddFooter>&amp;C&amp;"Times New Roman,Regular"Exhibit C - Program Increases/Offsets By Decision Unit</oddFooter>
      </headerFooter>
    </customSheetView>
    <customSheetView guid="{12C66D54-5067-4346-818B-6EAB1C8A9183}" scale="75" showPageBreaks="1" fitToPage="1" printArea="1" view="pageBreakPreview">
      <selection activeCell="A6" sqref="A6:S6"/>
      <pageMargins left="0.75" right="0.75" top="1" bottom="1" header="0.5" footer="0.5"/>
      <printOptions horizontalCentered="1"/>
      <pageSetup scale="69" orientation="landscape" r:id="rId4"/>
      <headerFooter alignWithMargins="0">
        <oddFooter>&amp;C&amp;"Times New Roman,Regular"Exhibit C - Program Increases/Offsets By Decision Unit</oddFooter>
      </headerFooter>
    </customSheetView>
  </customSheetViews>
  <mergeCells count="16">
    <mergeCell ref="A7:G7"/>
    <mergeCell ref="A8:G8"/>
    <mergeCell ref="G9:G10"/>
    <mergeCell ref="A1:G1"/>
    <mergeCell ref="A4:G4"/>
    <mergeCell ref="A5:G5"/>
    <mergeCell ref="A6:G6"/>
    <mergeCell ref="A2:G2"/>
    <mergeCell ref="A3:G3"/>
    <mergeCell ref="A18:F18"/>
    <mergeCell ref="A16:F16"/>
    <mergeCell ref="A19:F19"/>
    <mergeCell ref="A9:A10"/>
    <mergeCell ref="C9:F9"/>
    <mergeCell ref="B9:B10"/>
    <mergeCell ref="C15:F15"/>
  </mergeCells>
  <phoneticPr fontId="18" type="noConversion"/>
  <printOptions horizontalCentered="1"/>
  <pageMargins left="0.75" right="0.75" top="1" bottom="1" header="0.5" footer="0.5"/>
  <pageSetup orientation="landscape" r:id="rId5"/>
  <headerFooter alignWithMargins="0">
    <oddFooter>&amp;C&amp;"Times New Roman,Regular"Exhibit C - Program Increases/Offsets By Decision Unit</oddFooter>
  </headerFooter>
</worksheet>
</file>

<file path=xl/worksheets/sheet4.xml><?xml version="1.0" encoding="utf-8"?>
<worksheet xmlns="http://schemas.openxmlformats.org/spreadsheetml/2006/main" xmlns:r="http://schemas.openxmlformats.org/officeDocument/2006/relationships">
  <sheetPr codeName="Sheet9"/>
  <dimension ref="A1:T46"/>
  <sheetViews>
    <sheetView view="pageBreakPreview" zoomScale="70" zoomScaleNormal="75" zoomScaleSheetLayoutView="70" workbookViewId="0">
      <selection activeCell="V21" sqref="V21"/>
    </sheetView>
  </sheetViews>
  <sheetFormatPr defaultColWidth="8.88671875" defaultRowHeight="12.75"/>
  <cols>
    <col min="1" max="1" width="53.88671875" style="144" customWidth="1"/>
    <col min="2" max="2" width="1.21875" style="144" customWidth="1"/>
    <col min="3" max="3" width="10.77734375" style="144" customWidth="1"/>
    <col min="4" max="4" width="11" style="144" customWidth="1"/>
    <col min="5" max="5" width="1.21875" style="144" customWidth="1"/>
    <col min="6" max="7" width="11.21875" style="144" customWidth="1"/>
    <col min="8" max="8" width="1.21875" style="144" customWidth="1"/>
    <col min="9" max="16" width="10.77734375" style="144" customWidth="1"/>
    <col min="17" max="17" width="1.88671875" style="144" customWidth="1"/>
    <col min="18" max="16384" width="8.88671875" style="144"/>
  </cols>
  <sheetData>
    <row r="1" spans="1:20" ht="20.25">
      <c r="A1" s="510" t="s">
        <v>172</v>
      </c>
      <c r="B1" s="511"/>
      <c r="C1" s="511"/>
      <c r="D1" s="511"/>
      <c r="E1" s="511"/>
      <c r="F1" s="511"/>
      <c r="G1" s="511"/>
      <c r="H1" s="511"/>
      <c r="I1" s="511"/>
      <c r="J1" s="511"/>
      <c r="K1" s="511"/>
      <c r="L1" s="511"/>
      <c r="M1" s="511"/>
      <c r="N1" s="511"/>
      <c r="O1" s="511"/>
      <c r="P1" s="511"/>
      <c r="Q1" s="142" t="s">
        <v>0</v>
      </c>
      <c r="R1" s="143"/>
      <c r="S1" s="143"/>
    </row>
    <row r="2" spans="1:20" ht="19.149999999999999" customHeight="1">
      <c r="A2" s="145"/>
      <c r="Q2" s="142" t="s">
        <v>0</v>
      </c>
      <c r="T2" s="142"/>
    </row>
    <row r="3" spans="1:20" ht="15.75">
      <c r="A3" s="512" t="s">
        <v>91</v>
      </c>
      <c r="B3" s="513"/>
      <c r="C3" s="513"/>
      <c r="D3" s="513"/>
      <c r="E3" s="513"/>
      <c r="F3" s="513"/>
      <c r="G3" s="513"/>
      <c r="H3" s="513"/>
      <c r="I3" s="513"/>
      <c r="J3" s="513"/>
      <c r="K3" s="513"/>
      <c r="L3" s="513"/>
      <c r="M3" s="513"/>
      <c r="N3" s="513"/>
      <c r="O3" s="513"/>
      <c r="P3" s="513"/>
      <c r="Q3" s="142" t="s">
        <v>0</v>
      </c>
      <c r="R3" s="31"/>
      <c r="S3" s="31"/>
      <c r="T3" s="142"/>
    </row>
    <row r="4" spans="1:20" ht="15.75">
      <c r="A4" s="514" t="str">
        <f>'B. Summary of Requirements '!A5:X5</f>
        <v>Community Oriented Policing Services</v>
      </c>
      <c r="B4" s="513"/>
      <c r="C4" s="513"/>
      <c r="D4" s="513"/>
      <c r="E4" s="513"/>
      <c r="F4" s="513"/>
      <c r="G4" s="513"/>
      <c r="H4" s="513"/>
      <c r="I4" s="513"/>
      <c r="J4" s="513"/>
      <c r="K4" s="513"/>
      <c r="L4" s="513"/>
      <c r="M4" s="513"/>
      <c r="N4" s="513"/>
      <c r="O4" s="513"/>
      <c r="P4" s="513"/>
      <c r="Q4" s="142" t="s">
        <v>0</v>
      </c>
      <c r="R4" s="30"/>
      <c r="S4" s="30"/>
    </row>
    <row r="5" spans="1:20" ht="15">
      <c r="A5" s="515" t="s">
        <v>69</v>
      </c>
      <c r="B5" s="513"/>
      <c r="C5" s="513"/>
      <c r="D5" s="513"/>
      <c r="E5" s="513"/>
      <c r="F5" s="513"/>
      <c r="G5" s="513"/>
      <c r="H5" s="513"/>
      <c r="I5" s="513"/>
      <c r="J5" s="513"/>
      <c r="K5" s="513"/>
      <c r="L5" s="513"/>
      <c r="M5" s="513"/>
      <c r="N5" s="513"/>
      <c r="O5" s="513"/>
      <c r="P5" s="513"/>
      <c r="Q5" s="142" t="s">
        <v>0</v>
      </c>
      <c r="R5" s="31"/>
      <c r="S5" s="31"/>
      <c r="T5" s="142"/>
    </row>
    <row r="6" spans="1:20">
      <c r="Q6" s="142" t="s">
        <v>0</v>
      </c>
      <c r="T6" s="142"/>
    </row>
    <row r="7" spans="1:20" ht="13.5" thickBot="1">
      <c r="Q7" s="142" t="s">
        <v>0</v>
      </c>
      <c r="T7" s="142"/>
    </row>
    <row r="8" spans="1:20" ht="37.5" customHeight="1">
      <c r="A8" s="146"/>
      <c r="B8" s="147"/>
      <c r="C8" s="516" t="s">
        <v>131</v>
      </c>
      <c r="D8" s="517"/>
      <c r="E8" s="148"/>
      <c r="F8" s="516" t="s">
        <v>124</v>
      </c>
      <c r="G8" s="517"/>
      <c r="H8" s="148"/>
      <c r="I8" s="529" t="s">
        <v>110</v>
      </c>
      <c r="J8" s="517"/>
      <c r="K8" s="530">
        <v>2013</v>
      </c>
      <c r="L8" s="531"/>
      <c r="M8" s="531"/>
      <c r="N8" s="532"/>
      <c r="O8" s="529" t="s">
        <v>115</v>
      </c>
      <c r="P8" s="517"/>
      <c r="Q8" s="142" t="s">
        <v>0</v>
      </c>
      <c r="S8" s="149"/>
      <c r="T8" s="142"/>
    </row>
    <row r="9" spans="1:20" ht="14.25" customHeight="1">
      <c r="A9" s="147"/>
      <c r="B9" s="147"/>
      <c r="C9" s="518"/>
      <c r="D9" s="519"/>
      <c r="E9" s="148"/>
      <c r="F9" s="527"/>
      <c r="G9" s="528"/>
      <c r="H9" s="148"/>
      <c r="I9" s="527"/>
      <c r="J9" s="528"/>
      <c r="K9" s="533" t="s">
        <v>89</v>
      </c>
      <c r="L9" s="534"/>
      <c r="M9" s="523" t="s">
        <v>92</v>
      </c>
      <c r="N9" s="524"/>
      <c r="O9" s="527"/>
      <c r="P9" s="528"/>
      <c r="Q9" s="142" t="s">
        <v>0</v>
      </c>
      <c r="S9" s="149"/>
      <c r="T9" s="142"/>
    </row>
    <row r="10" spans="1:20" hidden="1">
      <c r="A10" s="525" t="s">
        <v>93</v>
      </c>
      <c r="B10" s="147"/>
      <c r="C10" s="150"/>
      <c r="D10" s="151"/>
      <c r="E10" s="152"/>
      <c r="F10" s="150"/>
      <c r="G10" s="151"/>
      <c r="H10" s="152"/>
      <c r="I10" s="150"/>
      <c r="J10" s="151"/>
      <c r="K10" s="150"/>
      <c r="L10" s="151"/>
      <c r="M10" s="153"/>
      <c r="N10" s="151"/>
      <c r="O10" s="150"/>
      <c r="P10" s="151"/>
      <c r="Q10" s="142" t="s">
        <v>0</v>
      </c>
      <c r="S10" s="153"/>
      <c r="T10" s="142"/>
    </row>
    <row r="11" spans="1:20" ht="25.5">
      <c r="A11" s="526"/>
      <c r="B11" s="147"/>
      <c r="C11" s="154" t="s">
        <v>94</v>
      </c>
      <c r="D11" s="155" t="s">
        <v>95</v>
      </c>
      <c r="E11" s="152"/>
      <c r="F11" s="154" t="s">
        <v>94</v>
      </c>
      <c r="G11" s="155" t="s">
        <v>95</v>
      </c>
      <c r="H11" s="152"/>
      <c r="I11" s="154" t="s">
        <v>94</v>
      </c>
      <c r="J11" s="155" t="s">
        <v>95</v>
      </c>
      <c r="K11" s="154" t="s">
        <v>94</v>
      </c>
      <c r="L11" s="155" t="s">
        <v>95</v>
      </c>
      <c r="M11" s="154" t="s">
        <v>94</v>
      </c>
      <c r="N11" s="155" t="s">
        <v>95</v>
      </c>
      <c r="O11" s="154" t="s">
        <v>94</v>
      </c>
      <c r="P11" s="155" t="s">
        <v>95</v>
      </c>
      <c r="Q11" s="142" t="s">
        <v>0</v>
      </c>
      <c r="S11" s="156"/>
      <c r="T11" s="142"/>
    </row>
    <row r="12" spans="1:20">
      <c r="A12" s="157"/>
      <c r="B12" s="147"/>
      <c r="C12" s="158"/>
      <c r="D12" s="159"/>
      <c r="E12" s="160"/>
      <c r="F12" s="158"/>
      <c r="G12" s="159"/>
      <c r="H12" s="160"/>
      <c r="I12" s="158"/>
      <c r="J12" s="159"/>
      <c r="K12" s="158"/>
      <c r="L12" s="161"/>
      <c r="M12" s="162"/>
      <c r="N12" s="159"/>
      <c r="O12" s="158"/>
      <c r="P12" s="159"/>
      <c r="Q12" s="142" t="s">
        <v>0</v>
      </c>
      <c r="S12" s="163"/>
      <c r="T12" s="142"/>
    </row>
    <row r="13" spans="1:20" ht="25.5">
      <c r="A13" s="232" t="s">
        <v>144</v>
      </c>
      <c r="B13" s="147"/>
      <c r="C13" s="158"/>
      <c r="D13" s="165"/>
      <c r="E13" s="160"/>
      <c r="F13" s="158"/>
      <c r="G13" s="165"/>
      <c r="H13" s="160"/>
      <c r="I13" s="158"/>
      <c r="J13" s="165"/>
      <c r="K13" s="158"/>
      <c r="L13" s="161"/>
      <c r="M13" s="158"/>
      <c r="N13" s="165"/>
      <c r="O13" s="158"/>
      <c r="P13" s="165"/>
      <c r="Q13" s="142" t="s">
        <v>0</v>
      </c>
      <c r="S13" s="166"/>
      <c r="T13" s="142"/>
    </row>
    <row r="14" spans="1:20">
      <c r="A14" s="234" t="s">
        <v>96</v>
      </c>
      <c r="B14" s="147"/>
      <c r="C14" s="158"/>
      <c r="D14" s="165"/>
      <c r="E14" s="160"/>
      <c r="F14" s="158"/>
      <c r="G14" s="165"/>
      <c r="H14" s="160"/>
      <c r="I14" s="158">
        <f>+F14+C14</f>
        <v>0</v>
      </c>
      <c r="J14" s="159">
        <f>+G14+D14</f>
        <v>0</v>
      </c>
      <c r="K14" s="158"/>
      <c r="L14" s="161"/>
      <c r="M14" s="158"/>
      <c r="N14" s="165"/>
      <c r="O14" s="158">
        <f t="shared" ref="O14:P16" si="0">+I14+K14+M14</f>
        <v>0</v>
      </c>
      <c r="P14" s="159">
        <f t="shared" si="0"/>
        <v>0</v>
      </c>
      <c r="Q14" s="142" t="s">
        <v>0</v>
      </c>
      <c r="S14" s="166"/>
      <c r="T14" s="142"/>
    </row>
    <row r="15" spans="1:20">
      <c r="A15" s="233" t="s">
        <v>132</v>
      </c>
      <c r="B15" s="147"/>
      <c r="C15" s="158"/>
      <c r="D15" s="165"/>
      <c r="E15" s="160"/>
      <c r="F15" s="158"/>
      <c r="G15" s="165"/>
      <c r="H15" s="160"/>
      <c r="I15" s="158">
        <f t="shared" ref="I15:J16" si="1">+F15+C15</f>
        <v>0</v>
      </c>
      <c r="J15" s="159">
        <f t="shared" si="1"/>
        <v>0</v>
      </c>
      <c r="K15" s="158"/>
      <c r="L15" s="161"/>
      <c r="M15" s="158"/>
      <c r="N15" s="165"/>
      <c r="O15" s="158">
        <f t="shared" si="0"/>
        <v>0</v>
      </c>
      <c r="P15" s="159">
        <f t="shared" si="0"/>
        <v>0</v>
      </c>
      <c r="Q15" s="142" t="s">
        <v>0</v>
      </c>
      <c r="S15" s="166"/>
      <c r="T15" s="142"/>
    </row>
    <row r="16" spans="1:20" ht="13.5" customHeight="1">
      <c r="A16" s="234" t="s">
        <v>133</v>
      </c>
      <c r="B16" s="167"/>
      <c r="C16" s="237"/>
      <c r="D16" s="238"/>
      <c r="E16" s="168"/>
      <c r="F16" s="237"/>
      <c r="G16" s="238"/>
      <c r="H16" s="169"/>
      <c r="I16" s="158">
        <f t="shared" si="1"/>
        <v>0</v>
      </c>
      <c r="J16" s="159">
        <f t="shared" si="1"/>
        <v>0</v>
      </c>
      <c r="K16" s="237"/>
      <c r="L16" s="239"/>
      <c r="M16" s="237"/>
      <c r="N16" s="238"/>
      <c r="O16" s="237">
        <f t="shared" si="0"/>
        <v>0</v>
      </c>
      <c r="P16" s="238">
        <f t="shared" si="0"/>
        <v>0</v>
      </c>
      <c r="Q16" s="142" t="s">
        <v>0</v>
      </c>
      <c r="S16" s="170"/>
      <c r="T16" s="142"/>
    </row>
    <row r="17" spans="1:20" s="172" customFormat="1">
      <c r="A17" s="235" t="s">
        <v>97</v>
      </c>
      <c r="B17" s="164"/>
      <c r="C17" s="177">
        <f>SUM(C14:C16)</f>
        <v>0</v>
      </c>
      <c r="D17" s="240">
        <f>SUM(D14:D16)</f>
        <v>0</v>
      </c>
      <c r="E17" s="241"/>
      <c r="F17" s="177">
        <f>SUM(F14:F16)</f>
        <v>0</v>
      </c>
      <c r="G17" s="240">
        <f>SUM(G14:G16)</f>
        <v>0</v>
      </c>
      <c r="H17" s="242"/>
      <c r="I17" s="177">
        <f t="shared" ref="I17:P17" si="2">SUM(I14:I16)</f>
        <v>0</v>
      </c>
      <c r="J17" s="240">
        <f t="shared" si="2"/>
        <v>0</v>
      </c>
      <c r="K17" s="177">
        <f t="shared" si="2"/>
        <v>0</v>
      </c>
      <c r="L17" s="240">
        <f t="shared" si="2"/>
        <v>0</v>
      </c>
      <c r="M17" s="177">
        <f t="shared" si="2"/>
        <v>0</v>
      </c>
      <c r="N17" s="240">
        <f t="shared" si="2"/>
        <v>0</v>
      </c>
      <c r="O17" s="177">
        <f t="shared" si="2"/>
        <v>0</v>
      </c>
      <c r="P17" s="240">
        <f t="shared" si="2"/>
        <v>0</v>
      </c>
      <c r="Q17" s="142" t="s">
        <v>0</v>
      </c>
      <c r="R17" s="144"/>
      <c r="S17" s="171"/>
      <c r="T17" s="142"/>
    </row>
    <row r="18" spans="1:20">
      <c r="A18" s="236"/>
      <c r="B18" s="147"/>
      <c r="C18" s="158"/>
      <c r="D18" s="159"/>
      <c r="E18" s="173"/>
      <c r="F18" s="158"/>
      <c r="G18" s="159"/>
      <c r="H18" s="173"/>
      <c r="I18" s="158"/>
      <c r="J18" s="159"/>
      <c r="K18" s="158"/>
      <c r="L18" s="161"/>
      <c r="M18" s="158"/>
      <c r="N18" s="159"/>
      <c r="O18" s="158"/>
      <c r="P18" s="159"/>
      <c r="Q18" s="142" t="s">
        <v>0</v>
      </c>
      <c r="S18" s="163"/>
      <c r="T18" s="142"/>
    </row>
    <row r="19" spans="1:20" ht="25.5">
      <c r="A19" s="232" t="s">
        <v>145</v>
      </c>
      <c r="B19" s="147"/>
      <c r="C19" s="158"/>
      <c r="D19" s="159"/>
      <c r="E19" s="174"/>
      <c r="F19" s="158"/>
      <c r="G19" s="159"/>
      <c r="H19" s="174"/>
      <c r="I19" s="158"/>
      <c r="J19" s="159"/>
      <c r="K19" s="158"/>
      <c r="L19" s="161"/>
      <c r="M19" s="158"/>
      <c r="N19" s="159"/>
      <c r="O19" s="175"/>
      <c r="P19" s="176"/>
      <c r="Q19" s="142" t="s">
        <v>0</v>
      </c>
      <c r="S19" s="163"/>
      <c r="T19" s="142"/>
    </row>
    <row r="20" spans="1:20">
      <c r="A20" s="234" t="s">
        <v>134</v>
      </c>
      <c r="B20" s="147"/>
      <c r="C20" s="158"/>
      <c r="D20" s="159"/>
      <c r="E20" s="174"/>
      <c r="F20" s="158"/>
      <c r="G20" s="159"/>
      <c r="H20" s="174"/>
      <c r="I20" s="158">
        <f t="shared" ref="I20:J25" si="3">+F20+C20</f>
        <v>0</v>
      </c>
      <c r="J20" s="159">
        <f t="shared" si="3"/>
        <v>0</v>
      </c>
      <c r="K20" s="158"/>
      <c r="L20" s="161"/>
      <c r="M20" s="158"/>
      <c r="N20" s="159"/>
      <c r="O20" s="158">
        <f t="shared" ref="O20:P25" si="4">+I20+K20+M20</f>
        <v>0</v>
      </c>
      <c r="P20" s="159">
        <f t="shared" si="4"/>
        <v>0</v>
      </c>
      <c r="Q20" s="142" t="s">
        <v>0</v>
      </c>
      <c r="S20" s="163"/>
      <c r="T20" s="142"/>
    </row>
    <row r="21" spans="1:20" ht="31.5" customHeight="1">
      <c r="A21" s="233" t="s">
        <v>139</v>
      </c>
      <c r="B21" s="147"/>
      <c r="C21" s="158"/>
      <c r="D21" s="159"/>
      <c r="E21" s="174"/>
      <c r="F21" s="158"/>
      <c r="G21" s="159"/>
      <c r="H21" s="174"/>
      <c r="I21" s="158">
        <f t="shared" si="3"/>
        <v>0</v>
      </c>
      <c r="J21" s="159">
        <f t="shared" si="3"/>
        <v>0</v>
      </c>
      <c r="K21" s="158"/>
      <c r="L21" s="161"/>
      <c r="M21" s="158"/>
      <c r="N21" s="159"/>
      <c r="O21" s="158">
        <f t="shared" si="4"/>
        <v>0</v>
      </c>
      <c r="P21" s="159">
        <f t="shared" si="4"/>
        <v>0</v>
      </c>
      <c r="Q21" s="142" t="s">
        <v>0</v>
      </c>
      <c r="S21" s="163"/>
      <c r="T21" s="142"/>
    </row>
    <row r="22" spans="1:20" ht="25.5">
      <c r="A22" s="233" t="s">
        <v>138</v>
      </c>
      <c r="B22" s="147"/>
      <c r="C22" s="158"/>
      <c r="D22" s="159"/>
      <c r="E22" s="174"/>
      <c r="F22" s="158"/>
      <c r="G22" s="159"/>
      <c r="H22" s="174"/>
      <c r="I22" s="158">
        <f t="shared" si="3"/>
        <v>0</v>
      </c>
      <c r="J22" s="159">
        <f t="shared" si="3"/>
        <v>0</v>
      </c>
      <c r="K22" s="158"/>
      <c r="L22" s="161"/>
      <c r="M22" s="158"/>
      <c r="N22" s="159"/>
      <c r="O22" s="158">
        <f t="shared" si="4"/>
        <v>0</v>
      </c>
      <c r="P22" s="159">
        <f t="shared" si="4"/>
        <v>0</v>
      </c>
      <c r="Q22" s="142" t="s">
        <v>0</v>
      </c>
      <c r="S22" s="163"/>
      <c r="T22" s="142"/>
    </row>
    <row r="23" spans="1:20">
      <c r="A23" s="233" t="s">
        <v>135</v>
      </c>
      <c r="B23" s="147"/>
      <c r="C23" s="158"/>
      <c r="D23" s="159"/>
      <c r="E23" s="174"/>
      <c r="F23" s="158"/>
      <c r="G23" s="159"/>
      <c r="H23" s="174"/>
      <c r="I23" s="158">
        <f t="shared" si="3"/>
        <v>0</v>
      </c>
      <c r="J23" s="159">
        <f t="shared" si="3"/>
        <v>0</v>
      </c>
      <c r="K23" s="158"/>
      <c r="L23" s="161"/>
      <c r="M23" s="158"/>
      <c r="N23" s="159"/>
      <c r="O23" s="158">
        <f t="shared" si="4"/>
        <v>0</v>
      </c>
      <c r="P23" s="159">
        <f t="shared" si="4"/>
        <v>0</v>
      </c>
      <c r="Q23" s="142" t="s">
        <v>0</v>
      </c>
      <c r="S23" s="163"/>
      <c r="T23" s="142"/>
    </row>
    <row r="24" spans="1:20">
      <c r="A24" s="234" t="s">
        <v>136</v>
      </c>
      <c r="B24" s="147"/>
      <c r="C24" s="158"/>
      <c r="D24" s="159"/>
      <c r="E24" s="174"/>
      <c r="F24" s="158"/>
      <c r="G24" s="159"/>
      <c r="H24" s="174"/>
      <c r="I24" s="158">
        <f t="shared" si="3"/>
        <v>0</v>
      </c>
      <c r="J24" s="159">
        <f t="shared" si="3"/>
        <v>0</v>
      </c>
      <c r="K24" s="158"/>
      <c r="L24" s="161"/>
      <c r="M24" s="158"/>
      <c r="N24" s="159"/>
      <c r="O24" s="158">
        <f t="shared" si="4"/>
        <v>0</v>
      </c>
      <c r="P24" s="159">
        <f t="shared" si="4"/>
        <v>0</v>
      </c>
      <c r="Q24" s="142" t="s">
        <v>0</v>
      </c>
      <c r="S24" s="163"/>
      <c r="T24" s="142"/>
    </row>
    <row r="25" spans="1:20">
      <c r="A25" s="233" t="s">
        <v>137</v>
      </c>
      <c r="B25" s="147"/>
      <c r="C25" s="158"/>
      <c r="D25" s="159"/>
      <c r="E25" s="174"/>
      <c r="F25" s="158"/>
      <c r="G25" s="159"/>
      <c r="H25" s="174"/>
      <c r="I25" s="158">
        <f t="shared" si="3"/>
        <v>0</v>
      </c>
      <c r="J25" s="159">
        <f t="shared" si="3"/>
        <v>0</v>
      </c>
      <c r="K25" s="158"/>
      <c r="L25" s="161"/>
      <c r="M25" s="158"/>
      <c r="N25" s="159"/>
      <c r="O25" s="158">
        <f t="shared" si="4"/>
        <v>0</v>
      </c>
      <c r="P25" s="159">
        <f t="shared" si="4"/>
        <v>0</v>
      </c>
      <c r="Q25" s="142" t="s">
        <v>0</v>
      </c>
      <c r="R25" s="163"/>
      <c r="S25" s="163"/>
      <c r="T25" s="142"/>
    </row>
    <row r="26" spans="1:20">
      <c r="A26" s="235" t="s">
        <v>98</v>
      </c>
      <c r="B26" s="164"/>
      <c r="C26" s="177">
        <f>SUM(C20:C25)</f>
        <v>0</v>
      </c>
      <c r="D26" s="240">
        <f>SUM(D20:D25)</f>
        <v>0</v>
      </c>
      <c r="E26" s="243"/>
      <c r="F26" s="177">
        <f>SUM(F20:F25)</f>
        <v>0</v>
      </c>
      <c r="G26" s="240">
        <f>SUM(G20:G25)</f>
        <v>0</v>
      </c>
      <c r="H26" s="244"/>
      <c r="I26" s="177">
        <f t="shared" ref="I26:P26" si="5">SUM(I20:I25)</f>
        <v>0</v>
      </c>
      <c r="J26" s="240">
        <f t="shared" si="5"/>
        <v>0</v>
      </c>
      <c r="K26" s="177">
        <f t="shared" si="5"/>
        <v>0</v>
      </c>
      <c r="L26" s="245">
        <f t="shared" si="5"/>
        <v>0</v>
      </c>
      <c r="M26" s="177">
        <f t="shared" si="5"/>
        <v>0</v>
      </c>
      <c r="N26" s="240">
        <f t="shared" si="5"/>
        <v>0</v>
      </c>
      <c r="O26" s="177">
        <f t="shared" si="5"/>
        <v>0</v>
      </c>
      <c r="P26" s="240">
        <f t="shared" si="5"/>
        <v>0</v>
      </c>
      <c r="Q26" s="142" t="s">
        <v>0</v>
      </c>
      <c r="R26" s="171"/>
      <c r="S26" s="171"/>
      <c r="T26" s="142"/>
    </row>
    <row r="27" spans="1:20">
      <c r="A27" s="236"/>
      <c r="B27" s="147"/>
      <c r="C27" s="158"/>
      <c r="D27" s="159"/>
      <c r="E27" s="147"/>
      <c r="F27" s="158"/>
      <c r="G27" s="159"/>
      <c r="H27" s="147"/>
      <c r="I27" s="158"/>
      <c r="J27" s="159"/>
      <c r="K27" s="158"/>
      <c r="L27" s="161"/>
      <c r="M27" s="158"/>
      <c r="N27" s="159"/>
      <c r="O27" s="158"/>
      <c r="P27" s="159"/>
      <c r="Q27" s="142" t="s">
        <v>0</v>
      </c>
      <c r="R27" s="163"/>
      <c r="S27" s="163"/>
      <c r="T27" s="142"/>
    </row>
    <row r="28" spans="1:20" ht="39" customHeight="1">
      <c r="A28" s="232" t="s">
        <v>146</v>
      </c>
      <c r="B28" s="147"/>
      <c r="C28" s="158"/>
      <c r="D28" s="159"/>
      <c r="E28" s="160"/>
      <c r="F28" s="158"/>
      <c r="G28" s="159"/>
      <c r="H28" s="160"/>
      <c r="I28" s="158"/>
      <c r="J28" s="159"/>
      <c r="K28" s="158"/>
      <c r="L28" s="161"/>
      <c r="M28" s="158"/>
      <c r="N28" s="159"/>
      <c r="O28" s="158"/>
      <c r="P28" s="159"/>
      <c r="Q28" s="142" t="s">
        <v>0</v>
      </c>
      <c r="R28" s="163"/>
      <c r="S28" s="163"/>
      <c r="T28" s="142"/>
    </row>
    <row r="29" spans="1:20" ht="30" customHeight="1">
      <c r="A29" s="233" t="s">
        <v>140</v>
      </c>
      <c r="B29" s="147"/>
      <c r="C29" s="158">
        <v>0</v>
      </c>
      <c r="D29" s="299">
        <v>494933</v>
      </c>
      <c r="E29" s="160"/>
      <c r="F29" s="158">
        <v>0</v>
      </c>
      <c r="G29" s="159">
        <v>198500</v>
      </c>
      <c r="H29" s="160"/>
      <c r="I29" s="158">
        <v>164</v>
      </c>
      <c r="J29" s="159">
        <v>198500</v>
      </c>
      <c r="K29" s="158">
        <v>0</v>
      </c>
      <c r="L29" s="161">
        <v>91087</v>
      </c>
      <c r="M29" s="158">
        <v>0</v>
      </c>
      <c r="N29" s="159">
        <v>0</v>
      </c>
      <c r="O29" s="158">
        <f t="shared" ref="O29:P32" si="6">+I29+K29+M29</f>
        <v>164</v>
      </c>
      <c r="P29" s="159">
        <f t="shared" si="6"/>
        <v>289587</v>
      </c>
      <c r="Q29" s="142" t="s">
        <v>0</v>
      </c>
      <c r="R29" s="163"/>
      <c r="S29" s="163"/>
      <c r="T29" s="142"/>
    </row>
    <row r="30" spans="1:20" ht="38.25">
      <c r="A30" s="233" t="s">
        <v>141</v>
      </c>
      <c r="B30" s="147"/>
      <c r="C30" s="158"/>
      <c r="D30" s="159"/>
      <c r="E30" s="160"/>
      <c r="F30" s="158"/>
      <c r="G30" s="159"/>
      <c r="H30" s="160"/>
      <c r="I30" s="158">
        <f t="shared" ref="I30:J32" si="7">+F30+C30</f>
        <v>0</v>
      </c>
      <c r="J30" s="159">
        <f t="shared" si="7"/>
        <v>0</v>
      </c>
      <c r="K30" s="158"/>
      <c r="L30" s="161"/>
      <c r="M30" s="158"/>
      <c r="N30" s="159"/>
      <c r="O30" s="158">
        <f t="shared" si="6"/>
        <v>0</v>
      </c>
      <c r="P30" s="159">
        <f t="shared" si="6"/>
        <v>0</v>
      </c>
      <c r="Q30" s="142" t="s">
        <v>0</v>
      </c>
      <c r="R30" s="163"/>
      <c r="S30" s="163"/>
      <c r="T30" s="142"/>
    </row>
    <row r="31" spans="1:20" ht="42" customHeight="1">
      <c r="A31" s="233" t="s">
        <v>142</v>
      </c>
      <c r="B31" s="147"/>
      <c r="C31" s="158"/>
      <c r="D31" s="159"/>
      <c r="E31" s="160"/>
      <c r="F31" s="158"/>
      <c r="G31" s="159"/>
      <c r="H31" s="160"/>
      <c r="I31" s="158">
        <f t="shared" si="7"/>
        <v>0</v>
      </c>
      <c r="J31" s="159">
        <f t="shared" si="7"/>
        <v>0</v>
      </c>
      <c r="K31" s="158"/>
      <c r="L31" s="161"/>
      <c r="M31" s="158"/>
      <c r="N31" s="159"/>
      <c r="O31" s="158">
        <f t="shared" si="6"/>
        <v>0</v>
      </c>
      <c r="P31" s="159">
        <f t="shared" si="6"/>
        <v>0</v>
      </c>
      <c r="Q31" s="142" t="s">
        <v>0</v>
      </c>
      <c r="R31" s="163"/>
      <c r="S31" s="163"/>
      <c r="T31" s="142"/>
    </row>
    <row r="32" spans="1:20" ht="25.5">
      <c r="A32" s="233" t="s">
        <v>143</v>
      </c>
      <c r="B32" s="147"/>
      <c r="C32" s="158"/>
      <c r="D32" s="159"/>
      <c r="E32" s="160"/>
      <c r="F32" s="158"/>
      <c r="G32" s="159"/>
      <c r="H32" s="160"/>
      <c r="I32" s="246">
        <f t="shared" si="7"/>
        <v>0</v>
      </c>
      <c r="J32" s="247">
        <f t="shared" si="7"/>
        <v>0</v>
      </c>
      <c r="K32" s="158"/>
      <c r="L32" s="161"/>
      <c r="M32" s="158"/>
      <c r="N32" s="159"/>
      <c r="O32" s="158">
        <f t="shared" si="6"/>
        <v>0</v>
      </c>
      <c r="P32" s="159">
        <f t="shared" si="6"/>
        <v>0</v>
      </c>
      <c r="Q32" s="142" t="s">
        <v>0</v>
      </c>
      <c r="R32" s="163"/>
      <c r="S32" s="163"/>
      <c r="T32" s="142"/>
    </row>
    <row r="33" spans="1:20">
      <c r="A33" s="235" t="s">
        <v>99</v>
      </c>
      <c r="B33" s="164"/>
      <c r="C33" s="177">
        <f>SUM(C29:C32)</f>
        <v>0</v>
      </c>
      <c r="D33" s="240">
        <f>SUM(D29:D32)</f>
        <v>494933</v>
      </c>
      <c r="E33" s="241"/>
      <c r="F33" s="177">
        <f>SUM(F29:F32)</f>
        <v>0</v>
      </c>
      <c r="G33" s="240">
        <f>SUM(G29:G32)</f>
        <v>198500</v>
      </c>
      <c r="H33" s="242"/>
      <c r="I33" s="177">
        <f t="shared" ref="I33:P33" si="8">SUM(I29:I32)</f>
        <v>164</v>
      </c>
      <c r="J33" s="240">
        <f t="shared" si="8"/>
        <v>198500</v>
      </c>
      <c r="K33" s="177">
        <f t="shared" si="8"/>
        <v>0</v>
      </c>
      <c r="L33" s="245">
        <f t="shared" si="8"/>
        <v>91087</v>
      </c>
      <c r="M33" s="177">
        <f t="shared" si="8"/>
        <v>0</v>
      </c>
      <c r="N33" s="240">
        <f t="shared" si="8"/>
        <v>0</v>
      </c>
      <c r="O33" s="177">
        <f t="shared" si="8"/>
        <v>164</v>
      </c>
      <c r="P33" s="240">
        <f t="shared" si="8"/>
        <v>289587</v>
      </c>
      <c r="Q33" s="142" t="s">
        <v>0</v>
      </c>
      <c r="R33" s="171"/>
      <c r="S33" s="171"/>
      <c r="T33" s="142"/>
    </row>
    <row r="34" spans="1:20" ht="13.5" thickBot="1">
      <c r="A34" s="152" t="s">
        <v>162</v>
      </c>
      <c r="B34" s="152"/>
      <c r="C34" s="300"/>
      <c r="D34" s="301">
        <v>-10200</v>
      </c>
      <c r="E34" s="301"/>
      <c r="F34" s="301"/>
      <c r="G34" s="301">
        <v>-23605</v>
      </c>
      <c r="H34" s="301"/>
      <c r="I34" s="301"/>
      <c r="J34" s="301"/>
      <c r="K34" s="301"/>
      <c r="L34" s="301"/>
      <c r="M34" s="302"/>
      <c r="N34" s="301">
        <v>-12200</v>
      </c>
      <c r="O34" s="301"/>
      <c r="P34" s="301">
        <v>-12200</v>
      </c>
      <c r="Q34" s="142" t="s">
        <v>0</v>
      </c>
      <c r="R34" s="163"/>
      <c r="S34" s="163"/>
      <c r="T34" s="142"/>
    </row>
    <row r="35" spans="1:20" s="180" customFormat="1" ht="18.75" customHeight="1" thickBot="1">
      <c r="A35" s="303" t="s">
        <v>100</v>
      </c>
      <c r="B35" s="304"/>
      <c r="C35" s="305">
        <f>C17+C26+C33</f>
        <v>0</v>
      </c>
      <c r="D35" s="306">
        <f>D17+D26+D33+D34</f>
        <v>484733</v>
      </c>
      <c r="E35" s="304"/>
      <c r="F35" s="305">
        <f>F17+F26+F33</f>
        <v>0</v>
      </c>
      <c r="G35" s="306">
        <f>G34+G33</f>
        <v>174895</v>
      </c>
      <c r="H35" s="304"/>
      <c r="I35" s="305">
        <f t="shared" ref="I35:O35" si="9">I17+I26+I33</f>
        <v>164</v>
      </c>
      <c r="J35" s="306">
        <f t="shared" si="9"/>
        <v>198500</v>
      </c>
      <c r="K35" s="305">
        <f t="shared" si="9"/>
        <v>0</v>
      </c>
      <c r="L35" s="306">
        <f t="shared" si="9"/>
        <v>91087</v>
      </c>
      <c r="M35" s="305">
        <f t="shared" si="9"/>
        <v>0</v>
      </c>
      <c r="N35" s="306">
        <f>N34</f>
        <v>-12200</v>
      </c>
      <c r="O35" s="305">
        <f t="shared" si="9"/>
        <v>164</v>
      </c>
      <c r="P35" s="306">
        <f>P33+P34</f>
        <v>277387</v>
      </c>
      <c r="Q35" s="142" t="s">
        <v>12</v>
      </c>
      <c r="R35" s="178"/>
      <c r="S35" s="179"/>
      <c r="T35" s="142"/>
    </row>
    <row r="36" spans="1:20">
      <c r="A36" s="182"/>
      <c r="B36" s="182"/>
      <c r="C36" s="178"/>
      <c r="D36" s="179"/>
      <c r="E36" s="182"/>
      <c r="F36" s="178"/>
      <c r="G36" s="179"/>
      <c r="H36" s="182"/>
      <c r="I36" s="178"/>
      <c r="J36" s="179"/>
      <c r="K36" s="180"/>
      <c r="L36" s="180"/>
      <c r="M36" s="180"/>
      <c r="N36" s="180"/>
      <c r="O36" s="180"/>
      <c r="P36" s="180"/>
      <c r="Q36" s="180"/>
      <c r="R36" s="181"/>
      <c r="S36" s="181"/>
      <c r="T36" s="142"/>
    </row>
    <row r="37" spans="1:20">
      <c r="A37" s="182"/>
      <c r="B37" s="182"/>
      <c r="C37" s="178"/>
      <c r="D37" s="179"/>
      <c r="E37" s="182"/>
      <c r="F37" s="178"/>
      <c r="G37" s="179"/>
      <c r="H37" s="182"/>
      <c r="I37" s="178"/>
      <c r="J37" s="179"/>
      <c r="K37" s="180"/>
      <c r="L37" s="180"/>
      <c r="M37" s="180"/>
      <c r="N37" s="180"/>
      <c r="O37" s="180"/>
      <c r="P37" s="180"/>
      <c r="Q37" s="180"/>
      <c r="R37" s="181"/>
      <c r="S37" s="181"/>
      <c r="T37" s="142"/>
    </row>
    <row r="38" spans="1:20">
      <c r="A38" s="182"/>
      <c r="B38" s="182"/>
      <c r="C38" s="178"/>
      <c r="D38" s="179"/>
      <c r="E38" s="182"/>
      <c r="F38" s="178"/>
      <c r="G38" s="179"/>
      <c r="H38" s="182"/>
      <c r="I38" s="178"/>
      <c r="J38" s="179"/>
      <c r="K38" s="180"/>
      <c r="L38" s="180"/>
      <c r="M38" s="180"/>
      <c r="N38" s="180"/>
      <c r="O38" s="180"/>
      <c r="P38" s="180"/>
      <c r="Q38" s="180"/>
      <c r="R38" s="181"/>
      <c r="S38" s="181"/>
    </row>
    <row r="39" spans="1:20" ht="204.75" customHeight="1">
      <c r="A39" s="223"/>
      <c r="C39" s="223"/>
      <c r="D39" s="224"/>
    </row>
    <row r="40" spans="1:20" ht="15">
      <c r="A40" s="535"/>
      <c r="B40" s="536"/>
      <c r="C40" s="536"/>
      <c r="D40" s="536"/>
      <c r="E40" s="536"/>
      <c r="F40" s="536"/>
      <c r="G40" s="536"/>
      <c r="H40" s="186"/>
      <c r="I40" s="40"/>
      <c r="J40" s="40"/>
      <c r="K40" s="40"/>
      <c r="L40" s="40"/>
      <c r="M40" s="40"/>
      <c r="N40" s="40"/>
      <c r="O40" s="40"/>
      <c r="P40" s="40"/>
      <c r="Q40" s="40"/>
      <c r="R40" s="40"/>
      <c r="S40" s="40"/>
    </row>
    <row r="41" spans="1:20">
      <c r="A41" s="187"/>
      <c r="B41" s="187"/>
      <c r="C41" s="187"/>
      <c r="D41" s="187"/>
      <c r="E41" s="187"/>
      <c r="F41" s="187"/>
      <c r="G41" s="187"/>
      <c r="H41" s="187"/>
      <c r="I41" s="183"/>
      <c r="J41" s="183"/>
      <c r="K41" s="183"/>
      <c r="L41" s="183"/>
      <c r="M41" s="183"/>
      <c r="N41" s="183"/>
      <c r="O41" s="183"/>
      <c r="P41" s="183"/>
      <c r="Q41" s="183"/>
      <c r="R41" s="183"/>
      <c r="S41" s="183"/>
    </row>
    <row r="42" spans="1:20" ht="57" customHeight="1">
      <c r="A42" s="537"/>
      <c r="B42" s="538"/>
      <c r="C42" s="538"/>
      <c r="D42" s="538"/>
      <c r="E42" s="538"/>
      <c r="F42" s="538"/>
      <c r="G42" s="538"/>
      <c r="H42" s="185"/>
      <c r="I42" s="39"/>
      <c r="J42" s="184"/>
      <c r="K42" s="184"/>
      <c r="L42" s="184"/>
      <c r="M42" s="184"/>
      <c r="N42" s="184"/>
      <c r="O42" s="184"/>
      <c r="P42" s="184"/>
      <c r="Q42" s="184"/>
      <c r="R42" s="184"/>
      <c r="S42" s="184"/>
    </row>
    <row r="43" spans="1:20" ht="33.75" customHeight="1">
      <c r="A43" s="537"/>
      <c r="B43" s="538"/>
      <c r="C43" s="538"/>
      <c r="D43" s="538"/>
      <c r="E43" s="538"/>
      <c r="F43" s="538"/>
      <c r="G43" s="538"/>
      <c r="H43" s="185"/>
      <c r="I43" s="39"/>
      <c r="J43" s="184"/>
      <c r="K43" s="184"/>
      <c r="L43" s="184"/>
      <c r="M43" s="184"/>
      <c r="N43" s="184"/>
      <c r="O43" s="184"/>
      <c r="P43" s="184"/>
      <c r="Q43" s="184"/>
      <c r="R43" s="184"/>
      <c r="S43" s="184"/>
    </row>
    <row r="44" spans="1:20" ht="15">
      <c r="A44" s="520"/>
      <c r="B44" s="521"/>
      <c r="C44" s="521"/>
      <c r="D44" s="521"/>
      <c r="E44" s="521"/>
      <c r="F44" s="521"/>
      <c r="G44" s="521"/>
      <c r="H44" s="521"/>
      <c r="I44" s="521"/>
      <c r="J44" s="522"/>
      <c r="K44" s="522"/>
      <c r="L44" s="522"/>
      <c r="M44" s="522"/>
      <c r="N44" s="522"/>
      <c r="O44" s="522"/>
      <c r="P44" s="522"/>
      <c r="Q44" s="522"/>
      <c r="R44" s="522"/>
      <c r="S44" s="522"/>
    </row>
    <row r="45" spans="1:20" ht="15">
      <c r="A45" s="520"/>
      <c r="B45" s="521"/>
      <c r="C45" s="521"/>
      <c r="D45" s="521"/>
      <c r="E45" s="521"/>
      <c r="F45" s="521"/>
      <c r="G45" s="521"/>
      <c r="H45" s="521"/>
      <c r="I45" s="521"/>
      <c r="J45" s="522"/>
      <c r="K45" s="522"/>
      <c r="L45" s="522"/>
      <c r="M45" s="522"/>
      <c r="N45" s="522"/>
      <c r="O45" s="522"/>
      <c r="P45" s="522"/>
      <c r="Q45" s="522"/>
      <c r="R45" s="522"/>
      <c r="S45" s="522"/>
    </row>
    <row r="46" spans="1:20">
      <c r="S46" s="142"/>
    </row>
  </sheetData>
  <customSheetViews>
    <customSheetView guid="{3118AF25-8423-420A-806A-487665220C68}" scale="75" showPageBreaks="1" printArea="1" hiddenRows="1" view="pageBreakPreview" topLeftCell="A8">
      <selection activeCell="P43" sqref="P43"/>
      <pageMargins left="0.75" right="0.75" top="1" bottom="0.79" header="0.5" footer="0.5"/>
      <printOptions horizontalCentered="1"/>
      <pageSetup scale="54" orientation="landscape" r:id="rId1"/>
      <headerFooter alignWithMargins="0">
        <oddFooter>&amp;C&amp;"Times New Roman,Regular"Exhibit D - Resources by DOJ Strategic Goals &amp; Strategic Objectives</oddFooter>
      </headerFooter>
    </customSheetView>
    <customSheetView guid="{56C0A34E-45B4-448B-85E5-70B3A8E63333}" scale="75" showPageBreaks="1" printArea="1" hiddenRows="1" view="pageBreakPreview" topLeftCell="A7">
      <selection activeCell="F11" sqref="F11"/>
      <pageMargins left="0.75" right="0.75" top="1" bottom="0.79" header="0.5" footer="0.5"/>
      <printOptions horizontalCentered="1"/>
      <pageSetup scale="54" orientation="landscape" r:id="rId2"/>
      <headerFooter alignWithMargins="0">
        <oddFooter>&amp;C&amp;"Times New Roman,Regular"Exhibit D - Resources by DOJ Strategic Goals &amp; Strategic Objectives</oddFooter>
      </headerFooter>
    </customSheetView>
    <customSheetView guid="{4148B88B-8ED7-4FDE-9459-DEB244AD0552}" scale="75" showPageBreaks="1" printArea="1" hiddenRows="1" view="pageBreakPreview">
      <selection activeCell="D45" sqref="D45"/>
      <pageMargins left="0.75" right="0.75" top="1" bottom="0.79" header="0.5" footer="0.5"/>
      <printOptions horizontalCentered="1"/>
      <pageSetup scale="54" orientation="landscape" r:id="rId3"/>
      <headerFooter alignWithMargins="0">
        <oddFooter>&amp;C&amp;"Times New Roman,Regular"Exhibit D - Resources by DOJ Strategic Goals &amp; Strategic Objectives</oddFooter>
      </headerFooter>
    </customSheetView>
    <customSheetView guid="{12C66D54-5067-4346-818B-6EAB1C8A9183}" scale="70" showPageBreaks="1" printArea="1" hiddenRows="1" view="pageBreakPreview">
      <selection activeCell="J23" sqref="J23"/>
      <pageMargins left="0.75" right="0.75" top="1" bottom="0.79" header="0.5" footer="0.5"/>
      <printOptions horizontalCentered="1"/>
      <pageSetup scale="54" orientation="landscape" r:id="rId4"/>
      <headerFooter alignWithMargins="0">
        <oddFooter>&amp;C&amp;"Times New Roman,Regular"Exhibit D - Resources by DOJ Strategic Goals &amp; Strategic Objectives</oddFooter>
      </headerFooter>
    </customSheetView>
  </customSheetViews>
  <mergeCells count="17">
    <mergeCell ref="A45:S45"/>
    <mergeCell ref="M9:N9"/>
    <mergeCell ref="A10:A11"/>
    <mergeCell ref="F8:G9"/>
    <mergeCell ref="O8:P9"/>
    <mergeCell ref="K8:N8"/>
    <mergeCell ref="A44:S44"/>
    <mergeCell ref="K9:L9"/>
    <mergeCell ref="I8:J9"/>
    <mergeCell ref="A40:G40"/>
    <mergeCell ref="A43:G43"/>
    <mergeCell ref="A42:G42"/>
    <mergeCell ref="A1:P1"/>
    <mergeCell ref="A3:P3"/>
    <mergeCell ref="A4:P4"/>
    <mergeCell ref="A5:P5"/>
    <mergeCell ref="C8:D9"/>
  </mergeCells>
  <printOptions horizontalCentered="1"/>
  <pageMargins left="0.75" right="0.75" top="1" bottom="0.79" header="0.5" footer="0.5"/>
  <pageSetup scale="54" orientation="landscape" r:id="rId5"/>
  <headerFooter alignWithMargins="0">
    <oddFooter>&amp;C&amp;"Times New Roman,Regular"Exhibit D - Resources by DOJ Strategic Goals &amp; Strategic Objectives</oddFooter>
  </headerFooter>
  <ignoredErrors>
    <ignoredError sqref="N35" formula="1"/>
  </ignoredErrors>
</worksheet>
</file>

<file path=xl/worksheets/sheet5.xml><?xml version="1.0" encoding="utf-8"?>
<worksheet xmlns="http://schemas.openxmlformats.org/spreadsheetml/2006/main" xmlns:r="http://schemas.openxmlformats.org/officeDocument/2006/relationships">
  <sheetPr codeName="Sheet11">
    <pageSetUpPr fitToPage="1"/>
  </sheetPr>
  <dimension ref="A1:AC37"/>
  <sheetViews>
    <sheetView showGridLines="0" showOutlineSymbols="0" view="pageBreakPreview" zoomScale="75" zoomScaleNormal="75" zoomScaleSheetLayoutView="75" workbookViewId="0">
      <selection activeCell="M9" sqref="M9:O10"/>
    </sheetView>
  </sheetViews>
  <sheetFormatPr defaultColWidth="8.88671875" defaultRowHeight="15.75"/>
  <cols>
    <col min="1" max="1" width="29.5546875" style="7" bestFit="1" customWidth="1"/>
    <col min="2" max="2" width="7.5546875" style="7" bestFit="1" customWidth="1"/>
    <col min="3" max="3" width="6.77734375" style="7" customWidth="1"/>
    <col min="4" max="4" width="10.88671875" style="7" bestFit="1" customWidth="1"/>
    <col min="5" max="5" width="5.77734375" style="7" customWidth="1"/>
    <col min="6" max="6" width="5.6640625" style="7" customWidth="1"/>
    <col min="7" max="7" width="7.77734375" style="7" customWidth="1"/>
    <col min="8" max="8" width="5.5546875" style="7" customWidth="1"/>
    <col min="9" max="9" width="5.6640625" style="7" customWidth="1"/>
    <col min="10" max="10" width="8.88671875" style="7" bestFit="1" customWidth="1"/>
    <col min="11" max="11" width="8.77734375" style="7" customWidth="1"/>
    <col min="12" max="12" width="10" style="7" customWidth="1"/>
    <col min="13" max="13" width="7.5546875" style="7" bestFit="1" customWidth="1"/>
    <col min="14" max="14" width="6.77734375" style="7" customWidth="1"/>
    <col min="15" max="15" width="10.88671875" style="7" bestFit="1" customWidth="1"/>
    <col min="16" max="16" width="1" style="56" customWidth="1"/>
    <col min="17" max="16384" width="8.88671875" style="7"/>
  </cols>
  <sheetData>
    <row r="1" spans="1:29" ht="20.25">
      <c r="A1" s="501" t="s">
        <v>173</v>
      </c>
      <c r="B1" s="502"/>
      <c r="C1" s="502"/>
      <c r="D1" s="502"/>
      <c r="E1" s="502"/>
      <c r="F1" s="502"/>
      <c r="G1" s="502"/>
      <c r="H1" s="502"/>
      <c r="I1" s="502"/>
      <c r="J1" s="502"/>
      <c r="K1" s="502"/>
      <c r="L1" s="502"/>
      <c r="M1" s="502"/>
      <c r="N1" s="502"/>
      <c r="O1" s="502"/>
      <c r="P1" s="55" t="s">
        <v>0</v>
      </c>
    </row>
    <row r="2" spans="1:29" ht="16.5" customHeight="1">
      <c r="A2" s="545"/>
      <c r="B2" s="545"/>
      <c r="C2" s="545"/>
      <c r="D2" s="545"/>
      <c r="E2" s="545"/>
      <c r="F2" s="545"/>
      <c r="G2" s="545"/>
      <c r="H2" s="545"/>
      <c r="I2" s="545"/>
      <c r="J2" s="545"/>
      <c r="K2" s="545"/>
      <c r="L2" s="545"/>
      <c r="M2" s="545"/>
      <c r="N2" s="545"/>
      <c r="O2" s="545"/>
      <c r="P2" s="55" t="s">
        <v>0</v>
      </c>
    </row>
    <row r="3" spans="1:29" ht="16.5" customHeight="1">
      <c r="A3" s="541" t="s">
        <v>101</v>
      </c>
      <c r="B3" s="542"/>
      <c r="C3" s="542"/>
      <c r="D3" s="542"/>
      <c r="E3" s="542"/>
      <c r="F3" s="542"/>
      <c r="G3" s="542"/>
      <c r="H3" s="542"/>
      <c r="I3" s="542"/>
      <c r="J3" s="542"/>
      <c r="K3" s="542"/>
      <c r="L3" s="542"/>
      <c r="M3" s="542"/>
      <c r="N3" s="542"/>
      <c r="O3" s="542"/>
      <c r="P3" s="55" t="s">
        <v>0</v>
      </c>
    </row>
    <row r="4" spans="1:29" ht="16.5" customHeight="1">
      <c r="A4" s="543" t="str">
        <f>+'B. Summary of Requirements '!A5</f>
        <v>Community Oriented Policing Services</v>
      </c>
      <c r="B4" s="544"/>
      <c r="C4" s="544"/>
      <c r="D4" s="544"/>
      <c r="E4" s="544"/>
      <c r="F4" s="544"/>
      <c r="G4" s="544"/>
      <c r="H4" s="544"/>
      <c r="I4" s="544"/>
      <c r="J4" s="544"/>
      <c r="K4" s="544"/>
      <c r="L4" s="544"/>
      <c r="M4" s="544"/>
      <c r="N4" s="544"/>
      <c r="O4" s="544"/>
      <c r="P4" s="55" t="s">
        <v>0</v>
      </c>
    </row>
    <row r="5" spans="1:29" ht="16.5" customHeight="1">
      <c r="A5" s="543" t="str">
        <f>+'B. Summary of Requirements '!A6</f>
        <v>GRANT PROGRAMS</v>
      </c>
      <c r="B5" s="542"/>
      <c r="C5" s="542"/>
      <c r="D5" s="542"/>
      <c r="E5" s="542"/>
      <c r="F5" s="542"/>
      <c r="G5" s="542"/>
      <c r="H5" s="542"/>
      <c r="I5" s="542"/>
      <c r="J5" s="542"/>
      <c r="K5" s="542"/>
      <c r="L5" s="542"/>
      <c r="M5" s="542"/>
      <c r="N5" s="542"/>
      <c r="O5" s="542"/>
      <c r="P5" s="55" t="s">
        <v>0</v>
      </c>
    </row>
    <row r="6" spans="1:29" ht="16.5" customHeight="1">
      <c r="A6" s="547" t="s">
        <v>69</v>
      </c>
      <c r="B6" s="544"/>
      <c r="C6" s="544"/>
      <c r="D6" s="544"/>
      <c r="E6" s="544"/>
      <c r="F6" s="544"/>
      <c r="G6" s="544"/>
      <c r="H6" s="544"/>
      <c r="I6" s="544"/>
      <c r="J6" s="544"/>
      <c r="K6" s="544"/>
      <c r="L6" s="544"/>
      <c r="M6" s="544"/>
      <c r="N6" s="544"/>
      <c r="O6" s="544"/>
      <c r="P6" s="55" t="s">
        <v>0</v>
      </c>
    </row>
    <row r="7" spans="1:29" ht="16.5" customHeight="1">
      <c r="A7" s="545"/>
      <c r="B7" s="545"/>
      <c r="C7" s="545"/>
      <c r="D7" s="545"/>
      <c r="E7" s="545"/>
      <c r="F7" s="545"/>
      <c r="G7" s="545"/>
      <c r="H7" s="545"/>
      <c r="I7" s="545"/>
      <c r="J7" s="545"/>
      <c r="K7" s="545"/>
      <c r="L7" s="545"/>
      <c r="M7" s="545"/>
      <c r="N7" s="545"/>
      <c r="O7" s="545"/>
      <c r="P7" s="55" t="s">
        <v>0</v>
      </c>
    </row>
    <row r="8" spans="1:29" ht="16.5" customHeight="1">
      <c r="A8" s="546"/>
      <c r="B8" s="546"/>
      <c r="C8" s="546"/>
      <c r="D8" s="546"/>
      <c r="E8" s="546"/>
      <c r="F8" s="546"/>
      <c r="G8" s="546"/>
      <c r="H8" s="546"/>
      <c r="I8" s="546"/>
      <c r="J8" s="546"/>
      <c r="K8" s="546"/>
      <c r="L8" s="546"/>
      <c r="M8" s="546"/>
      <c r="N8" s="546"/>
      <c r="O8" s="546"/>
      <c r="P8" s="55" t="s">
        <v>0</v>
      </c>
    </row>
    <row r="9" spans="1:29" s="308" customFormat="1" ht="16.5" customHeight="1">
      <c r="A9" s="569" t="s">
        <v>24</v>
      </c>
      <c r="B9" s="550" t="s">
        <v>165</v>
      </c>
      <c r="C9" s="551"/>
      <c r="D9" s="552"/>
      <c r="E9" s="562" t="s">
        <v>79</v>
      </c>
      <c r="F9" s="563"/>
      <c r="G9" s="564"/>
      <c r="H9" s="550" t="s">
        <v>11</v>
      </c>
      <c r="I9" s="551"/>
      <c r="J9" s="551"/>
      <c r="K9" s="560" t="s">
        <v>104</v>
      </c>
      <c r="L9" s="560" t="s">
        <v>105</v>
      </c>
      <c r="M9" s="550" t="s">
        <v>102</v>
      </c>
      <c r="N9" s="551"/>
      <c r="O9" s="552"/>
      <c r="P9" s="307" t="s">
        <v>0</v>
      </c>
    </row>
    <row r="10" spans="1:29" s="308" customFormat="1" ht="16.5" customHeight="1">
      <c r="A10" s="570"/>
      <c r="B10" s="553"/>
      <c r="C10" s="554"/>
      <c r="D10" s="555"/>
      <c r="E10" s="565"/>
      <c r="F10" s="566"/>
      <c r="G10" s="567"/>
      <c r="H10" s="553"/>
      <c r="I10" s="554"/>
      <c r="J10" s="554"/>
      <c r="K10" s="561"/>
      <c r="L10" s="561"/>
      <c r="M10" s="553"/>
      <c r="N10" s="554"/>
      <c r="O10" s="555"/>
      <c r="P10" s="307" t="s">
        <v>0</v>
      </c>
    </row>
    <row r="11" spans="1:29" s="308" customFormat="1" ht="16.5" customHeight="1" thickBot="1">
      <c r="A11" s="571"/>
      <c r="B11" s="309" t="s">
        <v>86</v>
      </c>
      <c r="C11" s="310" t="s">
        <v>27</v>
      </c>
      <c r="D11" s="310" t="s">
        <v>88</v>
      </c>
      <c r="E11" s="309" t="s">
        <v>86</v>
      </c>
      <c r="F11" s="310" t="s">
        <v>27</v>
      </c>
      <c r="G11" s="310" t="s">
        <v>88</v>
      </c>
      <c r="H11" s="309" t="s">
        <v>86</v>
      </c>
      <c r="I11" s="310" t="s">
        <v>27</v>
      </c>
      <c r="J11" s="310" t="s">
        <v>88</v>
      </c>
      <c r="K11" s="311" t="s">
        <v>88</v>
      </c>
      <c r="L11" s="312" t="s">
        <v>88</v>
      </c>
      <c r="M11" s="309" t="s">
        <v>86</v>
      </c>
      <c r="N11" s="310" t="s">
        <v>27</v>
      </c>
      <c r="O11" s="313" t="s">
        <v>88</v>
      </c>
      <c r="P11" s="307" t="s">
        <v>0</v>
      </c>
    </row>
    <row r="12" spans="1:29" s="308" customFormat="1" ht="16.5" customHeight="1">
      <c r="A12" s="314" t="s">
        <v>148</v>
      </c>
      <c r="B12" s="315">
        <v>0</v>
      </c>
      <c r="C12" s="316">
        <v>0</v>
      </c>
      <c r="D12" s="316">
        <v>494933</v>
      </c>
      <c r="E12" s="315">
        <v>0</v>
      </c>
      <c r="F12" s="316">
        <v>0</v>
      </c>
      <c r="G12" s="316">
        <v>-10200</v>
      </c>
      <c r="H12" s="315">
        <v>0</v>
      </c>
      <c r="I12" s="316">
        <v>0</v>
      </c>
      <c r="J12" s="316">
        <v>-181919</v>
      </c>
      <c r="K12" s="272">
        <f>+(4035295.08/1000)+(9738698.45/1000)</f>
        <v>13773.99353</v>
      </c>
      <c r="L12" s="316">
        <v>16918</v>
      </c>
      <c r="M12" s="315">
        <f>B12+E12+H12</f>
        <v>0</v>
      </c>
      <c r="N12" s="316">
        <f>C12+F12+I12</f>
        <v>0</v>
      </c>
      <c r="O12" s="273">
        <f>D12+G12+J12+K12+L12</f>
        <v>333505.99352999998</v>
      </c>
      <c r="P12" s="307" t="s">
        <v>0</v>
      </c>
    </row>
    <row r="13" spans="1:29" s="308" customFormat="1" ht="16.5" customHeight="1">
      <c r="A13" s="317" t="s">
        <v>90</v>
      </c>
      <c r="B13" s="318">
        <f t="shared" ref="B13:O13" si="0">SUM(B12:B12)</f>
        <v>0</v>
      </c>
      <c r="C13" s="319">
        <f t="shared" si="0"/>
        <v>0</v>
      </c>
      <c r="D13" s="320">
        <f t="shared" si="0"/>
        <v>494933</v>
      </c>
      <c r="E13" s="318">
        <f t="shared" si="0"/>
        <v>0</v>
      </c>
      <c r="F13" s="319">
        <f t="shared" si="0"/>
        <v>0</v>
      </c>
      <c r="G13" s="320">
        <f t="shared" si="0"/>
        <v>-10200</v>
      </c>
      <c r="H13" s="318">
        <f t="shared" si="0"/>
        <v>0</v>
      </c>
      <c r="I13" s="319">
        <f t="shared" si="0"/>
        <v>0</v>
      </c>
      <c r="J13" s="320">
        <f t="shared" si="0"/>
        <v>-181919</v>
      </c>
      <c r="K13" s="321">
        <f t="shared" si="0"/>
        <v>13773.99353</v>
      </c>
      <c r="L13" s="320">
        <f t="shared" si="0"/>
        <v>16918</v>
      </c>
      <c r="M13" s="318">
        <f t="shared" si="0"/>
        <v>0</v>
      </c>
      <c r="N13" s="319">
        <f t="shared" si="0"/>
        <v>0</v>
      </c>
      <c r="O13" s="322">
        <f t="shared" si="0"/>
        <v>333505.99352999998</v>
      </c>
      <c r="P13" s="307" t="s">
        <v>0</v>
      </c>
    </row>
    <row r="14" spans="1:29" s="308" customFormat="1" ht="16.5" customHeight="1">
      <c r="A14" s="323" t="s">
        <v>73</v>
      </c>
      <c r="B14" s="324" t="s">
        <v>87</v>
      </c>
      <c r="C14" s="325"/>
      <c r="D14" s="325"/>
      <c r="E14" s="324"/>
      <c r="F14" s="325"/>
      <c r="G14" s="325"/>
      <c r="H14" s="324"/>
      <c r="I14" s="325"/>
      <c r="J14" s="325"/>
      <c r="K14" s="283"/>
      <c r="L14" s="325"/>
      <c r="M14" s="324"/>
      <c r="N14" s="325">
        <f>C14+F14+I14</f>
        <v>0</v>
      </c>
      <c r="O14" s="326"/>
      <c r="P14" s="307" t="s">
        <v>0</v>
      </c>
      <c r="Q14" s="327"/>
      <c r="R14" s="327"/>
      <c r="S14" s="327"/>
      <c r="T14" s="327"/>
      <c r="U14" s="327"/>
      <c r="V14" s="327"/>
      <c r="W14" s="327"/>
      <c r="X14" s="327"/>
      <c r="Y14" s="327"/>
      <c r="Z14" s="327"/>
      <c r="AA14" s="327"/>
      <c r="AB14" s="327"/>
      <c r="AC14" s="327"/>
    </row>
    <row r="15" spans="1:29" s="308" customFormat="1" ht="16.5" customHeight="1">
      <c r="A15" s="323" t="s">
        <v>72</v>
      </c>
      <c r="B15" s="328"/>
      <c r="C15" s="329">
        <f>SUM(C13:C14)</f>
        <v>0</v>
      </c>
      <c r="D15" s="329"/>
      <c r="E15" s="328"/>
      <c r="F15" s="329">
        <f>+F13+F14</f>
        <v>0</v>
      </c>
      <c r="G15" s="329"/>
      <c r="H15" s="328"/>
      <c r="I15" s="329">
        <f>+I13+I14</f>
        <v>0</v>
      </c>
      <c r="J15" s="329"/>
      <c r="K15" s="330"/>
      <c r="L15" s="329"/>
      <c r="M15" s="328"/>
      <c r="N15" s="329">
        <f>SUM(N13:N14)</f>
        <v>0</v>
      </c>
      <c r="O15" s="331"/>
      <c r="P15" s="307" t="s">
        <v>0</v>
      </c>
    </row>
    <row r="16" spans="1:29" s="308" customFormat="1" ht="16.5" customHeight="1">
      <c r="A16" s="332" t="s">
        <v>74</v>
      </c>
      <c r="B16" s="315"/>
      <c r="C16" s="316"/>
      <c r="D16" s="316"/>
      <c r="E16" s="315"/>
      <c r="F16" s="316"/>
      <c r="G16" s="316"/>
      <c r="H16" s="315"/>
      <c r="I16" s="316"/>
      <c r="J16" s="316"/>
      <c r="K16" s="272"/>
      <c r="L16" s="316"/>
      <c r="M16" s="315"/>
      <c r="N16" s="316"/>
      <c r="O16" s="273"/>
      <c r="P16" s="307" t="s">
        <v>0</v>
      </c>
    </row>
    <row r="17" spans="1:16" s="308" customFormat="1" ht="16.5" customHeight="1">
      <c r="A17" s="333" t="s">
        <v>29</v>
      </c>
      <c r="B17" s="315"/>
      <c r="C17" s="316"/>
      <c r="D17" s="316"/>
      <c r="E17" s="315"/>
      <c r="F17" s="316"/>
      <c r="G17" s="316"/>
      <c r="H17" s="315"/>
      <c r="I17" s="316"/>
      <c r="J17" s="316"/>
      <c r="K17" s="272"/>
      <c r="L17" s="316"/>
      <c r="M17" s="315"/>
      <c r="N17" s="316">
        <f>C17+F17+I17</f>
        <v>0</v>
      </c>
      <c r="O17" s="273"/>
      <c r="P17" s="307" t="s">
        <v>0</v>
      </c>
    </row>
    <row r="18" spans="1:16" s="308" customFormat="1" ht="16.5" customHeight="1">
      <c r="A18" s="334" t="s">
        <v>53</v>
      </c>
      <c r="B18" s="324"/>
      <c r="C18" s="325"/>
      <c r="D18" s="325"/>
      <c r="E18" s="324"/>
      <c r="F18" s="325"/>
      <c r="G18" s="325"/>
      <c r="H18" s="324"/>
      <c r="I18" s="325"/>
      <c r="J18" s="325"/>
      <c r="K18" s="283"/>
      <c r="L18" s="325"/>
      <c r="M18" s="324"/>
      <c r="N18" s="325">
        <f>C18+F18+I18</f>
        <v>0</v>
      </c>
      <c r="O18" s="326"/>
      <c r="P18" s="307" t="s">
        <v>0</v>
      </c>
    </row>
    <row r="19" spans="1:16" s="308" customFormat="1" ht="16.5" customHeight="1">
      <c r="A19" s="323" t="s">
        <v>75</v>
      </c>
      <c r="B19" s="324"/>
      <c r="C19" s="325">
        <f>C18+C17+C15</f>
        <v>0</v>
      </c>
      <c r="D19" s="335"/>
      <c r="E19" s="324"/>
      <c r="F19" s="325">
        <f>F18+F17+F15</f>
        <v>0</v>
      </c>
      <c r="G19" s="335"/>
      <c r="H19" s="324"/>
      <c r="I19" s="325">
        <f>I18+I17+I15</f>
        <v>0</v>
      </c>
      <c r="J19" s="335"/>
      <c r="K19" s="336"/>
      <c r="L19" s="335"/>
      <c r="M19" s="324"/>
      <c r="N19" s="325">
        <f>N18+N17+N15</f>
        <v>0</v>
      </c>
      <c r="O19" s="337"/>
      <c r="P19" s="307" t="s">
        <v>0</v>
      </c>
    </row>
    <row r="20" spans="1:16" s="308" customFormat="1" ht="16.5" customHeight="1">
      <c r="A20" s="338"/>
      <c r="B20" s="22"/>
      <c r="C20" s="22"/>
      <c r="D20" s="22"/>
      <c r="E20" s="22"/>
      <c r="F20" s="22"/>
      <c r="G20" s="22"/>
      <c r="H20" s="22"/>
      <c r="I20" s="22"/>
      <c r="J20" s="22"/>
      <c r="K20" s="22"/>
      <c r="L20" s="22"/>
      <c r="M20" s="22"/>
      <c r="N20" s="22"/>
      <c r="O20" s="22"/>
      <c r="P20" s="339"/>
    </row>
    <row r="21" spans="1:16" s="308" customFormat="1" ht="16.5" customHeight="1">
      <c r="A21" s="568" t="s">
        <v>166</v>
      </c>
      <c r="B21" s="540"/>
      <c r="C21" s="540"/>
      <c r="D21" s="540"/>
      <c r="E21" s="540"/>
      <c r="F21" s="540"/>
      <c r="G21" s="540"/>
      <c r="H21" s="540"/>
      <c r="I21" s="540"/>
      <c r="J21" s="540"/>
      <c r="K21" s="540"/>
      <c r="L21" s="540"/>
      <c r="M21" s="540"/>
      <c r="N21" s="540"/>
      <c r="O21" s="540"/>
      <c r="P21" s="307"/>
    </row>
    <row r="22" spans="1:16" s="308" customFormat="1">
      <c r="A22" s="22"/>
      <c r="B22" s="338"/>
      <c r="C22" s="22"/>
      <c r="D22" s="22"/>
      <c r="E22" s="22"/>
      <c r="F22" s="22"/>
      <c r="G22" s="22"/>
      <c r="H22" s="22"/>
      <c r="I22" s="22"/>
      <c r="J22" s="340"/>
      <c r="K22" s="22"/>
      <c r="L22" s="22"/>
      <c r="M22" s="22"/>
      <c r="N22" s="22"/>
      <c r="O22" s="22"/>
      <c r="P22" s="307"/>
    </row>
    <row r="23" spans="1:16" s="308" customFormat="1" ht="110.25" customHeight="1">
      <c r="A23" s="539" t="s">
        <v>153</v>
      </c>
      <c r="B23" s="540"/>
      <c r="C23" s="540"/>
      <c r="D23" s="540"/>
      <c r="E23" s="540"/>
      <c r="F23" s="540"/>
      <c r="G23" s="540"/>
      <c r="H23" s="540"/>
      <c r="I23" s="540"/>
      <c r="J23" s="540"/>
      <c r="K23" s="540"/>
      <c r="L23" s="540"/>
      <c r="M23" s="540"/>
      <c r="N23" s="540"/>
      <c r="O23" s="540"/>
      <c r="P23" s="307"/>
    </row>
    <row r="24" spans="1:16" s="308" customFormat="1" ht="16.5" customHeight="1">
      <c r="A24" s="341"/>
      <c r="B24" s="341"/>
      <c r="C24" s="341"/>
      <c r="D24" s="341"/>
      <c r="E24" s="341"/>
      <c r="F24" s="341"/>
      <c r="G24" s="341"/>
      <c r="H24" s="341"/>
      <c r="I24" s="341"/>
      <c r="J24" s="341"/>
      <c r="K24" s="341"/>
      <c r="L24" s="341"/>
      <c r="M24" s="341"/>
      <c r="N24" s="341"/>
      <c r="O24" s="341"/>
      <c r="P24" s="307"/>
    </row>
    <row r="25" spans="1:16" s="308" customFormat="1" ht="16.5" customHeight="1">
      <c r="A25" s="568" t="s">
        <v>174</v>
      </c>
      <c r="B25" s="540"/>
      <c r="C25" s="540"/>
      <c r="D25" s="540"/>
      <c r="E25" s="540"/>
      <c r="F25" s="540"/>
      <c r="G25" s="540"/>
      <c r="H25" s="540"/>
      <c r="I25" s="540"/>
      <c r="J25" s="540"/>
      <c r="K25" s="540"/>
      <c r="L25" s="540"/>
      <c r="M25" s="540"/>
      <c r="N25" s="540"/>
      <c r="O25" s="540"/>
      <c r="P25" s="342" t="s">
        <v>12</v>
      </c>
    </row>
    <row r="26" spans="1:16" ht="16.5" customHeight="1">
      <c r="A26" s="558"/>
      <c r="B26" s="549"/>
      <c r="C26" s="549"/>
      <c r="D26" s="549"/>
      <c r="E26" s="549"/>
      <c r="F26" s="549"/>
      <c r="G26" s="549"/>
      <c r="H26" s="549"/>
      <c r="I26" s="549"/>
      <c r="J26" s="549"/>
      <c r="K26" s="549"/>
      <c r="L26" s="549"/>
      <c r="M26" s="549"/>
      <c r="N26" s="549"/>
      <c r="O26" s="549"/>
      <c r="P26" s="14"/>
    </row>
    <row r="27" spans="1:16" ht="16.5" customHeight="1">
      <c r="A27" s="572"/>
      <c r="B27" s="572"/>
      <c r="C27" s="572"/>
      <c r="D27" s="572"/>
      <c r="E27" s="572"/>
      <c r="F27" s="572"/>
      <c r="G27" s="572"/>
      <c r="H27" s="572"/>
      <c r="I27" s="572"/>
      <c r="J27" s="572"/>
      <c r="K27" s="572"/>
      <c r="L27" s="572"/>
      <c r="M27" s="572"/>
      <c r="N27" s="572"/>
      <c r="O27" s="572"/>
      <c r="P27" s="14"/>
    </row>
    <row r="28" spans="1:16" ht="16.5" customHeight="1">
      <c r="A28" s="556"/>
      <c r="B28" s="557"/>
      <c r="C28" s="557"/>
      <c r="D28" s="557"/>
      <c r="E28" s="557"/>
      <c r="F28" s="557"/>
      <c r="G28" s="557"/>
      <c r="H28" s="557"/>
      <c r="I28" s="557"/>
      <c r="J28" s="557"/>
      <c r="K28" s="557"/>
      <c r="L28" s="557"/>
      <c r="M28" s="557"/>
      <c r="N28" s="557"/>
      <c r="O28" s="557"/>
      <c r="P28" s="14"/>
    </row>
    <row r="29" spans="1:16" ht="16.5" customHeight="1">
      <c r="A29" s="214"/>
      <c r="B29" s="213"/>
      <c r="C29" s="213"/>
      <c r="D29" s="213"/>
      <c r="E29" s="213"/>
      <c r="F29" s="213"/>
      <c r="G29" s="213"/>
      <c r="H29" s="213"/>
      <c r="I29" s="213"/>
      <c r="J29" s="213"/>
      <c r="K29" s="213"/>
      <c r="L29" s="215"/>
      <c r="M29" s="213"/>
      <c r="N29" s="213"/>
      <c r="O29" s="213"/>
      <c r="P29" s="14"/>
    </row>
    <row r="30" spans="1:16" ht="35.25" customHeight="1">
      <c r="A30" s="559"/>
      <c r="B30" s="556"/>
      <c r="C30" s="556"/>
      <c r="D30" s="556"/>
      <c r="E30" s="556"/>
      <c r="F30" s="556"/>
      <c r="G30" s="556"/>
      <c r="H30" s="556"/>
      <c r="I30" s="556"/>
      <c r="J30" s="556"/>
      <c r="K30" s="556"/>
      <c r="L30" s="556"/>
      <c r="M30" s="556"/>
      <c r="N30" s="556"/>
      <c r="O30" s="556"/>
      <c r="P30" s="14"/>
    </row>
    <row r="31" spans="1:16" ht="35.25" customHeight="1">
      <c r="A31" s="556"/>
      <c r="B31" s="556"/>
      <c r="C31" s="556"/>
      <c r="D31" s="556"/>
      <c r="E31" s="556"/>
      <c r="F31" s="556"/>
      <c r="G31" s="556"/>
      <c r="H31" s="556"/>
      <c r="I31" s="556"/>
      <c r="J31" s="556"/>
      <c r="K31" s="556"/>
      <c r="L31" s="556"/>
      <c r="M31" s="556"/>
      <c r="N31" s="556"/>
      <c r="O31" s="556"/>
      <c r="P31" s="14"/>
    </row>
    <row r="32" spans="1:16" ht="16.5" customHeight="1">
      <c r="A32" s="556"/>
      <c r="B32" s="557"/>
      <c r="C32" s="557"/>
      <c r="D32" s="557"/>
      <c r="E32" s="557"/>
      <c r="F32" s="557"/>
      <c r="G32" s="557"/>
      <c r="H32" s="557"/>
      <c r="I32" s="557"/>
      <c r="J32" s="557"/>
      <c r="K32" s="557"/>
      <c r="L32" s="557"/>
      <c r="M32" s="557"/>
      <c r="N32" s="557"/>
      <c r="O32" s="557"/>
      <c r="P32" s="14"/>
    </row>
    <row r="33" spans="1:16" ht="16.5" customHeight="1">
      <c r="A33" s="548"/>
      <c r="B33" s="549"/>
      <c r="C33" s="549"/>
      <c r="D33" s="549"/>
      <c r="E33" s="549"/>
      <c r="F33" s="549"/>
      <c r="G33" s="549"/>
      <c r="H33" s="549"/>
      <c r="I33" s="549"/>
      <c r="J33" s="549"/>
      <c r="K33" s="549"/>
      <c r="L33" s="549"/>
      <c r="M33" s="549"/>
      <c r="N33" s="549"/>
      <c r="O33" s="549"/>
      <c r="P33" s="549"/>
    </row>
    <row r="34" spans="1:16" ht="16.5" customHeight="1"/>
    <row r="35" spans="1:16" ht="16.5" customHeight="1"/>
    <row r="36" spans="1:16" ht="16.5" customHeight="1"/>
    <row r="37" spans="1:16" ht="16.5" customHeight="1"/>
  </sheetData>
  <customSheetViews>
    <customSheetView guid="{3118AF25-8423-420A-806A-487665220C68}" scale="75" showPageBreaks="1" showGridLines="0" outlineSymbols="0" fitToPage="1" printArea="1" view="pageBreakPreview">
      <selection activeCell="N22" sqref="N22"/>
      <pageMargins left="0.5" right="0.5" top="0.5" bottom="0.55000000000000004" header="0" footer="0"/>
      <printOptions horizontalCentered="1"/>
      <pageSetup scale="79" firstPageNumber="2" orientation="landscape" useFirstPageNumber="1" horizontalDpi="300" verticalDpi="300" r:id="rId1"/>
      <headerFooter alignWithMargins="0">
        <oddFooter>&amp;C&amp;"Times New Roman,Regular"Exhibit F - Crosswalk of 2011 Availability</oddFooter>
      </headerFooter>
    </customSheetView>
    <customSheetView guid="{56C0A34E-45B4-448B-85E5-70B3A8E63333}" scale="75" showPageBreaks="1" showGridLines="0" outlineSymbols="0" fitToPage="1" printArea="1" view="pageBreakPreview">
      <selection activeCell="S30" sqref="S30"/>
      <pageMargins left="0.5" right="0.5" top="0.5" bottom="0.55000000000000004" header="0" footer="0"/>
      <printOptions horizontalCentered="1"/>
      <pageSetup scale="68" firstPageNumber="2" orientation="landscape" useFirstPageNumber="1" horizontalDpi="300" verticalDpi="300" r:id="rId2"/>
      <headerFooter alignWithMargins="0">
        <oddFooter>&amp;C&amp;"Times New Roman,Regular"Exhibit F - Crosswalk of 2011 Availability</oddFooter>
      </headerFooter>
    </customSheetView>
    <customSheetView guid="{4148B88B-8ED7-4FDE-9459-DEB244AD0552}" scale="75" showPageBreaks="1" showGridLines="0" outlineSymbols="0" fitToPage="1" printArea="1" hiddenColumns="1" view="pageBreakPreview">
      <selection activeCell="L12" sqref="L12"/>
      <pageMargins left="0.5" right="0.5" top="0.5" bottom="0.55000000000000004" header="0" footer="0"/>
      <printOptions horizontalCentered="1"/>
      <pageSetup scale="79" firstPageNumber="2" orientation="landscape" useFirstPageNumber="1" horizontalDpi="300" verticalDpi="300" r:id="rId3"/>
      <headerFooter alignWithMargins="0">
        <oddFooter>&amp;C&amp;"Times New Roman,Regular"Exhibit F - Crosswalk of 2011 Availability</oddFooter>
      </headerFooter>
    </customSheetView>
    <customSheetView guid="{12C66D54-5067-4346-818B-6EAB1C8A9183}" scale="75" showPageBreaks="1" showGridLines="0" outlineSymbols="0" fitToPage="1" printArea="1" view="pageBreakPreview">
      <selection activeCell="A36" sqref="A36:O36"/>
      <pageMargins left="0.5" right="0.5" top="0.5" bottom="0.55000000000000004" header="0" footer="0"/>
      <printOptions horizontalCentered="1"/>
      <pageSetup scale="79" firstPageNumber="2" orientation="landscape" useFirstPageNumber="1" horizontalDpi="300" verticalDpi="300" r:id="rId4"/>
      <headerFooter alignWithMargins="0">
        <oddFooter>&amp;C&amp;"Times New Roman,Regular"Exhibit F - Crosswalk of 2011 Availability</oddFooter>
      </headerFooter>
    </customSheetView>
  </customSheetViews>
  <mergeCells count="25">
    <mergeCell ref="A33:P33"/>
    <mergeCell ref="M9:O10"/>
    <mergeCell ref="A28:O28"/>
    <mergeCell ref="A32:O32"/>
    <mergeCell ref="A26:O26"/>
    <mergeCell ref="A30:O30"/>
    <mergeCell ref="A31:O31"/>
    <mergeCell ref="H9:J10"/>
    <mergeCell ref="K9:K10"/>
    <mergeCell ref="L9:L10"/>
    <mergeCell ref="E9:G10"/>
    <mergeCell ref="B9:D10"/>
    <mergeCell ref="A25:O25"/>
    <mergeCell ref="A21:O21"/>
    <mergeCell ref="A9:A11"/>
    <mergeCell ref="A27:O27"/>
    <mergeCell ref="A23:O23"/>
    <mergeCell ref="A1:O1"/>
    <mergeCell ref="A3:O3"/>
    <mergeCell ref="A4:O4"/>
    <mergeCell ref="A5:O5"/>
    <mergeCell ref="A7:O7"/>
    <mergeCell ref="A8:O8"/>
    <mergeCell ref="A2:O2"/>
    <mergeCell ref="A6:O6"/>
  </mergeCells>
  <phoneticPr fontId="0" type="noConversion"/>
  <printOptions horizontalCentered="1"/>
  <pageMargins left="0.5" right="0.5" top="0.5" bottom="0.55000000000000004" header="0" footer="0"/>
  <pageSetup scale="76" firstPageNumber="2" orientation="landscape" useFirstPageNumber="1" horizontalDpi="300" verticalDpi="300" r:id="rId5"/>
  <headerFooter alignWithMargins="0">
    <oddFooter>&amp;C&amp;"Times New Roman,Regular"Exhibit F - Crosswalk of 2011 Availability</oddFooter>
  </headerFooter>
  <ignoredErrors>
    <ignoredError sqref="N13 D13" formula="1"/>
  </ignoredErrors>
</worksheet>
</file>

<file path=xl/worksheets/sheet6.xml><?xml version="1.0" encoding="utf-8"?>
<worksheet xmlns="http://schemas.openxmlformats.org/spreadsheetml/2006/main" xmlns:r="http://schemas.openxmlformats.org/officeDocument/2006/relationships">
  <sheetPr>
    <pageSetUpPr fitToPage="1"/>
  </sheetPr>
  <dimension ref="A1:T35"/>
  <sheetViews>
    <sheetView view="pageBreakPreview" zoomScale="75" zoomScaleNormal="100" zoomScaleSheetLayoutView="75" workbookViewId="0">
      <selection activeCell="R18" sqref="R18"/>
    </sheetView>
  </sheetViews>
  <sheetFormatPr defaultRowHeight="15.75"/>
  <cols>
    <col min="1" max="1" width="35.21875" customWidth="1"/>
    <col min="8" max="8" width="8.88671875" hidden="1" customWidth="1"/>
    <col min="9" max="9" width="8.88671875" style="188" hidden="1" customWidth="1"/>
    <col min="10" max="10" width="8.88671875" hidden="1" customWidth="1"/>
    <col min="14" max="14" width="9.44140625" style="7" customWidth="1"/>
    <col min="15" max="15" width="10" style="7" customWidth="1"/>
  </cols>
  <sheetData>
    <row r="1" spans="1:20" ht="20.25">
      <c r="A1" s="501" t="s">
        <v>175</v>
      </c>
      <c r="B1" s="502"/>
      <c r="C1" s="502"/>
      <c r="D1" s="502"/>
      <c r="E1" s="502"/>
      <c r="F1" s="502"/>
      <c r="G1" s="502"/>
      <c r="H1" s="502"/>
      <c r="I1" s="502"/>
      <c r="J1" s="502"/>
      <c r="K1" s="502"/>
      <c r="L1" s="502"/>
      <c r="M1" s="502"/>
      <c r="N1" s="502"/>
      <c r="O1" s="502"/>
      <c r="P1" s="502"/>
      <c r="Q1" s="502"/>
      <c r="R1" s="502"/>
      <c r="S1" s="55" t="s">
        <v>0</v>
      </c>
      <c r="T1" s="7"/>
    </row>
    <row r="2" spans="1:20">
      <c r="A2" s="545"/>
      <c r="B2" s="545"/>
      <c r="C2" s="545"/>
      <c r="D2" s="545"/>
      <c r="E2" s="545"/>
      <c r="F2" s="545"/>
      <c r="G2" s="545"/>
      <c r="H2" s="545"/>
      <c r="I2" s="545"/>
      <c r="J2" s="545"/>
      <c r="K2" s="545"/>
      <c r="L2" s="545"/>
      <c r="M2" s="545"/>
      <c r="N2" s="545"/>
      <c r="O2" s="545"/>
      <c r="P2" s="545"/>
      <c r="Q2" s="545"/>
      <c r="R2" s="545"/>
      <c r="S2" s="55" t="s">
        <v>0</v>
      </c>
      <c r="T2" s="7"/>
    </row>
    <row r="3" spans="1:20" ht="18.75">
      <c r="A3" s="541" t="s">
        <v>118</v>
      </c>
      <c r="B3" s="542"/>
      <c r="C3" s="542"/>
      <c r="D3" s="542"/>
      <c r="E3" s="542"/>
      <c r="F3" s="542"/>
      <c r="G3" s="542"/>
      <c r="H3" s="542"/>
      <c r="I3" s="542"/>
      <c r="J3" s="542"/>
      <c r="K3" s="542"/>
      <c r="L3" s="542"/>
      <c r="M3" s="542"/>
      <c r="N3" s="542"/>
      <c r="O3" s="542"/>
      <c r="P3" s="542"/>
      <c r="Q3" s="542"/>
      <c r="R3" s="542"/>
      <c r="S3" s="55" t="s">
        <v>0</v>
      </c>
      <c r="T3" s="7"/>
    </row>
    <row r="4" spans="1:20" ht="16.5">
      <c r="A4" s="543" t="str">
        <f>+'B. Summary of Requirements '!A5</f>
        <v>Community Oriented Policing Services</v>
      </c>
      <c r="B4" s="544"/>
      <c r="C4" s="544"/>
      <c r="D4" s="544"/>
      <c r="E4" s="544"/>
      <c r="F4" s="544"/>
      <c r="G4" s="544"/>
      <c r="H4" s="544"/>
      <c r="I4" s="544"/>
      <c r="J4" s="544"/>
      <c r="K4" s="544"/>
      <c r="L4" s="544"/>
      <c r="M4" s="544"/>
      <c r="N4" s="544"/>
      <c r="O4" s="544"/>
      <c r="P4" s="544"/>
      <c r="Q4" s="544"/>
      <c r="R4" s="544"/>
      <c r="S4" s="55" t="s">
        <v>0</v>
      </c>
      <c r="T4" s="7"/>
    </row>
    <row r="5" spans="1:20" ht="16.5">
      <c r="A5" s="543" t="str">
        <f>+'B. Summary of Requirements '!A6</f>
        <v>GRANT PROGRAMS</v>
      </c>
      <c r="B5" s="542"/>
      <c r="C5" s="542"/>
      <c r="D5" s="542"/>
      <c r="E5" s="542"/>
      <c r="F5" s="542"/>
      <c r="G5" s="542"/>
      <c r="H5" s="542"/>
      <c r="I5" s="542"/>
      <c r="J5" s="542"/>
      <c r="K5" s="542"/>
      <c r="L5" s="542"/>
      <c r="M5" s="542"/>
      <c r="N5" s="542"/>
      <c r="O5" s="542"/>
      <c r="P5" s="542"/>
      <c r="Q5" s="542"/>
      <c r="R5" s="542"/>
      <c r="S5" s="55" t="s">
        <v>0</v>
      </c>
      <c r="T5" s="7"/>
    </row>
    <row r="6" spans="1:20">
      <c r="A6" s="547" t="s">
        <v>69</v>
      </c>
      <c r="B6" s="544"/>
      <c r="C6" s="544"/>
      <c r="D6" s="544"/>
      <c r="E6" s="544"/>
      <c r="F6" s="544"/>
      <c r="G6" s="544"/>
      <c r="H6" s="544"/>
      <c r="I6" s="544"/>
      <c r="J6" s="544"/>
      <c r="K6" s="544"/>
      <c r="L6" s="544"/>
      <c r="M6" s="544"/>
      <c r="N6" s="544"/>
      <c r="O6" s="544"/>
      <c r="P6" s="544"/>
      <c r="Q6" s="544"/>
      <c r="R6" s="544"/>
      <c r="S6" s="55" t="s">
        <v>0</v>
      </c>
      <c r="T6" s="7"/>
    </row>
    <row r="7" spans="1:20">
      <c r="A7" s="545"/>
      <c r="B7" s="545"/>
      <c r="C7" s="545"/>
      <c r="D7" s="545"/>
      <c r="E7" s="545"/>
      <c r="F7" s="545"/>
      <c r="G7" s="545"/>
      <c r="H7" s="545"/>
      <c r="I7" s="545"/>
      <c r="J7" s="545"/>
      <c r="K7" s="545"/>
      <c r="L7" s="545"/>
      <c r="M7" s="545"/>
      <c r="N7" s="545"/>
      <c r="O7" s="545"/>
      <c r="P7" s="545"/>
      <c r="Q7" s="545"/>
      <c r="R7" s="545"/>
      <c r="S7" s="55" t="s">
        <v>0</v>
      </c>
      <c r="T7" s="7"/>
    </row>
    <row r="8" spans="1:20">
      <c r="A8" s="546"/>
      <c r="B8" s="546"/>
      <c r="C8" s="546"/>
      <c r="D8" s="546"/>
      <c r="E8" s="546"/>
      <c r="F8" s="546"/>
      <c r="G8" s="546"/>
      <c r="H8" s="546"/>
      <c r="I8" s="546"/>
      <c r="J8" s="546"/>
      <c r="K8" s="546"/>
      <c r="L8" s="546"/>
      <c r="M8" s="546"/>
      <c r="N8" s="546"/>
      <c r="O8" s="546"/>
      <c r="P8" s="546"/>
      <c r="Q8" s="546"/>
      <c r="R8" s="546"/>
      <c r="S8" s="55" t="s">
        <v>0</v>
      </c>
      <c r="T8" s="7"/>
    </row>
    <row r="9" spans="1:20" ht="15.75" customHeight="1">
      <c r="A9" s="591" t="s">
        <v>24</v>
      </c>
      <c r="B9" s="573" t="s">
        <v>125</v>
      </c>
      <c r="C9" s="574"/>
      <c r="D9" s="575"/>
      <c r="E9" s="579" t="s">
        <v>79</v>
      </c>
      <c r="F9" s="580"/>
      <c r="G9" s="581"/>
      <c r="H9" s="579" t="s">
        <v>80</v>
      </c>
      <c r="I9" s="580"/>
      <c r="J9" s="581"/>
      <c r="K9" s="573" t="s">
        <v>11</v>
      </c>
      <c r="L9" s="574"/>
      <c r="M9" s="575"/>
      <c r="N9" s="587" t="s">
        <v>104</v>
      </c>
      <c r="O9" s="589" t="s">
        <v>105</v>
      </c>
      <c r="P9" s="573" t="s">
        <v>117</v>
      </c>
      <c r="Q9" s="574"/>
      <c r="R9" s="575"/>
      <c r="S9" s="55" t="s">
        <v>0</v>
      </c>
      <c r="T9" s="7"/>
    </row>
    <row r="10" spans="1:20">
      <c r="A10" s="592"/>
      <c r="B10" s="576"/>
      <c r="C10" s="577"/>
      <c r="D10" s="578"/>
      <c r="E10" s="582"/>
      <c r="F10" s="583"/>
      <c r="G10" s="584"/>
      <c r="H10" s="582"/>
      <c r="I10" s="583"/>
      <c r="J10" s="584"/>
      <c r="K10" s="576"/>
      <c r="L10" s="577"/>
      <c r="M10" s="578"/>
      <c r="N10" s="588"/>
      <c r="O10" s="590"/>
      <c r="P10" s="576"/>
      <c r="Q10" s="577"/>
      <c r="R10" s="578"/>
      <c r="S10" s="55" t="s">
        <v>0</v>
      </c>
      <c r="T10" s="7"/>
    </row>
    <row r="11" spans="1:20" ht="16.5" thickBot="1">
      <c r="A11" s="593"/>
      <c r="B11" s="125" t="s">
        <v>86</v>
      </c>
      <c r="C11" s="126" t="s">
        <v>27</v>
      </c>
      <c r="D11" s="126" t="s">
        <v>88</v>
      </c>
      <c r="E11" s="125" t="s">
        <v>86</v>
      </c>
      <c r="F11" s="126" t="s">
        <v>27</v>
      </c>
      <c r="G11" s="126" t="s">
        <v>88</v>
      </c>
      <c r="H11" s="125" t="s">
        <v>86</v>
      </c>
      <c r="I11" s="126" t="s">
        <v>27</v>
      </c>
      <c r="J11" s="126" t="s">
        <v>88</v>
      </c>
      <c r="K11" s="125" t="s">
        <v>86</v>
      </c>
      <c r="L11" s="126" t="s">
        <v>27</v>
      </c>
      <c r="M11" s="126" t="s">
        <v>88</v>
      </c>
      <c r="N11" s="216" t="s">
        <v>88</v>
      </c>
      <c r="O11" s="217" t="s">
        <v>88</v>
      </c>
      <c r="P11" s="125" t="s">
        <v>86</v>
      </c>
      <c r="Q11" s="126" t="s">
        <v>27</v>
      </c>
      <c r="R11" s="127" t="s">
        <v>88</v>
      </c>
      <c r="S11" s="55" t="s">
        <v>0</v>
      </c>
      <c r="T11" s="7"/>
    </row>
    <row r="12" spans="1:20" s="32" customFormat="1">
      <c r="A12" s="314" t="s">
        <v>148</v>
      </c>
      <c r="B12" s="315">
        <v>0</v>
      </c>
      <c r="C12" s="316">
        <v>0</v>
      </c>
      <c r="D12" s="316">
        <v>198500</v>
      </c>
      <c r="E12" s="315">
        <v>0</v>
      </c>
      <c r="F12" s="316">
        <v>0</v>
      </c>
      <c r="G12" s="288">
        <v>-23605</v>
      </c>
      <c r="H12" s="315"/>
      <c r="I12" s="316"/>
      <c r="J12" s="316"/>
      <c r="K12" s="315">
        <v>0</v>
      </c>
      <c r="L12" s="316">
        <v>0</v>
      </c>
      <c r="M12" s="316">
        <f>-12500</f>
        <v>-12500</v>
      </c>
      <c r="N12" s="272">
        <v>18059</v>
      </c>
      <c r="O12" s="316">
        <v>15000</v>
      </c>
      <c r="P12" s="315">
        <f t="shared" ref="P12:Q13" si="0">B12+E12+H12+K12</f>
        <v>0</v>
      </c>
      <c r="Q12" s="316">
        <f t="shared" si="0"/>
        <v>0</v>
      </c>
      <c r="R12" s="273">
        <f>D12+G12+J12+M12+N12+O12</f>
        <v>195454</v>
      </c>
      <c r="S12" s="307" t="s">
        <v>0</v>
      </c>
      <c r="T12" s="308"/>
    </row>
    <row r="13" spans="1:20" s="32" customFormat="1">
      <c r="A13" s="317" t="s">
        <v>90</v>
      </c>
      <c r="B13" s="318">
        <f t="shared" ref="B13:P13" si="1">SUM(B12:B12)</f>
        <v>0</v>
      </c>
      <c r="C13" s="319">
        <f t="shared" si="1"/>
        <v>0</v>
      </c>
      <c r="D13" s="320">
        <f t="shared" si="1"/>
        <v>198500</v>
      </c>
      <c r="E13" s="318">
        <f t="shared" si="1"/>
        <v>0</v>
      </c>
      <c r="F13" s="319">
        <f t="shared" si="1"/>
        <v>0</v>
      </c>
      <c r="G13" s="384">
        <f t="shared" si="1"/>
        <v>-23605</v>
      </c>
      <c r="H13" s="318">
        <f t="shared" si="1"/>
        <v>0</v>
      </c>
      <c r="I13" s="319">
        <f t="shared" si="1"/>
        <v>0</v>
      </c>
      <c r="J13" s="320">
        <f t="shared" si="1"/>
        <v>0</v>
      </c>
      <c r="K13" s="318">
        <f t="shared" si="1"/>
        <v>0</v>
      </c>
      <c r="L13" s="319">
        <f t="shared" si="1"/>
        <v>0</v>
      </c>
      <c r="M13" s="320">
        <f t="shared" si="1"/>
        <v>-12500</v>
      </c>
      <c r="N13" s="321">
        <f t="shared" si="1"/>
        <v>18059</v>
      </c>
      <c r="O13" s="320">
        <f t="shared" si="1"/>
        <v>15000</v>
      </c>
      <c r="P13" s="318">
        <f t="shared" si="1"/>
        <v>0</v>
      </c>
      <c r="Q13" s="343">
        <f t="shared" si="0"/>
        <v>0</v>
      </c>
      <c r="R13" s="322">
        <f>SUM(R12:R12)</f>
        <v>195454</v>
      </c>
      <c r="S13" s="307" t="s">
        <v>0</v>
      </c>
      <c r="T13" s="308"/>
    </row>
    <row r="14" spans="1:20" s="32" customFormat="1">
      <c r="A14" s="323" t="s">
        <v>73</v>
      </c>
      <c r="B14" s="324" t="s">
        <v>87</v>
      </c>
      <c r="C14" s="325"/>
      <c r="D14" s="325"/>
      <c r="E14" s="324"/>
      <c r="F14" s="325"/>
      <c r="G14" s="325"/>
      <c r="H14" s="324"/>
      <c r="I14" s="325"/>
      <c r="J14" s="325"/>
      <c r="K14" s="324"/>
      <c r="L14" s="325"/>
      <c r="M14" s="325"/>
      <c r="N14" s="283"/>
      <c r="O14" s="325"/>
      <c r="P14" s="324"/>
      <c r="Q14" s="329">
        <f>C14+F14+I14+L14</f>
        <v>0</v>
      </c>
      <c r="R14" s="326"/>
      <c r="S14" s="307" t="s">
        <v>0</v>
      </c>
      <c r="T14" s="327"/>
    </row>
    <row r="15" spans="1:20" s="32" customFormat="1">
      <c r="A15" s="323" t="s">
        <v>72</v>
      </c>
      <c r="B15" s="328"/>
      <c r="C15" s="329">
        <f>SUM(C13:C14)</f>
        <v>0</v>
      </c>
      <c r="D15" s="329"/>
      <c r="E15" s="328"/>
      <c r="F15" s="329">
        <f>+F13+F14</f>
        <v>0</v>
      </c>
      <c r="G15" s="329"/>
      <c r="H15" s="328"/>
      <c r="I15" s="329">
        <f>+I13+I14</f>
        <v>0</v>
      </c>
      <c r="J15" s="329"/>
      <c r="K15" s="328"/>
      <c r="L15" s="329">
        <f>+L13+L14</f>
        <v>0</v>
      </c>
      <c r="M15" s="329"/>
      <c r="N15" s="330"/>
      <c r="O15" s="329"/>
      <c r="P15" s="328"/>
      <c r="Q15" s="329">
        <f>SUM(Q13:Q14)</f>
        <v>0</v>
      </c>
      <c r="R15" s="331"/>
      <c r="S15" s="307" t="s">
        <v>0</v>
      </c>
      <c r="T15" s="308"/>
    </row>
    <row r="16" spans="1:20" s="32" customFormat="1">
      <c r="A16" s="332" t="s">
        <v>74</v>
      </c>
      <c r="B16" s="315"/>
      <c r="C16" s="316"/>
      <c r="D16" s="316"/>
      <c r="E16" s="315"/>
      <c r="F16" s="316"/>
      <c r="G16" s="316"/>
      <c r="H16" s="315"/>
      <c r="I16" s="316"/>
      <c r="J16" s="316"/>
      <c r="K16" s="315"/>
      <c r="L16" s="316"/>
      <c r="M16" s="316"/>
      <c r="N16" s="272"/>
      <c r="O16" s="316"/>
      <c r="P16" s="315"/>
      <c r="Q16" s="316"/>
      <c r="R16" s="273"/>
      <c r="S16" s="307" t="s">
        <v>0</v>
      </c>
      <c r="T16" s="308"/>
    </row>
    <row r="17" spans="1:20" s="32" customFormat="1">
      <c r="A17" s="333" t="s">
        <v>29</v>
      </c>
      <c r="B17" s="315"/>
      <c r="C17" s="316">
        <v>0</v>
      </c>
      <c r="D17" s="316"/>
      <c r="E17" s="315"/>
      <c r="F17" s="316">
        <v>0</v>
      </c>
      <c r="G17" s="316"/>
      <c r="H17" s="315"/>
      <c r="I17" s="316">
        <v>0</v>
      </c>
      <c r="J17" s="316"/>
      <c r="K17" s="315"/>
      <c r="L17" s="316">
        <v>0</v>
      </c>
      <c r="M17" s="316"/>
      <c r="N17" s="272"/>
      <c r="O17" s="316"/>
      <c r="P17" s="315"/>
      <c r="Q17" s="316">
        <f>C17+F17+I17+L17</f>
        <v>0</v>
      </c>
      <c r="R17" s="273"/>
      <c r="S17" s="307" t="s">
        <v>0</v>
      </c>
      <c r="T17" s="308"/>
    </row>
    <row r="18" spans="1:20" s="32" customFormat="1">
      <c r="A18" s="334" t="s">
        <v>53</v>
      </c>
      <c r="B18" s="324"/>
      <c r="C18" s="325">
        <v>0</v>
      </c>
      <c r="D18" s="325"/>
      <c r="E18" s="324"/>
      <c r="F18" s="325">
        <v>0</v>
      </c>
      <c r="G18" s="325"/>
      <c r="H18" s="324"/>
      <c r="I18" s="325">
        <v>0</v>
      </c>
      <c r="J18" s="325"/>
      <c r="K18" s="324"/>
      <c r="L18" s="325">
        <v>0</v>
      </c>
      <c r="M18" s="325"/>
      <c r="N18" s="283"/>
      <c r="O18" s="325"/>
      <c r="P18" s="324"/>
      <c r="Q18" s="325">
        <f>C18+F18+I18+L18</f>
        <v>0</v>
      </c>
      <c r="R18" s="326"/>
      <c r="S18" s="307" t="s">
        <v>0</v>
      </c>
      <c r="T18" s="308"/>
    </row>
    <row r="19" spans="1:20" s="32" customFormat="1">
      <c r="A19" s="323" t="s">
        <v>75</v>
      </c>
      <c r="B19" s="324"/>
      <c r="C19" s="325">
        <f>C18+C17+C15</f>
        <v>0</v>
      </c>
      <c r="D19" s="335"/>
      <c r="E19" s="324"/>
      <c r="F19" s="325">
        <f>F18+F17+F15</f>
        <v>0</v>
      </c>
      <c r="G19" s="335"/>
      <c r="H19" s="324"/>
      <c r="I19" s="325">
        <f>I18+I17+I15</f>
        <v>0</v>
      </c>
      <c r="J19" s="335"/>
      <c r="K19" s="324"/>
      <c r="L19" s="325">
        <f>L18+L17+L15</f>
        <v>0</v>
      </c>
      <c r="M19" s="335"/>
      <c r="N19" s="336"/>
      <c r="O19" s="335"/>
      <c r="P19" s="324"/>
      <c r="Q19" s="325">
        <f>Q18+Q17+Q15</f>
        <v>0</v>
      </c>
      <c r="R19" s="337"/>
      <c r="S19" s="307" t="s">
        <v>0</v>
      </c>
      <c r="T19" s="308"/>
    </row>
    <row r="20" spans="1:20" s="32" customFormat="1">
      <c r="A20" s="344"/>
      <c r="B20" s="288"/>
      <c r="C20" s="288"/>
      <c r="D20" s="345"/>
      <c r="E20" s="288"/>
      <c r="F20" s="288"/>
      <c r="G20" s="345"/>
      <c r="H20" s="288"/>
      <c r="I20" s="288"/>
      <c r="J20" s="345"/>
      <c r="K20" s="288"/>
      <c r="L20" s="288"/>
      <c r="M20" s="345"/>
      <c r="N20" s="345"/>
      <c r="O20" s="345"/>
      <c r="P20" s="288"/>
      <c r="Q20" s="288"/>
      <c r="R20" s="345"/>
      <c r="S20" s="307"/>
      <c r="T20" s="308"/>
    </row>
    <row r="21" spans="1:20" s="248" customFormat="1">
      <c r="A21" s="585" t="s">
        <v>177</v>
      </c>
      <c r="B21" s="586"/>
      <c r="C21" s="586"/>
      <c r="D21" s="586"/>
      <c r="E21" s="586"/>
      <c r="F21" s="586"/>
      <c r="G21" s="586"/>
      <c r="H21" s="586"/>
      <c r="I21" s="586"/>
      <c r="J21" s="586"/>
      <c r="K21" s="586"/>
      <c r="L21" s="586"/>
      <c r="M21" s="586"/>
      <c r="N21" s="586"/>
      <c r="O21" s="586"/>
      <c r="P21" s="586"/>
      <c r="Q21" s="586"/>
      <c r="R21" s="586"/>
      <c r="S21" s="55"/>
      <c r="T21" s="7"/>
    </row>
    <row r="22" spans="1:20" s="248" customFormat="1">
      <c r="A22" s="249"/>
      <c r="B22" s="119"/>
      <c r="C22" s="119"/>
      <c r="D22" s="259"/>
      <c r="E22" s="119"/>
      <c r="F22" s="119"/>
      <c r="G22" s="259"/>
      <c r="H22" s="119"/>
      <c r="I22" s="119"/>
      <c r="J22" s="259"/>
      <c r="K22" s="119"/>
      <c r="L22" s="119"/>
      <c r="M22" s="259"/>
      <c r="N22" s="259"/>
      <c r="O22" s="259"/>
      <c r="P22" s="119"/>
      <c r="Q22" s="119"/>
      <c r="R22" s="259"/>
      <c r="S22" s="55"/>
      <c r="T22" s="7"/>
    </row>
    <row r="23" spans="1:20" s="248" customFormat="1" ht="30" customHeight="1">
      <c r="A23" s="585" t="s">
        <v>176</v>
      </c>
      <c r="B23" s="586"/>
      <c r="C23" s="586"/>
      <c r="D23" s="586"/>
      <c r="E23" s="586"/>
      <c r="F23" s="586"/>
      <c r="G23" s="586"/>
      <c r="H23" s="586"/>
      <c r="I23" s="586"/>
      <c r="J23" s="586"/>
      <c r="K23" s="586"/>
      <c r="L23" s="586"/>
      <c r="M23" s="586"/>
      <c r="N23" s="586"/>
      <c r="O23" s="586"/>
      <c r="P23" s="586"/>
      <c r="Q23" s="586"/>
      <c r="R23" s="586"/>
      <c r="S23" s="55"/>
      <c r="T23" s="7"/>
    </row>
    <row r="24" spans="1:20" s="248" customFormat="1">
      <c r="A24" s="249"/>
      <c r="B24" s="119"/>
      <c r="C24" s="119"/>
      <c r="D24" s="259"/>
      <c r="E24" s="119"/>
      <c r="F24" s="119"/>
      <c r="G24" s="259"/>
      <c r="H24" s="119"/>
      <c r="I24" s="119"/>
      <c r="J24" s="259"/>
      <c r="K24" s="119"/>
      <c r="L24" s="119"/>
      <c r="M24" s="259"/>
      <c r="N24" s="259"/>
      <c r="O24" s="259"/>
      <c r="P24" s="119"/>
      <c r="Q24" s="119"/>
      <c r="R24" s="259"/>
      <c r="S24" s="55"/>
      <c r="T24" s="7"/>
    </row>
    <row r="25" spans="1:20" s="248" customFormat="1">
      <c r="A25" s="585" t="s">
        <v>178</v>
      </c>
      <c r="B25" s="586"/>
      <c r="C25" s="586"/>
      <c r="D25" s="586"/>
      <c r="E25" s="586"/>
      <c r="F25" s="586"/>
      <c r="G25" s="586"/>
      <c r="H25" s="586"/>
      <c r="I25" s="586"/>
      <c r="J25" s="586"/>
      <c r="K25" s="586"/>
      <c r="L25" s="586"/>
      <c r="M25" s="586"/>
      <c r="N25" s="586"/>
      <c r="O25" s="586"/>
      <c r="P25" s="586"/>
      <c r="Q25" s="586"/>
      <c r="R25" s="586"/>
      <c r="S25" s="55"/>
      <c r="T25" s="7"/>
    </row>
    <row r="26" spans="1:20">
      <c r="A26" s="7"/>
      <c r="B26" s="1"/>
      <c r="C26" s="1"/>
      <c r="D26" s="1"/>
      <c r="E26" s="1"/>
      <c r="F26" s="1"/>
      <c r="G26" s="1"/>
      <c r="H26" s="1"/>
      <c r="I26" s="1"/>
      <c r="J26" s="1"/>
      <c r="K26" s="1"/>
      <c r="L26" s="1"/>
      <c r="M26" s="1"/>
      <c r="N26" s="1"/>
      <c r="O26" s="1"/>
      <c r="P26" s="1"/>
      <c r="Q26" s="1"/>
      <c r="R26" s="1"/>
      <c r="S26" s="50" t="s">
        <v>12</v>
      </c>
      <c r="T26" s="7"/>
    </row>
    <row r="27" spans="1:20">
      <c r="A27" s="1"/>
      <c r="B27" s="14"/>
      <c r="C27" s="1"/>
      <c r="D27" s="1"/>
      <c r="E27" s="1"/>
      <c r="F27" s="1"/>
      <c r="G27" s="1"/>
      <c r="H27" s="1"/>
      <c r="I27" s="1"/>
      <c r="J27" s="2"/>
      <c r="K27" s="1"/>
      <c r="L27" s="1"/>
      <c r="M27" s="1"/>
      <c r="N27" s="1"/>
      <c r="O27" s="1"/>
      <c r="P27" s="1"/>
      <c r="Q27" s="1"/>
      <c r="R27" s="1"/>
      <c r="S27" s="55"/>
      <c r="T27" s="7"/>
    </row>
    <row r="28" spans="1:20" s="7" customFormat="1" ht="16.5" customHeight="1">
      <c r="A28" s="572"/>
      <c r="B28" s="572"/>
      <c r="C28" s="572"/>
      <c r="D28" s="572"/>
      <c r="E28" s="572"/>
      <c r="F28" s="572"/>
      <c r="G28" s="572"/>
      <c r="H28" s="572"/>
      <c r="I28" s="572"/>
      <c r="J28" s="572"/>
      <c r="K28" s="572"/>
      <c r="L28" s="572"/>
      <c r="M28" s="572"/>
      <c r="N28" s="572"/>
      <c r="O28" s="572"/>
      <c r="P28" s="572"/>
      <c r="Q28" s="572"/>
      <c r="R28" s="572"/>
      <c r="S28" s="14"/>
    </row>
    <row r="29" spans="1:20" s="7" customFormat="1" ht="16.5" customHeight="1">
      <c r="A29" s="556"/>
      <c r="B29" s="557"/>
      <c r="C29" s="557"/>
      <c r="D29" s="557"/>
      <c r="E29" s="557"/>
      <c r="F29" s="557"/>
      <c r="G29" s="557"/>
      <c r="H29" s="557"/>
      <c r="I29" s="557"/>
      <c r="J29" s="557"/>
      <c r="K29" s="557"/>
      <c r="L29" s="557"/>
      <c r="M29" s="557"/>
      <c r="N29" s="557"/>
      <c r="O29" s="557"/>
      <c r="P29" s="557"/>
      <c r="Q29" s="557"/>
      <c r="R29" s="557"/>
      <c r="S29" s="14"/>
    </row>
    <row r="30" spans="1:20" s="7" customFormat="1" ht="16.5" customHeight="1">
      <c r="A30" s="214"/>
      <c r="B30" s="225"/>
      <c r="C30" s="225"/>
      <c r="D30" s="225"/>
      <c r="E30" s="225"/>
      <c r="F30" s="225"/>
      <c r="G30" s="225"/>
      <c r="H30" s="225"/>
      <c r="I30" s="225"/>
      <c r="J30" s="225"/>
      <c r="K30" s="225"/>
      <c r="L30" s="225"/>
      <c r="M30" s="225"/>
      <c r="N30" s="225"/>
      <c r="O30" s="225"/>
      <c r="P30" s="225"/>
      <c r="Q30" s="225"/>
      <c r="R30" s="225"/>
      <c r="S30" s="14"/>
    </row>
    <row r="31" spans="1:20" s="7" customFormat="1" ht="16.5" customHeight="1">
      <c r="A31" s="559"/>
      <c r="B31" s="556"/>
      <c r="C31" s="556"/>
      <c r="D31" s="556"/>
      <c r="E31" s="556"/>
      <c r="F31" s="556"/>
      <c r="G31" s="556"/>
      <c r="H31" s="556"/>
      <c r="I31" s="556"/>
      <c r="J31" s="556"/>
      <c r="K31" s="556"/>
      <c r="L31" s="556"/>
      <c r="M31" s="556"/>
      <c r="N31" s="556"/>
      <c r="O31" s="556"/>
      <c r="P31" s="556"/>
      <c r="Q31" s="556"/>
      <c r="R31" s="556"/>
      <c r="S31" s="14"/>
    </row>
    <row r="32" spans="1:20" s="7" customFormat="1" ht="16.5" customHeight="1">
      <c r="A32" s="556"/>
      <c r="B32" s="556"/>
      <c r="C32" s="556"/>
      <c r="D32" s="556"/>
      <c r="E32" s="556"/>
      <c r="F32" s="556"/>
      <c r="G32" s="556"/>
      <c r="H32" s="556"/>
      <c r="I32" s="556"/>
      <c r="J32" s="556"/>
      <c r="K32" s="556"/>
      <c r="L32" s="556"/>
      <c r="M32" s="556"/>
      <c r="N32" s="556"/>
      <c r="O32" s="556"/>
      <c r="P32" s="556"/>
      <c r="Q32" s="556"/>
      <c r="R32" s="556"/>
      <c r="S32" s="14"/>
    </row>
    <row r="33" spans="1:20" s="7" customFormat="1" ht="16.5" customHeight="1">
      <c r="A33" s="556"/>
      <c r="B33" s="557"/>
      <c r="C33" s="557"/>
      <c r="D33" s="557"/>
      <c r="E33" s="557"/>
      <c r="F33" s="557"/>
      <c r="G33" s="557"/>
      <c r="H33" s="557"/>
      <c r="I33" s="557"/>
      <c r="J33" s="557"/>
      <c r="K33" s="557"/>
      <c r="L33" s="557"/>
      <c r="M33" s="557"/>
      <c r="N33" s="557"/>
      <c r="O33" s="557"/>
      <c r="P33" s="557"/>
      <c r="Q33" s="557"/>
      <c r="R33" s="557"/>
      <c r="S33" s="14"/>
    </row>
    <row r="34" spans="1:20" s="7" customFormat="1" ht="16.5" customHeight="1">
      <c r="A34" s="548"/>
      <c r="B34" s="549"/>
      <c r="C34" s="549"/>
      <c r="D34" s="549"/>
      <c r="E34" s="549"/>
      <c r="F34" s="549"/>
      <c r="G34" s="549"/>
      <c r="H34" s="549"/>
      <c r="I34" s="549"/>
      <c r="J34" s="549"/>
      <c r="K34" s="549"/>
      <c r="L34" s="549"/>
      <c r="M34" s="549"/>
      <c r="N34" s="549"/>
      <c r="O34" s="549"/>
      <c r="P34" s="549"/>
      <c r="Q34" s="549"/>
      <c r="R34" s="549"/>
      <c r="S34" s="549"/>
    </row>
    <row r="35" spans="1:20" ht="18">
      <c r="A35" s="80"/>
      <c r="B35" s="14"/>
      <c r="C35" s="14"/>
      <c r="D35" s="14"/>
      <c r="E35" s="14"/>
      <c r="F35" s="14"/>
      <c r="G35" s="14"/>
      <c r="H35" s="14"/>
      <c r="I35" s="14"/>
      <c r="J35" s="14"/>
      <c r="K35" s="14"/>
      <c r="L35" s="14"/>
      <c r="M35" s="14"/>
      <c r="P35" s="14"/>
      <c r="Q35" s="14"/>
      <c r="R35" s="14"/>
      <c r="S35" s="14"/>
      <c r="T35" s="56"/>
    </row>
  </sheetData>
  <customSheetViews>
    <customSheetView guid="{3118AF25-8423-420A-806A-487665220C68}" scale="75" showPageBreaks="1" fitToPage="1" printArea="1" hiddenColumns="1" view="pageBreakPreview">
      <selection activeCell="R16" sqref="R16"/>
      <pageMargins left="0.75" right="0.75" top="1" bottom="1" header="0.5" footer="0.5"/>
      <pageSetup scale="62" orientation="landscape" r:id="rId1"/>
      <headerFooter alignWithMargins="0">
        <oddFooter>&amp;C&amp;"Times New Roman,Regular"Exhibit G:  Crosswalk of 2012 Availability</oddFooter>
      </headerFooter>
    </customSheetView>
    <customSheetView guid="{56C0A34E-45B4-448B-85E5-70B3A8E63333}" scale="75" showPageBreaks="1" fitToPage="1" printArea="1" view="pageBreakPreview">
      <selection activeCell="E13" sqref="E13"/>
      <pageMargins left="0.75" right="0.75" top="1" bottom="1" header="0.5" footer="0.5"/>
      <pageSetup scale="54" orientation="landscape" r:id="rId2"/>
      <headerFooter alignWithMargins="0">
        <oddFooter>&amp;C&amp;"Times New Roman,Regular"Exhibit G:  Crosswalk of 2012 Availability</oddFooter>
      </headerFooter>
    </customSheetView>
    <customSheetView guid="{4148B88B-8ED7-4FDE-9459-DEB244AD0552}" scale="75" showPageBreaks="1" fitToPage="1" printArea="1" hiddenColumns="1" view="pageBreakPreview">
      <selection activeCell="N11" sqref="N11"/>
      <pageMargins left="0.75" right="0.75" top="1" bottom="1" header="0.5" footer="0.5"/>
      <pageSetup scale="62" orientation="landscape" r:id="rId3"/>
      <headerFooter alignWithMargins="0">
        <oddFooter>&amp;C&amp;"Times New Roman,Regular"Exhibit G:  Crosswalk of 2012 Availability</oddFooter>
      </headerFooter>
    </customSheetView>
    <customSheetView guid="{12C66D54-5067-4346-818B-6EAB1C8A9183}" scale="75" showPageBreaks="1" fitToPage="1" printArea="1" hiddenColumns="1" view="pageBreakPreview">
      <selection activeCell="M44" sqref="M44"/>
      <pageMargins left="0.75" right="0.75" top="1" bottom="1" header="0.5" footer="0.5"/>
      <pageSetup scale="62" orientation="landscape" r:id="rId4"/>
      <headerFooter alignWithMargins="0">
        <oddFooter>&amp;C&amp;"Times New Roman,Regular"Exhibit G:  Crosswalk of 2012 Availability</oddFooter>
      </headerFooter>
    </customSheetView>
  </customSheetViews>
  <mergeCells count="25">
    <mergeCell ref="A34:S34"/>
    <mergeCell ref="H9:J10"/>
    <mergeCell ref="K9:M10"/>
    <mergeCell ref="A1:R1"/>
    <mergeCell ref="A2:R2"/>
    <mergeCell ref="A3:R3"/>
    <mergeCell ref="A4:R4"/>
    <mergeCell ref="A5:R5"/>
    <mergeCell ref="P9:R10"/>
    <mergeCell ref="N9:N10"/>
    <mergeCell ref="O9:O10"/>
    <mergeCell ref="A6:R6"/>
    <mergeCell ref="A7:R7"/>
    <mergeCell ref="A8:R8"/>
    <mergeCell ref="A9:A11"/>
    <mergeCell ref="A33:R33"/>
    <mergeCell ref="B9:D10"/>
    <mergeCell ref="A28:R28"/>
    <mergeCell ref="A29:R29"/>
    <mergeCell ref="A31:R31"/>
    <mergeCell ref="A32:R32"/>
    <mergeCell ref="E9:G10"/>
    <mergeCell ref="A21:R21"/>
    <mergeCell ref="A23:R23"/>
    <mergeCell ref="A25:R25"/>
  </mergeCells>
  <phoneticPr fontId="31" type="noConversion"/>
  <pageMargins left="0.75" right="0.75" top="1" bottom="1" header="0.5" footer="0.5"/>
  <pageSetup scale="62" orientation="landscape" r:id="rId5"/>
  <headerFooter alignWithMargins="0">
    <oddFooter>&amp;C&amp;"Times New Roman,Regular"Exhibit G:  Crosswalk of 2012 Availability</oddFooter>
  </headerFooter>
</worksheet>
</file>

<file path=xl/worksheets/sheet7.xml><?xml version="1.0" encoding="utf-8"?>
<worksheet xmlns="http://schemas.openxmlformats.org/spreadsheetml/2006/main" xmlns:r="http://schemas.openxmlformats.org/officeDocument/2006/relationships">
  <sheetPr codeName="Sheet13">
    <pageSetUpPr fitToPage="1"/>
  </sheetPr>
  <dimension ref="A1:AF29"/>
  <sheetViews>
    <sheetView showGridLines="0" showOutlineSymbols="0" view="pageBreakPreview" zoomScale="75" zoomScaleNormal="75" workbookViewId="0">
      <selection sqref="A1:N1"/>
    </sheetView>
  </sheetViews>
  <sheetFormatPr defaultColWidth="9.6640625" defaultRowHeight="15.75"/>
  <cols>
    <col min="1" max="1" width="4.44140625" style="14" customWidth="1"/>
    <col min="2" max="2" width="45.6640625" style="14" customWidth="1"/>
    <col min="3" max="3" width="6.5546875" style="14" customWidth="1"/>
    <col min="4" max="4" width="5.6640625" style="14" customWidth="1"/>
    <col min="5" max="5" width="10.44140625" style="14" bestFit="1" customWidth="1"/>
    <col min="6" max="7" width="5.6640625" style="14" customWidth="1"/>
    <col min="8" max="8" width="11.77734375" style="14" customWidth="1"/>
    <col min="9" max="10" width="5.6640625" style="14" customWidth="1"/>
    <col min="11" max="11" width="10.44140625" style="14" bestFit="1" customWidth="1"/>
    <col min="12" max="13" width="5.6640625" style="14" customWidth="1"/>
    <col min="14" max="14" width="7.6640625" style="14" customWidth="1"/>
    <col min="15" max="15" width="1.21875" style="54" customWidth="1"/>
    <col min="16" max="16" width="27.5546875" style="14" customWidth="1"/>
    <col min="17" max="20" width="7.6640625" style="14" customWidth="1"/>
    <col min="21" max="21" width="3.6640625" style="14" customWidth="1"/>
    <col min="22" max="24" width="7.6640625" style="14" customWidth="1"/>
    <col min="25" max="25" width="3.6640625" style="14" customWidth="1"/>
    <col min="26" max="28" width="7.6640625" style="14" customWidth="1"/>
    <col min="29" max="29" width="3.6640625" style="14" customWidth="1"/>
    <col min="30" max="32" width="7.6640625" style="14" customWidth="1"/>
    <col min="33" max="16384" width="9.6640625" style="14"/>
  </cols>
  <sheetData>
    <row r="1" spans="1:32" ht="20.25">
      <c r="A1" s="469" t="s">
        <v>179</v>
      </c>
      <c r="B1" s="594"/>
      <c r="C1" s="594"/>
      <c r="D1" s="594"/>
      <c r="E1" s="594"/>
      <c r="F1" s="594"/>
      <c r="G1" s="594"/>
      <c r="H1" s="594"/>
      <c r="I1" s="594"/>
      <c r="J1" s="594"/>
      <c r="K1" s="594"/>
      <c r="L1" s="594"/>
      <c r="M1" s="594"/>
      <c r="N1" s="594"/>
      <c r="O1" s="53" t="s">
        <v>0</v>
      </c>
      <c r="P1" s="1"/>
      <c r="Q1" s="1"/>
      <c r="R1" s="1"/>
      <c r="S1" s="1"/>
      <c r="T1" s="1"/>
      <c r="U1" s="1"/>
    </row>
    <row r="2" spans="1:32" ht="13.9" customHeight="1">
      <c r="A2" s="13"/>
      <c r="B2" s="6"/>
      <c r="C2" s="6"/>
      <c r="D2" s="6"/>
      <c r="E2" s="6"/>
      <c r="F2" s="6"/>
      <c r="G2" s="6"/>
      <c r="H2" s="6"/>
      <c r="I2" s="6"/>
      <c r="J2" s="6"/>
      <c r="K2" s="6"/>
      <c r="L2" s="6"/>
      <c r="M2" s="6"/>
      <c r="N2" s="6"/>
      <c r="O2" s="53" t="s">
        <v>0</v>
      </c>
      <c r="P2" s="1"/>
      <c r="Q2" s="1"/>
      <c r="R2" s="1"/>
      <c r="S2" s="1"/>
      <c r="T2" s="1"/>
      <c r="U2" s="1"/>
    </row>
    <row r="3" spans="1:32" ht="18.75">
      <c r="A3" s="595" t="s">
        <v>50</v>
      </c>
      <c r="B3" s="596"/>
      <c r="C3" s="596"/>
      <c r="D3" s="596"/>
      <c r="E3" s="596"/>
      <c r="F3" s="596"/>
      <c r="G3" s="596"/>
      <c r="H3" s="596"/>
      <c r="I3" s="596"/>
      <c r="J3" s="596"/>
      <c r="K3" s="596"/>
      <c r="L3" s="596"/>
      <c r="M3" s="596"/>
      <c r="N3" s="596"/>
      <c r="O3" s="53" t="s">
        <v>0</v>
      </c>
      <c r="P3" s="1"/>
      <c r="Q3" s="1"/>
      <c r="R3" s="1"/>
      <c r="S3" s="1"/>
      <c r="T3" s="1"/>
      <c r="U3" s="1"/>
    </row>
    <row r="4" spans="1:32" ht="16.5">
      <c r="A4" s="597" t="str">
        <f>+'B. Summary of Requirements '!A5</f>
        <v>Community Oriented Policing Services</v>
      </c>
      <c r="B4" s="598"/>
      <c r="C4" s="598"/>
      <c r="D4" s="598"/>
      <c r="E4" s="598"/>
      <c r="F4" s="598"/>
      <c r="G4" s="598"/>
      <c r="H4" s="598"/>
      <c r="I4" s="598"/>
      <c r="J4" s="598"/>
      <c r="K4" s="598"/>
      <c r="L4" s="598"/>
      <c r="M4" s="598"/>
      <c r="N4" s="598"/>
      <c r="O4" s="53" t="s">
        <v>0</v>
      </c>
      <c r="P4" s="1"/>
      <c r="Q4" s="1"/>
      <c r="R4" s="1"/>
      <c r="S4" s="1"/>
      <c r="T4" s="1"/>
      <c r="U4" s="1"/>
    </row>
    <row r="5" spans="1:32" ht="16.5">
      <c r="A5" s="597" t="str">
        <f>+'B. Summary of Requirements '!A6</f>
        <v>GRANT PROGRAMS</v>
      </c>
      <c r="B5" s="596"/>
      <c r="C5" s="596"/>
      <c r="D5" s="596"/>
      <c r="E5" s="596"/>
      <c r="F5" s="596"/>
      <c r="G5" s="596"/>
      <c r="H5" s="596"/>
      <c r="I5" s="596"/>
      <c r="J5" s="596"/>
      <c r="K5" s="596"/>
      <c r="L5" s="596"/>
      <c r="M5" s="596"/>
      <c r="N5" s="596"/>
      <c r="O5" s="53" t="s">
        <v>0</v>
      </c>
      <c r="P5" s="1"/>
      <c r="Q5" s="1"/>
      <c r="R5" s="1"/>
      <c r="S5" s="1"/>
      <c r="T5" s="1"/>
      <c r="U5" s="1"/>
    </row>
    <row r="6" spans="1:32">
      <c r="A6" s="599" t="s">
        <v>69</v>
      </c>
      <c r="B6" s="598"/>
      <c r="C6" s="598"/>
      <c r="D6" s="598"/>
      <c r="E6" s="598"/>
      <c r="F6" s="598"/>
      <c r="G6" s="598"/>
      <c r="H6" s="598"/>
      <c r="I6" s="598"/>
      <c r="J6" s="598"/>
      <c r="K6" s="598"/>
      <c r="L6" s="598"/>
      <c r="M6" s="598"/>
      <c r="N6" s="598"/>
      <c r="O6" s="53" t="s">
        <v>0</v>
      </c>
      <c r="P6" s="1"/>
      <c r="Q6" s="1"/>
      <c r="R6" s="1"/>
      <c r="S6" s="1"/>
      <c r="T6" s="1"/>
      <c r="U6" s="1"/>
    </row>
    <row r="7" spans="1:32">
      <c r="A7" s="6"/>
      <c r="B7" s="6"/>
      <c r="C7" s="6"/>
      <c r="D7" s="6"/>
      <c r="E7" s="6"/>
      <c r="F7" s="133"/>
      <c r="G7" s="133"/>
      <c r="H7" s="133"/>
      <c r="I7" s="6"/>
      <c r="J7" s="6"/>
      <c r="K7" s="6"/>
      <c r="L7" s="6"/>
      <c r="M7" s="6"/>
      <c r="N7" s="6"/>
      <c r="O7" s="53" t="s">
        <v>0</v>
      </c>
      <c r="P7" s="1"/>
      <c r="Q7" s="1"/>
      <c r="R7" s="1"/>
      <c r="S7" s="1"/>
      <c r="T7" s="1"/>
      <c r="U7" s="1"/>
    </row>
    <row r="8" spans="1:32">
      <c r="A8" s="436" t="s">
        <v>83</v>
      </c>
      <c r="B8" s="600"/>
      <c r="C8" s="603" t="s">
        <v>126</v>
      </c>
      <c r="D8" s="604"/>
      <c r="E8" s="605"/>
      <c r="F8" s="603" t="s">
        <v>119</v>
      </c>
      <c r="G8" s="604"/>
      <c r="H8" s="605"/>
      <c r="I8" s="603" t="s">
        <v>115</v>
      </c>
      <c r="J8" s="604"/>
      <c r="K8" s="605"/>
      <c r="L8" s="603" t="s">
        <v>23</v>
      </c>
      <c r="M8" s="604"/>
      <c r="N8" s="605"/>
      <c r="O8" s="53" t="s">
        <v>0</v>
      </c>
      <c r="P8" s="1"/>
      <c r="Q8" s="1"/>
      <c r="R8" s="1"/>
      <c r="S8" s="1"/>
      <c r="T8" s="1"/>
      <c r="U8" s="1"/>
    </row>
    <row r="9" spans="1:32" ht="16.5" thickBot="1">
      <c r="A9" s="601"/>
      <c r="B9" s="602"/>
      <c r="C9" s="125" t="s">
        <v>86</v>
      </c>
      <c r="D9" s="126" t="s">
        <v>27</v>
      </c>
      <c r="E9" s="127" t="s">
        <v>88</v>
      </c>
      <c r="F9" s="125" t="s">
        <v>86</v>
      </c>
      <c r="G9" s="126" t="s">
        <v>27</v>
      </c>
      <c r="H9" s="126" t="s">
        <v>88</v>
      </c>
      <c r="I9" s="125" t="s">
        <v>86</v>
      </c>
      <c r="J9" s="126" t="s">
        <v>27</v>
      </c>
      <c r="K9" s="126" t="s">
        <v>88</v>
      </c>
      <c r="L9" s="125" t="s">
        <v>86</v>
      </c>
      <c r="M9" s="126" t="s">
        <v>27</v>
      </c>
      <c r="N9" s="127" t="s">
        <v>88</v>
      </c>
      <c r="O9" s="53" t="s">
        <v>0</v>
      </c>
      <c r="P9" s="1"/>
      <c r="Q9" s="1"/>
      <c r="R9" s="1"/>
      <c r="S9" s="1"/>
      <c r="T9" s="1"/>
      <c r="U9" s="1"/>
    </row>
    <row r="10" spans="1:32">
      <c r="A10" s="611" t="s">
        <v>160</v>
      </c>
      <c r="B10" s="612"/>
      <c r="C10" s="118">
        <v>0</v>
      </c>
      <c r="D10" s="83">
        <v>0</v>
      </c>
      <c r="E10" s="61">
        <v>100</v>
      </c>
      <c r="F10" s="118">
        <v>0</v>
      </c>
      <c r="G10" s="83">
        <v>0</v>
      </c>
      <c r="H10" s="83">
        <v>0</v>
      </c>
      <c r="I10" s="118">
        <v>0</v>
      </c>
      <c r="J10" s="83">
        <v>0</v>
      </c>
      <c r="K10" s="83">
        <v>0</v>
      </c>
      <c r="L10" s="118">
        <f>I10-F10</f>
        <v>0</v>
      </c>
      <c r="M10" s="83">
        <f>J10-G10</f>
        <v>0</v>
      </c>
      <c r="N10" s="61">
        <f>K10-H10</f>
        <v>0</v>
      </c>
      <c r="O10" s="53" t="s">
        <v>0</v>
      </c>
      <c r="P10" s="1"/>
      <c r="Q10" s="1"/>
      <c r="R10" s="1"/>
      <c r="S10" s="1"/>
      <c r="T10" s="1"/>
      <c r="U10" s="1"/>
    </row>
    <row r="11" spans="1:32">
      <c r="A11" s="606"/>
      <c r="B11" s="607"/>
      <c r="C11" s="138"/>
      <c r="D11" s="139"/>
      <c r="E11" s="140"/>
      <c r="F11" s="138"/>
      <c r="G11" s="141"/>
      <c r="H11" s="141"/>
      <c r="I11" s="138"/>
      <c r="J11" s="141"/>
      <c r="K11" s="141"/>
      <c r="L11" s="138"/>
      <c r="M11" s="141"/>
      <c r="N11" s="140"/>
      <c r="O11" s="53" t="s">
        <v>0</v>
      </c>
      <c r="P11" s="1"/>
      <c r="Q11" s="1"/>
      <c r="R11" s="1"/>
      <c r="S11" s="1"/>
      <c r="T11" s="1"/>
      <c r="U11" s="1"/>
    </row>
    <row r="12" spans="1:32">
      <c r="A12" s="609" t="s">
        <v>84</v>
      </c>
      <c r="B12" s="610"/>
      <c r="C12" s="128">
        <f t="shared" ref="C12:N12" si="0">SUM(C10:C11)</f>
        <v>0</v>
      </c>
      <c r="D12" s="129">
        <f t="shared" si="0"/>
        <v>0</v>
      </c>
      <c r="E12" s="131">
        <f t="shared" si="0"/>
        <v>100</v>
      </c>
      <c r="F12" s="128">
        <f t="shared" si="0"/>
        <v>0</v>
      </c>
      <c r="G12" s="129">
        <f t="shared" si="0"/>
        <v>0</v>
      </c>
      <c r="H12" s="130">
        <f t="shared" si="0"/>
        <v>0</v>
      </c>
      <c r="I12" s="128">
        <f t="shared" si="0"/>
        <v>0</v>
      </c>
      <c r="J12" s="129">
        <f t="shared" si="0"/>
        <v>0</v>
      </c>
      <c r="K12" s="130">
        <f t="shared" si="0"/>
        <v>0</v>
      </c>
      <c r="L12" s="128">
        <f t="shared" si="0"/>
        <v>0</v>
      </c>
      <c r="M12" s="129">
        <f t="shared" si="0"/>
        <v>0</v>
      </c>
      <c r="N12" s="131">
        <f t="shared" si="0"/>
        <v>0</v>
      </c>
      <c r="O12" s="53" t="s">
        <v>12</v>
      </c>
      <c r="P12" s="1"/>
      <c r="Q12" s="1"/>
      <c r="R12" s="1"/>
      <c r="S12" s="1"/>
      <c r="T12" s="1"/>
      <c r="U12" s="1"/>
    </row>
    <row r="13" spans="1:32">
      <c r="A13" s="134"/>
      <c r="B13" s="134"/>
      <c r="C13" s="135"/>
      <c r="D13" s="135"/>
      <c r="E13" s="136"/>
      <c r="F13" s="135"/>
      <c r="G13" s="135"/>
      <c r="H13" s="136"/>
      <c r="I13" s="135"/>
      <c r="J13" s="135"/>
      <c r="K13" s="136"/>
      <c r="L13" s="135"/>
      <c r="M13" s="135"/>
      <c r="N13" s="136"/>
      <c r="O13" s="608" t="s">
        <v>12</v>
      </c>
      <c r="P13" s="608"/>
      <c r="Q13" s="1"/>
      <c r="R13" s="1"/>
      <c r="S13" s="1"/>
      <c r="T13" s="1"/>
      <c r="U13" s="1"/>
    </row>
    <row r="14" spans="1:32">
      <c r="A14" s="134"/>
      <c r="B14" s="134"/>
      <c r="C14" s="135"/>
      <c r="D14" s="135"/>
      <c r="E14" s="136"/>
      <c r="F14" s="135"/>
      <c r="G14" s="135"/>
      <c r="H14" s="136"/>
      <c r="I14" s="135"/>
      <c r="J14" s="135"/>
      <c r="K14" s="136"/>
      <c r="L14" s="135"/>
      <c r="M14" s="135"/>
      <c r="N14" s="136"/>
      <c r="O14" s="608"/>
      <c r="P14" s="608"/>
      <c r="Q14" s="1"/>
      <c r="R14" s="1"/>
      <c r="S14" s="1"/>
      <c r="T14" s="1"/>
      <c r="U14" s="1"/>
    </row>
    <row r="15" spans="1:32">
      <c r="A15" s="613"/>
      <c r="B15" s="614"/>
      <c r="C15" s="614"/>
      <c r="D15" s="614"/>
      <c r="E15" s="614"/>
      <c r="F15" s="614"/>
      <c r="G15" s="614"/>
      <c r="H15" s="614"/>
      <c r="I15" s="614"/>
      <c r="J15" s="614"/>
      <c r="K15" s="614"/>
      <c r="L15" s="614"/>
      <c r="M15" s="614"/>
      <c r="N15" s="614"/>
      <c r="O15" s="608"/>
      <c r="P15" s="608"/>
      <c r="Q15" s="15"/>
      <c r="R15" s="15"/>
      <c r="S15" s="15"/>
      <c r="T15" s="15"/>
      <c r="U15" s="15"/>
      <c r="V15" s="15"/>
      <c r="W15" s="15"/>
      <c r="X15" s="15"/>
      <c r="Y15" s="15"/>
      <c r="Z15" s="15"/>
      <c r="AA15" s="15"/>
      <c r="AB15" s="15"/>
      <c r="AC15" s="15"/>
      <c r="AD15" s="15"/>
      <c r="AE15" s="15"/>
      <c r="AF15" s="15"/>
    </row>
    <row r="16" spans="1:32">
      <c r="A16" s="1"/>
      <c r="B16" s="1"/>
      <c r="C16" s="2"/>
      <c r="D16" s="2"/>
      <c r="E16" s="2"/>
      <c r="F16" s="2"/>
      <c r="G16" s="2"/>
      <c r="H16" s="2"/>
      <c r="I16" s="2"/>
      <c r="J16" s="2"/>
      <c r="K16" s="2"/>
      <c r="L16" s="2"/>
      <c r="M16" s="2"/>
      <c r="N16" s="2"/>
      <c r="P16" s="15"/>
      <c r="Q16" s="15"/>
      <c r="R16" s="15"/>
      <c r="S16" s="15"/>
      <c r="T16" s="15"/>
      <c r="U16" s="15"/>
      <c r="V16" s="15"/>
      <c r="W16" s="15"/>
      <c r="X16" s="15"/>
      <c r="Y16" s="15"/>
      <c r="Z16" s="15"/>
      <c r="AA16" s="15"/>
      <c r="AB16" s="15"/>
      <c r="AC16" s="15"/>
      <c r="AD16" s="15"/>
      <c r="AE16" s="15"/>
      <c r="AF16" s="15"/>
    </row>
    <row r="17" spans="1:32">
      <c r="A17" s="21"/>
      <c r="B17" s="21"/>
      <c r="C17" s="49"/>
      <c r="D17" s="49"/>
      <c r="E17" s="49"/>
      <c r="F17" s="49"/>
      <c r="G17" s="49"/>
      <c r="H17" s="49"/>
      <c r="I17" s="49"/>
      <c r="J17" s="49"/>
      <c r="K17" s="49"/>
      <c r="L17" s="49"/>
      <c r="M17" s="49"/>
      <c r="N17" s="49"/>
      <c r="P17" s="15"/>
      <c r="Q17" s="15"/>
      <c r="R17" s="15"/>
      <c r="S17" s="15"/>
      <c r="T17" s="15"/>
      <c r="U17" s="15"/>
      <c r="V17" s="15"/>
      <c r="W17" s="15"/>
      <c r="X17" s="15"/>
      <c r="Y17" s="15"/>
      <c r="Z17" s="15"/>
      <c r="AA17" s="15"/>
      <c r="AB17" s="15"/>
      <c r="AC17" s="15"/>
      <c r="AD17" s="15"/>
      <c r="AE17" s="15"/>
      <c r="AF17" s="15"/>
    </row>
    <row r="18" spans="1:32">
      <c r="A18" s="22"/>
      <c r="B18" s="22"/>
      <c r="C18" s="22"/>
      <c r="D18" s="22"/>
      <c r="E18" s="22"/>
      <c r="F18" s="22"/>
      <c r="G18" s="22"/>
      <c r="H18" s="22"/>
      <c r="I18" s="22"/>
      <c r="J18" s="22"/>
      <c r="K18" s="22"/>
      <c r="L18" s="22"/>
      <c r="M18" s="22"/>
      <c r="N18" s="22"/>
      <c r="P18" s="15"/>
      <c r="Q18" s="15"/>
      <c r="R18" s="15"/>
      <c r="S18" s="15"/>
      <c r="T18" s="15"/>
      <c r="U18" s="15"/>
      <c r="V18" s="15"/>
      <c r="W18" s="15"/>
      <c r="X18" s="15"/>
      <c r="Y18" s="15"/>
      <c r="Z18" s="15"/>
      <c r="AA18" s="15"/>
      <c r="AB18" s="15"/>
      <c r="AC18" s="15"/>
      <c r="AD18" s="15"/>
      <c r="AE18" s="15"/>
      <c r="AF18" s="15"/>
    </row>
    <row r="19" spans="1:32" ht="18">
      <c r="A19" s="37"/>
      <c r="B19" s="41"/>
      <c r="C19" s="41"/>
      <c r="D19" s="41"/>
      <c r="E19" s="41"/>
      <c r="F19" s="41"/>
      <c r="G19" s="41"/>
      <c r="H19" s="41"/>
      <c r="I19" s="41"/>
      <c r="J19" s="41"/>
      <c r="K19" s="41"/>
      <c r="L19" s="41"/>
      <c r="M19" s="41"/>
      <c r="N19" s="41"/>
      <c r="P19" s="16"/>
      <c r="Q19" s="17"/>
      <c r="R19" s="17"/>
      <c r="S19" s="17"/>
      <c r="T19" s="17"/>
      <c r="U19" s="17"/>
      <c r="V19" s="17"/>
      <c r="W19" s="17"/>
      <c r="X19" s="17"/>
      <c r="Y19" s="17"/>
      <c r="Z19" s="17"/>
      <c r="AA19" s="17"/>
      <c r="AB19" s="17"/>
      <c r="AC19" s="17"/>
      <c r="AD19" s="17"/>
      <c r="AE19" s="17"/>
      <c r="AF19" s="17"/>
    </row>
    <row r="20" spans="1:32" ht="42.75" customHeight="1">
      <c r="A20" s="615"/>
      <c r="B20" s="616"/>
      <c r="C20" s="616"/>
      <c r="D20" s="616"/>
      <c r="E20" s="616"/>
      <c r="F20" s="616"/>
      <c r="G20" s="616"/>
      <c r="H20" s="616"/>
      <c r="I20" s="616"/>
      <c r="J20" s="616"/>
      <c r="K20" s="616"/>
      <c r="L20" s="616"/>
      <c r="M20" s="616"/>
      <c r="N20" s="617"/>
      <c r="P20" s="16"/>
      <c r="Q20" s="17"/>
      <c r="R20" s="17"/>
      <c r="S20" s="17"/>
      <c r="T20" s="17"/>
      <c r="U20" s="17"/>
      <c r="V20" s="17"/>
      <c r="W20" s="17"/>
      <c r="X20" s="17"/>
      <c r="Y20" s="17"/>
      <c r="Z20" s="17"/>
      <c r="AA20" s="17"/>
      <c r="AB20" s="17"/>
      <c r="AC20" s="17"/>
      <c r="AD20" s="17"/>
      <c r="AE20" s="17"/>
      <c r="AF20" s="17"/>
    </row>
    <row r="21" spans="1:32">
      <c r="A21" s="36"/>
      <c r="B21" s="36"/>
      <c r="C21" s="36"/>
      <c r="D21" s="36"/>
      <c r="E21" s="36"/>
      <c r="F21" s="36"/>
      <c r="G21" s="36"/>
      <c r="H21" s="36"/>
      <c r="I21" s="36"/>
      <c r="J21" s="36"/>
      <c r="K21" s="36"/>
      <c r="L21" s="36"/>
      <c r="M21" s="36"/>
      <c r="N21" s="36"/>
      <c r="P21" s="15"/>
      <c r="Q21" s="15"/>
      <c r="R21" s="15"/>
      <c r="S21" s="15"/>
      <c r="T21" s="15"/>
      <c r="U21" s="15"/>
      <c r="V21" s="15"/>
      <c r="W21" s="15"/>
      <c r="X21" s="15"/>
      <c r="Y21" s="15"/>
      <c r="Z21" s="15"/>
      <c r="AA21" s="15"/>
      <c r="AB21" s="15"/>
      <c r="AC21" s="15"/>
      <c r="AD21" s="15"/>
      <c r="AE21" s="15"/>
      <c r="AF21" s="15"/>
    </row>
    <row r="22" spans="1:32" ht="96.75" customHeight="1">
      <c r="A22" s="620"/>
      <c r="B22" s="621"/>
      <c r="C22" s="621"/>
      <c r="D22" s="621"/>
      <c r="E22" s="621"/>
      <c r="F22" s="621"/>
      <c r="G22" s="621"/>
      <c r="H22" s="621"/>
      <c r="I22" s="621"/>
      <c r="J22" s="621"/>
      <c r="K22" s="621"/>
      <c r="L22" s="621"/>
      <c r="M22" s="621"/>
      <c r="N22" s="621"/>
      <c r="P22" s="15"/>
      <c r="Q22" s="15"/>
      <c r="R22" s="15"/>
      <c r="S22" s="15"/>
      <c r="T22" s="15"/>
      <c r="U22" s="15"/>
      <c r="V22" s="15"/>
      <c r="W22" s="15"/>
      <c r="X22" s="15"/>
      <c r="Y22" s="15"/>
      <c r="Z22" s="15"/>
      <c r="AA22" s="15"/>
      <c r="AB22" s="15"/>
      <c r="AC22" s="15"/>
      <c r="AD22" s="15"/>
      <c r="AE22" s="15"/>
      <c r="AF22" s="15"/>
    </row>
    <row r="23" spans="1:32" ht="18.75" customHeight="1">
      <c r="A23" s="124"/>
      <c r="B23" s="124"/>
      <c r="C23" s="124"/>
      <c r="D23" s="124"/>
      <c r="E23" s="124"/>
      <c r="F23" s="124"/>
      <c r="G23" s="124"/>
      <c r="H23" s="124"/>
      <c r="I23" s="124"/>
      <c r="J23" s="124"/>
      <c r="K23" s="124"/>
      <c r="L23" s="124"/>
      <c r="M23" s="124"/>
      <c r="N23" s="124"/>
      <c r="P23" s="15"/>
      <c r="Q23" s="15"/>
      <c r="R23" s="15"/>
      <c r="S23" s="15"/>
      <c r="T23" s="15"/>
      <c r="U23" s="15"/>
      <c r="V23" s="15"/>
      <c r="W23" s="15"/>
      <c r="X23" s="15"/>
      <c r="Y23" s="15"/>
      <c r="Z23" s="15"/>
      <c r="AA23" s="15"/>
      <c r="AB23" s="15"/>
      <c r="AC23" s="15"/>
      <c r="AD23" s="15"/>
      <c r="AE23" s="15"/>
      <c r="AF23" s="15"/>
    </row>
    <row r="24" spans="1:32" ht="15.75" customHeight="1">
      <c r="A24" s="618"/>
      <c r="B24" s="619"/>
      <c r="C24" s="619"/>
      <c r="D24" s="619"/>
      <c r="E24" s="619"/>
      <c r="F24" s="619"/>
      <c r="G24" s="619"/>
      <c r="H24" s="619"/>
      <c r="I24" s="619"/>
      <c r="J24" s="619"/>
      <c r="K24" s="619"/>
      <c r="L24" s="619"/>
      <c r="M24" s="619"/>
      <c r="N24" s="619"/>
      <c r="P24" s="15"/>
      <c r="Q24" s="15"/>
      <c r="R24" s="15"/>
      <c r="S24" s="15"/>
      <c r="T24" s="15"/>
      <c r="U24" s="15"/>
      <c r="V24" s="15"/>
      <c r="W24" s="15"/>
      <c r="X24" s="15"/>
      <c r="Y24" s="15"/>
      <c r="Z24" s="15"/>
      <c r="AA24" s="15"/>
      <c r="AB24" s="15"/>
      <c r="AC24" s="15"/>
      <c r="AD24" s="15"/>
      <c r="AE24" s="15"/>
      <c r="AF24" s="15"/>
    </row>
    <row r="25" spans="1:32" ht="24" customHeight="1">
      <c r="A25" s="619"/>
      <c r="B25" s="619"/>
      <c r="C25" s="619"/>
      <c r="D25" s="619"/>
      <c r="E25" s="619"/>
      <c r="F25" s="619"/>
      <c r="G25" s="619"/>
      <c r="H25" s="619"/>
      <c r="I25" s="619"/>
      <c r="J25" s="619"/>
      <c r="K25" s="619"/>
      <c r="L25" s="619"/>
      <c r="M25" s="619"/>
      <c r="N25" s="619"/>
      <c r="P25" s="15"/>
      <c r="Q25" s="15"/>
      <c r="R25" s="15"/>
      <c r="S25" s="15"/>
      <c r="T25" s="15"/>
      <c r="U25" s="15"/>
      <c r="V25" s="15"/>
      <c r="W25" s="15"/>
      <c r="X25" s="15"/>
      <c r="Y25" s="15"/>
      <c r="Z25" s="15"/>
      <c r="AA25" s="15"/>
      <c r="AB25" s="15"/>
      <c r="AC25" s="15"/>
      <c r="AD25" s="15"/>
      <c r="AE25" s="15"/>
      <c r="AF25" s="15"/>
    </row>
    <row r="26" spans="1:32" ht="15.75" customHeight="1">
      <c r="A26" s="36"/>
      <c r="B26" s="36"/>
      <c r="C26" s="36"/>
      <c r="D26" s="36"/>
      <c r="E26" s="36"/>
      <c r="F26" s="36"/>
      <c r="G26" s="36"/>
      <c r="H26" s="36"/>
      <c r="I26" s="36"/>
      <c r="J26" s="36"/>
      <c r="K26" s="36"/>
      <c r="L26" s="36"/>
      <c r="M26" s="36"/>
      <c r="N26" s="36"/>
      <c r="P26" s="15"/>
      <c r="Q26" s="15"/>
      <c r="R26" s="15"/>
      <c r="S26" s="15"/>
      <c r="T26" s="15"/>
      <c r="U26" s="15"/>
      <c r="V26" s="15"/>
      <c r="W26" s="15"/>
      <c r="X26" s="15"/>
      <c r="Y26" s="15"/>
      <c r="Z26" s="15"/>
      <c r="AA26" s="15"/>
      <c r="AB26" s="15"/>
      <c r="AC26" s="15"/>
      <c r="AD26" s="15"/>
      <c r="AE26" s="15"/>
      <c r="AF26" s="15"/>
    </row>
    <row r="27" spans="1:32" ht="18" customHeight="1">
      <c r="A27" s="616"/>
      <c r="B27" s="616"/>
      <c r="C27" s="616"/>
      <c r="D27" s="616"/>
      <c r="E27" s="616"/>
      <c r="F27" s="616"/>
      <c r="G27" s="616"/>
      <c r="H27" s="616"/>
      <c r="I27" s="616"/>
      <c r="J27" s="616"/>
      <c r="K27" s="616"/>
      <c r="L27" s="616"/>
      <c r="M27" s="616"/>
      <c r="N27" s="617"/>
      <c r="P27" s="15"/>
      <c r="Q27" s="15"/>
      <c r="R27" s="15"/>
      <c r="S27" s="15"/>
      <c r="T27" s="15"/>
      <c r="U27" s="15"/>
      <c r="V27" s="15"/>
      <c r="W27" s="15"/>
      <c r="X27" s="15"/>
      <c r="Y27" s="15"/>
      <c r="Z27" s="15"/>
      <c r="AA27" s="15"/>
      <c r="AB27" s="15"/>
      <c r="AC27" s="15"/>
      <c r="AD27" s="15"/>
      <c r="AE27" s="15"/>
      <c r="AF27" s="15"/>
    </row>
    <row r="28" spans="1:32">
      <c r="A28" s="1"/>
      <c r="B28" s="1"/>
      <c r="C28" s="1"/>
      <c r="D28" s="1"/>
      <c r="E28" s="1"/>
      <c r="F28" s="1"/>
      <c r="G28" s="1"/>
      <c r="H28" s="1"/>
      <c r="I28" s="1"/>
      <c r="J28" s="1"/>
      <c r="K28" s="1"/>
      <c r="L28" s="1"/>
      <c r="M28" s="1"/>
      <c r="N28" s="1"/>
      <c r="P28" s="15"/>
      <c r="Q28" s="15"/>
      <c r="R28" s="15"/>
      <c r="S28" s="15"/>
      <c r="T28" s="15"/>
      <c r="U28" s="15"/>
      <c r="V28" s="15"/>
      <c r="W28" s="15"/>
      <c r="X28" s="15"/>
      <c r="Y28" s="15"/>
      <c r="Z28" s="15"/>
      <c r="AA28" s="15"/>
      <c r="AB28" s="15"/>
      <c r="AC28" s="15"/>
      <c r="AD28" s="15"/>
      <c r="AE28" s="15"/>
      <c r="AF28" s="15"/>
    </row>
    <row r="29" spans="1:32" ht="18">
      <c r="A29" s="615"/>
      <c r="B29" s="616"/>
      <c r="C29" s="616"/>
      <c r="D29" s="616"/>
      <c r="E29" s="616"/>
      <c r="F29" s="616"/>
      <c r="G29" s="616"/>
      <c r="H29" s="616"/>
      <c r="I29" s="616"/>
      <c r="J29" s="616"/>
      <c r="K29" s="616"/>
      <c r="L29" s="616"/>
      <c r="M29" s="616"/>
      <c r="N29" s="617"/>
      <c r="P29" s="15"/>
      <c r="Q29" s="15"/>
      <c r="R29" s="15"/>
      <c r="S29" s="15"/>
      <c r="T29" s="15"/>
      <c r="U29" s="15"/>
      <c r="V29" s="15"/>
      <c r="W29" s="15"/>
      <c r="X29" s="15"/>
      <c r="Y29" s="15"/>
      <c r="Z29" s="15"/>
      <c r="AA29" s="15"/>
      <c r="AB29" s="15"/>
      <c r="AC29" s="15"/>
      <c r="AD29" s="15"/>
      <c r="AE29" s="15"/>
      <c r="AF29" s="15"/>
    </row>
  </sheetData>
  <customSheetViews>
    <customSheetView guid="{3118AF25-8423-420A-806A-487665220C68}" scale="75" showPageBreaks="1" showGridLines="0" outlineSymbols="0" fitToPage="1" printArea="1" view="pageBreakPreview">
      <selection activeCell="A33" sqref="A33"/>
      <pageMargins left="1" right="1" top="0.5" bottom="0.55000000000000004" header="0" footer="0"/>
      <printOptions horizontalCentered="1"/>
      <pageSetup scale="70" orientation="landscape" horizontalDpi="300" verticalDpi="300" r:id="rId1"/>
      <headerFooter alignWithMargins="0">
        <oddFooter>&amp;C&amp;"Times New Roman,Regular"Exhibit H - Summary of Reimbursable Resources</oddFooter>
      </headerFooter>
    </customSheetView>
    <customSheetView guid="{56C0A34E-45B4-448B-85E5-70B3A8E63333}" scale="75" showPageBreaks="1" showGridLines="0" outlineSymbols="0" fitToPage="1" printArea="1" view="pageBreakPreview">
      <selection activeCell="A33" sqref="A33"/>
      <pageMargins left="1" right="1" top="0.5" bottom="0.55000000000000004" header="0" footer="0"/>
      <printOptions horizontalCentered="1"/>
      <pageSetup scale="70" orientation="landscape" horizontalDpi="300" verticalDpi="300" r:id="rId2"/>
      <headerFooter alignWithMargins="0">
        <oddFooter>&amp;C&amp;"Times New Roman,Regular"Exhibit H - Summary of Reimbursable Resources</oddFooter>
      </headerFooter>
    </customSheetView>
    <customSheetView guid="{4148B88B-8ED7-4FDE-9459-DEB244AD0552}" scale="75" showPageBreaks="1" showGridLines="0" outlineSymbols="0" fitToPage="1" printArea="1" view="pageBreakPreview">
      <selection activeCell="A33" sqref="A33"/>
      <pageMargins left="1" right="1" top="0.5" bottom="0.55000000000000004" header="0" footer="0"/>
      <printOptions horizontalCentered="1"/>
      <pageSetup scale="70" orientation="landscape" horizontalDpi="300" verticalDpi="300" r:id="rId3"/>
      <headerFooter alignWithMargins="0">
        <oddFooter>&amp;C&amp;"Times New Roman,Regular"Exhibit H - Summary of Reimbursable Resources</oddFooter>
      </headerFooter>
    </customSheetView>
    <customSheetView guid="{12C66D54-5067-4346-818B-6EAB1C8A9183}" scale="75" showPageBreaks="1" showGridLines="0" outlineSymbols="0" fitToPage="1" printArea="1" view="pageBreakPreview">
      <selection activeCell="A33" sqref="A33"/>
      <pageMargins left="1" right="1" top="0.5" bottom="0.55000000000000004" header="0" footer="0"/>
      <printOptions horizontalCentered="1"/>
      <pageSetup scale="70" orientation="landscape" horizontalDpi="300" verticalDpi="300" r:id="rId4"/>
      <headerFooter alignWithMargins="0">
        <oddFooter>&amp;C&amp;"Times New Roman,Regular"Exhibit H - Summary of Reimbursable Resources</oddFooter>
      </headerFooter>
    </customSheetView>
  </customSheetViews>
  <mergeCells count="20">
    <mergeCell ref="O13:P15"/>
    <mergeCell ref="A12:B12"/>
    <mergeCell ref="A10:B10"/>
    <mergeCell ref="A15:N15"/>
    <mergeCell ref="A29:N29"/>
    <mergeCell ref="A27:N27"/>
    <mergeCell ref="A24:N25"/>
    <mergeCell ref="A20:N20"/>
    <mergeCell ref="A22:N22"/>
    <mergeCell ref="A8:B9"/>
    <mergeCell ref="L8:N8"/>
    <mergeCell ref="I8:K8"/>
    <mergeCell ref="A11:B11"/>
    <mergeCell ref="F8:H8"/>
    <mergeCell ref="C8:E8"/>
    <mergeCell ref="A1:N1"/>
    <mergeCell ref="A3:N3"/>
    <mergeCell ref="A4:N4"/>
    <mergeCell ref="A5:N5"/>
    <mergeCell ref="A6:N6"/>
  </mergeCells>
  <phoneticPr fontId="0" type="noConversion"/>
  <printOptions horizontalCentered="1"/>
  <pageMargins left="1" right="1" top="0.5" bottom="0.55000000000000004" header="0" footer="0"/>
  <pageSetup scale="70" orientation="landscape" horizontalDpi="300" verticalDpi="300" r:id="rId5"/>
  <headerFooter alignWithMargins="0">
    <oddFooter>&amp;C&amp;"Times New Roman,Regular"Exhibit H - Summary of Reimbursable Resources</oddFooter>
  </headerFooter>
  <ignoredErrors>
    <ignoredError sqref="H12" formula="1"/>
  </ignoredErrors>
</worksheet>
</file>

<file path=xl/worksheets/sheet8.xml><?xml version="1.0" encoding="utf-8"?>
<worksheet xmlns="http://schemas.openxmlformats.org/spreadsheetml/2006/main" xmlns:r="http://schemas.openxmlformats.org/officeDocument/2006/relationships">
  <sheetPr codeName="Sheet17"/>
  <dimension ref="A1:Z200"/>
  <sheetViews>
    <sheetView view="pageBreakPreview" zoomScaleNormal="100" zoomScaleSheetLayoutView="100" workbookViewId="0">
      <selection activeCell="C46" sqref="C46"/>
    </sheetView>
  </sheetViews>
  <sheetFormatPr defaultRowHeight="15.75"/>
  <cols>
    <col min="1" max="1" width="65.33203125" style="3" customWidth="1"/>
    <col min="2" max="2" width="8.88671875" style="3"/>
    <col min="3" max="3" width="10.109375" style="3" customWidth="1"/>
    <col min="4" max="4" width="11.5546875" style="3" bestFit="1" customWidth="1"/>
    <col min="5" max="5" width="10.6640625" style="3" customWidth="1"/>
    <col min="6" max="6" width="8.88671875" style="3"/>
    <col min="7" max="7" width="10.5546875" style="3" bestFit="1" customWidth="1"/>
    <col min="8" max="8" width="8.88671875" style="3"/>
    <col min="9" max="9" width="10.33203125" style="3" customWidth="1"/>
    <col min="10" max="12" width="8.88671875" style="3" hidden="1" customWidth="1"/>
    <col min="13" max="13" width="1" style="52" customWidth="1"/>
    <col min="15" max="16384" width="8.88671875" style="3"/>
  </cols>
  <sheetData>
    <row r="1" spans="1:15" ht="19.149999999999999" customHeight="1">
      <c r="A1" s="469" t="s">
        <v>180</v>
      </c>
      <c r="B1" s="622"/>
      <c r="C1" s="622"/>
      <c r="D1" s="622"/>
      <c r="E1" s="622"/>
      <c r="F1" s="622"/>
      <c r="G1" s="622"/>
      <c r="H1" s="622"/>
      <c r="I1" s="622"/>
      <c r="M1" s="51" t="s">
        <v>0</v>
      </c>
    </row>
    <row r="2" spans="1:15" ht="19.149999999999999" customHeight="1">
      <c r="A2" s="623"/>
      <c r="B2" s="624"/>
      <c r="C2" s="624"/>
      <c r="D2" s="624"/>
      <c r="E2" s="624"/>
      <c r="F2" s="624"/>
      <c r="G2" s="624"/>
      <c r="H2" s="624"/>
      <c r="I2" s="624"/>
      <c r="M2" s="51" t="s">
        <v>0</v>
      </c>
    </row>
    <row r="3" spans="1:15" ht="18.75">
      <c r="A3" s="625" t="s">
        <v>52</v>
      </c>
      <c r="B3" s="622"/>
      <c r="C3" s="622"/>
      <c r="D3" s="622"/>
      <c r="E3" s="622"/>
      <c r="F3" s="622"/>
      <c r="G3" s="622"/>
      <c r="H3" s="622"/>
      <c r="I3" s="622"/>
      <c r="M3" s="51" t="s">
        <v>0</v>
      </c>
    </row>
    <row r="4" spans="1:15" s="346" customFormat="1" ht="16.5">
      <c r="A4" s="626" t="str">
        <f>+'B. Summary of Requirements '!A5</f>
        <v>Community Oriented Policing Services</v>
      </c>
      <c r="B4" s="627"/>
      <c r="C4" s="627"/>
      <c r="D4" s="627"/>
      <c r="E4" s="627"/>
      <c r="F4" s="627"/>
      <c r="G4" s="627"/>
      <c r="H4" s="627"/>
      <c r="I4" s="627"/>
      <c r="M4" s="347" t="s">
        <v>0</v>
      </c>
      <c r="N4" s="32"/>
    </row>
    <row r="5" spans="1:15" s="346" customFormat="1" ht="16.5">
      <c r="A5" s="626" t="str">
        <f>+'B. Summary of Requirements '!A6</f>
        <v>GRANT PROGRAMS</v>
      </c>
      <c r="B5" s="627"/>
      <c r="C5" s="627"/>
      <c r="D5" s="627"/>
      <c r="E5" s="627"/>
      <c r="F5" s="627"/>
      <c r="G5" s="627"/>
      <c r="H5" s="627"/>
      <c r="I5" s="627"/>
      <c r="M5" s="347" t="s">
        <v>0</v>
      </c>
      <c r="N5" s="32"/>
    </row>
    <row r="6" spans="1:15" s="346" customFormat="1">
      <c r="A6" s="642" t="s">
        <v>69</v>
      </c>
      <c r="B6" s="627"/>
      <c r="C6" s="627"/>
      <c r="D6" s="627"/>
      <c r="E6" s="627"/>
      <c r="F6" s="627"/>
      <c r="G6" s="627"/>
      <c r="H6" s="627"/>
      <c r="I6" s="627"/>
      <c r="M6" s="347" t="s">
        <v>0</v>
      </c>
      <c r="N6" s="32"/>
    </row>
    <row r="7" spans="1:15" s="346" customFormat="1" ht="11.25" customHeight="1">
      <c r="A7" s="639"/>
      <c r="B7" s="639"/>
      <c r="C7" s="639"/>
      <c r="D7" s="639"/>
      <c r="E7" s="639"/>
      <c r="F7" s="639"/>
      <c r="G7" s="639"/>
      <c r="H7" s="639"/>
      <c r="I7" s="639"/>
      <c r="M7" s="347" t="s">
        <v>0</v>
      </c>
      <c r="N7" s="32"/>
    </row>
    <row r="8" spans="1:15" s="346" customFormat="1" ht="44.25" customHeight="1">
      <c r="A8" s="640" t="s">
        <v>48</v>
      </c>
      <c r="B8" s="643" t="s">
        <v>120</v>
      </c>
      <c r="C8" s="644"/>
      <c r="D8" s="648" t="s">
        <v>117</v>
      </c>
      <c r="E8" s="649"/>
      <c r="F8" s="645" t="s">
        <v>115</v>
      </c>
      <c r="G8" s="647"/>
      <c r="H8" s="645" t="s">
        <v>106</v>
      </c>
      <c r="I8" s="646"/>
      <c r="J8" s="27"/>
      <c r="M8" s="347" t="s">
        <v>0</v>
      </c>
      <c r="N8" s="32"/>
    </row>
    <row r="9" spans="1:15" s="346" customFormat="1" ht="25.5" customHeight="1" thickBot="1">
      <c r="A9" s="641"/>
      <c r="B9" s="348" t="s">
        <v>27</v>
      </c>
      <c r="C9" s="349" t="s">
        <v>88</v>
      </c>
      <c r="D9" s="348" t="s">
        <v>27</v>
      </c>
      <c r="E9" s="349" t="s">
        <v>88</v>
      </c>
      <c r="F9" s="348" t="s">
        <v>27</v>
      </c>
      <c r="G9" s="349" t="s">
        <v>88</v>
      </c>
      <c r="H9" s="348" t="s">
        <v>27</v>
      </c>
      <c r="I9" s="350" t="s">
        <v>88</v>
      </c>
      <c r="J9" s="27"/>
      <c r="M9" s="347" t="s">
        <v>0</v>
      </c>
      <c r="N9" s="32"/>
    </row>
    <row r="10" spans="1:15">
      <c r="A10" s="90" t="s">
        <v>7</v>
      </c>
      <c r="B10" s="66"/>
      <c r="C10" s="122"/>
      <c r="D10" s="66"/>
      <c r="E10" s="122">
        <v>13423</v>
      </c>
      <c r="F10" s="66"/>
      <c r="G10" s="122">
        <v>13490</v>
      </c>
      <c r="H10" s="66">
        <f>F10-D10</f>
        <v>0</v>
      </c>
      <c r="I10" s="123">
        <f>G10-E10</f>
        <v>67</v>
      </c>
      <c r="J10" s="6"/>
      <c r="M10" s="51" t="s">
        <v>0</v>
      </c>
    </row>
    <row r="11" spans="1:15">
      <c r="A11" s="91" t="s">
        <v>47</v>
      </c>
      <c r="B11" s="66"/>
      <c r="C11" s="67"/>
      <c r="D11" s="66"/>
      <c r="E11" s="67">
        <v>179</v>
      </c>
      <c r="F11" s="66"/>
      <c r="G11" s="67">
        <v>180</v>
      </c>
      <c r="H11" s="66">
        <f>F11-D11</f>
        <v>0</v>
      </c>
      <c r="I11" s="65">
        <f>G11-E11</f>
        <v>1</v>
      </c>
      <c r="J11" s="12" t="s">
        <v>25</v>
      </c>
      <c r="K11" s="3" t="s">
        <v>26</v>
      </c>
      <c r="M11" s="51" t="s">
        <v>0</v>
      </c>
    </row>
    <row r="12" spans="1:15">
      <c r="A12" s="91" t="s">
        <v>30</v>
      </c>
      <c r="B12" s="208">
        <f t="shared" ref="B12:C12" si="0">B13+B14</f>
        <v>0</v>
      </c>
      <c r="C12" s="67">
        <f t="shared" si="0"/>
        <v>0</v>
      </c>
      <c r="D12" s="208">
        <v>164</v>
      </c>
      <c r="E12" s="67">
        <v>358</v>
      </c>
      <c r="F12" s="208">
        <v>164</v>
      </c>
      <c r="G12" s="67">
        <v>360</v>
      </c>
      <c r="H12" s="66">
        <f>F12-D12</f>
        <v>0</v>
      </c>
      <c r="I12" s="65">
        <f t="shared" ref="I12:I15" si="1">G12-E12</f>
        <v>2</v>
      </c>
      <c r="J12" s="6">
        <v>93</v>
      </c>
      <c r="M12" s="51" t="s">
        <v>0</v>
      </c>
    </row>
    <row r="13" spans="1:15">
      <c r="A13" s="92" t="s">
        <v>32</v>
      </c>
      <c r="B13" s="71"/>
      <c r="C13" s="72"/>
      <c r="D13" s="71"/>
      <c r="E13" s="72">
        <v>40</v>
      </c>
      <c r="F13" s="71"/>
      <c r="G13" s="72">
        <v>40</v>
      </c>
      <c r="H13" s="71">
        <f t="shared" ref="H13:H15" si="2">F13-D13</f>
        <v>0</v>
      </c>
      <c r="I13" s="73">
        <f t="shared" si="1"/>
        <v>0</v>
      </c>
      <c r="J13" s="6"/>
      <c r="M13" s="51" t="s">
        <v>0</v>
      </c>
    </row>
    <row r="14" spans="1:15">
      <c r="A14" s="92" t="s">
        <v>31</v>
      </c>
      <c r="B14" s="71"/>
      <c r="C14" s="72"/>
      <c r="D14" s="71"/>
      <c r="E14" s="72">
        <v>318</v>
      </c>
      <c r="F14" s="71"/>
      <c r="G14" s="72">
        <v>320</v>
      </c>
      <c r="H14" s="71">
        <f t="shared" si="2"/>
        <v>0</v>
      </c>
      <c r="I14" s="73">
        <f t="shared" si="1"/>
        <v>2</v>
      </c>
      <c r="J14" s="6"/>
      <c r="M14" s="51" t="s">
        <v>0</v>
      </c>
    </row>
    <row r="15" spans="1:15">
      <c r="A15" s="93" t="s">
        <v>33</v>
      </c>
      <c r="B15" s="74"/>
      <c r="C15" s="75"/>
      <c r="D15" s="74"/>
      <c r="E15" s="75"/>
      <c r="F15" s="74"/>
      <c r="G15" s="75"/>
      <c r="H15" s="66">
        <f t="shared" si="2"/>
        <v>0</v>
      </c>
      <c r="I15" s="65">
        <f t="shared" si="1"/>
        <v>0</v>
      </c>
      <c r="J15" s="6"/>
      <c r="M15" s="51" t="s">
        <v>0</v>
      </c>
      <c r="O15" s="260"/>
    </row>
    <row r="16" spans="1:15">
      <c r="A16" s="94" t="s">
        <v>8</v>
      </c>
      <c r="B16" s="76">
        <f>+B10+B11+B12+B15</f>
        <v>0</v>
      </c>
      <c r="C16" s="77">
        <f t="shared" ref="C16:I16" si="3">+C10+C11+C12+C15</f>
        <v>0</v>
      </c>
      <c r="D16" s="76">
        <f>+D10+D11+D12+D15</f>
        <v>164</v>
      </c>
      <c r="E16" s="77">
        <f t="shared" si="3"/>
        <v>13960</v>
      </c>
      <c r="F16" s="76">
        <f t="shared" si="3"/>
        <v>164</v>
      </c>
      <c r="G16" s="198">
        <f t="shared" si="3"/>
        <v>14030</v>
      </c>
      <c r="H16" s="77">
        <f>+H10+H11+H12+H15</f>
        <v>0</v>
      </c>
      <c r="I16" s="198">
        <f t="shared" si="3"/>
        <v>70</v>
      </c>
      <c r="J16" s="18">
        <f>697+630+957+2333</f>
        <v>4617</v>
      </c>
      <c r="K16" s="3">
        <f>2451-93</f>
        <v>2358</v>
      </c>
      <c r="L16" s="3">
        <f>+E16-G16</f>
        <v>-70</v>
      </c>
      <c r="M16" s="51" t="s">
        <v>0</v>
      </c>
      <c r="O16" s="260"/>
    </row>
    <row r="17" spans="1:15">
      <c r="A17" s="91" t="s">
        <v>49</v>
      </c>
      <c r="B17" s="66"/>
      <c r="C17" s="67"/>
      <c r="D17" s="66"/>
      <c r="E17" s="67"/>
      <c r="F17" s="66"/>
      <c r="G17" s="67"/>
      <c r="H17" s="66"/>
      <c r="I17" s="65"/>
      <c r="J17" s="6"/>
      <c r="M17" s="51" t="s">
        <v>0</v>
      </c>
    </row>
    <row r="18" spans="1:15">
      <c r="A18" s="95" t="s">
        <v>34</v>
      </c>
      <c r="B18" s="66"/>
      <c r="C18" s="67"/>
      <c r="D18" s="66"/>
      <c r="E18" s="67">
        <v>3937</v>
      </c>
      <c r="F18" s="66"/>
      <c r="G18" s="67">
        <v>3937</v>
      </c>
      <c r="H18" s="66"/>
      <c r="I18" s="65">
        <f>G18-E18</f>
        <v>0</v>
      </c>
      <c r="J18" s="6">
        <v>359</v>
      </c>
      <c r="K18" s="3">
        <f>1171+93</f>
        <v>1264</v>
      </c>
      <c r="L18" s="3">
        <f t="shared" ref="L18:L35" si="4">+E18-G18</f>
        <v>0</v>
      </c>
      <c r="M18" s="51" t="s">
        <v>0</v>
      </c>
    </row>
    <row r="19" spans="1:15">
      <c r="A19" s="95" t="s">
        <v>35</v>
      </c>
      <c r="B19" s="66"/>
      <c r="C19" s="67"/>
      <c r="D19" s="66"/>
      <c r="E19" s="67">
        <v>409</v>
      </c>
      <c r="F19" s="66"/>
      <c r="G19" s="67">
        <v>409</v>
      </c>
      <c r="H19" s="66"/>
      <c r="I19" s="65">
        <f t="shared" ref="I19:I34" si="5">G19-E19</f>
        <v>0</v>
      </c>
      <c r="J19" s="6"/>
      <c r="K19" s="3">
        <v>110</v>
      </c>
      <c r="L19" s="3">
        <f t="shared" si="4"/>
        <v>0</v>
      </c>
      <c r="M19" s="51" t="s">
        <v>0</v>
      </c>
    </row>
    <row r="20" spans="1:15">
      <c r="A20" s="95" t="s">
        <v>36</v>
      </c>
      <c r="B20" s="66"/>
      <c r="C20" s="67"/>
      <c r="D20" s="66"/>
      <c r="E20" s="67">
        <v>359</v>
      </c>
      <c r="F20" s="66"/>
      <c r="G20" s="67">
        <v>359</v>
      </c>
      <c r="H20" s="66"/>
      <c r="I20" s="65">
        <f t="shared" si="5"/>
        <v>0</v>
      </c>
      <c r="J20" s="6"/>
      <c r="K20" s="3">
        <v>0</v>
      </c>
      <c r="L20" s="3">
        <f t="shared" si="4"/>
        <v>0</v>
      </c>
      <c r="M20" s="51" t="s">
        <v>0</v>
      </c>
    </row>
    <row r="21" spans="1:15">
      <c r="A21" s="95" t="s">
        <v>60</v>
      </c>
      <c r="B21" s="66"/>
      <c r="C21" s="67"/>
      <c r="D21" s="66"/>
      <c r="E21" s="67">
        <v>3355</v>
      </c>
      <c r="F21" s="66"/>
      <c r="G21" s="67">
        <v>3355</v>
      </c>
      <c r="H21" s="66"/>
      <c r="I21" s="65">
        <f t="shared" si="5"/>
        <v>0</v>
      </c>
      <c r="J21" s="6">
        <f>4220-576</f>
        <v>3644</v>
      </c>
      <c r="L21" s="3">
        <f t="shared" si="4"/>
        <v>0</v>
      </c>
      <c r="M21" s="51" t="s">
        <v>0</v>
      </c>
    </row>
    <row r="22" spans="1:15">
      <c r="A22" s="95" t="s">
        <v>14</v>
      </c>
      <c r="B22" s="66"/>
      <c r="C22" s="67"/>
      <c r="D22" s="66"/>
      <c r="E22" s="67">
        <v>81</v>
      </c>
      <c r="F22" s="66"/>
      <c r="G22" s="67">
        <v>81</v>
      </c>
      <c r="H22" s="66"/>
      <c r="I22" s="65">
        <f t="shared" si="5"/>
        <v>0</v>
      </c>
      <c r="J22" s="6"/>
      <c r="L22" s="3">
        <f t="shared" si="4"/>
        <v>0</v>
      </c>
      <c r="M22" s="51" t="s">
        <v>0</v>
      </c>
    </row>
    <row r="23" spans="1:15">
      <c r="A23" s="95" t="s">
        <v>37</v>
      </c>
      <c r="B23" s="66"/>
      <c r="C23" s="67">
        <v>30</v>
      </c>
      <c r="D23" s="66"/>
      <c r="E23" s="67">
        <f>399+32</f>
        <v>431</v>
      </c>
      <c r="F23" s="66"/>
      <c r="G23" s="67">
        <v>431</v>
      </c>
      <c r="H23" s="66"/>
      <c r="I23" s="65">
        <f t="shared" si="5"/>
        <v>0</v>
      </c>
      <c r="J23" s="6">
        <v>332</v>
      </c>
      <c r="K23" s="3">
        <v>175</v>
      </c>
      <c r="L23" s="3">
        <f t="shared" si="4"/>
        <v>0</v>
      </c>
      <c r="M23" s="51" t="s">
        <v>0</v>
      </c>
    </row>
    <row r="24" spans="1:15">
      <c r="A24" s="95" t="s">
        <v>38</v>
      </c>
      <c r="B24" s="66"/>
      <c r="C24" s="67">
        <v>198</v>
      </c>
      <c r="D24" s="66"/>
      <c r="E24" s="67">
        <f>25+297</f>
        <v>322</v>
      </c>
      <c r="F24" s="66"/>
      <c r="G24" s="67">
        <v>322</v>
      </c>
      <c r="H24" s="66"/>
      <c r="I24" s="65">
        <f t="shared" si="5"/>
        <v>0</v>
      </c>
      <c r="J24" s="6"/>
      <c r="L24" s="3">
        <f t="shared" si="4"/>
        <v>0</v>
      </c>
      <c r="M24" s="51" t="s">
        <v>0</v>
      </c>
    </row>
    <row r="25" spans="1:15">
      <c r="A25" s="95" t="s">
        <v>39</v>
      </c>
      <c r="B25" s="66"/>
      <c r="C25" s="67"/>
      <c r="D25" s="66"/>
      <c r="E25" s="67">
        <v>1082</v>
      </c>
      <c r="F25" s="66"/>
      <c r="G25" s="67">
        <v>1082</v>
      </c>
      <c r="H25" s="66"/>
      <c r="I25" s="65">
        <f t="shared" si="5"/>
        <v>0</v>
      </c>
      <c r="J25" s="6"/>
      <c r="K25" s="3">
        <v>14918</v>
      </c>
      <c r="L25" s="3">
        <f t="shared" si="4"/>
        <v>0</v>
      </c>
      <c r="M25" s="51" t="s">
        <v>0</v>
      </c>
    </row>
    <row r="26" spans="1:15">
      <c r="A26" s="95" t="s">
        <v>40</v>
      </c>
      <c r="B26" s="66"/>
      <c r="C26" s="67">
        <v>919</v>
      </c>
      <c r="D26" s="66"/>
      <c r="E26" s="67">
        <f>3362+934</f>
        <v>4296</v>
      </c>
      <c r="F26" s="66"/>
      <c r="G26" s="67">
        <v>4296</v>
      </c>
      <c r="H26" s="66"/>
      <c r="I26" s="65">
        <f t="shared" si="5"/>
        <v>0</v>
      </c>
      <c r="J26" s="6">
        <v>276</v>
      </c>
      <c r="K26" s="3">
        <v>14853</v>
      </c>
      <c r="L26" s="3">
        <f t="shared" si="4"/>
        <v>0</v>
      </c>
      <c r="M26" s="51" t="s">
        <v>0</v>
      </c>
    </row>
    <row r="27" spans="1:15">
      <c r="A27" s="95" t="s">
        <v>121</v>
      </c>
      <c r="B27" s="66"/>
      <c r="C27" s="67">
        <v>5</v>
      </c>
      <c r="D27" s="66"/>
      <c r="E27" s="67">
        <f>9903+8</f>
        <v>9911</v>
      </c>
      <c r="F27" s="66"/>
      <c r="G27" s="67">
        <v>9911</v>
      </c>
      <c r="H27" s="66"/>
      <c r="I27" s="65">
        <f t="shared" si="5"/>
        <v>0</v>
      </c>
      <c r="J27" s="6"/>
      <c r="K27" s="3">
        <v>135</v>
      </c>
      <c r="L27" s="3">
        <f t="shared" si="4"/>
        <v>0</v>
      </c>
      <c r="M27" s="51" t="s">
        <v>0</v>
      </c>
    </row>
    <row r="28" spans="1:15">
      <c r="A28" s="95" t="s">
        <v>61</v>
      </c>
      <c r="B28" s="66"/>
      <c r="C28" s="67"/>
      <c r="D28" s="66"/>
      <c r="E28" s="67"/>
      <c r="F28" s="66"/>
      <c r="G28" s="67"/>
      <c r="H28" s="66"/>
      <c r="I28" s="65">
        <f t="shared" si="5"/>
        <v>0</v>
      </c>
      <c r="J28" s="6"/>
      <c r="L28" s="3">
        <f t="shared" si="4"/>
        <v>0</v>
      </c>
      <c r="M28" s="51" t="s">
        <v>0</v>
      </c>
      <c r="O28" s="18"/>
    </row>
    <row r="29" spans="1:15">
      <c r="A29" s="95" t="s">
        <v>63</v>
      </c>
      <c r="B29" s="66"/>
      <c r="C29" s="67"/>
      <c r="D29" s="66"/>
      <c r="E29" s="67"/>
      <c r="F29" s="66"/>
      <c r="G29" s="67"/>
      <c r="H29" s="66"/>
      <c r="I29" s="65">
        <f t="shared" si="5"/>
        <v>0</v>
      </c>
      <c r="J29" s="6"/>
      <c r="L29" s="3">
        <f t="shared" si="4"/>
        <v>0</v>
      </c>
      <c r="M29" s="51" t="s">
        <v>0</v>
      </c>
    </row>
    <row r="30" spans="1:15">
      <c r="A30" s="95" t="s">
        <v>155</v>
      </c>
      <c r="B30" s="66"/>
      <c r="C30" s="67"/>
      <c r="D30" s="66"/>
      <c r="E30" s="67">
        <v>12</v>
      </c>
      <c r="F30" s="66"/>
      <c r="G30" s="67">
        <v>12</v>
      </c>
      <c r="H30" s="66"/>
      <c r="I30" s="65"/>
      <c r="J30" s="6"/>
      <c r="M30" s="51"/>
      <c r="N30" s="250"/>
    </row>
    <row r="31" spans="1:15">
      <c r="A31" s="95" t="s">
        <v>64</v>
      </c>
      <c r="B31" s="66"/>
      <c r="C31" s="67"/>
      <c r="D31" s="66"/>
      <c r="E31" s="67">
        <v>10</v>
      </c>
      <c r="F31" s="66"/>
      <c r="G31" s="67">
        <v>10</v>
      </c>
      <c r="H31" s="66"/>
      <c r="I31" s="65">
        <f t="shared" si="5"/>
        <v>0</v>
      </c>
      <c r="J31" s="6"/>
      <c r="K31" s="3">
        <v>10</v>
      </c>
      <c r="L31" s="3">
        <f t="shared" si="4"/>
        <v>0</v>
      </c>
      <c r="M31" s="51" t="s">
        <v>0</v>
      </c>
      <c r="O31" s="18"/>
    </row>
    <row r="32" spans="1:15">
      <c r="A32" s="95" t="s">
        <v>41</v>
      </c>
      <c r="B32" s="66"/>
      <c r="C32" s="67"/>
      <c r="D32" s="66"/>
      <c r="E32" s="67">
        <v>52</v>
      </c>
      <c r="F32" s="66"/>
      <c r="G32" s="67">
        <v>52</v>
      </c>
      <c r="H32" s="66"/>
      <c r="I32" s="65">
        <f t="shared" si="5"/>
        <v>0</v>
      </c>
      <c r="J32" s="6"/>
      <c r="K32" s="3">
        <v>85</v>
      </c>
      <c r="L32" s="3">
        <f t="shared" si="4"/>
        <v>0</v>
      </c>
      <c r="M32" s="51" t="s">
        <v>0</v>
      </c>
      <c r="O32" s="18"/>
    </row>
    <row r="33" spans="1:26">
      <c r="A33" s="95" t="s">
        <v>42</v>
      </c>
      <c r="B33" s="66"/>
      <c r="C33" s="67"/>
      <c r="D33" s="66"/>
      <c r="E33" s="67">
        <v>58</v>
      </c>
      <c r="F33" s="66"/>
      <c r="G33" s="67">
        <v>58</v>
      </c>
      <c r="H33" s="66"/>
      <c r="I33" s="65">
        <f t="shared" si="5"/>
        <v>0</v>
      </c>
      <c r="J33" s="6"/>
      <c r="K33" s="3">
        <v>37758</v>
      </c>
      <c r="L33" s="3">
        <f t="shared" si="4"/>
        <v>0</v>
      </c>
      <c r="M33" s="51" t="s">
        <v>0</v>
      </c>
    </row>
    <row r="34" spans="1:26">
      <c r="A34" s="95" t="s">
        <v>154</v>
      </c>
      <c r="B34" s="66"/>
      <c r="C34" s="67">
        <f>311902</f>
        <v>311902</v>
      </c>
      <c r="D34" s="66"/>
      <c r="E34" s="67">
        <v>160225</v>
      </c>
      <c r="F34" s="66"/>
      <c r="G34" s="67">
        <v>251242</v>
      </c>
      <c r="H34" s="66"/>
      <c r="I34" s="65">
        <f t="shared" si="5"/>
        <v>91017</v>
      </c>
      <c r="J34" s="6"/>
      <c r="L34" s="3">
        <f t="shared" si="4"/>
        <v>-91017</v>
      </c>
      <c r="M34" s="51"/>
      <c r="N34" s="250"/>
    </row>
    <row r="35" spans="1:26">
      <c r="A35" s="96" t="s">
        <v>43</v>
      </c>
      <c r="B35" s="351">
        <v>315447</v>
      </c>
      <c r="C35" s="352">
        <f>SUM(C16:C34)</f>
        <v>313054</v>
      </c>
      <c r="D35" s="351">
        <f>195454</f>
        <v>195454</v>
      </c>
      <c r="E35" s="352">
        <f>SUM(E16:E34)</f>
        <v>198500</v>
      </c>
      <c r="F35" s="353"/>
      <c r="G35" s="352">
        <f>SUM(G16:G34)</f>
        <v>289587</v>
      </c>
      <c r="H35" s="353"/>
      <c r="I35" s="354">
        <f>SUM(I16:I33)</f>
        <v>70</v>
      </c>
      <c r="J35" s="6">
        <f>SUM(J12:J33)</f>
        <v>9321</v>
      </c>
      <c r="K35" s="3">
        <f>SUM(K16:K33)</f>
        <v>71666</v>
      </c>
      <c r="L35" s="3">
        <f t="shared" si="4"/>
        <v>-91087</v>
      </c>
      <c r="M35" s="51" t="s">
        <v>0</v>
      </c>
    </row>
    <row r="36" spans="1:26" ht="16.899999999999999" customHeight="1">
      <c r="A36" s="97" t="s">
        <v>44</v>
      </c>
      <c r="B36" s="68">
        <f>-13563-211</f>
        <v>-13774</v>
      </c>
      <c r="C36" s="69">
        <f>-(9739+4035)</f>
        <v>-13774</v>
      </c>
      <c r="D36" s="68">
        <v>-18059</v>
      </c>
      <c r="E36" s="69">
        <f>+-(16849+4957)</f>
        <v>-21806</v>
      </c>
      <c r="F36" s="68"/>
      <c r="G36" s="69"/>
      <c r="H36" s="68"/>
      <c r="I36" s="70"/>
      <c r="J36" s="6"/>
      <c r="M36" s="51" t="s">
        <v>0</v>
      </c>
      <c r="O36" s="226"/>
    </row>
    <row r="37" spans="1:26">
      <c r="A37" s="97" t="s">
        <v>45</v>
      </c>
      <c r="B37" s="68">
        <v>18059</v>
      </c>
      <c r="C37" s="69">
        <f>13647+3159</f>
        <v>16806</v>
      </c>
      <c r="D37" s="68"/>
      <c r="E37" s="69">
        <v>0</v>
      </c>
      <c r="F37" s="68"/>
      <c r="G37" s="69"/>
      <c r="H37" s="68"/>
      <c r="I37" s="70"/>
      <c r="J37" s="6"/>
      <c r="M37" s="51" t="s">
        <v>0</v>
      </c>
      <c r="O37" s="226"/>
    </row>
    <row r="38" spans="1:26">
      <c r="A38" s="97" t="s">
        <v>156</v>
      </c>
      <c r="B38" s="68">
        <v>10200</v>
      </c>
      <c r="C38" s="69">
        <v>10200</v>
      </c>
      <c r="D38" s="68">
        <v>23605</v>
      </c>
      <c r="E38" s="69">
        <v>23605</v>
      </c>
      <c r="F38" s="68"/>
      <c r="G38" s="69">
        <v>12200</v>
      </c>
      <c r="H38" s="68"/>
      <c r="I38" s="70"/>
      <c r="J38" s="6"/>
      <c r="M38" s="51"/>
      <c r="N38" s="250"/>
      <c r="O38" s="226"/>
    </row>
    <row r="39" spans="1:26">
      <c r="A39" s="97" t="s">
        <v>157</v>
      </c>
      <c r="B39" s="68">
        <v>181919</v>
      </c>
      <c r="C39" s="69">
        <f>8283+1243+168153</f>
        <v>177679</v>
      </c>
      <c r="D39" s="68">
        <f>12500</f>
        <v>12500</v>
      </c>
      <c r="E39" s="69">
        <v>12500</v>
      </c>
      <c r="F39" s="68"/>
      <c r="G39" s="69"/>
      <c r="H39" s="68"/>
      <c r="I39" s="70"/>
      <c r="J39" s="6"/>
      <c r="M39" s="51"/>
      <c r="N39" s="250"/>
      <c r="O39" s="226"/>
    </row>
    <row r="40" spans="1:26">
      <c r="A40" s="97" t="s">
        <v>46</v>
      </c>
      <c r="B40" s="68">
        <v>-16918</v>
      </c>
      <c r="C40" s="69">
        <f>-16542-376</f>
        <v>-16918</v>
      </c>
      <c r="D40" s="68">
        <v>-15000</v>
      </c>
      <c r="E40" s="69">
        <v>-15000</v>
      </c>
      <c r="F40" s="68"/>
      <c r="G40" s="69">
        <v>-12200</v>
      </c>
      <c r="H40" s="68"/>
      <c r="I40" s="70"/>
      <c r="J40" s="6"/>
      <c r="M40" s="51" t="s">
        <v>0</v>
      </c>
      <c r="O40" s="226"/>
    </row>
    <row r="41" spans="1:26" ht="16.5" customHeight="1" thickBot="1">
      <c r="A41" s="190" t="s">
        <v>1</v>
      </c>
      <c r="B41" s="191">
        <f>SUM(B35:B40)</f>
        <v>494933</v>
      </c>
      <c r="C41" s="192">
        <f>SUM(C35:C40)</f>
        <v>487047</v>
      </c>
      <c r="D41" s="191">
        <v>198500</v>
      </c>
      <c r="E41" s="192">
        <f>SUM(E35:E40)</f>
        <v>197799</v>
      </c>
      <c r="F41" s="191"/>
      <c r="G41" s="192">
        <f>SUM(G35:G40)</f>
        <v>289587</v>
      </c>
      <c r="H41" s="191"/>
      <c r="I41" s="193"/>
      <c r="J41" s="6"/>
      <c r="M41" s="51" t="s">
        <v>0</v>
      </c>
      <c r="O41" s="638"/>
      <c r="P41" s="638"/>
      <c r="Q41" s="638"/>
      <c r="R41" s="638"/>
      <c r="S41" s="638"/>
      <c r="T41" s="638"/>
      <c r="U41" s="638"/>
      <c r="V41" s="638"/>
      <c r="W41" s="638"/>
      <c r="X41" s="638"/>
      <c r="Y41" s="638"/>
      <c r="Z41" s="638"/>
    </row>
    <row r="42" spans="1:26">
      <c r="A42" s="194"/>
      <c r="B42" s="195"/>
      <c r="C42" s="196"/>
      <c r="D42" s="195"/>
      <c r="E42" s="196"/>
      <c r="F42" s="195"/>
      <c r="G42" s="196"/>
      <c r="H42" s="195"/>
      <c r="I42" s="197"/>
      <c r="J42" s="6"/>
      <c r="M42" s="51"/>
      <c r="O42" s="638"/>
      <c r="P42" s="638"/>
      <c r="Q42" s="638"/>
      <c r="R42" s="638"/>
      <c r="S42" s="638"/>
      <c r="T42" s="638"/>
      <c r="U42" s="638"/>
      <c r="V42" s="638"/>
      <c r="W42" s="638"/>
      <c r="X42" s="638"/>
      <c r="Y42" s="638"/>
      <c r="Z42" s="638"/>
    </row>
    <row r="43" spans="1:26">
      <c r="A43" s="189" t="s">
        <v>77</v>
      </c>
      <c r="B43" s="68"/>
      <c r="C43" s="69"/>
      <c r="D43" s="68"/>
      <c r="E43" s="69"/>
      <c r="F43" s="68"/>
      <c r="G43" s="69"/>
      <c r="H43" s="68"/>
      <c r="I43" s="70"/>
      <c r="J43" s="6"/>
      <c r="M43" s="51" t="s">
        <v>0</v>
      </c>
      <c r="O43" s="638"/>
      <c r="P43" s="638"/>
      <c r="Q43" s="638"/>
      <c r="R43" s="638"/>
      <c r="S43" s="638"/>
      <c r="T43" s="638"/>
      <c r="U43" s="638"/>
      <c r="V43" s="638"/>
      <c r="W43" s="638"/>
      <c r="X43" s="638"/>
      <c r="Y43" s="638"/>
      <c r="Z43" s="638"/>
    </row>
    <row r="44" spans="1:26">
      <c r="A44" s="95" t="s">
        <v>158</v>
      </c>
      <c r="B44" s="355">
        <v>0</v>
      </c>
      <c r="C44" s="356">
        <v>0</v>
      </c>
      <c r="D44" s="355">
        <v>0</v>
      </c>
      <c r="E44" s="356">
        <v>0</v>
      </c>
      <c r="F44" s="355">
        <v>0</v>
      </c>
      <c r="G44" s="356">
        <v>0</v>
      </c>
      <c r="H44" s="68"/>
      <c r="I44" s="357"/>
      <c r="J44" s="6"/>
      <c r="M44" s="51" t="s">
        <v>0</v>
      </c>
      <c r="O44" s="226"/>
    </row>
    <row r="45" spans="1:26">
      <c r="A45" s="91" t="s">
        <v>2</v>
      </c>
      <c r="B45" s="66"/>
      <c r="C45" s="122">
        <v>0</v>
      </c>
      <c r="D45" s="66"/>
      <c r="E45" s="122">
        <v>0</v>
      </c>
      <c r="F45" s="66"/>
      <c r="G45" s="122">
        <v>0</v>
      </c>
      <c r="H45" s="68"/>
      <c r="I45" s="123"/>
      <c r="J45" s="6"/>
      <c r="M45" s="51" t="s">
        <v>0</v>
      </c>
    </row>
    <row r="46" spans="1:26">
      <c r="A46" s="93" t="s">
        <v>3</v>
      </c>
      <c r="B46" s="78"/>
      <c r="C46" s="218">
        <v>0</v>
      </c>
      <c r="D46" s="78"/>
      <c r="E46" s="218">
        <v>0</v>
      </c>
      <c r="F46" s="78"/>
      <c r="G46" s="218">
        <v>0</v>
      </c>
      <c r="H46" s="79"/>
      <c r="I46" s="219"/>
      <c r="J46" s="6"/>
      <c r="M46" s="51" t="s">
        <v>0</v>
      </c>
    </row>
    <row r="47" spans="1:26">
      <c r="A47" s="45"/>
      <c r="B47" s="35"/>
      <c r="C47" s="35"/>
      <c r="D47" s="35"/>
      <c r="E47" s="35"/>
      <c r="F47" s="35"/>
      <c r="G47" s="35"/>
      <c r="H47" s="35"/>
      <c r="I47" s="35"/>
      <c r="J47" s="6"/>
      <c r="M47" s="51" t="s">
        <v>12</v>
      </c>
    </row>
    <row r="48" spans="1:26">
      <c r="A48" s="635"/>
      <c r="B48" s="636"/>
      <c r="C48" s="636"/>
      <c r="D48" s="636"/>
      <c r="E48" s="636"/>
      <c r="F48" s="636"/>
      <c r="G48" s="636"/>
      <c r="H48" s="636"/>
      <c r="I48" s="636"/>
      <c r="J48" s="636"/>
      <c r="K48" s="636"/>
      <c r="L48" s="636"/>
      <c r="M48" s="636"/>
    </row>
    <row r="49" spans="1:14" s="226" customFormat="1">
      <c r="H49" s="10"/>
      <c r="I49" s="10"/>
      <c r="J49" s="14"/>
      <c r="M49" s="227"/>
      <c r="N49" s="228"/>
    </row>
    <row r="50" spans="1:14" s="226" customFormat="1" ht="18.75">
      <c r="A50" s="632"/>
      <c r="B50" s="632"/>
      <c r="C50" s="632"/>
      <c r="D50" s="632"/>
      <c r="E50" s="632"/>
      <c r="F50" s="632"/>
      <c r="G50" s="632"/>
      <c r="H50" s="632"/>
      <c r="I50" s="632"/>
      <c r="J50" s="14"/>
      <c r="M50" s="227"/>
      <c r="N50" s="228"/>
    </row>
    <row r="51" spans="1:14" s="14" customFormat="1" ht="27" customHeight="1">
      <c r="A51" s="637"/>
      <c r="B51" s="637"/>
      <c r="C51" s="637"/>
      <c r="D51" s="637"/>
      <c r="E51" s="637"/>
      <c r="F51" s="637"/>
      <c r="G51" s="637"/>
      <c r="H51" s="637"/>
      <c r="I51" s="637"/>
      <c r="M51" s="137"/>
      <c r="N51" s="230"/>
    </row>
    <row r="52" spans="1:14" s="14" customFormat="1" ht="27" customHeight="1">
      <c r="A52" s="637"/>
      <c r="B52" s="637"/>
      <c r="C52" s="637"/>
      <c r="D52" s="637"/>
      <c r="E52" s="637"/>
      <c r="F52" s="637"/>
      <c r="G52" s="637"/>
      <c r="H52" s="637"/>
      <c r="I52" s="637"/>
      <c r="M52" s="137"/>
      <c r="N52" s="230"/>
    </row>
    <row r="53" spans="1:14" s="14" customFormat="1" ht="27" customHeight="1">
      <c r="A53" s="637"/>
      <c r="B53" s="637"/>
      <c r="C53" s="637"/>
      <c r="D53" s="637"/>
      <c r="E53" s="637"/>
      <c r="F53" s="637"/>
      <c r="G53" s="637"/>
      <c r="H53" s="637"/>
      <c r="I53" s="637"/>
      <c r="M53" s="137"/>
      <c r="N53" s="230"/>
    </row>
    <row r="54" spans="1:14" s="14" customFormat="1" ht="35.1" customHeight="1">
      <c r="A54" s="630"/>
      <c r="B54" s="630"/>
      <c r="C54" s="630"/>
      <c r="D54" s="630"/>
      <c r="E54" s="630"/>
      <c r="F54" s="630"/>
      <c r="G54" s="630"/>
      <c r="H54" s="630"/>
      <c r="I54" s="630"/>
      <c r="M54" s="137"/>
      <c r="N54" s="230"/>
    </row>
    <row r="55" spans="1:14" s="14" customFormat="1" ht="39.75" customHeight="1">
      <c r="A55" s="631"/>
      <c r="B55" s="631"/>
      <c r="C55" s="631"/>
      <c r="D55" s="631"/>
      <c r="E55" s="631"/>
      <c r="F55" s="631"/>
      <c r="G55" s="631"/>
      <c r="H55" s="631"/>
      <c r="I55" s="631"/>
      <c r="M55" s="137"/>
      <c r="N55" s="230"/>
    </row>
    <row r="56" spans="1:14" s="14" customFormat="1" ht="27" customHeight="1">
      <c r="A56" s="631"/>
      <c r="B56" s="631"/>
      <c r="C56" s="631"/>
      <c r="D56" s="631"/>
      <c r="E56" s="631"/>
      <c r="F56" s="631"/>
      <c r="G56" s="631"/>
      <c r="H56" s="631"/>
      <c r="I56" s="631"/>
      <c r="M56" s="137"/>
      <c r="N56" s="230"/>
    </row>
    <row r="57" spans="1:14" s="14" customFormat="1" ht="39.75" customHeight="1">
      <c r="A57" s="631"/>
      <c r="B57" s="631"/>
      <c r="C57" s="631"/>
      <c r="D57" s="631"/>
      <c r="E57" s="631"/>
      <c r="F57" s="631"/>
      <c r="G57" s="631"/>
      <c r="H57" s="631"/>
      <c r="I57" s="631"/>
      <c r="M57" s="137"/>
      <c r="N57" s="230"/>
    </row>
    <row r="58" spans="1:14" s="14" customFormat="1" ht="27" customHeight="1">
      <c r="A58" s="633"/>
      <c r="B58" s="633"/>
      <c r="C58" s="633"/>
      <c r="D58" s="633"/>
      <c r="E58" s="633"/>
      <c r="F58" s="633"/>
      <c r="G58" s="633"/>
      <c r="H58" s="633"/>
      <c r="I58" s="633"/>
      <c r="J58" s="633"/>
      <c r="K58" s="633"/>
      <c r="L58" s="633"/>
      <c r="M58" s="633"/>
      <c r="N58" s="634"/>
    </row>
    <row r="59" spans="1:14" s="14" customFormat="1" ht="22.9" customHeight="1">
      <c r="A59" s="229"/>
      <c r="B59" s="629"/>
      <c r="C59" s="629"/>
      <c r="D59" s="629"/>
      <c r="E59" s="629"/>
      <c r="F59" s="629"/>
      <c r="G59" s="629"/>
      <c r="H59" s="629"/>
      <c r="I59" s="629"/>
      <c r="M59" s="137"/>
      <c r="N59" s="230"/>
    </row>
    <row r="60" spans="1:14" s="14" customFormat="1">
      <c r="A60" s="229"/>
      <c r="B60" s="229"/>
      <c r="C60" s="229"/>
      <c r="D60" s="229"/>
      <c r="E60" s="229"/>
      <c r="F60" s="229"/>
      <c r="G60" s="229"/>
      <c r="H60" s="28"/>
      <c r="I60" s="29"/>
      <c r="M60" s="137"/>
      <c r="N60" s="230"/>
    </row>
    <row r="61" spans="1:14" s="226" customFormat="1">
      <c r="A61" s="231"/>
      <c r="B61" s="231"/>
      <c r="C61" s="231"/>
      <c r="D61" s="231"/>
      <c r="E61" s="231"/>
      <c r="F61" s="231"/>
      <c r="G61" s="231"/>
      <c r="H61" s="29"/>
      <c r="I61" s="29"/>
      <c r="J61" s="14"/>
      <c r="M61" s="227"/>
      <c r="N61" s="228"/>
    </row>
    <row r="62" spans="1:14" s="226" customFormat="1">
      <c r="A62" s="231"/>
      <c r="B62" s="231"/>
      <c r="C62" s="231"/>
      <c r="D62" s="231"/>
      <c r="E62" s="231"/>
      <c r="F62" s="231"/>
      <c r="G62" s="231"/>
      <c r="H62" s="29"/>
      <c r="I62" s="29"/>
      <c r="J62" s="14"/>
      <c r="M62" s="227"/>
      <c r="N62" s="228"/>
    </row>
    <row r="63" spans="1:14" s="226" customFormat="1" ht="65.45" customHeight="1">
      <c r="A63" s="231"/>
      <c r="B63" s="628"/>
      <c r="C63" s="628"/>
      <c r="D63" s="628"/>
      <c r="E63" s="628"/>
      <c r="F63" s="628"/>
      <c r="G63" s="628"/>
      <c r="H63" s="628"/>
      <c r="I63" s="628"/>
      <c r="J63" s="14"/>
      <c r="M63" s="227"/>
      <c r="N63" s="228"/>
    </row>
    <row r="64" spans="1:14">
      <c r="H64" s="8"/>
      <c r="I64" s="8"/>
      <c r="J64" s="6"/>
    </row>
    <row r="65" spans="8:10">
      <c r="H65" s="8"/>
      <c r="I65" s="47"/>
      <c r="J65" s="6"/>
    </row>
    <row r="66" spans="8:10">
      <c r="H66" s="8"/>
      <c r="I66" s="8"/>
      <c r="J66" s="6"/>
    </row>
    <row r="67" spans="8:10">
      <c r="H67" s="8"/>
      <c r="I67" s="8"/>
      <c r="J67" s="6"/>
    </row>
    <row r="68" spans="8:10">
      <c r="H68" s="8"/>
      <c r="I68" s="8"/>
      <c r="J68" s="6"/>
    </row>
    <row r="69" spans="8:10">
      <c r="H69" s="8"/>
      <c r="I69" s="8"/>
      <c r="J69" s="6"/>
    </row>
    <row r="70" spans="8:10">
      <c r="H70" s="8"/>
      <c r="I70" s="8"/>
      <c r="J70" s="6"/>
    </row>
    <row r="71" spans="8:10">
      <c r="H71" s="8"/>
      <c r="I71" s="8"/>
      <c r="J71" s="6"/>
    </row>
    <row r="72" spans="8:10">
      <c r="H72" s="8"/>
      <c r="I72" s="8"/>
      <c r="J72" s="6"/>
    </row>
    <row r="73" spans="8:10">
      <c r="H73" s="8"/>
      <c r="I73" s="8"/>
      <c r="J73" s="6"/>
    </row>
    <row r="74" spans="8:10">
      <c r="H74" s="8"/>
      <c r="I74" s="8"/>
      <c r="J74" s="6"/>
    </row>
    <row r="75" spans="8:10">
      <c r="H75" s="8"/>
      <c r="I75" s="8"/>
      <c r="J75" s="6"/>
    </row>
    <row r="76" spans="8:10">
      <c r="H76" s="8"/>
      <c r="I76" s="9"/>
      <c r="J76" s="6"/>
    </row>
    <row r="77" spans="8:10">
      <c r="H77" s="8"/>
      <c r="I77" s="9"/>
      <c r="J77" s="6"/>
    </row>
    <row r="78" spans="8:10">
      <c r="H78" s="8"/>
      <c r="I78" s="8"/>
      <c r="J78" s="6"/>
    </row>
    <row r="79" spans="8:10">
      <c r="H79" s="8"/>
      <c r="I79" s="8"/>
      <c r="J79" s="6"/>
    </row>
    <row r="80" spans="8:10">
      <c r="H80" s="8"/>
      <c r="I80" s="8"/>
      <c r="J80" s="6"/>
    </row>
    <row r="81" spans="8:10">
      <c r="H81" s="8"/>
      <c r="I81" s="8"/>
      <c r="J81" s="6"/>
    </row>
    <row r="82" spans="8:10">
      <c r="H82" s="8"/>
      <c r="I82" s="8"/>
      <c r="J82" s="6"/>
    </row>
    <row r="83" spans="8:10">
      <c r="H83" s="8"/>
      <c r="I83" s="8"/>
      <c r="J83" s="6"/>
    </row>
    <row r="84" spans="8:10">
      <c r="H84" s="8"/>
      <c r="I84" s="8"/>
      <c r="J84" s="6"/>
    </row>
    <row r="85" spans="8:10">
      <c r="H85" s="8"/>
      <c r="I85" s="8"/>
      <c r="J85" s="6"/>
    </row>
    <row r="86" spans="8:10">
      <c r="H86" s="8"/>
      <c r="I86" s="8"/>
      <c r="J86" s="6"/>
    </row>
    <row r="87" spans="8:10">
      <c r="H87" s="8"/>
      <c r="I87" s="8"/>
      <c r="J87" s="6"/>
    </row>
    <row r="88" spans="8:10">
      <c r="H88" s="8"/>
      <c r="I88" s="8"/>
      <c r="J88" s="6"/>
    </row>
    <row r="89" spans="8:10">
      <c r="H89" s="8"/>
      <c r="I89" s="8"/>
      <c r="J89" s="6"/>
    </row>
    <row r="90" spans="8:10">
      <c r="H90" s="8"/>
      <c r="I90" s="8"/>
      <c r="J90" s="6"/>
    </row>
    <row r="91" spans="8:10">
      <c r="H91" s="11"/>
      <c r="I91" s="8"/>
      <c r="J91" s="6"/>
    </row>
    <row r="92" spans="8:10">
      <c r="H92" s="6"/>
      <c r="I92" s="6"/>
      <c r="J92" s="6"/>
    </row>
    <row r="93" spans="8:10">
      <c r="H93" s="5"/>
      <c r="I93" s="5"/>
      <c r="J93" s="6"/>
    </row>
    <row r="94" spans="8:10">
      <c r="H94" s="5"/>
      <c r="I94" s="5"/>
      <c r="J94" s="6"/>
    </row>
    <row r="95" spans="8:10">
      <c r="H95" s="5"/>
      <c r="I95" s="5"/>
      <c r="J95" s="6"/>
    </row>
    <row r="96" spans="8:10">
      <c r="H96" s="5"/>
      <c r="I96" s="5"/>
      <c r="J96" s="6"/>
    </row>
    <row r="97" spans="10:10">
      <c r="J97" s="6"/>
    </row>
    <row r="98" spans="10:10">
      <c r="J98" s="6"/>
    </row>
    <row r="200" spans="1:1">
      <c r="A200" s="3" t="s">
        <v>58</v>
      </c>
    </row>
  </sheetData>
  <customSheetViews>
    <customSheetView guid="{3118AF25-8423-420A-806A-487665220C68}" scale="75" showPageBreaks="1" printArea="1" hiddenColumns="1" view="pageBreakPreview">
      <pane xSplit="1" ySplit="9" topLeftCell="B19" activePane="bottomRight" state="frozen"/>
      <selection pane="bottomRight" activeCell="I12" sqref="I12"/>
      <pageMargins left="0.5" right="0.5" top="0.5" bottom="0.25" header="0.5" footer="0.5"/>
      <printOptions horizontalCentered="1"/>
      <pageSetup scale="70" orientation="landscape" r:id="rId1"/>
      <headerFooter alignWithMargins="0">
        <oddFooter>&amp;C&amp;"Times New Roman,Regular"Exhibit L - Summary of Requirements by Object Class</oddFooter>
      </headerFooter>
    </customSheetView>
    <customSheetView guid="{56C0A34E-45B4-448B-85E5-70B3A8E63333}" scale="75" showPageBreaks="1" printArea="1" hiddenColumns="1" view="pageBreakPreview">
      <pane xSplit="1" ySplit="9" topLeftCell="B10" activePane="bottomRight" state="frozen"/>
      <selection pane="bottomRight" activeCell="D9" sqref="D9"/>
      <pageMargins left="0.5" right="0.5" top="0.5" bottom="0.25" header="0.5" footer="0.5"/>
      <printOptions horizontalCentered="1"/>
      <pageSetup scale="70" orientation="landscape" r:id="rId2"/>
      <headerFooter alignWithMargins="0">
        <oddFooter>&amp;C&amp;"Times New Roman,Regular"Exhibit L - Summary of Requirements by Object Class</oddFooter>
      </headerFooter>
    </customSheetView>
    <customSheetView guid="{4148B88B-8ED7-4FDE-9459-DEB244AD0552}" scale="75" showPageBreaks="1" printArea="1" hiddenColumns="1" view="pageBreakPreview">
      <pane xSplit="1" ySplit="9" topLeftCell="B10" activePane="bottomRight" state="frozen"/>
      <selection pane="bottomRight" activeCell="C21" sqref="C21"/>
      <pageMargins left="0.5" right="0.5" top="0.5" bottom="0.25" header="0.5" footer="0.5"/>
      <printOptions horizontalCentered="1"/>
      <pageSetup scale="70" orientation="landscape" r:id="rId3"/>
      <headerFooter alignWithMargins="0">
        <oddFooter>&amp;C&amp;"Times New Roman,Regular"Exhibit L - Summary of Requirements by Object Class</oddFooter>
      </headerFooter>
    </customSheetView>
    <customSheetView guid="{12C66D54-5067-4346-818B-6EAB1C8A9183}" scale="75" showPageBreaks="1" printArea="1" hiddenColumns="1" view="pageBreakPreview">
      <pane xSplit="1" ySplit="9" topLeftCell="B10" activePane="bottomRight" state="frozen"/>
      <selection pane="bottomRight" activeCell="C21" sqref="C21"/>
      <pageMargins left="0.5" right="0.5" top="0.5" bottom="0.25" header="0.5" footer="0.5"/>
      <printOptions horizontalCentered="1"/>
      <pageSetup scale="70" orientation="landscape" r:id="rId4"/>
      <headerFooter alignWithMargins="0">
        <oddFooter>&amp;C&amp;"Times New Roman,Regular"Exhibit L - Summary of Requirements by Object Class</oddFooter>
      </headerFooter>
    </customSheetView>
  </customSheetViews>
  <mergeCells count="25">
    <mergeCell ref="O41:Z43"/>
    <mergeCell ref="A7:I7"/>
    <mergeCell ref="A5:I5"/>
    <mergeCell ref="A8:A9"/>
    <mergeCell ref="A6:I6"/>
    <mergeCell ref="B8:C8"/>
    <mergeCell ref="H8:I8"/>
    <mergeCell ref="F8:G8"/>
    <mergeCell ref="D8:E8"/>
    <mergeCell ref="A1:I1"/>
    <mergeCell ref="A2:I2"/>
    <mergeCell ref="A3:I3"/>
    <mergeCell ref="A4:I4"/>
    <mergeCell ref="B63:I63"/>
    <mergeCell ref="B59:I59"/>
    <mergeCell ref="A54:I54"/>
    <mergeCell ref="A56:I56"/>
    <mergeCell ref="A57:I57"/>
    <mergeCell ref="A50:I50"/>
    <mergeCell ref="A58:N58"/>
    <mergeCell ref="A48:M48"/>
    <mergeCell ref="A51:I51"/>
    <mergeCell ref="A52:I52"/>
    <mergeCell ref="A53:I53"/>
    <mergeCell ref="A55:I55"/>
  </mergeCells>
  <phoneticPr fontId="0" type="noConversion"/>
  <printOptions horizontalCentered="1"/>
  <pageMargins left="0.5" right="0.5" top="0.5" bottom="0.25" header="0.5" footer="0.25"/>
  <pageSetup scale="70" orientation="landscape" r:id="rId5"/>
  <headerFooter alignWithMargins="0">
    <oddFooter>&amp;C&amp;"Times New Roman,Regular"Exhibit L - Summary of Requirements by Object Class</oddFooter>
  </headerFooter>
</worksheet>
</file>

<file path=xl/worksheets/sheet9.xml><?xml version="1.0" encoding="utf-8"?>
<worksheet xmlns="http://schemas.openxmlformats.org/spreadsheetml/2006/main" xmlns:r="http://schemas.openxmlformats.org/officeDocument/2006/relationships">
  <sheetPr>
    <pageSetUpPr fitToPage="1"/>
  </sheetPr>
  <dimension ref="A1:K24"/>
  <sheetViews>
    <sheetView view="pageBreakPreview" zoomScale="60" zoomScaleNormal="100" workbookViewId="0">
      <selection activeCell="Q17" sqref="Q17"/>
    </sheetView>
  </sheetViews>
  <sheetFormatPr defaultRowHeight="15"/>
  <cols>
    <col min="7" max="7" width="21.44140625" customWidth="1"/>
    <col min="9" max="9" width="8.88671875" style="188"/>
  </cols>
  <sheetData>
    <row r="1" spans="1:11" ht="15.75">
      <c r="A1" s="121" t="s">
        <v>181</v>
      </c>
      <c r="K1" s="188" t="s">
        <v>0</v>
      </c>
    </row>
    <row r="2" spans="1:11" ht="15.75">
      <c r="A2" s="120"/>
      <c r="K2" s="188" t="s">
        <v>0</v>
      </c>
    </row>
    <row r="3" spans="1:11" ht="20.25">
      <c r="A3" s="199"/>
      <c r="B3" s="200"/>
      <c r="C3" s="200"/>
      <c r="D3" s="200"/>
      <c r="E3" s="200"/>
      <c r="F3" s="200"/>
      <c r="G3" s="200"/>
      <c r="H3" s="200"/>
      <c r="I3" s="200"/>
      <c r="J3" s="200"/>
      <c r="K3" s="188" t="s">
        <v>0</v>
      </c>
    </row>
    <row r="4" spans="1:11" ht="20.25">
      <c r="A4" s="199"/>
      <c r="B4" s="200"/>
      <c r="C4" s="200"/>
      <c r="D4" s="200"/>
      <c r="E4" s="200"/>
      <c r="F4" s="200"/>
      <c r="G4" s="200"/>
      <c r="H4" s="200"/>
      <c r="I4" s="200"/>
      <c r="J4" s="200"/>
      <c r="K4" s="188" t="s">
        <v>0</v>
      </c>
    </row>
    <row r="5" spans="1:11" ht="20.25">
      <c r="A5" s="650" t="s">
        <v>159</v>
      </c>
      <c r="B5" s="651"/>
      <c r="C5" s="651"/>
      <c r="D5" s="651"/>
      <c r="E5" s="651"/>
      <c r="F5" s="651"/>
      <c r="G5" s="651"/>
      <c r="H5" s="651"/>
      <c r="I5" s="651"/>
      <c r="J5" s="651"/>
      <c r="K5" s="188" t="s">
        <v>0</v>
      </c>
    </row>
    <row r="6" spans="1:11">
      <c r="A6" s="200"/>
      <c r="B6" s="200"/>
      <c r="C6" s="200"/>
      <c r="D6" s="200"/>
      <c r="E6" s="200"/>
      <c r="F6" s="200"/>
      <c r="G6" s="200"/>
      <c r="H6" s="200"/>
      <c r="I6" s="200"/>
      <c r="J6" s="200"/>
      <c r="K6" s="188" t="s">
        <v>0</v>
      </c>
    </row>
    <row r="7" spans="1:11" ht="15.75">
      <c r="A7" s="652" t="s">
        <v>149</v>
      </c>
      <c r="B7" s="653"/>
      <c r="C7" s="653"/>
      <c r="D7" s="653"/>
      <c r="E7" s="653"/>
      <c r="F7" s="653"/>
      <c r="G7" s="653"/>
      <c r="H7" s="653"/>
      <c r="I7" s="653"/>
      <c r="J7" s="653"/>
      <c r="K7" s="188" t="s">
        <v>0</v>
      </c>
    </row>
    <row r="8" spans="1:11" ht="15.75">
      <c r="A8" s="654" t="s">
        <v>69</v>
      </c>
      <c r="B8" s="655"/>
      <c r="C8" s="655"/>
      <c r="D8" s="655"/>
      <c r="E8" s="655"/>
      <c r="F8" s="655"/>
      <c r="G8" s="655"/>
      <c r="H8" s="655"/>
      <c r="I8" s="655"/>
      <c r="J8" s="655"/>
      <c r="K8" s="188" t="s">
        <v>0</v>
      </c>
    </row>
    <row r="9" spans="1:11">
      <c r="A9" s="201"/>
      <c r="B9" s="201"/>
      <c r="C9" s="201"/>
      <c r="D9" s="201"/>
      <c r="E9" s="201"/>
      <c r="F9" s="201"/>
      <c r="G9" s="201"/>
      <c r="H9" s="201"/>
      <c r="I9" s="201"/>
      <c r="J9" s="201"/>
      <c r="K9" s="188" t="s">
        <v>0</v>
      </c>
    </row>
    <row r="10" spans="1:11" ht="15.75">
      <c r="A10" s="202"/>
      <c r="B10" s="202"/>
      <c r="C10" s="202"/>
      <c r="D10" s="202"/>
      <c r="E10" s="203"/>
      <c r="F10" s="203"/>
      <c r="G10" s="203"/>
      <c r="H10" s="203"/>
      <c r="I10" s="203"/>
      <c r="J10" s="202"/>
      <c r="K10" s="188" t="s">
        <v>0</v>
      </c>
    </row>
    <row r="11" spans="1:11" ht="15.75">
      <c r="A11" s="656" t="s">
        <v>103</v>
      </c>
      <c r="B11" s="656"/>
      <c r="C11" s="656"/>
      <c r="D11" s="656"/>
      <c r="E11" s="656"/>
      <c r="F11" s="656"/>
      <c r="G11" s="656"/>
      <c r="H11" s="656"/>
      <c r="I11" s="656"/>
      <c r="J11" s="656"/>
      <c r="K11" s="188" t="s">
        <v>0</v>
      </c>
    </row>
    <row r="12" spans="1:11" ht="15.75">
      <c r="A12" s="204"/>
      <c r="B12" s="204"/>
      <c r="C12" s="204"/>
      <c r="D12" s="204"/>
      <c r="E12" s="204"/>
      <c r="F12" s="204"/>
      <c r="G12" s="204"/>
      <c r="H12" s="204"/>
      <c r="I12" s="204"/>
      <c r="J12" s="204"/>
      <c r="K12" s="188" t="s">
        <v>0</v>
      </c>
    </row>
    <row r="13" spans="1:11" ht="20.25">
      <c r="A13" s="205"/>
      <c r="B13" s="202"/>
      <c r="C13" s="202"/>
      <c r="D13" s="202"/>
      <c r="E13" s="202"/>
      <c r="F13" s="202"/>
      <c r="G13" s="202"/>
      <c r="H13" s="202"/>
      <c r="I13" s="202"/>
      <c r="J13" s="202"/>
      <c r="K13" s="188" t="s">
        <v>0</v>
      </c>
    </row>
    <row r="14" spans="1:11">
      <c r="A14" s="657" t="s">
        <v>182</v>
      </c>
      <c r="B14" s="658"/>
      <c r="C14" s="658"/>
      <c r="D14" s="658"/>
      <c r="E14" s="658"/>
      <c r="F14" s="658"/>
      <c r="G14" s="658"/>
      <c r="H14" s="658"/>
      <c r="I14" s="658"/>
      <c r="J14" s="658"/>
      <c r="K14" s="188" t="s">
        <v>0</v>
      </c>
    </row>
    <row r="15" spans="1:11">
      <c r="A15" s="658"/>
      <c r="B15" s="658"/>
      <c r="C15" s="658"/>
      <c r="D15" s="658"/>
      <c r="E15" s="658"/>
      <c r="F15" s="658"/>
      <c r="G15" s="658"/>
      <c r="H15" s="658"/>
      <c r="I15" s="658"/>
      <c r="J15" s="658"/>
      <c r="K15" s="188" t="s">
        <v>0</v>
      </c>
    </row>
    <row r="16" spans="1:11">
      <c r="A16" s="658"/>
      <c r="B16" s="658"/>
      <c r="C16" s="658"/>
      <c r="D16" s="658"/>
      <c r="E16" s="658"/>
      <c r="F16" s="658"/>
      <c r="G16" s="658"/>
      <c r="H16" s="658"/>
      <c r="I16" s="658"/>
      <c r="J16" s="658"/>
      <c r="K16" s="188" t="s">
        <v>0</v>
      </c>
    </row>
    <row r="17" spans="1:11">
      <c r="A17" s="206"/>
      <c r="B17" s="206"/>
      <c r="C17" s="206"/>
      <c r="D17" s="206"/>
      <c r="E17" s="206"/>
      <c r="F17" s="206"/>
      <c r="G17" s="206"/>
      <c r="H17" s="206"/>
      <c r="I17" s="206"/>
      <c r="J17" s="206"/>
      <c r="K17" s="188" t="s">
        <v>0</v>
      </c>
    </row>
    <row r="18" spans="1:11">
      <c r="A18" s="207"/>
      <c r="B18" s="207"/>
      <c r="C18" s="207"/>
      <c r="D18" s="207"/>
      <c r="E18" s="207"/>
      <c r="F18" s="207"/>
      <c r="G18" s="207"/>
      <c r="H18" s="207"/>
      <c r="I18" s="207"/>
      <c r="J18" s="207"/>
      <c r="K18" s="188" t="s">
        <v>0</v>
      </c>
    </row>
    <row r="19" spans="1:11">
      <c r="A19" s="200"/>
      <c r="B19" s="200"/>
      <c r="C19" s="200"/>
      <c r="D19" s="200"/>
      <c r="E19" s="200"/>
      <c r="F19" s="200"/>
      <c r="G19" s="200"/>
      <c r="H19" s="200"/>
      <c r="I19" s="200"/>
      <c r="J19" s="200"/>
      <c r="K19" s="188" t="s">
        <v>0</v>
      </c>
    </row>
    <row r="20" spans="1:11">
      <c r="K20" s="188" t="s">
        <v>12</v>
      </c>
    </row>
    <row r="21" spans="1:11">
      <c r="K21" s="188"/>
    </row>
    <row r="22" spans="1:11">
      <c r="K22" s="188"/>
    </row>
    <row r="23" spans="1:11">
      <c r="K23" s="188"/>
    </row>
    <row r="24" spans="1:11">
      <c r="K24" s="188"/>
    </row>
  </sheetData>
  <customSheetViews>
    <customSheetView guid="{3118AF25-8423-420A-806A-487665220C68}" showPageBreaks="1" fitToPage="1" printArea="1">
      <selection activeCell="A14" sqref="A14:J16"/>
      <pageMargins left="0.75" right="0.75" top="1" bottom="1" header="0.5" footer="0.5"/>
      <pageSetup orientation="landscape" r:id="rId1"/>
      <headerFooter alignWithMargins="0"/>
    </customSheetView>
    <customSheetView guid="{56C0A34E-45B4-448B-85E5-70B3A8E63333}" fitToPage="1">
      <selection activeCell="A26" sqref="A26"/>
      <pageMargins left="0.75" right="0.75" top="1" bottom="1" header="0.5" footer="0.5"/>
      <pageSetup orientation="landscape" r:id="rId2"/>
      <headerFooter alignWithMargins="0"/>
    </customSheetView>
    <customSheetView guid="{4148B88B-8ED7-4FDE-9459-DEB244AD0552}" fitToPage="1">
      <selection activeCell="A26" sqref="A26"/>
      <pageMargins left="0.75" right="0.75" top="1" bottom="1" header="0.5" footer="0.5"/>
      <pageSetup orientation="landscape" r:id="rId3"/>
      <headerFooter alignWithMargins="0"/>
    </customSheetView>
    <customSheetView guid="{12C66D54-5067-4346-818B-6EAB1C8A9183}" showPageBreaks="1" fitToPage="1" printArea="1">
      <selection activeCell="A14" sqref="A14:J16"/>
      <pageMargins left="0.75" right="0.75" top="1" bottom="1" header="0.5" footer="0.5"/>
      <pageSetup orientation="landscape" r:id="rId4"/>
      <headerFooter alignWithMargins="0"/>
    </customSheetView>
  </customSheetViews>
  <mergeCells count="5">
    <mergeCell ref="A5:J5"/>
    <mergeCell ref="A7:J7"/>
    <mergeCell ref="A8:J8"/>
    <mergeCell ref="A11:J11"/>
    <mergeCell ref="A14:J16"/>
  </mergeCells>
  <phoneticPr fontId="31" type="noConversion"/>
  <pageMargins left="0.75" right="0.75" top="1" bottom="1" header="0.5" footer="0.5"/>
  <pageSetup orientation="landscape" r:id="rId5"/>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9</vt:i4>
      </vt:variant>
      <vt:variant>
        <vt:lpstr>Named Ranges</vt:lpstr>
      </vt:variant>
      <vt:variant>
        <vt:i4>12</vt:i4>
      </vt:variant>
    </vt:vector>
  </HeadingPairs>
  <TitlesOfParts>
    <vt:vector size="21" baseType="lpstr">
      <vt:lpstr>A. Organization Chart </vt:lpstr>
      <vt:lpstr>B. Summary of Requirements </vt:lpstr>
      <vt:lpstr>C. Increases Offsets</vt:lpstr>
      <vt:lpstr>D. Strategic Goals &amp; Objectives</vt:lpstr>
      <vt:lpstr>F. 2011 Crosswalk</vt:lpstr>
      <vt:lpstr>G. 2012 Crosswalk</vt:lpstr>
      <vt:lpstr>H. Reimbursable Resources</vt:lpstr>
      <vt:lpstr>L. Summary by Object Class</vt:lpstr>
      <vt:lpstr>(M) Studies</vt:lpstr>
      <vt:lpstr>'B. Summary of Requirements '!DL</vt:lpstr>
      <vt:lpstr>'(M) Studies'!Print_Area</vt:lpstr>
      <vt:lpstr>'A. Organization Chart '!Print_Area</vt:lpstr>
      <vt:lpstr>'B. Summary of Requirements '!Print_Area</vt:lpstr>
      <vt:lpstr>'C. Increases Offsets'!Print_Area</vt:lpstr>
      <vt:lpstr>'D. Strategic Goals &amp; Objectives'!Print_Area</vt:lpstr>
      <vt:lpstr>'F. 2011 Crosswalk'!Print_Area</vt:lpstr>
      <vt:lpstr>'G. 2012 Crosswalk'!Print_Area</vt:lpstr>
      <vt:lpstr>'H. Reimbursable Resources'!Print_Area</vt:lpstr>
      <vt:lpstr>'L. Summary by Object Class'!Print_Area</vt:lpstr>
      <vt:lpstr>'H. Reimbursable Resources'!REIMPRO</vt:lpstr>
      <vt:lpstr>'H. Reimbursable Resources'!REIMSOR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sdale</dc:creator>
  <cp:lastModifiedBy>rlindsay</cp:lastModifiedBy>
  <cp:lastPrinted>2012-02-08T21:16:53Z</cp:lastPrinted>
  <dcterms:created xsi:type="dcterms:W3CDTF">2003-08-28T20:51:00Z</dcterms:created>
  <dcterms:modified xsi:type="dcterms:W3CDTF">2012-02-09T14:55:21Z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