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5" yWindow="6165" windowWidth="25260" windowHeight="6225" tabRatio="889"/>
  </bookViews>
  <sheets>
    <sheet name="B. Summary of Requirements " sheetId="3" r:id="rId1"/>
    <sheet name="D. Strategic Goals &amp; Object " sheetId="24" r:id="rId2"/>
    <sheet name="E. ATB Justification" sheetId="26" r:id="rId3"/>
    <sheet name="F. 2011 Crosswalk" sheetId="7" r:id="rId4"/>
    <sheet name="G. 2012 Crosswalk" sheetId="8" r:id="rId5"/>
    <sheet name="I. Permanent Positions " sheetId="21" r:id="rId6"/>
    <sheet name="K. Summary by Grade" sheetId="22" r:id="rId7"/>
    <sheet name="L. Summary by Object Class " sheetId="25" r:id="rId8"/>
    <sheet name="(M) Studies" sheetId="23" r:id="rId9"/>
  </sheets>
  <externalReferences>
    <externalReference r:id="rId10"/>
    <externalReference r:id="rId11"/>
  </externalReferences>
  <definedNames>
    <definedName name="_11POS_BY_CAT" localSheetId="8">#REF!</definedName>
    <definedName name="_11POS_BY_CAT" localSheetId="1">#REF!</definedName>
    <definedName name="_11POS_BY_CAT" localSheetId="2">#REF!</definedName>
    <definedName name="_11POS_BY_CAT" localSheetId="5">#REF!</definedName>
    <definedName name="_11POS_BY_CAT" localSheetId="6">#REF!</definedName>
    <definedName name="_11POS_BY_CAT" localSheetId="7">#REF!</definedName>
    <definedName name="_11POS_BY_CAT">#REF!</definedName>
    <definedName name="_1ATTORNEY_SUPP" localSheetId="0">#REF!</definedName>
    <definedName name="_1ATTORNEY_SUPP" localSheetId="2">#REF!</definedName>
    <definedName name="_1ATTORNEY_SUPP">#REF!</definedName>
    <definedName name="_2ATTORNEY_SUPP" localSheetId="8">#REF!</definedName>
    <definedName name="_2ATTORNEY_SUPP" localSheetId="1">#REF!</definedName>
    <definedName name="_2ATTORNEY_SUPP" localSheetId="2">#REF!</definedName>
    <definedName name="_2ATTORNEY_SUPP" localSheetId="5">#REF!</definedName>
    <definedName name="_2ATTORNEY_SUPP" localSheetId="6">#REF!</definedName>
    <definedName name="_2ATTORNEY_SUPP" localSheetId="7">#REF!</definedName>
    <definedName name="_2ATTORNEY_SUPP">#REF!</definedName>
    <definedName name="_2GA_ROLLUP" localSheetId="2">#REF!</definedName>
    <definedName name="_2GA_ROLLUP">#REF!</definedName>
    <definedName name="_3GA_ROLLUP" localSheetId="0">'B. Summary of Requirements '!#REF!</definedName>
    <definedName name="_3POS_BY_CAT" localSheetId="2">#REF!</definedName>
    <definedName name="_3POS_BY_CAT">#REF!</definedName>
    <definedName name="_4GA_ROLLUP" localSheetId="1">#REF!</definedName>
    <definedName name="_7GA_ROLLUP" localSheetId="8">#REF!</definedName>
    <definedName name="_7GA_ROLLUP" localSheetId="1">#REF!</definedName>
    <definedName name="_7GA_ROLLUP" localSheetId="2">#REF!</definedName>
    <definedName name="_7GA_ROLLUP" localSheetId="5">#REF!</definedName>
    <definedName name="_7GA_ROLLUP" localSheetId="6">#REF!</definedName>
    <definedName name="_7GA_ROLLUP" localSheetId="7">#REF!</definedName>
    <definedName name="_7GA_ROLLUP">#REF!</definedName>
    <definedName name="_8POS_BY_CAT" localSheetId="0">#REF!</definedName>
    <definedName name="_9POS_BY_CAT" localSheetId="1">#REF!</definedName>
    <definedName name="DL" localSheetId="8">#REF!</definedName>
    <definedName name="DL" localSheetId="0">'B. Summary of Requirements '!$A$3:$X$57</definedName>
    <definedName name="DL" localSheetId="1">#REF!</definedName>
    <definedName name="DL" localSheetId="2">#REF!</definedName>
    <definedName name="DL" localSheetId="5">#REF!</definedName>
    <definedName name="DL" localSheetId="6">#REF!</definedName>
    <definedName name="DL" localSheetId="7">#REF!</definedName>
    <definedName name="DL">#REF!</definedName>
    <definedName name="EXECSUPP" localSheetId="8">#REF!</definedName>
    <definedName name="EXECSUPP" localSheetId="0">'B. Summary of Requirements '!#REF!</definedName>
    <definedName name="EXECSUPP" localSheetId="1">#REF!</definedName>
    <definedName name="EXECSUPP" localSheetId="2">#REF!</definedName>
    <definedName name="EXECSUPP" localSheetId="5">#REF!</definedName>
    <definedName name="EXECSUPP" localSheetId="6">#REF!</definedName>
    <definedName name="EXECSUPP" localSheetId="7">#REF!</definedName>
    <definedName name="EXECSUPP">#REF!</definedName>
    <definedName name="FY0711.1" localSheetId="8">#REF!</definedName>
    <definedName name="FY0711.1" localSheetId="1">#REF!</definedName>
    <definedName name="FY0711.1" localSheetId="2">#REF!</definedName>
    <definedName name="FY0711.1" localSheetId="5">#REF!</definedName>
    <definedName name="FY0711.1" localSheetId="6">#REF!</definedName>
    <definedName name="FY0711.1" localSheetId="7">#REF!</definedName>
    <definedName name="FY0711.1">#REF!</definedName>
    <definedName name="FY0711.5" localSheetId="8">#REF!</definedName>
    <definedName name="FY0711.5" localSheetId="1">#REF!</definedName>
    <definedName name="FY0711.5" localSheetId="2">#REF!</definedName>
    <definedName name="FY0711.5" localSheetId="5">#REF!</definedName>
    <definedName name="FY0711.5" localSheetId="6">#REF!</definedName>
    <definedName name="FY0711.5" localSheetId="7">#REF!</definedName>
    <definedName name="FY0711.5">#REF!</definedName>
    <definedName name="FY0712.1" localSheetId="8">#REF!</definedName>
    <definedName name="FY0712.1" localSheetId="1">#REF!</definedName>
    <definedName name="FY0712.1" localSheetId="2">#REF!</definedName>
    <definedName name="FY0712.1" localSheetId="5">#REF!</definedName>
    <definedName name="FY0712.1" localSheetId="6">#REF!</definedName>
    <definedName name="FY0712.1" localSheetId="7">#REF!</definedName>
    <definedName name="FY0712.1">#REF!</definedName>
    <definedName name="FY0721.0" localSheetId="8">#REF!</definedName>
    <definedName name="FY0721.0" localSheetId="1">#REF!</definedName>
    <definedName name="FY0721.0" localSheetId="2">#REF!</definedName>
    <definedName name="FY0721.0" localSheetId="5">#REF!</definedName>
    <definedName name="FY0721.0" localSheetId="6">#REF!</definedName>
    <definedName name="FY0721.0" localSheetId="7">#REF!</definedName>
    <definedName name="FY0721.0">#REF!</definedName>
    <definedName name="FY0722.0" localSheetId="8">#REF!</definedName>
    <definedName name="FY0722.0" localSheetId="1">#REF!</definedName>
    <definedName name="FY0722.0" localSheetId="2">#REF!</definedName>
    <definedName name="FY0722.0" localSheetId="5">#REF!</definedName>
    <definedName name="FY0722.0" localSheetId="6">#REF!</definedName>
    <definedName name="FY0722.0" localSheetId="7">#REF!</definedName>
    <definedName name="FY0722.0">#REF!</definedName>
    <definedName name="FY0723.1" localSheetId="8">#REF!</definedName>
    <definedName name="FY0723.1" localSheetId="1">#REF!</definedName>
    <definedName name="FY0723.1" localSheetId="2">#REF!</definedName>
    <definedName name="FY0723.1" localSheetId="5">#REF!</definedName>
    <definedName name="FY0723.1" localSheetId="6">#REF!</definedName>
    <definedName name="FY0723.1" localSheetId="7">#REF!</definedName>
    <definedName name="FY0723.1">#REF!</definedName>
    <definedName name="FY0723.2" localSheetId="8">#REF!</definedName>
    <definedName name="FY0723.2" localSheetId="1">#REF!</definedName>
    <definedName name="FY0723.2" localSheetId="2">#REF!</definedName>
    <definedName name="FY0723.2" localSheetId="5">#REF!</definedName>
    <definedName name="FY0723.2" localSheetId="6">#REF!</definedName>
    <definedName name="FY0723.2" localSheetId="7">#REF!</definedName>
    <definedName name="FY0723.2">#REF!</definedName>
    <definedName name="FY0723.3" localSheetId="8">#REF!</definedName>
    <definedName name="FY0723.3" localSheetId="1">#REF!</definedName>
    <definedName name="FY0723.3" localSheetId="2">#REF!</definedName>
    <definedName name="FY0723.3" localSheetId="5">#REF!</definedName>
    <definedName name="FY0723.3" localSheetId="6">#REF!</definedName>
    <definedName name="FY0723.3" localSheetId="7">#REF!</definedName>
    <definedName name="FY0723.3">#REF!</definedName>
    <definedName name="FY0724.0" localSheetId="8">#REF!</definedName>
    <definedName name="FY0724.0" localSheetId="1">#REF!</definedName>
    <definedName name="FY0724.0" localSheetId="2">#REF!</definedName>
    <definedName name="FY0724.0" localSheetId="5">#REF!</definedName>
    <definedName name="FY0724.0" localSheetId="6">#REF!</definedName>
    <definedName name="FY0724.0" localSheetId="7">#REF!</definedName>
    <definedName name="FY0724.0">#REF!</definedName>
    <definedName name="FY0725.2" localSheetId="8">#REF!</definedName>
    <definedName name="FY0725.2" localSheetId="1">#REF!</definedName>
    <definedName name="FY0725.2" localSheetId="2">#REF!</definedName>
    <definedName name="FY0725.2" localSheetId="5">#REF!</definedName>
    <definedName name="FY0725.2" localSheetId="6">#REF!</definedName>
    <definedName name="FY0725.2" localSheetId="7">#REF!</definedName>
    <definedName name="FY0725.2">#REF!</definedName>
    <definedName name="FY0725.3" localSheetId="8">#REF!</definedName>
    <definedName name="FY0725.3" localSheetId="1">#REF!</definedName>
    <definedName name="FY0725.3" localSheetId="2">#REF!</definedName>
    <definedName name="FY0725.3" localSheetId="5">#REF!</definedName>
    <definedName name="FY0725.3" localSheetId="6">#REF!</definedName>
    <definedName name="FY0725.3" localSheetId="7">#REF!</definedName>
    <definedName name="FY0725.3">#REF!</definedName>
    <definedName name="FY0725.6" localSheetId="8">#REF!</definedName>
    <definedName name="FY0725.6" localSheetId="1">#REF!</definedName>
    <definedName name="FY0725.6" localSheetId="2">#REF!</definedName>
    <definedName name="FY0725.6" localSheetId="5">#REF!</definedName>
    <definedName name="FY0725.6" localSheetId="6">#REF!</definedName>
    <definedName name="FY0725.6" localSheetId="7">#REF!</definedName>
    <definedName name="FY0725.6">#REF!</definedName>
    <definedName name="FY0726.0" localSheetId="8">#REF!</definedName>
    <definedName name="FY0726.0" localSheetId="1">#REF!</definedName>
    <definedName name="FY0726.0" localSheetId="2">#REF!</definedName>
    <definedName name="FY0726.0" localSheetId="5">#REF!</definedName>
    <definedName name="FY0726.0" localSheetId="6">#REF!</definedName>
    <definedName name="FY0726.0" localSheetId="7">#REF!</definedName>
    <definedName name="FY0726.0">#REF!</definedName>
    <definedName name="FY0731.0" localSheetId="8">#REF!</definedName>
    <definedName name="FY0731.0" localSheetId="1">#REF!</definedName>
    <definedName name="FY0731.0" localSheetId="2">#REF!</definedName>
    <definedName name="FY0731.0" localSheetId="5">#REF!</definedName>
    <definedName name="FY0731.0" localSheetId="6">#REF!</definedName>
    <definedName name="FY0731.0" localSheetId="7">#REF!</definedName>
    <definedName name="FY0731.0">#REF!</definedName>
    <definedName name="FY0732.0" localSheetId="8">#REF!</definedName>
    <definedName name="FY0732.0" localSheetId="1">#REF!</definedName>
    <definedName name="FY0732.0" localSheetId="2">#REF!</definedName>
    <definedName name="FY0732.0" localSheetId="5">#REF!</definedName>
    <definedName name="FY0732.0" localSheetId="6">#REF!</definedName>
    <definedName name="FY0732.0" localSheetId="7">#REF!</definedName>
    <definedName name="FY0732.0">#REF!</definedName>
    <definedName name="FY07Ling" localSheetId="8">#REF!</definedName>
    <definedName name="FY07Ling" localSheetId="1">#REF!</definedName>
    <definedName name="FY07Ling" localSheetId="2">#REF!</definedName>
    <definedName name="FY07Ling" localSheetId="5">#REF!</definedName>
    <definedName name="FY07Ling" localSheetId="6">#REF!</definedName>
    <definedName name="FY07Ling" localSheetId="7">#REF!</definedName>
    <definedName name="FY07Ling">#REF!</definedName>
    <definedName name="FY07Mult" localSheetId="8">#REF!</definedName>
    <definedName name="FY07Mult" localSheetId="1">#REF!</definedName>
    <definedName name="FY07Mult" localSheetId="2">#REF!</definedName>
    <definedName name="FY07Mult" localSheetId="5">#REF!</definedName>
    <definedName name="FY07Mult" localSheetId="6">#REF!</definedName>
    <definedName name="FY07Mult" localSheetId="7">#REF!</definedName>
    <definedName name="FY07Mult">#REF!</definedName>
    <definedName name="FY07PEPI" localSheetId="8">#REF!</definedName>
    <definedName name="FY07PEPI" localSheetId="1">#REF!</definedName>
    <definedName name="FY07PEPI" localSheetId="2">#REF!</definedName>
    <definedName name="FY07PEPI" localSheetId="5">#REF!</definedName>
    <definedName name="FY07PEPI" localSheetId="6">#REF!</definedName>
    <definedName name="FY07PEPI" localSheetId="7">#REF!</definedName>
    <definedName name="FY07PEPI">#REF!</definedName>
    <definedName name="FY07Tot" localSheetId="8">#REF!</definedName>
    <definedName name="FY07Tot" localSheetId="1">#REF!</definedName>
    <definedName name="FY07Tot" localSheetId="2">#REF!</definedName>
    <definedName name="FY07Tot" localSheetId="5">#REF!</definedName>
    <definedName name="FY07Tot" localSheetId="6">#REF!</definedName>
    <definedName name="FY07Tot" localSheetId="7">#REF!</definedName>
    <definedName name="FY07Tot">#REF!</definedName>
    <definedName name="FY07Train" localSheetId="8">#REF!</definedName>
    <definedName name="FY07Train" localSheetId="1">#REF!</definedName>
    <definedName name="FY07Train" localSheetId="2">#REF!</definedName>
    <definedName name="FY07Train" localSheetId="5">#REF!</definedName>
    <definedName name="FY07Train" localSheetId="6">#REF!</definedName>
    <definedName name="FY07Train" localSheetId="7">#REF!</definedName>
    <definedName name="FY07Train">#REF!</definedName>
    <definedName name="FY0811.1" localSheetId="8">#REF!</definedName>
    <definedName name="FY0811.1" localSheetId="1">#REF!</definedName>
    <definedName name="FY0811.1" localSheetId="2">#REF!</definedName>
    <definedName name="FY0811.1" localSheetId="5">#REF!</definedName>
    <definedName name="FY0811.1" localSheetId="6">#REF!</definedName>
    <definedName name="FY0811.1" localSheetId="7">#REF!</definedName>
    <definedName name="FY0811.1">#REF!</definedName>
    <definedName name="FY0811.5" localSheetId="8">#REF!</definedName>
    <definedName name="FY0811.5" localSheetId="1">#REF!</definedName>
    <definedName name="FY0811.5" localSheetId="2">#REF!</definedName>
    <definedName name="FY0811.5" localSheetId="5">#REF!</definedName>
    <definedName name="FY0811.5" localSheetId="6">#REF!</definedName>
    <definedName name="FY0811.5" localSheetId="7">#REF!</definedName>
    <definedName name="FY0811.5">#REF!</definedName>
    <definedName name="FY0812.1" localSheetId="8">#REF!</definedName>
    <definedName name="FY0812.1" localSheetId="1">#REF!</definedName>
    <definedName name="FY0812.1" localSheetId="2">#REF!</definedName>
    <definedName name="FY0812.1" localSheetId="5">#REF!</definedName>
    <definedName name="FY0812.1" localSheetId="6">#REF!</definedName>
    <definedName name="FY0812.1" localSheetId="7">#REF!</definedName>
    <definedName name="FY0812.1">#REF!</definedName>
    <definedName name="FY0821.0" localSheetId="8">#REF!</definedName>
    <definedName name="FY0821.0" localSheetId="1">#REF!</definedName>
    <definedName name="FY0821.0" localSheetId="2">#REF!</definedName>
    <definedName name="FY0821.0" localSheetId="5">#REF!</definedName>
    <definedName name="FY0821.0" localSheetId="6">#REF!</definedName>
    <definedName name="FY0821.0" localSheetId="7">#REF!</definedName>
    <definedName name="FY0821.0">#REF!</definedName>
    <definedName name="FY0822.0" localSheetId="8">#REF!</definedName>
    <definedName name="FY0822.0" localSheetId="1">#REF!</definedName>
    <definedName name="FY0822.0" localSheetId="2">#REF!</definedName>
    <definedName name="FY0822.0" localSheetId="5">#REF!</definedName>
    <definedName name="FY0822.0" localSheetId="6">#REF!</definedName>
    <definedName name="FY0822.0" localSheetId="7">#REF!</definedName>
    <definedName name="FY0822.0">#REF!</definedName>
    <definedName name="FY0823.1" localSheetId="8">#REF!</definedName>
    <definedName name="FY0823.1" localSheetId="1">#REF!</definedName>
    <definedName name="FY0823.1" localSheetId="2">#REF!</definedName>
    <definedName name="FY0823.1" localSheetId="5">#REF!</definedName>
    <definedName name="FY0823.1" localSheetId="6">#REF!</definedName>
    <definedName name="FY0823.1" localSheetId="7">#REF!</definedName>
    <definedName name="FY0823.1">#REF!</definedName>
    <definedName name="FY0823.2" localSheetId="8">#REF!</definedName>
    <definedName name="FY0823.2" localSheetId="1">#REF!</definedName>
    <definedName name="FY0823.2" localSheetId="2">#REF!</definedName>
    <definedName name="FY0823.2" localSheetId="5">#REF!</definedName>
    <definedName name="FY0823.2" localSheetId="6">#REF!</definedName>
    <definedName name="FY0823.2" localSheetId="7">#REF!</definedName>
    <definedName name="FY0823.2">#REF!</definedName>
    <definedName name="FY0823.3" localSheetId="8">#REF!</definedName>
    <definedName name="FY0823.3" localSheetId="1">#REF!</definedName>
    <definedName name="FY0823.3" localSheetId="2">#REF!</definedName>
    <definedName name="FY0823.3" localSheetId="5">#REF!</definedName>
    <definedName name="FY0823.3" localSheetId="6">#REF!</definedName>
    <definedName name="FY0823.3" localSheetId="7">#REF!</definedName>
    <definedName name="FY0823.3">#REF!</definedName>
    <definedName name="FY0824.0" localSheetId="8">#REF!</definedName>
    <definedName name="FY0824.0" localSheetId="1">#REF!</definedName>
    <definedName name="FY0824.0" localSheetId="2">#REF!</definedName>
    <definedName name="FY0824.0" localSheetId="5">#REF!</definedName>
    <definedName name="FY0824.0" localSheetId="6">#REF!</definedName>
    <definedName name="FY0824.0" localSheetId="7">#REF!</definedName>
    <definedName name="FY0824.0">#REF!</definedName>
    <definedName name="FY0825.2" localSheetId="8">#REF!</definedName>
    <definedName name="FY0825.2" localSheetId="1">#REF!</definedName>
    <definedName name="FY0825.2" localSheetId="2">#REF!</definedName>
    <definedName name="FY0825.2" localSheetId="5">#REF!</definedName>
    <definedName name="FY0825.2" localSheetId="6">#REF!</definedName>
    <definedName name="FY0825.2" localSheetId="7">#REF!</definedName>
    <definedName name="FY0825.2">#REF!</definedName>
    <definedName name="FY0825.3" localSheetId="8">#REF!</definedName>
    <definedName name="FY0825.3" localSheetId="1">#REF!</definedName>
    <definedName name="FY0825.3" localSheetId="2">#REF!</definedName>
    <definedName name="FY0825.3" localSheetId="5">#REF!</definedName>
    <definedName name="FY0825.3" localSheetId="6">#REF!</definedName>
    <definedName name="FY0825.3" localSheetId="7">#REF!</definedName>
    <definedName name="FY0825.3">#REF!</definedName>
    <definedName name="FY0825.6" localSheetId="8">#REF!</definedName>
    <definedName name="FY0825.6" localSheetId="1">#REF!</definedName>
    <definedName name="FY0825.6" localSheetId="2">#REF!</definedName>
    <definedName name="FY0825.6" localSheetId="5">#REF!</definedName>
    <definedName name="FY0825.6" localSheetId="6">#REF!</definedName>
    <definedName name="FY0825.6" localSheetId="7">#REF!</definedName>
    <definedName name="FY0825.6">#REF!</definedName>
    <definedName name="FY0826.0" localSheetId="8">#REF!</definedName>
    <definedName name="FY0826.0" localSheetId="1">#REF!</definedName>
    <definedName name="FY0826.0" localSheetId="2">#REF!</definedName>
    <definedName name="FY0826.0" localSheetId="5">#REF!</definedName>
    <definedName name="FY0826.0" localSheetId="6">#REF!</definedName>
    <definedName name="FY0826.0" localSheetId="7">#REF!</definedName>
    <definedName name="FY0826.0">#REF!</definedName>
    <definedName name="FY0831.0" localSheetId="8">#REF!</definedName>
    <definedName name="FY0831.0" localSheetId="1">#REF!</definedName>
    <definedName name="FY0831.0" localSheetId="2">#REF!</definedName>
    <definedName name="FY0831.0" localSheetId="5">#REF!</definedName>
    <definedName name="FY0831.0" localSheetId="6">#REF!</definedName>
    <definedName name="FY0831.0" localSheetId="7">#REF!</definedName>
    <definedName name="FY0831.0">#REF!</definedName>
    <definedName name="FY0832.0" localSheetId="8">#REF!</definedName>
    <definedName name="FY0832.0" localSheetId="1">#REF!</definedName>
    <definedName name="FY0832.0" localSheetId="2">#REF!</definedName>
    <definedName name="FY0832.0" localSheetId="5">#REF!</definedName>
    <definedName name="FY0832.0" localSheetId="6">#REF!</definedName>
    <definedName name="FY0832.0" localSheetId="7">#REF!</definedName>
    <definedName name="FY0832.0">#REF!</definedName>
    <definedName name="FY08Ling" localSheetId="8">#REF!</definedName>
    <definedName name="FY08Ling" localSheetId="1">#REF!</definedName>
    <definedName name="FY08Ling" localSheetId="2">#REF!</definedName>
    <definedName name="FY08Ling" localSheetId="5">#REF!</definedName>
    <definedName name="FY08Ling" localSheetId="6">#REF!</definedName>
    <definedName name="FY08Ling" localSheetId="7">#REF!</definedName>
    <definedName name="FY08Ling">#REF!</definedName>
    <definedName name="FY08Mult" localSheetId="8">#REF!</definedName>
    <definedName name="FY08Mult" localSheetId="1">#REF!</definedName>
    <definedName name="FY08Mult" localSheetId="2">#REF!</definedName>
    <definedName name="FY08Mult" localSheetId="5">#REF!</definedName>
    <definedName name="FY08Mult" localSheetId="6">#REF!</definedName>
    <definedName name="FY08Mult" localSheetId="7">#REF!</definedName>
    <definedName name="FY08Mult">#REF!</definedName>
    <definedName name="FY08PEPI" localSheetId="8">#REF!</definedName>
    <definedName name="FY08PEPI" localSheetId="1">#REF!</definedName>
    <definedName name="FY08PEPI" localSheetId="2">#REF!</definedName>
    <definedName name="FY08PEPI" localSheetId="5">#REF!</definedName>
    <definedName name="FY08PEPI" localSheetId="6">#REF!</definedName>
    <definedName name="FY08PEPI" localSheetId="7">#REF!</definedName>
    <definedName name="FY08PEPI">#REF!</definedName>
    <definedName name="FY08Tot" localSheetId="8">#REF!</definedName>
    <definedName name="FY08Tot" localSheetId="1">#REF!</definedName>
    <definedName name="FY08Tot" localSheetId="2">#REF!</definedName>
    <definedName name="FY08Tot" localSheetId="5">#REF!</definedName>
    <definedName name="FY08Tot" localSheetId="6">#REF!</definedName>
    <definedName name="FY08Tot" localSheetId="7">#REF!</definedName>
    <definedName name="FY08Tot">#REF!</definedName>
    <definedName name="FY08Train" localSheetId="8">#REF!</definedName>
    <definedName name="FY08Train" localSheetId="1">#REF!</definedName>
    <definedName name="FY08Train" localSheetId="2">#REF!</definedName>
    <definedName name="FY08Train" localSheetId="5">#REF!</definedName>
    <definedName name="FY08Train" localSheetId="6">#REF!</definedName>
    <definedName name="FY08Train" localSheetId="7">#REF!</definedName>
    <definedName name="FY08Train">#REF!</definedName>
    <definedName name="FY0911.1" localSheetId="8">#REF!</definedName>
    <definedName name="FY0911.1" localSheetId="1">#REF!</definedName>
    <definedName name="FY0911.1" localSheetId="2">#REF!</definedName>
    <definedName name="FY0911.1" localSheetId="5">#REF!</definedName>
    <definedName name="FY0911.1" localSheetId="6">#REF!</definedName>
    <definedName name="FY0911.1" localSheetId="7">#REF!</definedName>
    <definedName name="FY0911.1">#REF!</definedName>
    <definedName name="FY0911.5" localSheetId="8">#REF!</definedName>
    <definedName name="FY0911.5" localSheetId="1">#REF!</definedName>
    <definedName name="FY0911.5" localSheetId="2">#REF!</definedName>
    <definedName name="FY0911.5" localSheetId="5">#REF!</definedName>
    <definedName name="FY0911.5" localSheetId="6">#REF!</definedName>
    <definedName name="FY0911.5" localSheetId="7">#REF!</definedName>
    <definedName name="FY0911.5">#REF!</definedName>
    <definedName name="FY0912.1" localSheetId="8">#REF!</definedName>
    <definedName name="FY0912.1" localSheetId="1">#REF!</definedName>
    <definedName name="FY0912.1" localSheetId="2">#REF!</definedName>
    <definedName name="FY0912.1" localSheetId="5">#REF!</definedName>
    <definedName name="FY0912.1" localSheetId="6">#REF!</definedName>
    <definedName name="FY0912.1" localSheetId="7">#REF!</definedName>
    <definedName name="FY0912.1">#REF!</definedName>
    <definedName name="FY0921.0" localSheetId="8">#REF!</definedName>
    <definedName name="FY0921.0" localSheetId="1">#REF!</definedName>
    <definedName name="FY0921.0" localSheetId="2">#REF!</definedName>
    <definedName name="FY0921.0" localSheetId="5">#REF!</definedName>
    <definedName name="FY0921.0" localSheetId="6">#REF!</definedName>
    <definedName name="FY0921.0" localSheetId="7">#REF!</definedName>
    <definedName name="FY0921.0">#REF!</definedName>
    <definedName name="FY0922.0" localSheetId="8">#REF!</definedName>
    <definedName name="FY0922.0" localSheetId="1">#REF!</definedName>
    <definedName name="FY0922.0" localSheetId="2">#REF!</definedName>
    <definedName name="FY0922.0" localSheetId="5">#REF!</definedName>
    <definedName name="FY0922.0" localSheetId="6">#REF!</definedName>
    <definedName name="FY0922.0" localSheetId="7">#REF!</definedName>
    <definedName name="FY0922.0">#REF!</definedName>
    <definedName name="FY0923.1" localSheetId="8">#REF!</definedName>
    <definedName name="FY0923.1" localSheetId="1">#REF!</definedName>
    <definedName name="FY0923.1" localSheetId="2">#REF!</definedName>
    <definedName name="FY0923.1" localSheetId="5">#REF!</definedName>
    <definedName name="FY0923.1" localSheetId="6">#REF!</definedName>
    <definedName name="FY0923.1" localSheetId="7">#REF!</definedName>
    <definedName name="FY0923.1">#REF!</definedName>
    <definedName name="FY0923.2" localSheetId="8">#REF!</definedName>
    <definedName name="FY0923.2" localSheetId="1">#REF!</definedName>
    <definedName name="FY0923.2" localSheetId="2">#REF!</definedName>
    <definedName name="FY0923.2" localSheetId="5">#REF!</definedName>
    <definedName name="FY0923.2" localSheetId="6">#REF!</definedName>
    <definedName name="FY0923.2" localSheetId="7">#REF!</definedName>
    <definedName name="FY0923.2">#REF!</definedName>
    <definedName name="FY0923.3" localSheetId="8">#REF!</definedName>
    <definedName name="FY0923.3" localSheetId="1">#REF!</definedName>
    <definedName name="FY0923.3" localSheetId="2">#REF!</definedName>
    <definedName name="FY0923.3" localSheetId="5">#REF!</definedName>
    <definedName name="FY0923.3" localSheetId="6">#REF!</definedName>
    <definedName name="FY0923.3" localSheetId="7">#REF!</definedName>
    <definedName name="FY0923.3">#REF!</definedName>
    <definedName name="FY0924.0" localSheetId="8">#REF!</definedName>
    <definedName name="FY0924.0" localSheetId="1">#REF!</definedName>
    <definedName name="FY0924.0" localSheetId="2">#REF!</definedName>
    <definedName name="FY0924.0" localSheetId="5">#REF!</definedName>
    <definedName name="FY0924.0" localSheetId="6">#REF!</definedName>
    <definedName name="FY0924.0" localSheetId="7">#REF!</definedName>
    <definedName name="FY0924.0">#REF!</definedName>
    <definedName name="FY0925.2" localSheetId="8">#REF!</definedName>
    <definedName name="FY0925.2" localSheetId="1">#REF!</definedName>
    <definedName name="FY0925.2" localSheetId="2">#REF!</definedName>
    <definedName name="FY0925.2" localSheetId="5">#REF!</definedName>
    <definedName name="FY0925.2" localSheetId="6">#REF!</definedName>
    <definedName name="FY0925.2" localSheetId="7">#REF!</definedName>
    <definedName name="FY0925.2">#REF!</definedName>
    <definedName name="FY0925.3" localSheetId="8">#REF!</definedName>
    <definedName name="FY0925.3" localSheetId="1">#REF!</definedName>
    <definedName name="FY0925.3" localSheetId="2">#REF!</definedName>
    <definedName name="FY0925.3" localSheetId="5">#REF!</definedName>
    <definedName name="FY0925.3" localSheetId="6">#REF!</definedName>
    <definedName name="FY0925.3" localSheetId="7">#REF!</definedName>
    <definedName name="FY0925.3">#REF!</definedName>
    <definedName name="FY0925.6" localSheetId="8">#REF!</definedName>
    <definedName name="FY0925.6" localSheetId="1">#REF!</definedName>
    <definedName name="FY0925.6" localSheetId="2">#REF!</definedName>
    <definedName name="FY0925.6" localSheetId="5">#REF!</definedName>
    <definedName name="FY0925.6" localSheetId="6">#REF!</definedName>
    <definedName name="FY0925.6" localSheetId="7">#REF!</definedName>
    <definedName name="FY0925.6">#REF!</definedName>
    <definedName name="FY0926.0" localSheetId="8">#REF!</definedName>
    <definedName name="FY0926.0" localSheetId="1">#REF!</definedName>
    <definedName name="FY0926.0" localSheetId="2">#REF!</definedName>
    <definedName name="FY0926.0" localSheetId="5">#REF!</definedName>
    <definedName name="FY0926.0" localSheetId="6">#REF!</definedName>
    <definedName name="FY0926.0" localSheetId="7">#REF!</definedName>
    <definedName name="FY0926.0">#REF!</definedName>
    <definedName name="FY0931.0" localSheetId="8">#REF!</definedName>
    <definedName name="FY0931.0" localSheetId="1">#REF!</definedName>
    <definedName name="FY0931.0" localSheetId="2">#REF!</definedName>
    <definedName name="FY0931.0" localSheetId="5">#REF!</definedName>
    <definedName name="FY0931.0" localSheetId="6">#REF!</definedName>
    <definedName name="FY0931.0" localSheetId="7">#REF!</definedName>
    <definedName name="FY0931.0">#REF!</definedName>
    <definedName name="FY0932.0" localSheetId="8">#REF!</definedName>
    <definedName name="FY0932.0" localSheetId="1">#REF!</definedName>
    <definedName name="FY0932.0" localSheetId="2">#REF!</definedName>
    <definedName name="FY0932.0" localSheetId="5">#REF!</definedName>
    <definedName name="FY0932.0" localSheetId="6">#REF!</definedName>
    <definedName name="FY0932.0" localSheetId="7">#REF!</definedName>
    <definedName name="FY0932.0">#REF!</definedName>
    <definedName name="FY09Ling" localSheetId="8">#REF!</definedName>
    <definedName name="FY09Ling" localSheetId="1">#REF!</definedName>
    <definedName name="FY09Ling" localSheetId="2">#REF!</definedName>
    <definedName name="FY09Ling" localSheetId="5">#REF!</definedName>
    <definedName name="FY09Ling" localSheetId="6">#REF!</definedName>
    <definedName name="FY09Ling" localSheetId="7">#REF!</definedName>
    <definedName name="FY09Ling">#REF!</definedName>
    <definedName name="FY09Mult" localSheetId="8">#REF!</definedName>
    <definedName name="FY09Mult" localSheetId="1">#REF!</definedName>
    <definedName name="FY09Mult" localSheetId="2">#REF!</definedName>
    <definedName name="FY09Mult" localSheetId="5">#REF!</definedName>
    <definedName name="FY09Mult" localSheetId="6">#REF!</definedName>
    <definedName name="FY09Mult" localSheetId="7">#REF!</definedName>
    <definedName name="FY09Mult">#REF!</definedName>
    <definedName name="FY09PEPI" localSheetId="8">#REF!</definedName>
    <definedName name="FY09PEPI" localSheetId="1">#REF!</definedName>
    <definedName name="FY09PEPI" localSheetId="2">#REF!</definedName>
    <definedName name="FY09PEPI" localSheetId="5">#REF!</definedName>
    <definedName name="FY09PEPI" localSheetId="6">#REF!</definedName>
    <definedName name="FY09PEPI" localSheetId="7">#REF!</definedName>
    <definedName name="FY09PEPI">#REF!</definedName>
    <definedName name="FY09Tot" localSheetId="8">#REF!</definedName>
    <definedName name="FY09Tot" localSheetId="1">#REF!</definedName>
    <definedName name="FY09Tot" localSheetId="2">#REF!</definedName>
    <definedName name="FY09Tot" localSheetId="5">#REF!</definedName>
    <definedName name="FY09Tot" localSheetId="6">#REF!</definedName>
    <definedName name="FY09Tot" localSheetId="7">#REF!</definedName>
    <definedName name="FY09Tot">#REF!</definedName>
    <definedName name="FY09Train" localSheetId="8">#REF!</definedName>
    <definedName name="FY09Train" localSheetId="1">#REF!</definedName>
    <definedName name="FY09Train" localSheetId="2">#REF!</definedName>
    <definedName name="FY09Train" localSheetId="5">#REF!</definedName>
    <definedName name="FY09Train" localSheetId="6">#REF!</definedName>
    <definedName name="FY09Train" localSheetId="7">#REF!</definedName>
    <definedName name="FY09Train">#REF!</definedName>
    <definedName name="hlhl0" localSheetId="2">'E. ATB Justification'!#REF!</definedName>
    <definedName name="INTEL" localSheetId="8">#REF!</definedName>
    <definedName name="INTEL" localSheetId="0">'B. Summary of Requirements '!#REF!</definedName>
    <definedName name="INTEL" localSheetId="1">#REF!</definedName>
    <definedName name="INTEL" localSheetId="2">#REF!</definedName>
    <definedName name="INTEL" localSheetId="5">#REF!</definedName>
    <definedName name="INTEL" localSheetId="6">#REF!</definedName>
    <definedName name="INTEL" localSheetId="7">#REF!</definedName>
    <definedName name="INTEL">#REF!</definedName>
    <definedName name="JMD" localSheetId="8">#REF!</definedName>
    <definedName name="JMD" localSheetId="0">'B. Summary of Requirements '!#REF!</definedName>
    <definedName name="JMD" localSheetId="1">#REF!</definedName>
    <definedName name="JMD" localSheetId="2">#REF!</definedName>
    <definedName name="JMD" localSheetId="5">#REF!</definedName>
    <definedName name="JMD" localSheetId="6">#REF!</definedName>
    <definedName name="JMD" localSheetId="7">#REF!</definedName>
    <definedName name="JMD">#REF!</definedName>
    <definedName name="OLE_LINK7" localSheetId="2">'E. ATB Justification'!#REF!</definedName>
    <definedName name="PART" localSheetId="8">#REF!</definedName>
    <definedName name="PART" localSheetId="1">#REF!</definedName>
    <definedName name="PART" localSheetId="2">#REF!</definedName>
    <definedName name="PART" localSheetId="5">#REF!</definedName>
    <definedName name="PART" localSheetId="6">#REF!</definedName>
    <definedName name="PART" localSheetId="7">#REF!</definedName>
    <definedName name="PART">#REF!</definedName>
    <definedName name="_xlnm.Print_Area" localSheetId="8">'(M) Studies'!$A$1:$J$18</definedName>
    <definedName name="_xlnm.Print_Area" localSheetId="0">'B. Summary of Requirements '!$A$1:$X$70</definedName>
    <definedName name="_xlnm.Print_Area" localSheetId="1">'D. Strategic Goals &amp; Object '!$A$1:$P$37</definedName>
    <definedName name="_xlnm.Print_Area" localSheetId="2">'E. ATB Justification'!$A$1:$I$32</definedName>
    <definedName name="_xlnm.Print_Area" localSheetId="3">'F. 2011 Crosswalk'!$A$1:$O$27</definedName>
    <definedName name="_xlnm.Print_Area" localSheetId="4">'G. 2012 Crosswalk'!$A$1:$R$23</definedName>
    <definedName name="_xlnm.Print_Area" localSheetId="5">'I. Permanent Positions '!$A$1:$K$23</definedName>
    <definedName name="_xlnm.Print_Area" localSheetId="6">'K. Summary by Grade'!$A$1:$I$28</definedName>
    <definedName name="_xlnm.Print_Area" localSheetId="7">'L. Summary by Object Class '!$A$1:$K$43</definedName>
    <definedName name="_xlnm.Print_Area">#REF!</definedName>
    <definedName name="REIMPRO" localSheetId="8">#REF!</definedName>
    <definedName name="REIMPRO" localSheetId="1">#REF!</definedName>
    <definedName name="REIMPRO" localSheetId="2">#REF!</definedName>
    <definedName name="REIMPRO" localSheetId="5">#REF!</definedName>
    <definedName name="REIMPRO" localSheetId="6">#REF!</definedName>
    <definedName name="REIMPRO" localSheetId="7">#REF!</definedName>
    <definedName name="REIMPRO">#REF!</definedName>
    <definedName name="REIMSOR" localSheetId="8">#REF!</definedName>
    <definedName name="REIMSOR" localSheetId="1">#REF!</definedName>
    <definedName name="REIMSOR" localSheetId="2">#REF!</definedName>
    <definedName name="REIMSOR" localSheetId="5">#REF!</definedName>
    <definedName name="REIMSOR" localSheetId="6">#REF!</definedName>
    <definedName name="REIMSOR" localSheetId="7">#REF!</definedName>
    <definedName name="REIMSOR">#REF!</definedName>
    <definedName name="Z_12C66D54_5067_4346_818B_6EAB1C8A9183_.wvu.Cols" localSheetId="4" hidden="1">'G. 2012 Crosswalk'!$H:$J</definedName>
    <definedName name="Z_12C66D54_5067_4346_818B_6EAB1C8A9183_.wvu.Cols" localSheetId="7" hidden="1">'L. Summary by Object Class '!$J:$L</definedName>
    <definedName name="Z_12C66D54_5067_4346_818B_6EAB1C8A9183_.wvu.PrintArea" localSheetId="8" hidden="1">'(M) Studies'!$A$1:$J$18</definedName>
    <definedName name="Z_12C66D54_5067_4346_818B_6EAB1C8A9183_.wvu.PrintArea" localSheetId="0" hidden="1">'B. Summary of Requirements '!$A$1:$X$68</definedName>
    <definedName name="Z_12C66D54_5067_4346_818B_6EAB1C8A9183_.wvu.PrintArea" localSheetId="1" hidden="1">'D. Strategic Goals &amp; Object '!$A$1:$P$37</definedName>
    <definedName name="Z_12C66D54_5067_4346_818B_6EAB1C8A9183_.wvu.PrintArea" localSheetId="3" hidden="1">'F. 2011 Crosswalk'!$A$1:$O$27</definedName>
    <definedName name="Z_12C66D54_5067_4346_818B_6EAB1C8A9183_.wvu.PrintArea" localSheetId="4" hidden="1">'G. 2012 Crosswalk'!$A$1:$R$23</definedName>
    <definedName name="Z_12C66D54_5067_4346_818B_6EAB1C8A9183_.wvu.PrintArea" localSheetId="5" hidden="1">'I. Permanent Positions '!$A$1:$K$23</definedName>
    <definedName name="Z_12C66D54_5067_4346_818B_6EAB1C8A9183_.wvu.PrintArea" localSheetId="6" hidden="1">'K. Summary by Grade'!$A$1:$I$28</definedName>
    <definedName name="Z_12C66D54_5067_4346_818B_6EAB1C8A9183_.wvu.PrintArea" localSheetId="7" hidden="1">'L. Summary by Object Class '!$A$1:$K$43</definedName>
    <definedName name="Z_12C66D54_5067_4346_818B_6EAB1C8A9183_.wvu.Rows" localSheetId="1" hidden="1">'D. Strategic Goals &amp; Object '!$10:$10</definedName>
    <definedName name="Z_3118AF25_8423_420A_806A_487665220C68_.wvu.Cols" localSheetId="4" hidden="1">'G. 2012 Crosswalk'!$H:$J</definedName>
    <definedName name="Z_3118AF25_8423_420A_806A_487665220C68_.wvu.Cols" localSheetId="7" hidden="1">'L. Summary by Object Class '!$J:$L</definedName>
    <definedName name="Z_3118AF25_8423_420A_806A_487665220C68_.wvu.PrintArea" localSheetId="8" hidden="1">'(M) Studies'!$A$1:$J$18</definedName>
    <definedName name="Z_3118AF25_8423_420A_806A_487665220C68_.wvu.PrintArea" localSheetId="0" hidden="1">'B. Summary of Requirements '!$A$1:$X$68</definedName>
    <definedName name="Z_3118AF25_8423_420A_806A_487665220C68_.wvu.PrintArea" localSheetId="1" hidden="1">'D. Strategic Goals &amp; Object '!$A$1:$P$37</definedName>
    <definedName name="Z_3118AF25_8423_420A_806A_487665220C68_.wvu.PrintArea" localSheetId="3" hidden="1">'F. 2011 Crosswalk'!$A$1:$O$27</definedName>
    <definedName name="Z_3118AF25_8423_420A_806A_487665220C68_.wvu.PrintArea" localSheetId="4" hidden="1">'G. 2012 Crosswalk'!$A$1:$R$23</definedName>
    <definedName name="Z_3118AF25_8423_420A_806A_487665220C68_.wvu.PrintArea" localSheetId="5" hidden="1">'I. Permanent Positions '!$A$1:$K$23</definedName>
    <definedName name="Z_3118AF25_8423_420A_806A_487665220C68_.wvu.PrintArea" localSheetId="6" hidden="1">'K. Summary by Grade'!$A$1:$I$28</definedName>
    <definedName name="Z_3118AF25_8423_420A_806A_487665220C68_.wvu.PrintArea" localSheetId="7" hidden="1">'L. Summary by Object Class '!$A$1:$K$43</definedName>
    <definedName name="Z_3118AF25_8423_420A_806A_487665220C68_.wvu.Rows" localSheetId="1" hidden="1">'D. Strategic Goals &amp; Object '!$10:$10</definedName>
    <definedName name="Z_4148B88B_8ED7_4FDE_9459_DEB244AD0552_.wvu.Cols" localSheetId="3" hidden="1">'F. 2011 Crosswalk'!#REF!</definedName>
    <definedName name="Z_4148B88B_8ED7_4FDE_9459_DEB244AD0552_.wvu.Cols" localSheetId="4" hidden="1">'G. 2012 Crosswalk'!$H:$J</definedName>
    <definedName name="Z_4148B88B_8ED7_4FDE_9459_DEB244AD0552_.wvu.Cols" localSheetId="7" hidden="1">'L. Summary by Object Class '!$J:$L</definedName>
    <definedName name="Z_4148B88B_8ED7_4FDE_9459_DEB244AD0552_.wvu.PrintArea" localSheetId="8" hidden="1">'(M) Studies'!$A$1:$J$18</definedName>
    <definedName name="Z_4148B88B_8ED7_4FDE_9459_DEB244AD0552_.wvu.PrintArea" localSheetId="0" hidden="1">'B. Summary of Requirements '!$A$1:$X$68</definedName>
    <definedName name="Z_4148B88B_8ED7_4FDE_9459_DEB244AD0552_.wvu.PrintArea" localSheetId="1" hidden="1">'D. Strategic Goals &amp; Object '!$A$1:$P$37</definedName>
    <definedName name="Z_4148B88B_8ED7_4FDE_9459_DEB244AD0552_.wvu.PrintArea" localSheetId="3" hidden="1">'F. 2011 Crosswalk'!$A$1:$O$27</definedName>
    <definedName name="Z_4148B88B_8ED7_4FDE_9459_DEB244AD0552_.wvu.PrintArea" localSheetId="4" hidden="1">'G. 2012 Crosswalk'!$A$1:$R$23</definedName>
    <definedName name="Z_4148B88B_8ED7_4FDE_9459_DEB244AD0552_.wvu.PrintArea" localSheetId="5" hidden="1">'I. Permanent Positions '!$A$1:$K$23</definedName>
    <definedName name="Z_4148B88B_8ED7_4FDE_9459_DEB244AD0552_.wvu.PrintArea" localSheetId="6" hidden="1">'K. Summary by Grade'!$A$1:$I$28</definedName>
    <definedName name="Z_4148B88B_8ED7_4FDE_9459_DEB244AD0552_.wvu.PrintArea" localSheetId="7" hidden="1">'L. Summary by Object Class '!$A$1:$K$43</definedName>
    <definedName name="Z_4148B88B_8ED7_4FDE_9459_DEB244AD0552_.wvu.Rows" localSheetId="1" hidden="1">'D. Strategic Goals &amp; Object '!$10:$10</definedName>
    <definedName name="Z_56C0A34E_45B4_448B_85E5_70B3A8E63333_.wvu.Cols" localSheetId="7" hidden="1">'L. Summary by Object Class '!$J:$L</definedName>
    <definedName name="Z_56C0A34E_45B4_448B_85E5_70B3A8E63333_.wvu.PrintArea" localSheetId="8" hidden="1">'(M) Studies'!$A$1:$J$18</definedName>
    <definedName name="Z_56C0A34E_45B4_448B_85E5_70B3A8E63333_.wvu.PrintArea" localSheetId="0" hidden="1">'B. Summary of Requirements '!$A$1:$X$68</definedName>
    <definedName name="Z_56C0A34E_45B4_448B_85E5_70B3A8E63333_.wvu.PrintArea" localSheetId="1" hidden="1">'D. Strategic Goals &amp; Object '!$A$1:$P$37</definedName>
    <definedName name="Z_56C0A34E_45B4_448B_85E5_70B3A8E63333_.wvu.PrintArea" localSheetId="3" hidden="1">'F. 2011 Crosswalk'!$A$1:$O$27</definedName>
    <definedName name="Z_56C0A34E_45B4_448B_85E5_70B3A8E63333_.wvu.PrintArea" localSheetId="4" hidden="1">'G. 2012 Crosswalk'!$A$1:$R$23</definedName>
    <definedName name="Z_56C0A34E_45B4_448B_85E5_70B3A8E63333_.wvu.PrintArea" localSheetId="5" hidden="1">'I. Permanent Positions '!$A$1:$K$23</definedName>
    <definedName name="Z_56C0A34E_45B4_448B_85E5_70B3A8E63333_.wvu.PrintArea" localSheetId="6" hidden="1">'K. Summary by Grade'!$A$1:$I$28</definedName>
    <definedName name="Z_56C0A34E_45B4_448B_85E5_70B3A8E63333_.wvu.PrintArea" localSheetId="7" hidden="1">'L. Summary by Object Class '!$A$1:$K$43</definedName>
    <definedName name="Z_56C0A34E_45B4_448B_85E5_70B3A8E63333_.wvu.Rows" localSheetId="1" hidden="1">'D. Strategic Goals &amp; Object '!$10:$10</definedName>
  </definedNames>
  <calcPr calcId="125725"/>
  <customWorkbookViews>
    <customWorkbookView name="mschneck - Personal View" guid="{3118AF25-8423-420A-806A-487665220C68}" mergeInterval="0" personalView="1" maximized="1" xWindow="1" yWindow="1" windowWidth="1680" windowHeight="797" tabRatio="889" activeSheetId="14" showComments="commIndAndComment"/>
    <customWorkbookView name="debjones - Personal View" guid="{56C0A34E-45B4-448B-85E5-70B3A8E63333}" mergeInterval="0" personalView="1" maximized="1" xWindow="1" yWindow="1" windowWidth="1680" windowHeight="820" tabRatio="889" activeSheetId="3" showComments="commIndAndComment"/>
    <customWorkbookView name="matsatt - Personal View" guid="{4148B88B-8ED7-4FDE-9459-DEB244AD0552}" mergeInterval="0" personalView="1" maximized="1" xWindow="1" yWindow="1" windowWidth="1246" windowHeight="743" tabRatio="889" activeSheetId="3"/>
    <customWorkbookView name="mcupertino - Personal View" guid="{12C66D54-5067-4346-818B-6EAB1C8A9183}" mergeInterval="0" personalView="1" maximized="1" xWindow="1" yWindow="1" windowWidth="1280" windowHeight="833" tabRatio="889" activeSheetId="6"/>
  </customWorkbookViews>
</workbook>
</file>

<file path=xl/calcChain.xml><?xml version="1.0" encoding="utf-8"?>
<calcChain xmlns="http://schemas.openxmlformats.org/spreadsheetml/2006/main">
  <c r="G30" i="26"/>
  <c r="G32" s="1"/>
  <c r="H30"/>
  <c r="H32" s="1"/>
  <c r="I30"/>
  <c r="I32"/>
  <c r="W34" i="3" l="1"/>
  <c r="X34"/>
  <c r="V34"/>
  <c r="D37" i="24" l="1"/>
  <c r="B37" i="25"/>
  <c r="D37" l="1"/>
  <c r="D34"/>
  <c r="X16" i="3" l="1"/>
  <c r="U58"/>
  <c r="U60" s="1"/>
  <c r="T58"/>
  <c r="T60" s="1"/>
  <c r="S58"/>
  <c r="S60" s="1"/>
  <c r="R58"/>
  <c r="R60" s="1"/>
  <c r="Q58"/>
  <c r="Q60" s="1"/>
  <c r="P58"/>
  <c r="P60" s="1"/>
  <c r="O58"/>
  <c r="O60" s="1"/>
  <c r="N58"/>
  <c r="N60" s="1"/>
  <c r="M58"/>
  <c r="M60" s="1"/>
  <c r="L58"/>
  <c r="L60" s="1"/>
  <c r="K58"/>
  <c r="K60" s="1"/>
  <c r="J58"/>
  <c r="J60" s="1"/>
  <c r="I58"/>
  <c r="I60" s="1"/>
  <c r="H58"/>
  <c r="H60" s="1"/>
  <c r="G58"/>
  <c r="G60" s="1"/>
  <c r="F58"/>
  <c r="F60" s="1"/>
  <c r="E58"/>
  <c r="D58"/>
  <c r="D60" s="1"/>
  <c r="X25"/>
  <c r="A4" i="26" l="1"/>
  <c r="E27" i="25" l="1"/>
  <c r="E26"/>
  <c r="E24"/>
  <c r="E23"/>
  <c r="L33" l="1"/>
  <c r="I33"/>
  <c r="L32"/>
  <c r="I32"/>
  <c r="L31"/>
  <c r="I31"/>
  <c r="L29"/>
  <c r="I29"/>
  <c r="L28"/>
  <c r="I28"/>
  <c r="I27"/>
  <c r="L26"/>
  <c r="I26"/>
  <c r="L25"/>
  <c r="I25"/>
  <c r="I24"/>
  <c r="L23"/>
  <c r="I23"/>
  <c r="L22"/>
  <c r="I22"/>
  <c r="L21"/>
  <c r="J21"/>
  <c r="I21"/>
  <c r="L20"/>
  <c r="I20"/>
  <c r="L19"/>
  <c r="I19"/>
  <c r="L18"/>
  <c r="K18"/>
  <c r="I18"/>
  <c r="K16"/>
  <c r="K34" s="1"/>
  <c r="J16"/>
  <c r="G16"/>
  <c r="F16"/>
  <c r="E16"/>
  <c r="E34" s="1"/>
  <c r="D16"/>
  <c r="I15"/>
  <c r="H15"/>
  <c r="I14"/>
  <c r="H14"/>
  <c r="I13"/>
  <c r="H13"/>
  <c r="I12"/>
  <c r="H12"/>
  <c r="C16"/>
  <c r="C34" s="1"/>
  <c r="B12"/>
  <c r="B16" s="1"/>
  <c r="I11"/>
  <c r="H11"/>
  <c r="I10"/>
  <c r="H10"/>
  <c r="A4"/>
  <c r="G34" l="1"/>
  <c r="J34"/>
  <c r="I16"/>
  <c r="I34" s="1"/>
  <c r="H16"/>
  <c r="C37"/>
  <c r="E37"/>
  <c r="L16"/>
  <c r="L24"/>
  <c r="L27"/>
  <c r="A4" i="24"/>
  <c r="I14"/>
  <c r="O14" s="1"/>
  <c r="O17" s="1"/>
  <c r="J14"/>
  <c r="P14" s="1"/>
  <c r="I15"/>
  <c r="O15" s="1"/>
  <c r="J15"/>
  <c r="P15" s="1"/>
  <c r="I16"/>
  <c r="O16" s="1"/>
  <c r="J16"/>
  <c r="P16" s="1"/>
  <c r="C17"/>
  <c r="D17"/>
  <c r="F17"/>
  <c r="G17"/>
  <c r="I17"/>
  <c r="I37" s="1"/>
  <c r="J17"/>
  <c r="J37" s="1"/>
  <c r="K17"/>
  <c r="L17"/>
  <c r="M17"/>
  <c r="M37" s="1"/>
  <c r="N17"/>
  <c r="N37" s="1"/>
  <c r="I20"/>
  <c r="O20" s="1"/>
  <c r="J20"/>
  <c r="P20" s="1"/>
  <c r="I21"/>
  <c r="O21" s="1"/>
  <c r="J21"/>
  <c r="P21" s="1"/>
  <c r="I22"/>
  <c r="O22" s="1"/>
  <c r="J22"/>
  <c r="P22" s="1"/>
  <c r="I23"/>
  <c r="O23" s="1"/>
  <c r="J23"/>
  <c r="P23" s="1"/>
  <c r="I24"/>
  <c r="O24" s="1"/>
  <c r="J24"/>
  <c r="P24" s="1"/>
  <c r="I25"/>
  <c r="O25" s="1"/>
  <c r="J25"/>
  <c r="P25" s="1"/>
  <c r="C26"/>
  <c r="D26"/>
  <c r="F26"/>
  <c r="G26"/>
  <c r="I26"/>
  <c r="J26"/>
  <c r="K26"/>
  <c r="L26"/>
  <c r="M26"/>
  <c r="N26"/>
  <c r="P29"/>
  <c r="I30"/>
  <c r="O30" s="1"/>
  <c r="J30"/>
  <c r="P30"/>
  <c r="I31"/>
  <c r="O31" s="1"/>
  <c r="J31"/>
  <c r="P31"/>
  <c r="I32"/>
  <c r="O32" s="1"/>
  <c r="J32"/>
  <c r="P32"/>
  <c r="C33"/>
  <c r="D33"/>
  <c r="F33"/>
  <c r="G33"/>
  <c r="G37" s="1"/>
  <c r="I33"/>
  <c r="J33"/>
  <c r="K33"/>
  <c r="L33"/>
  <c r="L37" s="1"/>
  <c r="M33"/>
  <c r="N33"/>
  <c r="P33"/>
  <c r="F37"/>
  <c r="K37"/>
  <c r="V26" i="3"/>
  <c r="V27" s="1"/>
  <c r="V28" s="1"/>
  <c r="W26"/>
  <c r="W27" s="1"/>
  <c r="W28" s="1"/>
  <c r="X26"/>
  <c r="X27" s="1"/>
  <c r="X28" s="1"/>
  <c r="X29" s="1"/>
  <c r="A6" i="22"/>
  <c r="A5"/>
  <c r="H12"/>
  <c r="H13"/>
  <c r="H14"/>
  <c r="H15"/>
  <c r="H16"/>
  <c r="H17"/>
  <c r="H18"/>
  <c r="H19"/>
  <c r="H20"/>
  <c r="H21"/>
  <c r="H22"/>
  <c r="B23"/>
  <c r="D23"/>
  <c r="F23"/>
  <c r="H23"/>
  <c r="E25"/>
  <c r="A5" i="21"/>
  <c r="A6"/>
  <c r="D12"/>
  <c r="J12"/>
  <c r="D14"/>
  <c r="J14" s="1"/>
  <c r="D15"/>
  <c r="J15" s="1"/>
  <c r="D16"/>
  <c r="J16" s="1"/>
  <c r="D17"/>
  <c r="J17" s="1"/>
  <c r="D18"/>
  <c r="J18" s="1"/>
  <c r="B19"/>
  <c r="C19"/>
  <c r="E19"/>
  <c r="F19"/>
  <c r="G19"/>
  <c r="H19"/>
  <c r="I19"/>
  <c r="K19"/>
  <c r="K20" s="1"/>
  <c r="K23" s="1"/>
  <c r="I20"/>
  <c r="J20" s="1"/>
  <c r="I22"/>
  <c r="J22" s="1"/>
  <c r="B23"/>
  <c r="C23"/>
  <c r="D23"/>
  <c r="E23"/>
  <c r="F23"/>
  <c r="G23"/>
  <c r="H23"/>
  <c r="J19" l="1"/>
  <c r="J23"/>
  <c r="D19"/>
  <c r="G37" i="25"/>
  <c r="O31"/>
  <c r="L34"/>
  <c r="C37" i="24"/>
  <c r="O26"/>
  <c r="P26"/>
  <c r="P17"/>
  <c r="O33"/>
  <c r="O37"/>
  <c r="I23" i="21"/>
  <c r="P37" i="24" l="1"/>
  <c r="R12" i="8"/>
  <c r="O12" i="7"/>
  <c r="W62" i="3"/>
  <c r="W67"/>
  <c r="W66"/>
  <c r="N18" i="7"/>
  <c r="N17"/>
  <c r="N14"/>
  <c r="N12"/>
  <c r="M12"/>
  <c r="V33" i="3" l="1"/>
  <c r="W33" l="1"/>
  <c r="X33"/>
  <c r="Q18" i="8"/>
  <c r="Q17"/>
  <c r="Q14"/>
  <c r="Q12"/>
  <c r="P12"/>
  <c r="O13"/>
  <c r="N13"/>
  <c r="L13" i="7"/>
  <c r="A46" i="3"/>
  <c r="Q13" i="8" l="1"/>
  <c r="M13"/>
  <c r="L13"/>
  <c r="L15" s="1"/>
  <c r="L19" s="1"/>
  <c r="K13"/>
  <c r="J13"/>
  <c r="I13"/>
  <c r="I15" s="1"/>
  <c r="I19" s="1"/>
  <c r="H13"/>
  <c r="G13"/>
  <c r="F13"/>
  <c r="F15" s="1"/>
  <c r="F19" s="1"/>
  <c r="E13"/>
  <c r="D13"/>
  <c r="C13"/>
  <c r="C15" s="1"/>
  <c r="C19" s="1"/>
  <c r="B13"/>
  <c r="R13"/>
  <c r="A5"/>
  <c r="A4"/>
  <c r="X57" i="3"/>
  <c r="X58" s="1"/>
  <c r="X60" s="1"/>
  <c r="W57"/>
  <c r="W58" s="1"/>
  <c r="W60" s="1"/>
  <c r="V57"/>
  <c r="V58" s="1"/>
  <c r="V60" s="1"/>
  <c r="V19"/>
  <c r="W19"/>
  <c r="W29" s="1"/>
  <c r="E63"/>
  <c r="E68" s="1"/>
  <c r="H63"/>
  <c r="H68" s="1"/>
  <c r="K63"/>
  <c r="K68" s="1"/>
  <c r="N63"/>
  <c r="N68" s="1"/>
  <c r="Q63"/>
  <c r="Q68" s="1"/>
  <c r="T63"/>
  <c r="T68" s="1"/>
  <c r="D13" i="7"/>
  <c r="A5"/>
  <c r="A4"/>
  <c r="B13"/>
  <c r="C13"/>
  <c r="C15" s="1"/>
  <c r="C19" s="1"/>
  <c r="E13"/>
  <c r="F13"/>
  <c r="F15" s="1"/>
  <c r="F19" s="1"/>
  <c r="G13"/>
  <c r="H13"/>
  <c r="I13"/>
  <c r="I15" s="1"/>
  <c r="I19" s="1"/>
  <c r="J13"/>
  <c r="K13"/>
  <c r="N13"/>
  <c r="N15" s="1"/>
  <c r="N19" s="1"/>
  <c r="W63" i="3" l="1"/>
  <c r="W68" s="1"/>
  <c r="X35"/>
  <c r="X36" s="1"/>
  <c r="P13" i="8"/>
  <c r="Q15"/>
  <c r="Q19" s="1"/>
  <c r="O13" i="7"/>
  <c r="M13"/>
  <c r="V29" i="3"/>
  <c r="W35" l="1"/>
  <c r="W36" s="1"/>
  <c r="V35"/>
  <c r="V36" s="1"/>
</calcChain>
</file>

<file path=xl/sharedStrings.xml><?xml version="1.0" encoding="utf-8"?>
<sst xmlns="http://schemas.openxmlformats.org/spreadsheetml/2006/main" count="602" uniqueCount="203">
  <si>
    <t>end of line</t>
  </si>
  <si>
    <t xml:space="preserve">          Total DIRECT requirements</t>
  </si>
  <si>
    <t>23.1  GSA rent (Reimbursable)</t>
  </si>
  <si>
    <t>25.3 DHS Security (Reimbursable)</t>
  </si>
  <si>
    <t>Adjustments to Base</t>
  </si>
  <si>
    <t>Domestic Rent and Facilities</t>
  </si>
  <si>
    <t>ATBs</t>
  </si>
  <si>
    <t>11.1  Direct FTE &amp; personnel compensation</t>
  </si>
  <si>
    <t xml:space="preserve">       Total </t>
  </si>
  <si>
    <t>Average SES Salary</t>
  </si>
  <si>
    <t>Perm. Pos.</t>
  </si>
  <si>
    <t>Reprogrammings / Transfers</t>
  </si>
  <si>
    <t>end of sheet</t>
  </si>
  <si>
    <t>Program Decreases</t>
  </si>
  <si>
    <t>Total Pr. Changes</t>
  </si>
  <si>
    <t>Total Authorized</t>
  </si>
  <si>
    <t>Total Reimbursable</t>
  </si>
  <si>
    <t>Intelligence Series (132)</t>
  </si>
  <si>
    <t>23.2 Moving/Lease Expirations/Contract Parking</t>
  </si>
  <si>
    <t>Transfers:</t>
  </si>
  <si>
    <t>Total Adjustments to Base and Technical Adjustments</t>
  </si>
  <si>
    <t xml:space="preserve">Total Adjustments to Base </t>
  </si>
  <si>
    <t>Increase/Decrease</t>
  </si>
  <si>
    <t>Decision Unit</t>
  </si>
  <si>
    <t xml:space="preserve">     Total</t>
  </si>
  <si>
    <t>atb</t>
  </si>
  <si>
    <t>enhance</t>
  </si>
  <si>
    <t>FTE</t>
  </si>
  <si>
    <t>Total</t>
  </si>
  <si>
    <t>Detail of Permanent Positions by Category</t>
  </si>
  <si>
    <t>Category</t>
  </si>
  <si>
    <t>Transfers</t>
  </si>
  <si>
    <t>Grades and Salary Ranges</t>
  </si>
  <si>
    <t>LEAP</t>
  </si>
  <si>
    <t>11.5  Total, Other personnel compensation</t>
  </si>
  <si>
    <t xml:space="preserve">     Other Compensation</t>
  </si>
  <si>
    <t xml:space="preserve">     Overtime</t>
  </si>
  <si>
    <t>11.8  Special personal services payments</t>
  </si>
  <si>
    <t>12.0  Personnel benefits</t>
  </si>
  <si>
    <t>21.0  Travel and transportation of persons</t>
  </si>
  <si>
    <t>22.0  Transportation of things</t>
  </si>
  <si>
    <t>23.3  Comm., util., &amp; other misc. charges</t>
  </si>
  <si>
    <t>24.0  Printing and reproduction</t>
  </si>
  <si>
    <t>25.1  Advisory and assistance services</t>
  </si>
  <si>
    <t>25.2 Other services</t>
  </si>
  <si>
    <t>26.0  Supplies and materials</t>
  </si>
  <si>
    <t>31.0  Equipment</t>
  </si>
  <si>
    <t xml:space="preserve">          Total obligations</t>
  </si>
  <si>
    <t>Unobligated balance, start of year</t>
  </si>
  <si>
    <t>Unobligated balance, end of year</t>
  </si>
  <si>
    <t>11.3  Other than full-time permanent</t>
  </si>
  <si>
    <t>Average GS Salary</t>
  </si>
  <si>
    <t>Average GS Grade</t>
  </si>
  <si>
    <t>Object Classes</t>
  </si>
  <si>
    <t>Other Object Classes:</t>
  </si>
  <si>
    <t>Summary of Requirements by Object Class</t>
  </si>
  <si>
    <t>Overtime</t>
  </si>
  <si>
    <t>Program Changes</t>
  </si>
  <si>
    <t>Total Program Changes</t>
  </si>
  <si>
    <t>Attorneys (905)</t>
  </si>
  <si>
    <t>Information &amp; Arts (1000-1099)</t>
  </si>
  <si>
    <t>GS-4, $30,456 - 39,590</t>
  </si>
  <si>
    <t>GS-3, $27,130 - 35,269</t>
  </si>
  <si>
    <t>GS-7, $42,209 - 54,875</t>
  </si>
  <si>
    <t>GS-8, $46,745 - 60,765</t>
  </si>
  <si>
    <t>GS-9, $51,630 - 67,114</t>
  </si>
  <si>
    <t>GS-11, $62,467 - 81,204</t>
  </si>
  <si>
    <t>GS-12, $74,872 - 97,333</t>
  </si>
  <si>
    <t>GS-13, $89,033 - 115,742</t>
  </si>
  <si>
    <t>GS-14, $105,211 - 136,771</t>
  </si>
  <si>
    <t>GS-15, $123,758 - 155,500</t>
  </si>
  <si>
    <t>SES, $119,554 - 179,700</t>
  </si>
  <si>
    <t>2012 template</t>
  </si>
  <si>
    <t>Information Technology Mgmt  (2210)</t>
  </si>
  <si>
    <t>23.1  GSA rent</t>
  </si>
  <si>
    <t>25.4  Operation and maintenance of facilities</t>
  </si>
  <si>
    <t>Program Increases</t>
  </si>
  <si>
    <t>25.5 Research and development contracts</t>
  </si>
  <si>
    <t>25.7 Operation and maintenance of equipment</t>
  </si>
  <si>
    <t>Justification for Base Adjustments</t>
  </si>
  <si>
    <t>Pay and Benefits</t>
  </si>
  <si>
    <t>POS</t>
  </si>
  <si>
    <t>Total Increase:</t>
  </si>
  <si>
    <t>Total ATB:</t>
  </si>
  <si>
    <t>(Dollars in Thousands)</t>
  </si>
  <si>
    <t>Salaries and Expenses</t>
  </si>
  <si>
    <t>Other FTE:</t>
  </si>
  <si>
    <t>Total Comp. FTE</t>
  </si>
  <si>
    <t>Total FTE</t>
  </si>
  <si>
    <t>Reimbursable FTE</t>
  </si>
  <si>
    <t>Other FTE</t>
  </si>
  <si>
    <t>Total Compensable FTE</t>
  </si>
  <si>
    <t>Headquarters (Washington, D.C.)</t>
  </si>
  <si>
    <t>Summary of Requirements</t>
  </si>
  <si>
    <t>Reimbursable FTE:</t>
  </si>
  <si>
    <t>Rescissions</t>
  </si>
  <si>
    <t>Supplementals</t>
  </si>
  <si>
    <t xml:space="preserve">     Subtotal Increases</t>
  </si>
  <si>
    <t>Estimates by budget activity</t>
  </si>
  <si>
    <t>Pos.</t>
  </si>
  <si>
    <t xml:space="preserve"> </t>
  </si>
  <si>
    <t>Amount</t>
  </si>
  <si>
    <t>Increases</t>
  </si>
  <si>
    <t>Personnel Management (200-299)</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</si>
  <si>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</si>
  <si>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</si>
  <si>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</si>
  <si>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</si>
  <si>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</si>
  <si>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</si>
  <si>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</si>
  <si>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</si>
  <si>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</si>
  <si>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</si>
  <si>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</si>
  <si>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</si>
  <si>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</si>
  <si>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</si>
  <si>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Subtotal, Goal 3</t>
  </si>
  <si>
    <t>GRAND TOTAL</t>
  </si>
  <si>
    <t>Crosswalk of 2011 Availability</t>
  </si>
  <si>
    <t>2011 Availability</t>
  </si>
  <si>
    <t>Status of Congressionally Requested Studies, Reports, and Evaluations</t>
  </si>
  <si>
    <t>Carryover</t>
  </si>
  <si>
    <t>Recoveries</t>
  </si>
  <si>
    <t xml:space="preserve">Increase/Decrease </t>
  </si>
  <si>
    <t>FY 2013 Request</t>
  </si>
  <si>
    <t>2012 Rescissions</t>
  </si>
  <si>
    <t>2013 Current Services</t>
  </si>
  <si>
    <t>2013 Total Request</t>
  </si>
  <si>
    <t>2012 - 2013 Total Change</t>
  </si>
  <si>
    <t>2013 Adjustments to Base and Technical Adjustments</t>
  </si>
  <si>
    <t>2013 Increases</t>
  </si>
  <si>
    <t>2013 Offsets</t>
  </si>
  <si>
    <t>2013 Request</t>
  </si>
  <si>
    <t>Subtotal Offsets</t>
  </si>
  <si>
    <t>FY 2011 Enacted Without Rescissions</t>
  </si>
  <si>
    <t>2012 Availability</t>
  </si>
  <si>
    <t>Crosswalk of 2012 Availability</t>
  </si>
  <si>
    <t xml:space="preserve">     Total, Appropriated Positions</t>
  </si>
  <si>
    <t>2011 Actuals</t>
  </si>
  <si>
    <t>25.3 Purchases of goods &amp; services from Government accounts (Antennas, DHS Sec. Etc.)</t>
  </si>
  <si>
    <t>Total 2012 Enacted (with Rescissions)</t>
  </si>
  <si>
    <t>Increases:</t>
  </si>
  <si>
    <t>2012 
Enacted</t>
  </si>
  <si>
    <t>2012 Enacted</t>
  </si>
  <si>
    <t>FY 2012 Enacted Without Rescissions</t>
  </si>
  <si>
    <t>2011 Appropriation Enacted w/Rescissions</t>
  </si>
  <si>
    <t>2012 Enacted (without Rescissions, direct only)</t>
  </si>
  <si>
    <t>2011 Enacted (without Rescissions, direct only)</t>
  </si>
  <si>
    <t>2011 Appropriation Enacted</t>
  </si>
  <si>
    <t>2011
Enacted</t>
  </si>
  <si>
    <t xml:space="preserve">   1.2  Prosecute those involved in terrorist acts</t>
  </si>
  <si>
    <t xml:space="preserve">    1.3  Combat espionage against the United States </t>
  </si>
  <si>
    <t xml:space="preserve">   2.1  Combat the threat, incidence, and prevalence of violent crime</t>
  </si>
  <si>
    <t xml:space="preserve">   2.4 Combat corruption, economic crimes, and international organized crime</t>
  </si>
  <si>
    <t xml:space="preserve">   2.5 Promote and protect Americans' civil rights</t>
  </si>
  <si>
    <t xml:space="preserve">   2.6 Protect the federal fisc and defend the interests of the United States</t>
  </si>
  <si>
    <t xml:space="preserve">   2.3  Combat the threat, trafficking, and use of illegal drugs and the diversion of
          licit drugs</t>
  </si>
  <si>
    <t xml:space="preserve">   2.2  Prevent and intervene in crimes against vulnerable populations, uphold the
          rights of, and improve services to, America's crime victims</t>
  </si>
  <si>
    <t xml:space="preserve">   3.1 Promote and strengthen relationships and strategies for the administration of 
          justice with state, local, tribal and international law enforcement</t>
  </si>
  <si>
    <t xml:space="preserve">   3.2 Protect judges, witnesses, and other participants in federal proceedings; 
         apprehend fugitives; and ensure the appearance of criminal defendants for 
         judicial proceedings or confinement</t>
  </si>
  <si>
    <t xml:space="preserve">   3.3  Provide for the safe, secure, humane, and cost-effective confinement of 
          detainees awaiting trial and/or sentencing, and those in the custody of the
          Federal Prison System </t>
  </si>
  <si>
    <t xml:space="preserve">   3.4  Adjudicate all immigration cases promptly and impartially in accordance with
          due process</t>
  </si>
  <si>
    <t>Goal 1: Prevent Terrorism and Promote the Nation's Security
            Consistent with the Rule of Law</t>
  </si>
  <si>
    <t>Goal 2: Prevent Crime, Protect the Rights of the 
             American People, and Enforce Federal Law</t>
  </si>
  <si>
    <t xml:space="preserve">Goal 3: Ensure and Support the Fair, Impartial, Efficient, and 
             Transparent Administration of Justice at the Federal,
             State, Local, Tribal and International Levels        </t>
  </si>
  <si>
    <t>.</t>
  </si>
  <si>
    <t>Community Oriented Policing Services</t>
  </si>
  <si>
    <t>2013 Request
(Direct)</t>
  </si>
  <si>
    <t>2012 
Enacted
 (Direct)</t>
  </si>
  <si>
    <t>2011 Enacted w/Rescissions (Reimbursable)</t>
  </si>
  <si>
    <t xml:space="preserve">Office of Community Oriented Policing Services </t>
  </si>
  <si>
    <t>25.6 Medical Care</t>
  </si>
  <si>
    <t>Management and Administration</t>
  </si>
  <si>
    <t>E.  Justification for Base Adjustments- SALARIES AND EXPENSES</t>
  </si>
  <si>
    <r>
      <rPr>
        <u/>
        <sz val="11"/>
        <rFont val="Times New Roman"/>
        <family val="1"/>
      </rPr>
      <t>JCON and JCON S/TS</t>
    </r>
    <r>
      <rPr>
        <sz val="11"/>
        <rFont val="Times New Roman"/>
        <family val="1"/>
      </rPr>
      <t>.  A transfer of $72,000 is included in support of the Department’s Justice Consolidated Office Network (JCON) and JCON S/TS programs which will be moved to the Working Capital Fund and provided as a billable service in FY 2013.</t>
    </r>
  </si>
  <si>
    <r>
      <t xml:space="preserve">FERS Regular/Law Enforcement Retirement Contribution. </t>
    </r>
    <r>
      <rPr>
        <sz val="11"/>
        <rFont val="Times New Roman"/>
        <family val="1"/>
      </rPr>
      <t xml:space="preserve">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normal cost of regular retirement under FERS will increase from the current level of 12.5% of pay to 12.7%, or a total of 0.2% increase.  The FERS contribution for Law Enforcement retirement will increase from 27.0% to 27.6%, or a total of 0.6% increase.  This will result in new agency contribution rates of 11.9% for regular personnel (up from the current 11.7%) and 26.3% for law enforcement personnel (up from the current 25.7%).  The amount requested, $23,000 , represents the funds needed to cover this increase. </t>
    </r>
  </si>
  <si>
    <r>
      <t>Retirement</t>
    </r>
    <r>
      <rPr>
        <sz val="11"/>
        <rFont val="Times New Roman"/>
        <family val="1"/>
      </rPr>
      <t>.  Agency retirement contributions increase as employees under CSRS retire and are replaced by FERS employees.  Based on OPM government-wide estimates, we project that the DOJ workforce will convert from CSRS to FERS at a rate of</t>
    </r>
    <r>
      <rPr>
        <sz val="11"/>
        <color rgb="FFFF0000"/>
        <rFont val="Times New Roman"/>
        <family val="1"/>
      </rPr>
      <t xml:space="preserve"> </t>
    </r>
    <r>
      <rPr>
        <sz val="11"/>
        <rFont val="Times New Roman"/>
        <family val="1"/>
      </rPr>
      <t>1.3 percent per year.  The requested increase of  $31,000 is necessary to meet our increased retirement obligations as a result of this conversion.</t>
    </r>
  </si>
  <si>
    <r>
      <t>Employees Compensation Fund.</t>
    </r>
    <r>
      <rPr>
        <sz val="11"/>
        <rFont val="Times New Roman"/>
        <family val="1"/>
      </rPr>
      <t xml:space="preserve">  The  $2,000 decrease reflects payments to the Department of Labor for injury benefits paid in the past year under the Federal Employee Compensation Act.  This estimate is based on the first quarter of prior year billing and current year estimates.</t>
    </r>
  </si>
  <si>
    <r>
      <t>Health Insurance.</t>
    </r>
    <r>
      <rPr>
        <sz val="11"/>
        <rFont val="Times New Roman"/>
        <family val="1"/>
      </rPr>
      <t xml:space="preserve">  Effective January 2013, this component's contribution to Federal employees' health insurance premiums increased by 26.8 percent.  Applied against the 2011 estimate of $838,000, the additional amount required is $177,000.</t>
    </r>
  </si>
  <si>
    <r>
      <t>Changes in Compensable Days</t>
    </r>
    <r>
      <rPr>
        <sz val="11"/>
        <rFont val="Times New Roman"/>
        <family val="1"/>
      </rPr>
      <t xml:space="preserve">.  The increase cost for one more compensable day in FY 2013 compared to FY 2012 is calculated by dividing the FY 2012 estimated personnel compensation $12,485,000 and applicable benefits $2,507,000 by 260 compensable days.  </t>
    </r>
  </si>
  <si>
    <r>
      <t>General Services Administration (GSA) Rent.</t>
    </r>
    <r>
      <rPr>
        <sz val="11"/>
        <color indexed="8"/>
        <rFont val="Times New Roman"/>
        <family val="1"/>
      </rPr>
      <t xml:space="preserve">  GSA will continue to charge rental rates that approximate those charged to commercial tenants for equivalent space and related services.  The requested increase of $778,000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</si>
  <si>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Guard Service.</t>
    </r>
    <r>
      <rPr>
        <sz val="11"/>
        <color indexed="8"/>
        <rFont val="Times New Roman"/>
        <family val="1"/>
      </rPr>
      <t xml:space="preserve">  The requested increase of $24,000 is required to meet our commitment for guard service, including those by the Department of Homeland Security (including Basic Security and Building Specific Security costs). </t>
    </r>
  </si>
  <si>
    <r>
      <t>2013 Pay Raise.</t>
    </r>
    <r>
      <rPr>
        <sz val="11"/>
        <rFont val="Times New Roman"/>
        <family val="1"/>
      </rPr>
      <t xml:space="preserve">  This request provides for a proposed 0.5 percent pay raise to be effective in January of 2013.  The increase only includes the general pay raise.  The amount request, $67,452, represents the pay amounts for 3/4 of the fiscal year plus appropriate benefits ($52,613 for pay and $14,839 for benefits.)</t>
    </r>
  </si>
  <si>
    <t>Transfer from JCON to COPS Salaries and Expenses (S&amp;E) Account</t>
  </si>
  <si>
    <t xml:space="preserve">Offsets: </t>
  </si>
  <si>
    <t>IT Savings</t>
  </si>
  <si>
    <t>Reprogramming</t>
  </si>
  <si>
    <t>2011 Enacted (with Reprogramming and without Rescissions, direct only)</t>
  </si>
  <si>
    <t>Subtotal</t>
  </si>
  <si>
    <t>Reprogramming from COPS Grant programs for Management and Administration</t>
  </si>
  <si>
    <t xml:space="preserve">NOTE:  All FTE numbers in this table reflect authorized FTE, which is the total number of FTE available to a component. Because the FY 2013 President’s Budget Appendix builds the FTE request using actual FTE rather than authorized, it may not match the FY 2012 FTE enacted and FY 2013 FTE request reflected in this table.  </t>
  </si>
  <si>
    <t>B: Summary of Requirements- SALARIES AND EXPENSES</t>
  </si>
  <si>
    <t>D: Resources by DOJ Strategic Goal and Strategic Objective- SALARIES AND EXPENSES</t>
  </si>
  <si>
    <t>F: Crosswalk of 2011 Availability- SALARIES AND EXPENSES</t>
  </si>
  <si>
    <t>G: Crosswalk of 2012 Availability- SALARIES AND EXPENSES</t>
  </si>
  <si>
    <t>I: Detail of Permanent Positions by Category- SALARIES AND EXPENSES</t>
  </si>
  <si>
    <t>K: Summary of Requirements by Grade- SALARIES AND EXPENSES</t>
  </si>
  <si>
    <t>L: Summary of Requirements by Object Class- SALARIES AND EXPENSES</t>
  </si>
  <si>
    <t>M.  Status of Congressionally Requested Studies, Reports, and Evaluations- SALARIES AND EXPENSES</t>
  </si>
  <si>
    <t>1.  The Conference Report associated with the FY 2012 Consolidated and Further Appropriations Act, page 34, directs the COPS Office to provide to the GAO and the Committees on Appropriations a report on its updated staffing model based the results of the DOJ Grantmakers' Workload Analysis not later than 120 days after the enactment of this Act.  Target response to GAO and Committees in May 2012.</t>
  </si>
  <si>
    <t xml:space="preserve">Reprogramming.  The amount also reflects a reprogramming of FTE and  $37 million from grant programs to support management and administration needs.  </t>
  </si>
</sst>
</file>

<file path=xl/styles.xml><?xml version="1.0" encoding="utf-8"?>
<styleSheet xmlns="http://schemas.openxmlformats.org/spreadsheetml/2006/main">
  <numFmts count="9">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 numFmtId="171" formatCode="_(* #,##0.00_);_(* \(#,##0.00\);_(* &quot;....&quot;_);_(@_)"/>
  </numFmts>
  <fonts count="64">
    <font>
      <sz val="12"/>
      <name val="Arial"/>
    </font>
    <font>
      <sz val="12"/>
      <name val="TimesNewRomanPS"/>
    </font>
    <font>
      <sz val="12"/>
      <name val="Times New Roman"/>
      <family val="1"/>
    </font>
    <font>
      <sz val="12"/>
      <name val="Times New Roman"/>
      <family val="1"/>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0"/>
      <name val="Arial"/>
      <family val="2"/>
    </font>
    <font>
      <b/>
      <u/>
      <sz val="12"/>
      <name val="Arial"/>
      <family val="2"/>
    </font>
    <font>
      <b/>
      <sz val="10"/>
      <name val="Times New Roman"/>
      <family val="1"/>
    </font>
    <font>
      <sz val="12"/>
      <color indexed="8"/>
      <name val="Times New Roman"/>
      <family val="1"/>
    </font>
    <font>
      <b/>
      <sz val="12"/>
      <color indexed="8"/>
      <name val="Times New Roman"/>
      <family val="1"/>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sz val="14"/>
      <name val="Arial"/>
      <family val="2"/>
    </font>
    <font>
      <sz val="20"/>
      <name val="Arial"/>
      <family val="2"/>
    </font>
    <font>
      <sz val="8"/>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8"/>
      <color indexed="9"/>
      <name val="Arial"/>
      <family val="2"/>
    </font>
    <font>
      <sz val="8"/>
      <color indexed="9"/>
      <name val="Arial"/>
      <family val="2"/>
    </font>
    <font>
      <sz val="8"/>
      <name val="Times New Roman"/>
      <family val="1"/>
    </font>
    <font>
      <sz val="8"/>
      <color indexed="9"/>
      <name val="Times New Roman"/>
      <family val="1"/>
    </font>
    <font>
      <sz val="8"/>
      <color indexed="9"/>
      <name val="Times New Roman"/>
      <family val="1"/>
    </font>
    <font>
      <sz val="8"/>
      <name val="Times New Roman"/>
      <family val="1"/>
    </font>
    <font>
      <sz val="12"/>
      <name val="Arial"/>
      <family val="2"/>
    </font>
    <font>
      <sz val="16"/>
      <name val="Arial"/>
      <family val="2"/>
    </font>
    <font>
      <b/>
      <sz val="9"/>
      <name val="Times New Roman"/>
      <family val="1"/>
    </font>
    <font>
      <sz val="16"/>
      <name val="Times New Roman"/>
      <family val="1"/>
    </font>
    <font>
      <u/>
      <sz val="10"/>
      <name val="Times New Roman"/>
      <family val="1"/>
    </font>
    <font>
      <b/>
      <sz val="10"/>
      <name val="Arial"/>
      <family val="2"/>
    </font>
    <font>
      <i/>
      <sz val="10"/>
      <name val="Times New Roman"/>
      <family val="1"/>
    </font>
    <font>
      <b/>
      <u/>
      <sz val="12"/>
      <name val="Times New Roman"/>
      <family val="1"/>
    </font>
    <font>
      <u/>
      <sz val="16"/>
      <name val="Arial"/>
      <family val="2"/>
    </font>
    <font>
      <sz val="10"/>
      <name val="Arial"/>
      <family val="2"/>
    </font>
    <font>
      <sz val="11"/>
      <name val="Times New Roman"/>
      <family val="1"/>
    </font>
    <font>
      <sz val="12"/>
      <color theme="0"/>
      <name val="Arial"/>
      <family val="2"/>
    </font>
    <font>
      <b/>
      <u/>
      <sz val="14"/>
      <name val="Times New Roman"/>
      <family val="1"/>
    </font>
    <font>
      <u/>
      <sz val="11"/>
      <name val="Times New Roman"/>
      <family val="1"/>
    </font>
    <font>
      <sz val="11"/>
      <name val="Arial"/>
      <family val="2"/>
    </font>
    <font>
      <b/>
      <u/>
      <sz val="11"/>
      <name val="Times New Roman"/>
      <family val="1"/>
    </font>
    <font>
      <sz val="11"/>
      <color rgb="FFFF0000"/>
      <name val="Times New Roman"/>
      <family val="1"/>
    </font>
    <font>
      <u/>
      <sz val="11"/>
      <color indexed="8"/>
      <name val="Times New Roman"/>
      <family val="1"/>
    </font>
    <font>
      <sz val="11"/>
      <color indexed="8"/>
      <name val="Times New Roman"/>
      <family val="1"/>
    </font>
    <font>
      <sz val="11"/>
      <color indexed="9"/>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s>
  <borders count="107">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64"/>
      </left>
      <right/>
      <top style="thin">
        <color indexed="8"/>
      </top>
      <bottom style="thin">
        <color indexed="23"/>
      </bottom>
      <diagonal/>
    </border>
    <border>
      <left style="thin">
        <color indexed="64"/>
      </left>
      <right/>
      <top style="thin">
        <color indexed="23"/>
      </top>
      <bottom style="thin">
        <color indexed="23"/>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2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top style="thin">
        <color indexed="23"/>
      </top>
      <bottom style="hair">
        <color indexed="23"/>
      </bottom>
      <diagonal/>
    </border>
    <border>
      <left style="thin">
        <color indexed="23"/>
      </left>
      <right style="thin">
        <color indexed="23"/>
      </right>
      <top style="thin">
        <color indexed="23"/>
      </top>
      <bottom style="hair">
        <color indexed="23"/>
      </bottom>
      <diagonal/>
    </border>
    <border>
      <left style="thin">
        <color indexed="23"/>
      </left>
      <right style="thin">
        <color indexed="64"/>
      </right>
      <top style="thin">
        <color indexed="23"/>
      </top>
      <bottom style="hair">
        <color indexed="23"/>
      </bottom>
      <diagonal/>
    </border>
    <border>
      <left style="thin">
        <color indexed="64"/>
      </left>
      <right/>
      <top style="hair">
        <color indexed="23"/>
      </top>
      <bottom style="hair">
        <color indexed="23"/>
      </bottom>
      <diagonal/>
    </border>
    <border>
      <left style="thin">
        <color indexed="23"/>
      </left>
      <right style="thin">
        <color indexed="23"/>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s>
  <cellStyleXfs count="11">
    <xf numFmtId="0" fontId="0" fillId="0" borderId="0"/>
    <xf numFmtId="43" fontId="13" fillId="0" borderId="0" applyFont="0" applyFill="0" applyBorder="0" applyAlignment="0" applyProtection="0"/>
    <xf numFmtId="44" fontId="13" fillId="0" borderId="0" applyFont="0" applyFill="0" applyBorder="0" applyAlignment="0" applyProtection="0"/>
    <xf numFmtId="0" fontId="12" fillId="0" borderId="0"/>
    <xf numFmtId="0" fontId="5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cellStyleXfs>
  <cellXfs count="702">
    <xf numFmtId="0" fontId="0" fillId="0" borderId="0" xfId="0"/>
    <xf numFmtId="165" fontId="1" fillId="0" borderId="0" xfId="0" applyNumberFormat="1" applyFont="1" applyAlignment="1"/>
    <xf numFmtId="165" fontId="1" fillId="0" borderId="0" xfId="0" applyNumberFormat="1" applyFont="1" applyBorder="1" applyAlignment="1"/>
    <xf numFmtId="3" fontId="4" fillId="0" borderId="0" xfId="0" applyNumberFormat="1" applyFont="1" applyAlignment="1"/>
    <xf numFmtId="3" fontId="4" fillId="0" borderId="0" xfId="0" applyNumberFormat="1" applyFont="1" applyAlignment="1">
      <alignment horizontal="fill"/>
    </xf>
    <xf numFmtId="165" fontId="4" fillId="0" borderId="0" xfId="0" applyNumberFormat="1" applyFont="1" applyAlignment="1"/>
    <xf numFmtId="165" fontId="3" fillId="0" borderId="0" xfId="0" applyNumberFormat="1" applyFont="1" applyAlignment="1"/>
    <xf numFmtId="165" fontId="3" fillId="0" borderId="0" xfId="0" applyNumberFormat="1" applyFont="1" applyBorder="1" applyAlignment="1"/>
    <xf numFmtId="165" fontId="0" fillId="0" borderId="0" xfId="0" applyNumberFormat="1"/>
    <xf numFmtId="165" fontId="0" fillId="0" borderId="0" xfId="0" applyNumberFormat="1" applyBorder="1"/>
    <xf numFmtId="165" fontId="2" fillId="0" borderId="0" xfId="0" applyNumberFormat="1" applyFont="1" applyAlignment="1"/>
    <xf numFmtId="0" fontId="0" fillId="0" borderId="0" xfId="0" applyBorder="1" applyAlignment="1">
      <alignment vertical="top" wrapText="1"/>
    </xf>
    <xf numFmtId="165" fontId="13" fillId="3" borderId="0" xfId="0" applyNumberFormat="1" applyFont="1" applyFill="1" applyBorder="1"/>
    <xf numFmtId="165" fontId="1" fillId="0" borderId="0" xfId="0" applyNumberFormat="1" applyFont="1" applyFill="1" applyAlignment="1"/>
    <xf numFmtId="3" fontId="4" fillId="0" borderId="11" xfId="0" applyNumberFormat="1" applyFont="1" applyBorder="1" applyAlignment="1"/>
    <xf numFmtId="165" fontId="24" fillId="0" borderId="0" xfId="0" applyNumberFormat="1" applyFont="1" applyFill="1" applyBorder="1"/>
    <xf numFmtId="165" fontId="0" fillId="0" borderId="0" xfId="0" applyNumberFormat="1" applyFill="1" applyBorder="1"/>
    <xf numFmtId="165" fontId="4" fillId="0" borderId="0" xfId="0" applyNumberFormat="1" applyFont="1" applyFill="1" applyAlignment="1"/>
    <xf numFmtId="3" fontId="14" fillId="0" borderId="0" xfId="0" applyNumberFormat="1" applyFont="1" applyAlignment="1">
      <alignment horizontal="centerContinuous"/>
    </xf>
    <xf numFmtId="165" fontId="14" fillId="0" borderId="0" xfId="0" applyNumberFormat="1" applyFont="1" applyAlignment="1">
      <alignment horizontal="centerContinuous"/>
    </xf>
    <xf numFmtId="165" fontId="12" fillId="4" borderId="0" xfId="0" applyNumberFormat="1" applyFont="1" applyFill="1"/>
    <xf numFmtId="165" fontId="12" fillId="4" borderId="0" xfId="0" applyNumberFormat="1" applyFont="1" applyFill="1" applyAlignment="1"/>
    <xf numFmtId="0" fontId="12" fillId="4" borderId="0" xfId="0" applyFont="1" applyFill="1"/>
    <xf numFmtId="165" fontId="17" fillId="4" borderId="0" xfId="0" applyNumberFormat="1" applyFont="1" applyFill="1" applyBorder="1" applyAlignment="1">
      <alignment horizontal="centerContinuous"/>
    </xf>
    <xf numFmtId="165" fontId="12" fillId="4" borderId="0" xfId="0" applyNumberFormat="1" applyFont="1" applyFill="1" applyBorder="1" applyAlignment="1">
      <alignment horizontal="centerContinuous"/>
    </xf>
    <xf numFmtId="0" fontId="32" fillId="0" borderId="0" xfId="0" applyFont="1" applyFill="1" applyBorder="1" applyAlignment="1">
      <alignment vertical="top" wrapText="1"/>
    </xf>
    <xf numFmtId="165" fontId="34" fillId="0" borderId="0" xfId="0" applyNumberFormat="1" applyFont="1"/>
    <xf numFmtId="165" fontId="35" fillId="0" borderId="0" xfId="0" applyNumberFormat="1" applyFont="1" applyAlignment="1"/>
    <xf numFmtId="0" fontId="39" fillId="0" borderId="0" xfId="0" applyFont="1"/>
    <xf numFmtId="165" fontId="38" fillId="0" borderId="0" xfId="0" applyNumberFormat="1" applyFont="1"/>
    <xf numFmtId="165" fontId="42" fillId="0" borderId="0" xfId="0" applyNumberFormat="1" applyFont="1" applyAlignment="1"/>
    <xf numFmtId="165" fontId="43" fillId="0" borderId="0" xfId="0" applyNumberFormat="1" applyFont="1" applyAlignment="1"/>
    <xf numFmtId="3" fontId="41" fillId="0" borderId="0" xfId="0" applyNumberFormat="1" applyFont="1" applyAlignment="1"/>
    <xf numFmtId="3" fontId="40" fillId="0" borderId="0" xfId="0" applyNumberFormat="1" applyFont="1" applyAlignment="1"/>
    <xf numFmtId="37" fontId="4" fillId="0" borderId="9" xfId="0" applyNumberFormat="1" applyFont="1" applyBorder="1" applyAlignment="1"/>
    <xf numFmtId="37" fontId="4" fillId="0" borderId="12" xfId="0" applyNumberFormat="1" applyFont="1" applyBorder="1" applyAlignment="1"/>
    <xf numFmtId="37" fontId="14" fillId="0" borderId="18" xfId="0" applyNumberFormat="1" applyFont="1" applyBorder="1" applyAlignment="1"/>
    <xf numFmtId="37" fontId="4" fillId="0" borderId="5" xfId="0" applyNumberFormat="1" applyFont="1" applyBorder="1" applyAlignment="1"/>
    <xf numFmtId="37" fontId="4" fillId="0" borderId="10" xfId="0" applyNumberFormat="1" applyFont="1" applyBorder="1" applyAlignment="1"/>
    <xf numFmtId="37" fontId="5" fillId="2" borderId="1" xfId="0" applyNumberFormat="1" applyFont="1" applyFill="1" applyBorder="1" applyAlignment="1"/>
    <xf numFmtId="37" fontId="5" fillId="2" borderId="19" xfId="0" applyNumberFormat="1" applyFont="1" applyFill="1" applyBorder="1" applyAlignment="1"/>
    <xf numFmtId="37" fontId="0" fillId="3" borderId="0" xfId="0" applyNumberFormat="1" applyFill="1" applyBorder="1"/>
    <xf numFmtId="37" fontId="14" fillId="0" borderId="14" xfId="0" applyNumberFormat="1" applyFont="1" applyBorder="1" applyAlignment="1">
      <alignment horizontal="right"/>
    </xf>
    <xf numFmtId="165" fontId="31" fillId="0" borderId="0" xfId="0" applyNumberFormat="1" applyFont="1" applyAlignment="1"/>
    <xf numFmtId="165" fontId="12" fillId="3" borderId="0" xfId="0" applyNumberFormat="1" applyFont="1" applyFill="1" applyBorder="1"/>
    <xf numFmtId="37" fontId="14" fillId="0" borderId="18" xfId="0" applyNumberFormat="1" applyFont="1" applyBorder="1" applyAlignment="1">
      <alignment horizontal="right"/>
    </xf>
    <xf numFmtId="37" fontId="4" fillId="0" borderId="15" xfId="0" applyNumberFormat="1" applyFont="1" applyBorder="1" applyAlignment="1">
      <alignment horizontal="center"/>
    </xf>
    <xf numFmtId="37" fontId="4" fillId="0" borderId="11" xfId="0" applyNumberFormat="1" applyFont="1" applyBorder="1" applyAlignment="1">
      <alignment horizontal="center"/>
    </xf>
    <xf numFmtId="37" fontId="4" fillId="0" borderId="11" xfId="0" applyNumberFormat="1" applyFont="1" applyBorder="1" applyAlignment="1"/>
    <xf numFmtId="3" fontId="4" fillId="0" borderId="12" xfId="0" applyNumberFormat="1" applyFont="1" applyBorder="1" applyAlignment="1"/>
    <xf numFmtId="3" fontId="4" fillId="0" borderId="3" xfId="0" applyNumberFormat="1" applyFont="1" applyBorder="1" applyAlignment="1"/>
    <xf numFmtId="0" fontId="4" fillId="0" borderId="15" xfId="0" applyNumberFormat="1" applyFont="1" applyBorder="1" applyAlignment="1"/>
    <xf numFmtId="0" fontId="4" fillId="0" borderId="11" xfId="0" applyNumberFormat="1" applyFont="1" applyBorder="1" applyAlignment="1"/>
    <xf numFmtId="0" fontId="4" fillId="0" borderId="7" xfId="0" applyNumberFormat="1" applyFont="1" applyBorder="1" applyAlignment="1"/>
    <xf numFmtId="0" fontId="4" fillId="0" borderId="41" xfId="0" applyNumberFormat="1" applyFont="1" applyBorder="1" applyAlignment="1"/>
    <xf numFmtId="0" fontId="4" fillId="0" borderId="11" xfId="0" applyNumberFormat="1" applyFont="1" applyBorder="1" applyAlignment="1">
      <alignment horizontal="fill"/>
    </xf>
    <xf numFmtId="0" fontId="4" fillId="0" borderId="3" xfId="0" applyNumberFormat="1" applyFont="1" applyBorder="1" applyAlignment="1">
      <alignment horizontal="fill"/>
    </xf>
    <xf numFmtId="0" fontId="4" fillId="0" borderId="3" xfId="0" applyNumberFormat="1" applyFont="1" applyBorder="1" applyAlignment="1"/>
    <xf numFmtId="0" fontId="4" fillId="0" borderId="35" xfId="0" applyNumberFormat="1" applyFont="1" applyBorder="1" applyAlignment="1">
      <alignment horizontal="right"/>
    </xf>
    <xf numFmtId="0" fontId="4" fillId="0" borderId="36" xfId="0" applyNumberFormat="1" applyFont="1" applyBorder="1" applyAlignment="1">
      <alignment horizontal="center"/>
    </xf>
    <xf numFmtId="0" fontId="4" fillId="0" borderId="36" xfId="0" applyNumberFormat="1" applyFont="1" applyBorder="1" applyAlignment="1">
      <alignment horizontal="right"/>
    </xf>
    <xf numFmtId="0" fontId="4" fillId="0" borderId="35" xfId="0" applyNumberFormat="1" applyFont="1" applyBorder="1" applyAlignment="1">
      <alignment horizontal="center"/>
    </xf>
    <xf numFmtId="0" fontId="4" fillId="0" borderId="37" xfId="0" applyNumberFormat="1" applyFont="1" applyBorder="1" applyAlignment="1">
      <alignment horizontal="right"/>
    </xf>
    <xf numFmtId="37" fontId="4" fillId="0" borderId="8" xfId="0" applyNumberFormat="1" applyFont="1" applyBorder="1" applyAlignment="1">
      <alignment horizontal="center"/>
    </xf>
    <xf numFmtId="37" fontId="4" fillId="0" borderId="0" xfId="0" applyNumberFormat="1" applyFont="1" applyAlignment="1">
      <alignment horizontal="center"/>
    </xf>
    <xf numFmtId="37" fontId="4" fillId="0" borderId="7" xfId="0" applyNumberFormat="1" applyFont="1" applyBorder="1" applyAlignment="1">
      <alignment horizontal="center"/>
    </xf>
    <xf numFmtId="37" fontId="4" fillId="0" borderId="3" xfId="0" applyNumberFormat="1" applyFont="1" applyBorder="1" applyAlignment="1">
      <alignment horizontal="center"/>
    </xf>
    <xf numFmtId="37" fontId="4" fillId="0" borderId="8" xfId="0" applyNumberFormat="1" applyFont="1" applyBorder="1" applyAlignment="1"/>
    <xf numFmtId="37" fontId="4" fillId="0" borderId="0" xfId="0" applyNumberFormat="1" applyFont="1" applyAlignment="1"/>
    <xf numFmtId="37" fontId="4" fillId="0" borderId="7" xfId="0" applyNumberFormat="1" applyFont="1" applyBorder="1" applyAlignment="1"/>
    <xf numFmtId="37" fontId="4" fillId="0" borderId="3" xfId="0" applyNumberFormat="1" applyFont="1" applyBorder="1" applyAlignment="1"/>
    <xf numFmtId="37" fontId="4" fillId="0" borderId="15" xfId="0" applyNumberFormat="1" applyFont="1" applyBorder="1" applyAlignment="1"/>
    <xf numFmtId="37" fontId="4" fillId="0" borderId="42" xfId="0" applyNumberFormat="1" applyFont="1" applyBorder="1" applyAlignment="1">
      <alignment horizontal="center"/>
    </xf>
    <xf numFmtId="37" fontId="4" fillId="0" borderId="0" xfId="0" applyNumberFormat="1" applyFont="1" applyBorder="1" applyAlignment="1"/>
    <xf numFmtId="0" fontId="5" fillId="2" borderId="43" xfId="0" applyNumberFormat="1" applyFont="1" applyFill="1" applyBorder="1" applyAlignment="1">
      <alignment horizontal="left"/>
    </xf>
    <xf numFmtId="0" fontId="22" fillId="2" borderId="44" xfId="0" applyNumberFormat="1" applyFont="1" applyFill="1" applyBorder="1" applyAlignment="1">
      <alignment horizontal="left" indent="5"/>
    </xf>
    <xf numFmtId="165" fontId="1" fillId="0" borderId="0" xfId="0" applyNumberFormat="1" applyFont="1" applyBorder="1"/>
    <xf numFmtId="0" fontId="4" fillId="0" borderId="22" xfId="0" applyNumberFormat="1" applyFont="1" applyBorder="1" applyAlignment="1"/>
    <xf numFmtId="0" fontId="14" fillId="0" borderId="35" xfId="0" applyNumberFormat="1" applyFont="1" applyBorder="1" applyAlignment="1">
      <alignment horizontal="right"/>
    </xf>
    <xf numFmtId="0" fontId="14" fillId="0" borderId="36" xfId="0" applyNumberFormat="1" applyFont="1" applyBorder="1" applyAlignment="1">
      <alignment horizontal="right"/>
    </xf>
    <xf numFmtId="0" fontId="14" fillId="0" borderId="37" xfId="0" applyNumberFormat="1" applyFont="1" applyBorder="1" applyAlignment="1">
      <alignment horizontal="right"/>
    </xf>
    <xf numFmtId="0" fontId="14" fillId="0" borderId="22" xfId="0" applyNumberFormat="1" applyFont="1" applyBorder="1" applyAlignment="1">
      <alignment horizontal="left" indent="3"/>
    </xf>
    <xf numFmtId="37" fontId="14" fillId="0" borderId="7" xfId="0" applyNumberFormat="1" applyFont="1" applyBorder="1" applyAlignment="1"/>
    <xf numFmtId="37" fontId="14" fillId="0" borderId="3" xfId="0" applyNumberFormat="1" applyFont="1" applyBorder="1" applyAlignment="1"/>
    <xf numFmtId="5" fontId="14" fillId="0" borderId="3" xfId="0" applyNumberFormat="1" applyFont="1" applyBorder="1" applyAlignment="1"/>
    <xf numFmtId="5" fontId="14" fillId="0" borderId="4" xfId="0" applyNumberFormat="1" applyFont="1" applyBorder="1" applyAlignment="1"/>
    <xf numFmtId="37" fontId="4" fillId="0" borderId="4" xfId="0" applyNumberFormat="1" applyFont="1" applyBorder="1" applyAlignment="1"/>
    <xf numFmtId="37" fontId="4" fillId="0" borderId="22" xfId="0" applyNumberFormat="1" applyFont="1" applyBorder="1" applyAlignment="1"/>
    <xf numFmtId="37" fontId="4" fillId="0" borderId="25" xfId="0" applyNumberFormat="1" applyFont="1" applyBorder="1" applyAlignment="1"/>
    <xf numFmtId="37" fontId="4" fillId="0" borderId="20" xfId="0" applyNumberFormat="1" applyFont="1" applyBorder="1" applyAlignment="1"/>
    <xf numFmtId="0" fontId="4" fillId="0" borderId="39" xfId="0" applyNumberFormat="1" applyFont="1" applyBorder="1" applyAlignment="1"/>
    <xf numFmtId="0" fontId="4" fillId="0" borderId="13" xfId="0" applyNumberFormat="1" applyFont="1" applyBorder="1" applyAlignment="1">
      <alignment horizontal="left" indent="3"/>
    </xf>
    <xf numFmtId="0" fontId="4" fillId="0" borderId="27" xfId="0" applyNumberFormat="1" applyFont="1" applyBorder="1" applyAlignment="1">
      <alignment horizontal="left" indent="3"/>
    </xf>
    <xf numFmtId="5" fontId="4" fillId="0" borderId="3" xfId="0" applyNumberFormat="1" applyFont="1" applyBorder="1" applyAlignment="1"/>
    <xf numFmtId="5" fontId="4" fillId="0" borderId="4" xfId="0" applyNumberFormat="1" applyFont="1" applyBorder="1" applyAlignment="1"/>
    <xf numFmtId="37" fontId="4" fillId="0" borderId="24" xfId="0" applyNumberFormat="1" applyFont="1" applyBorder="1" applyAlignment="1"/>
    <xf numFmtId="0" fontId="55" fillId="0" borderId="0" xfId="0" applyFont="1"/>
    <xf numFmtId="1" fontId="4" fillId="0" borderId="17" xfId="0" applyNumberFormat="1" applyFont="1" applyBorder="1" applyAlignment="1">
      <alignment horizontal="right"/>
    </xf>
    <xf numFmtId="3" fontId="4" fillId="0" borderId="30" xfId="0" applyNumberFormat="1" applyFont="1" applyBorder="1" applyAlignment="1"/>
    <xf numFmtId="3" fontId="15" fillId="0" borderId="0" xfId="3" applyNumberFormat="1" applyFont="1" applyAlignment="1"/>
    <xf numFmtId="0" fontId="13" fillId="0" borderId="0" xfId="5"/>
    <xf numFmtId="0" fontId="12" fillId="2" borderId="0" xfId="6" applyFont="1" applyFill="1" applyAlignment="1">
      <alignment horizontal="center"/>
    </xf>
    <xf numFmtId="0" fontId="13" fillId="2" borderId="0" xfId="6" applyFont="1" applyFill="1"/>
    <xf numFmtId="0" fontId="11" fillId="2" borderId="0" xfId="6" applyFont="1" applyFill="1"/>
    <xf numFmtId="0" fontId="52" fillId="2" borderId="0" xfId="6" applyFont="1" applyFill="1"/>
    <xf numFmtId="0" fontId="12" fillId="2" borderId="0" xfId="6" applyFont="1" applyFill="1" applyAlignment="1">
      <alignment wrapText="1"/>
    </xf>
    <xf numFmtId="0" fontId="13" fillId="2" borderId="0" xfId="5" applyFill="1"/>
    <xf numFmtId="3" fontId="12" fillId="0" borderId="0" xfId="0" applyNumberFormat="1" applyFont="1" applyAlignment="1"/>
    <xf numFmtId="165" fontId="12" fillId="0" borderId="0" xfId="0" applyNumberFormat="1" applyFont="1" applyAlignment="1"/>
    <xf numFmtId="3" fontId="24" fillId="0" borderId="0" xfId="0" applyNumberFormat="1" applyFont="1" applyAlignment="1"/>
    <xf numFmtId="3" fontId="12" fillId="4" borderId="0" xfId="0" applyNumberFormat="1" applyFont="1" applyFill="1" applyAlignment="1"/>
    <xf numFmtId="165" fontId="12" fillId="0" borderId="0" xfId="0" applyNumberFormat="1" applyFont="1" applyFill="1" applyAlignment="1"/>
    <xf numFmtId="0" fontId="12" fillId="4" borderId="0" xfId="0" applyFont="1" applyFill="1" applyBorder="1" applyAlignment="1">
      <alignment wrapText="1"/>
    </xf>
    <xf numFmtId="0" fontId="12" fillId="4" borderId="0" xfId="0" applyFont="1" applyFill="1" applyBorder="1" applyAlignment="1"/>
    <xf numFmtId="165" fontId="12" fillId="0" borderId="0" xfId="0" applyNumberFormat="1" applyFont="1"/>
    <xf numFmtId="0" fontId="0" fillId="0" borderId="0" xfId="0" applyBorder="1" applyAlignment="1">
      <alignment vertical="top" wrapText="1"/>
    </xf>
    <xf numFmtId="0" fontId="12" fillId="4" borderId="0" xfId="0" applyFont="1" applyFill="1" applyBorder="1" applyAlignment="1">
      <alignment wrapText="1"/>
    </xf>
    <xf numFmtId="5" fontId="14" fillId="0" borderId="5" xfId="0" applyNumberFormat="1" applyFont="1" applyBorder="1" applyAlignment="1"/>
    <xf numFmtId="37" fontId="4" fillId="0" borderId="26" xfId="0" applyNumberFormat="1" applyFont="1" applyBorder="1" applyAlignment="1"/>
    <xf numFmtId="5" fontId="4" fillId="0" borderId="5" xfId="0" applyNumberFormat="1" applyFont="1" applyBorder="1" applyAlignment="1"/>
    <xf numFmtId="0" fontId="14" fillId="0" borderId="59" xfId="0" applyNumberFormat="1" applyFont="1" applyBorder="1" applyAlignment="1">
      <alignment horizontal="center"/>
    </xf>
    <xf numFmtId="0" fontId="14" fillId="0" borderId="36" xfId="0" applyNumberFormat="1" applyFont="1" applyBorder="1" applyAlignment="1">
      <alignment horizontal="center"/>
    </xf>
    <xf numFmtId="3" fontId="2" fillId="0" borderId="0" xfId="0" applyNumberFormat="1" applyFont="1" applyAlignment="1"/>
    <xf numFmtId="3" fontId="12" fillId="5" borderId="0" xfId="0" applyNumberFormat="1" applyFont="1" applyFill="1" applyAlignment="1"/>
    <xf numFmtId="165" fontId="12" fillId="5" borderId="0" xfId="0" applyNumberFormat="1" applyFont="1" applyFill="1" applyAlignment="1"/>
    <xf numFmtId="0" fontId="0" fillId="0" borderId="42" xfId="0" applyNumberFormat="1" applyBorder="1" applyAlignment="1">
      <alignment horizontal="left" indent="4"/>
    </xf>
    <xf numFmtId="0" fontId="12" fillId="4" borderId="0" xfId="0" applyFont="1" applyFill="1" applyBorder="1" applyAlignment="1">
      <alignment wrapText="1"/>
    </xf>
    <xf numFmtId="37" fontId="4" fillId="0" borderId="6" xfId="0" applyNumberFormat="1" applyFont="1" applyBorder="1" applyAlignment="1"/>
    <xf numFmtId="0" fontId="2" fillId="0" borderId="13" xfId="0" applyNumberFormat="1" applyFont="1" applyBorder="1" applyAlignment="1">
      <alignment horizontal="left" indent="4"/>
    </xf>
    <xf numFmtId="37" fontId="14" fillId="0" borderId="5" xfId="0" applyNumberFormat="1" applyFont="1" applyBorder="1" applyAlignment="1">
      <alignment horizontal="right"/>
    </xf>
    <xf numFmtId="0" fontId="22" fillId="2" borderId="34" xfId="0" applyNumberFormat="1" applyFont="1" applyFill="1" applyBorder="1" applyAlignment="1">
      <alignment horizontal="left" indent="5"/>
    </xf>
    <xf numFmtId="37" fontId="22" fillId="2" borderId="86" xfId="0" applyNumberFormat="1" applyFont="1" applyFill="1" applyBorder="1" applyAlignment="1"/>
    <xf numFmtId="37" fontId="23" fillId="0" borderId="25" xfId="0" applyNumberFormat="1" applyFont="1" applyBorder="1"/>
    <xf numFmtId="37" fontId="22" fillId="2" borderId="85" xfId="0" applyNumberFormat="1" applyFont="1" applyFill="1" applyBorder="1" applyAlignment="1"/>
    <xf numFmtId="37" fontId="23" fillId="0" borderId="26" xfId="0" applyNumberFormat="1" applyFont="1" applyBorder="1"/>
    <xf numFmtId="37" fontId="22" fillId="2" borderId="45" xfId="0" applyNumberFormat="1" applyFont="1" applyFill="1" applyBorder="1" applyAlignment="1"/>
    <xf numFmtId="0" fontId="5" fillId="2" borderId="88" xfId="0" applyNumberFormat="1" applyFont="1" applyFill="1" applyBorder="1" applyAlignment="1">
      <alignment horizontal="left"/>
    </xf>
    <xf numFmtId="37" fontId="7" fillId="0" borderId="69" xfId="0" applyNumberFormat="1" applyFont="1" applyBorder="1"/>
    <xf numFmtId="37" fontId="7" fillId="0" borderId="87" xfId="0" applyNumberFormat="1" applyFont="1" applyBorder="1"/>
    <xf numFmtId="37" fontId="5" fillId="2" borderId="87" xfId="0" applyNumberFormat="1" applyFont="1" applyFill="1" applyBorder="1" applyAlignment="1"/>
    <xf numFmtId="37" fontId="5" fillId="2" borderId="69" xfId="0" applyNumberFormat="1" applyFont="1" applyFill="1" applyBorder="1" applyAlignment="1"/>
    <xf numFmtId="0" fontId="5" fillId="2" borderId="89" xfId="0" applyNumberFormat="1" applyFont="1" applyFill="1" applyBorder="1" applyAlignment="1">
      <alignment horizontal="left"/>
    </xf>
    <xf numFmtId="37" fontId="5" fillId="2" borderId="90" xfId="0" applyNumberFormat="1" applyFont="1" applyFill="1" applyBorder="1" applyAlignment="1"/>
    <xf numFmtId="37" fontId="5" fillId="2" borderId="91" xfId="0" applyNumberFormat="1" applyFont="1" applyFill="1" applyBorder="1" applyAlignment="1"/>
    <xf numFmtId="0" fontId="5" fillId="2" borderId="92" xfId="0" applyNumberFormat="1" applyFont="1" applyFill="1" applyBorder="1" applyAlignment="1">
      <alignment horizontal="left"/>
    </xf>
    <xf numFmtId="37" fontId="5" fillId="2" borderId="93" xfId="0" applyNumberFormat="1" applyFont="1" applyFill="1" applyBorder="1" applyAlignment="1"/>
    <xf numFmtId="37" fontId="5" fillId="2" borderId="94" xfId="0" applyNumberFormat="1" applyFont="1" applyFill="1" applyBorder="1" applyAlignment="1"/>
    <xf numFmtId="0" fontId="5" fillId="2" borderId="95" xfId="0" applyNumberFormat="1" applyFont="1" applyFill="1" applyBorder="1" applyAlignment="1">
      <alignment horizontal="left"/>
    </xf>
    <xf numFmtId="37" fontId="7" fillId="0" borderId="84" xfId="0" applyNumberFormat="1" applyFont="1" applyBorder="1"/>
    <xf numFmtId="37" fontId="7" fillId="0" borderId="96" xfId="0" applyNumberFormat="1" applyFont="1" applyBorder="1"/>
    <xf numFmtId="37" fontId="5" fillId="2" borderId="96" xfId="0" applyNumberFormat="1" applyFont="1" applyFill="1" applyBorder="1" applyAlignment="1"/>
    <xf numFmtId="37" fontId="5" fillId="2" borderId="84" xfId="0" applyNumberFormat="1" applyFont="1" applyFill="1" applyBorder="1" applyAlignment="1"/>
    <xf numFmtId="37" fontId="7" fillId="0" borderId="28" xfId="0" applyNumberFormat="1" applyFont="1" applyBorder="1"/>
    <xf numFmtId="37" fontId="7" fillId="0" borderId="10" xfId="0" applyNumberFormat="1" applyFont="1" applyBorder="1"/>
    <xf numFmtId="37" fontId="5" fillId="2" borderId="10" xfId="0" applyNumberFormat="1" applyFont="1" applyFill="1" applyBorder="1" applyAlignment="1"/>
    <xf numFmtId="37" fontId="5" fillId="2" borderId="28" xfId="0" applyNumberFormat="1" applyFont="1" applyFill="1" applyBorder="1" applyAlignment="1"/>
    <xf numFmtId="0" fontId="0" fillId="0" borderId="0" xfId="0"/>
    <xf numFmtId="0" fontId="4" fillId="0" borderId="65" xfId="0" applyNumberFormat="1" applyFont="1" applyBorder="1" applyAlignment="1"/>
    <xf numFmtId="0" fontId="4" fillId="0" borderId="0" xfId="0" applyNumberFormat="1" applyFont="1" applyBorder="1" applyAlignment="1"/>
    <xf numFmtId="0" fontId="12" fillId="0" borderId="0" xfId="3" applyBorder="1" applyAlignment="1">
      <alignment horizontal="center"/>
    </xf>
    <xf numFmtId="0" fontId="51" fillId="2" borderId="0" xfId="6" applyFont="1" applyFill="1" applyAlignment="1">
      <alignment horizontal="center"/>
    </xf>
    <xf numFmtId="0" fontId="12" fillId="0" borderId="0" xfId="3" applyBorder="1" applyAlignment="1">
      <alignment horizontal="center"/>
    </xf>
    <xf numFmtId="165" fontId="38" fillId="0" borderId="0" xfId="0" applyNumberFormat="1" applyFont="1" applyBorder="1"/>
    <xf numFmtId="165" fontId="2" fillId="0" borderId="0" xfId="3" applyNumberFormat="1" applyFont="1" applyAlignment="1"/>
    <xf numFmtId="165" fontId="24" fillId="0" borderId="0" xfId="3" applyNumberFormat="1" applyFont="1" applyAlignment="1"/>
    <xf numFmtId="165" fontId="12" fillId="4" borderId="0" xfId="3" applyNumberFormat="1" applyFont="1" applyFill="1" applyAlignment="1">
      <alignment horizontal="centerContinuous"/>
    </xf>
    <xf numFmtId="165" fontId="17" fillId="4" borderId="0" xfId="3" applyNumberFormat="1" applyFont="1" applyFill="1" applyAlignment="1">
      <alignment horizontal="centerContinuous"/>
    </xf>
    <xf numFmtId="165" fontId="40" fillId="0" borderId="0" xfId="3" applyNumberFormat="1" applyFont="1" applyAlignment="1"/>
    <xf numFmtId="165" fontId="5" fillId="2" borderId="0" xfId="3" applyNumberFormat="1" applyFont="1" applyFill="1" applyAlignment="1"/>
    <xf numFmtId="165" fontId="41" fillId="0" borderId="0" xfId="3" applyNumberFormat="1" applyFont="1" applyAlignment="1"/>
    <xf numFmtId="5" fontId="19" fillId="2" borderId="105" xfId="3" applyNumberFormat="1" applyFont="1" applyFill="1" applyBorder="1" applyAlignment="1"/>
    <xf numFmtId="4" fontId="19" fillId="2" borderId="23" xfId="3" applyNumberFormat="1" applyFont="1" applyFill="1" applyBorder="1" applyAlignment="1"/>
    <xf numFmtId="2" fontId="20" fillId="2" borderId="31" xfId="3" applyNumberFormat="1" applyFont="1" applyFill="1" applyBorder="1" applyAlignment="1"/>
    <xf numFmtId="2" fontId="19" fillId="2" borderId="23" xfId="3" applyNumberFormat="1" applyFont="1" applyFill="1" applyBorder="1" applyAlignment="1"/>
    <xf numFmtId="4" fontId="19" fillId="2" borderId="23" xfId="3" applyNumberFormat="1" applyFont="1" applyFill="1" applyBorder="1" applyAlignment="1">
      <alignment horizontal="right"/>
    </xf>
    <xf numFmtId="0" fontId="20" fillId="2" borderId="23" xfId="3" applyNumberFormat="1" applyFont="1" applyFill="1" applyBorder="1" applyAlignment="1">
      <alignment horizontal="left"/>
    </xf>
    <xf numFmtId="5" fontId="19" fillId="2" borderId="102" xfId="3" applyNumberFormat="1" applyFont="1" applyFill="1" applyBorder="1" applyAlignment="1"/>
    <xf numFmtId="4" fontId="19" fillId="2" borderId="15" xfId="3" applyNumberFormat="1" applyFont="1" applyFill="1" applyBorder="1" applyAlignment="1"/>
    <xf numFmtId="164" fontId="20" fillId="2" borderId="11" xfId="3" applyNumberFormat="1" applyFont="1" applyFill="1" applyBorder="1" applyAlignment="1"/>
    <xf numFmtId="4" fontId="2" fillId="0" borderId="15" xfId="3" applyNumberFormat="1" applyFont="1" applyBorder="1" applyAlignment="1"/>
    <xf numFmtId="4" fontId="19" fillId="2" borderId="15" xfId="3" applyNumberFormat="1" applyFont="1" applyFill="1" applyBorder="1" applyAlignment="1">
      <alignment horizontal="right"/>
    </xf>
    <xf numFmtId="0" fontId="20" fillId="2" borderId="15" xfId="3" applyNumberFormat="1" applyFont="1" applyFill="1" applyBorder="1" applyAlignment="1">
      <alignment horizontal="left"/>
    </xf>
    <xf numFmtId="5" fontId="19" fillId="2" borderId="104" xfId="3" applyNumberFormat="1" applyFont="1" applyFill="1" applyBorder="1" applyAlignment="1"/>
    <xf numFmtId="5" fontId="20" fillId="2" borderId="103" xfId="3" applyNumberFormat="1" applyFont="1" applyFill="1" applyBorder="1" applyAlignment="1"/>
    <xf numFmtId="37" fontId="20" fillId="2" borderId="22" xfId="3" applyNumberFormat="1" applyFont="1" applyFill="1" applyBorder="1" applyAlignment="1"/>
    <xf numFmtId="37" fontId="20" fillId="2" borderId="25" xfId="3" applyNumberFormat="1" applyFont="1" applyFill="1" applyBorder="1" applyAlignment="1"/>
    <xf numFmtId="0" fontId="20" fillId="2" borderId="22" xfId="3" applyNumberFormat="1" applyFont="1" applyFill="1" applyBorder="1" applyAlignment="1">
      <alignment horizontal="left"/>
    </xf>
    <xf numFmtId="37" fontId="19" fillId="2" borderId="15" xfId="3" applyNumberFormat="1" applyFont="1" applyFill="1" applyBorder="1" applyAlignment="1"/>
    <xf numFmtId="37" fontId="19" fillId="2" borderId="11" xfId="3" applyNumberFormat="1" applyFont="1" applyFill="1" applyBorder="1" applyAlignment="1"/>
    <xf numFmtId="37" fontId="19" fillId="2" borderId="13" xfId="3" applyNumberFormat="1" applyFont="1" applyFill="1" applyBorder="1" applyAlignment="1"/>
    <xf numFmtId="0" fontId="19" fillId="2" borderId="15" xfId="3" applyNumberFormat="1" applyFont="1" applyFill="1" applyBorder="1" applyAlignment="1">
      <alignment horizontal="left"/>
    </xf>
    <xf numFmtId="5" fontId="19" fillId="2" borderId="101" xfId="3" applyNumberFormat="1" applyFont="1" applyFill="1" applyBorder="1" applyAlignment="1"/>
    <xf numFmtId="0" fontId="20" fillId="2" borderId="100" xfId="3" applyNumberFormat="1" applyFont="1" applyFill="1" applyBorder="1" applyAlignment="1">
      <alignment horizontal="right"/>
    </xf>
    <xf numFmtId="0" fontId="20" fillId="2" borderId="35" xfId="3" applyNumberFormat="1" applyFont="1" applyFill="1" applyBorder="1" applyAlignment="1">
      <alignment horizontal="right"/>
    </xf>
    <xf numFmtId="0" fontId="20" fillId="2" borderId="36" xfId="3" applyNumberFormat="1" applyFont="1" applyFill="1" applyBorder="1" applyAlignment="1">
      <alignment horizontal="right"/>
    </xf>
    <xf numFmtId="0" fontId="12" fillId="0" borderId="0" xfId="3"/>
    <xf numFmtId="0" fontId="55" fillId="0" borderId="0" xfId="3" applyFont="1"/>
    <xf numFmtId="0" fontId="2" fillId="0" borderId="0" xfId="3" applyFont="1"/>
    <xf numFmtId="0" fontId="14" fillId="0" borderId="0" xfId="3" applyFont="1"/>
    <xf numFmtId="0" fontId="13" fillId="0" borderId="0" xfId="10"/>
    <xf numFmtId="0" fontId="37" fillId="0" borderId="0" xfId="10" applyFont="1"/>
    <xf numFmtId="0" fontId="12" fillId="0" borderId="0" xfId="3" applyFont="1" applyFill="1" applyBorder="1" applyAlignment="1">
      <alignment wrapText="1"/>
    </xf>
    <xf numFmtId="0" fontId="12" fillId="0" borderId="0" xfId="3" applyFont="1" applyFill="1" applyBorder="1" applyAlignment="1">
      <alignment vertical="top" wrapText="1"/>
    </xf>
    <xf numFmtId="0" fontId="12" fillId="5" borderId="0" xfId="3" applyFont="1" applyFill="1" applyBorder="1" applyAlignment="1">
      <alignment vertical="top" wrapText="1"/>
    </xf>
    <xf numFmtId="0" fontId="13" fillId="0" borderId="0" xfId="10" applyFont="1" applyFill="1"/>
    <xf numFmtId="0" fontId="13" fillId="5" borderId="0" xfId="10" applyFont="1" applyFill="1"/>
    <xf numFmtId="0" fontId="12" fillId="0" borderId="0" xfId="3" applyFont="1" applyFill="1" applyBorder="1" applyAlignment="1"/>
    <xf numFmtId="0" fontId="12" fillId="5" borderId="0" xfId="3" applyFont="1" applyFill="1" applyBorder="1" applyAlignment="1"/>
    <xf numFmtId="0" fontId="13" fillId="0" borderId="0" xfId="10" applyFont="1" applyAlignment="1">
      <alignment vertical="top" wrapText="1"/>
    </xf>
    <xf numFmtId="0" fontId="13" fillId="0" borderId="0" xfId="10" applyFont="1" applyAlignment="1">
      <alignment horizontal="left" vertical="top" wrapText="1"/>
    </xf>
    <xf numFmtId="0" fontId="49" fillId="0" borderId="0" xfId="10" applyFont="1" applyBorder="1" applyAlignment="1">
      <alignment horizontal="left"/>
    </xf>
    <xf numFmtId="0" fontId="49" fillId="0" borderId="0" xfId="10" applyFont="1" applyAlignment="1">
      <alignment horizontal="left"/>
    </xf>
    <xf numFmtId="168" fontId="18" fillId="0" borderId="0" xfId="2" applyNumberFormat="1" applyFont="1" applyBorder="1" applyAlignment="1">
      <alignment horizontal="left"/>
    </xf>
    <xf numFmtId="167" fontId="18" fillId="0" borderId="0" xfId="10" applyNumberFormat="1" applyFont="1" applyBorder="1" applyAlignment="1">
      <alignment horizontal="left"/>
    </xf>
    <xf numFmtId="0" fontId="18" fillId="0" borderId="0" xfId="10" applyFont="1" applyBorder="1" applyAlignment="1">
      <alignment horizontal="left"/>
    </xf>
    <xf numFmtId="0" fontId="7" fillId="0" borderId="0" xfId="10" applyFont="1" applyBorder="1"/>
    <xf numFmtId="0" fontId="7" fillId="0" borderId="0" xfId="10" applyFont="1"/>
    <xf numFmtId="167" fontId="18" fillId="0" borderId="0" xfId="1" applyNumberFormat="1" applyFont="1" applyBorder="1"/>
    <xf numFmtId="37" fontId="18" fillId="0" borderId="20" xfId="1" applyNumberFormat="1" applyFont="1" applyBorder="1"/>
    <xf numFmtId="37" fontId="18" fillId="0" borderId="22" xfId="1" applyNumberFormat="1" applyFont="1" applyBorder="1"/>
    <xf numFmtId="37" fontId="18" fillId="0" borderId="25" xfId="1" applyNumberFormat="1" applyFont="1" applyBorder="1"/>
    <xf numFmtId="3" fontId="18" fillId="0" borderId="2" xfId="1" applyNumberFormat="1" applyFont="1" applyBorder="1"/>
    <xf numFmtId="3" fontId="18" fillId="0" borderId="40" xfId="1" applyNumberFormat="1" applyFont="1" applyBorder="1"/>
    <xf numFmtId="0" fontId="18" fillId="0" borderId="6" xfId="10" applyFont="1" applyBorder="1"/>
    <xf numFmtId="0" fontId="18" fillId="0" borderId="5" xfId="10" applyFont="1" applyBorder="1" applyAlignment="1">
      <alignment vertical="top"/>
    </xf>
    <xf numFmtId="37" fontId="7" fillId="0" borderId="24" xfId="10" applyNumberFormat="1" applyFont="1" applyBorder="1"/>
    <xf numFmtId="37" fontId="7" fillId="0" borderId="8" xfId="10" applyNumberFormat="1" applyFont="1" applyBorder="1"/>
    <xf numFmtId="37" fontId="7" fillId="0" borderId="0" xfId="10" applyNumberFormat="1" applyFont="1" applyBorder="1"/>
    <xf numFmtId="37" fontId="7" fillId="0" borderId="4" xfId="10" applyNumberFormat="1" applyFont="1" applyBorder="1"/>
    <xf numFmtId="37" fontId="7" fillId="0" borderId="7" xfId="10" applyNumberFormat="1" applyFont="1" applyBorder="1"/>
    <xf numFmtId="3" fontId="7" fillId="0" borderId="0" xfId="10" applyNumberFormat="1" applyFont="1"/>
    <xf numFmtId="0" fontId="7" fillId="0" borderId="6" xfId="3" applyFont="1" applyBorder="1" applyAlignment="1">
      <alignment vertical="top" wrapText="1"/>
    </xf>
    <xf numFmtId="0" fontId="18" fillId="0" borderId="6" xfId="10" applyFont="1" applyBorder="1" applyAlignment="1">
      <alignment vertical="top" wrapText="1"/>
    </xf>
    <xf numFmtId="0" fontId="7" fillId="0" borderId="6" xfId="10" applyFont="1" applyBorder="1" applyAlignment="1">
      <alignment vertical="top"/>
    </xf>
    <xf numFmtId="37" fontId="18" fillId="0" borderId="2" xfId="1" applyNumberFormat="1" applyFont="1" applyBorder="1"/>
    <xf numFmtId="37" fontId="18" fillId="0" borderId="40" xfId="1" applyNumberFormat="1" applyFont="1" applyBorder="1"/>
    <xf numFmtId="37" fontId="7" fillId="0" borderId="0" xfId="10" applyNumberFormat="1" applyFont="1"/>
    <xf numFmtId="0" fontId="7" fillId="0" borderId="6" xfId="3" applyFont="1" applyBorder="1" applyAlignment="1">
      <alignment vertical="top"/>
    </xf>
    <xf numFmtId="37" fontId="7" fillId="0" borderId="24" xfId="10" applyNumberFormat="1" applyFont="1" applyBorder="1" applyAlignment="1"/>
    <xf numFmtId="37" fontId="7" fillId="0" borderId="8" xfId="10" applyNumberFormat="1" applyFont="1" applyBorder="1" applyAlignment="1"/>
    <xf numFmtId="170" fontId="7" fillId="0" borderId="0" xfId="10" applyNumberFormat="1" applyFont="1"/>
    <xf numFmtId="0" fontId="49" fillId="0" borderId="0" xfId="10" applyFont="1"/>
    <xf numFmtId="167" fontId="7" fillId="0" borderId="0" xfId="1" applyNumberFormat="1" applyFont="1" applyBorder="1"/>
    <xf numFmtId="37" fontId="7" fillId="0" borderId="24" xfId="1" applyNumberFormat="1" applyFont="1" applyBorder="1"/>
    <xf numFmtId="37" fontId="7" fillId="0" borderId="8" xfId="1" applyNumberFormat="1" applyFont="1" applyBorder="1"/>
    <xf numFmtId="37" fontId="7" fillId="0" borderId="0" xfId="1" applyNumberFormat="1" applyFont="1" applyBorder="1"/>
    <xf numFmtId="3" fontId="7" fillId="0" borderId="6" xfId="1" applyNumberFormat="1" applyFont="1" applyBorder="1"/>
    <xf numFmtId="3" fontId="7" fillId="0" borderId="8" xfId="1" applyNumberFormat="1" applyFont="1" applyBorder="1"/>
    <xf numFmtId="0" fontId="7" fillId="0" borderId="6" xfId="10" applyFont="1" applyBorder="1"/>
    <xf numFmtId="168" fontId="18" fillId="0" borderId="0" xfId="2" applyNumberFormat="1" applyFont="1" applyBorder="1"/>
    <xf numFmtId="37" fontId="7" fillId="0" borderId="24" xfId="2" applyNumberFormat="1" applyFont="1" applyBorder="1"/>
    <xf numFmtId="37" fontId="7" fillId="0" borderId="40" xfId="10" applyNumberFormat="1" applyFont="1" applyBorder="1"/>
    <xf numFmtId="0" fontId="48" fillId="0" borderId="0" xfId="10" applyFont="1" applyFill="1" applyBorder="1" applyAlignment="1">
      <alignment horizontal="center"/>
    </xf>
    <xf numFmtId="0" fontId="7" fillId="0" borderId="4" xfId="10" applyFont="1" applyFill="1" applyBorder="1" applyAlignment="1">
      <alignment horizontal="center" wrapText="1"/>
    </xf>
    <xf numFmtId="0" fontId="7" fillId="0" borderId="7" xfId="10" applyFont="1" applyFill="1" applyBorder="1" applyAlignment="1">
      <alignment horizontal="center" wrapText="1"/>
    </xf>
    <xf numFmtId="0" fontId="7" fillId="0" borderId="0" xfId="10" applyFont="1" applyFill="1"/>
    <xf numFmtId="0" fontId="7" fillId="0" borderId="0" xfId="10" applyFont="1" applyFill="1" applyBorder="1" applyAlignment="1">
      <alignment horizontal="center"/>
    </xf>
    <xf numFmtId="0" fontId="7" fillId="0" borderId="24" xfId="10" applyFont="1" applyFill="1" applyBorder="1" applyAlignment="1">
      <alignment horizontal="center"/>
    </xf>
    <xf numFmtId="0" fontId="7" fillId="0" borderId="8" xfId="10" applyFont="1" applyFill="1" applyBorder="1" applyAlignment="1">
      <alignment horizontal="center"/>
    </xf>
    <xf numFmtId="0" fontId="18" fillId="0" borderId="0" xfId="10" applyFont="1" applyFill="1" applyBorder="1" applyAlignment="1">
      <alignment horizontal="centerContinuous"/>
    </xf>
    <xf numFmtId="0" fontId="7" fillId="0" borderId="0" xfId="10" applyFont="1" applyFill="1" applyAlignment="1">
      <alignment vertical="center"/>
    </xf>
    <xf numFmtId="0" fontId="18" fillId="0" borderId="0" xfId="10" applyFont="1"/>
    <xf numFmtId="0" fontId="12" fillId="0" borderId="0" xfId="3" applyAlignment="1">
      <alignment horizontal="center"/>
    </xf>
    <xf numFmtId="0" fontId="14" fillId="0" borderId="0" xfId="10" applyFont="1"/>
    <xf numFmtId="0" fontId="12" fillId="0" borderId="0" xfId="3" applyAlignment="1"/>
    <xf numFmtId="5" fontId="4" fillId="0" borderId="0" xfId="0" applyNumberFormat="1" applyFont="1" applyBorder="1" applyAlignment="1"/>
    <xf numFmtId="165" fontId="2" fillId="0" borderId="0" xfId="3" applyNumberFormat="1" applyFont="1"/>
    <xf numFmtId="165" fontId="38" fillId="0" borderId="0" xfId="3" applyNumberFormat="1" applyFont="1"/>
    <xf numFmtId="0" fontId="21" fillId="2" borderId="35" xfId="3" applyNumberFormat="1" applyFont="1" applyFill="1" applyBorder="1" applyAlignment="1">
      <alignment horizontal="right"/>
    </xf>
    <xf numFmtId="0" fontId="21" fillId="2" borderId="36" xfId="3" applyNumberFormat="1" applyFont="1" applyFill="1" applyBorder="1" applyAlignment="1">
      <alignment horizontal="right"/>
    </xf>
    <xf numFmtId="0" fontId="21" fillId="2" borderId="37" xfId="3" applyNumberFormat="1" applyFont="1" applyFill="1" applyBorder="1" applyAlignment="1">
      <alignment horizontal="right"/>
    </xf>
    <xf numFmtId="0" fontId="5" fillId="2" borderId="38" xfId="3" applyNumberFormat="1" applyFont="1" applyFill="1" applyBorder="1" applyAlignment="1">
      <alignment horizontal="left" indent="1"/>
    </xf>
    <xf numFmtId="37" fontId="5" fillId="2" borderId="15" xfId="3" applyNumberFormat="1" applyFont="1" applyFill="1" applyBorder="1" applyAlignment="1"/>
    <xf numFmtId="5" fontId="5" fillId="2" borderId="11" xfId="3" applyNumberFormat="1" applyFont="1" applyFill="1" applyBorder="1" applyAlignment="1"/>
    <xf numFmtId="5" fontId="5" fillId="2" borderId="12" xfId="3" applyNumberFormat="1" applyFont="1" applyFill="1" applyBorder="1" applyAlignment="1"/>
    <xf numFmtId="0" fontId="5" fillId="2" borderId="13" xfId="3" applyNumberFormat="1" applyFont="1" applyFill="1" applyBorder="1" applyAlignment="1">
      <alignment horizontal="left" indent="1"/>
    </xf>
    <xf numFmtId="37" fontId="5" fillId="2" borderId="11" xfId="3" applyNumberFormat="1" applyFont="1" applyFill="1" applyBorder="1" applyAlignment="1"/>
    <xf numFmtId="37" fontId="5" fillId="2" borderId="12" xfId="3" applyNumberFormat="1" applyFont="1" applyFill="1" applyBorder="1" applyAlignment="1"/>
    <xf numFmtId="165" fontId="2" fillId="0" borderId="0" xfId="3" applyNumberFormat="1" applyFont="1" applyAlignment="1">
      <alignment horizontal="right"/>
    </xf>
    <xf numFmtId="37" fontId="5" fillId="2" borderId="13" xfId="3" applyNumberFormat="1" applyFont="1" applyFill="1" applyBorder="1" applyAlignment="1"/>
    <xf numFmtId="0" fontId="6" fillId="2" borderId="13" xfId="3" applyNumberFormat="1" applyFont="1" applyFill="1" applyBorder="1" applyAlignment="1">
      <alignment horizontal="left" indent="2"/>
    </xf>
    <xf numFmtId="37" fontId="6" fillId="2" borderId="15" xfId="3" applyNumberFormat="1" applyFont="1" applyFill="1" applyBorder="1" applyAlignment="1"/>
    <xf numFmtId="37" fontId="6" fillId="2" borderId="11" xfId="3" applyNumberFormat="1" applyFont="1" applyFill="1" applyBorder="1" applyAlignment="1"/>
    <xf numFmtId="37" fontId="6" fillId="2" borderId="12" xfId="3" applyNumberFormat="1" applyFont="1" applyFill="1" applyBorder="1" applyAlignment="1"/>
    <xf numFmtId="0" fontId="5" fillId="2" borderId="27" xfId="3" applyNumberFormat="1" applyFont="1" applyFill="1" applyBorder="1" applyAlignment="1">
      <alignment horizontal="left" indent="1"/>
    </xf>
    <xf numFmtId="37" fontId="5" fillId="2" borderId="8" xfId="3" applyNumberFormat="1" applyFont="1" applyFill="1" applyBorder="1" applyAlignment="1"/>
    <xf numFmtId="37" fontId="5" fillId="2" borderId="0" xfId="3" applyNumberFormat="1" applyFont="1" applyFill="1" applyBorder="1" applyAlignment="1"/>
    <xf numFmtId="39" fontId="2" fillId="0" borderId="0" xfId="3" applyNumberFormat="1" applyFont="1"/>
    <xf numFmtId="0" fontId="5" fillId="2" borderId="39" xfId="3" applyNumberFormat="1" applyFont="1" applyFill="1" applyBorder="1" applyAlignment="1">
      <alignment horizontal="left" indent="2"/>
    </xf>
    <xf numFmtId="37" fontId="5" fillId="2" borderId="22" xfId="3" applyNumberFormat="1" applyFont="1" applyFill="1" applyBorder="1" applyAlignment="1"/>
    <xf numFmtId="37" fontId="5" fillId="2" borderId="25" xfId="3" applyNumberFormat="1" applyFont="1" applyFill="1" applyBorder="1" applyAlignment="1"/>
    <xf numFmtId="37" fontId="5" fillId="2" borderId="20" xfId="3" applyNumberFormat="1" applyFont="1" applyFill="1" applyBorder="1" applyAlignment="1"/>
    <xf numFmtId="165" fontId="2" fillId="0" borderId="0" xfId="3" applyNumberFormat="1" applyFont="1" applyBorder="1"/>
    <xf numFmtId="0" fontId="5" fillId="2" borderId="13" xfId="3" applyNumberFormat="1" applyFont="1" applyFill="1" applyBorder="1" applyAlignment="1">
      <alignment horizontal="left" indent="2"/>
    </xf>
    <xf numFmtId="0" fontId="5" fillId="0" borderId="13" xfId="3" applyNumberFormat="1" applyFont="1" applyFill="1" applyBorder="1" applyAlignment="1">
      <alignment horizontal="left" indent="2"/>
    </xf>
    <xf numFmtId="37" fontId="5" fillId="0" borderId="15" xfId="3" applyNumberFormat="1" applyFont="1" applyFill="1" applyBorder="1" applyAlignment="1"/>
    <xf numFmtId="37" fontId="5" fillId="0" borderId="11" xfId="3" applyNumberFormat="1" applyFont="1" applyFill="1" applyBorder="1" applyAlignment="1"/>
    <xf numFmtId="37" fontId="5" fillId="0" borderId="12" xfId="3" applyNumberFormat="1" applyFont="1" applyFill="1" applyBorder="1" applyAlignment="1"/>
    <xf numFmtId="0" fontId="21" fillId="0" borderId="41" xfId="3" applyNumberFormat="1" applyFont="1" applyFill="1" applyBorder="1" applyAlignment="1">
      <alignment horizontal="left" indent="2"/>
    </xf>
    <xf numFmtId="37" fontId="21" fillId="0" borderId="41" xfId="3" applyNumberFormat="1" applyFont="1" applyFill="1" applyBorder="1" applyAlignment="1"/>
    <xf numFmtId="37" fontId="21" fillId="0" borderId="50" xfId="3" applyNumberFormat="1" applyFont="1" applyFill="1" applyBorder="1" applyAlignment="1"/>
    <xf numFmtId="37" fontId="21" fillId="0" borderId="51" xfId="3" applyNumberFormat="1" applyFont="1" applyFill="1" applyBorder="1" applyAlignment="1"/>
    <xf numFmtId="0" fontId="21" fillId="0" borderId="52" xfId="3" applyNumberFormat="1" applyFont="1" applyFill="1" applyBorder="1" applyAlignment="1">
      <alignment horizontal="left" indent="2"/>
    </xf>
    <xf numFmtId="37" fontId="21" fillId="0" borderId="38" xfId="3" applyNumberFormat="1" applyFont="1" applyFill="1" applyBorder="1" applyAlignment="1"/>
    <xf numFmtId="37" fontId="21" fillId="0" borderId="53" xfId="3" applyNumberFormat="1" applyFont="1" applyFill="1" applyBorder="1" applyAlignment="1"/>
    <xf numFmtId="37" fontId="21" fillId="0" borderId="54" xfId="3" applyNumberFormat="1" applyFont="1" applyFill="1" applyBorder="1" applyAlignment="1"/>
    <xf numFmtId="37" fontId="5" fillId="2" borderId="27" xfId="3" applyNumberFormat="1" applyFont="1" applyFill="1" applyBorder="1" applyAlignment="1"/>
    <xf numFmtId="5" fontId="5" fillId="2" borderId="28" xfId="3" applyNumberFormat="1" applyFont="1" applyFill="1" applyBorder="1" applyAlignment="1"/>
    <xf numFmtId="37" fontId="5" fillId="0" borderId="27" xfId="3" applyNumberFormat="1" applyFont="1" applyFill="1" applyBorder="1" applyAlignment="1"/>
    <xf numFmtId="5" fontId="5" fillId="2" borderId="29" xfId="3" applyNumberFormat="1" applyFont="1" applyFill="1" applyBorder="1" applyAlignment="1"/>
    <xf numFmtId="165" fontId="2" fillId="0" borderId="0" xfId="3" applyNumberFormat="1" applyFont="1" applyBorder="1" applyAlignment="1"/>
    <xf numFmtId="165" fontId="5" fillId="0" borderId="0" xfId="3" applyNumberFormat="1" applyFont="1" applyFill="1" applyBorder="1" applyAlignment="1"/>
    <xf numFmtId="165" fontId="6" fillId="2" borderId="0" xfId="3" applyNumberFormat="1" applyFont="1" applyFill="1" applyBorder="1" applyAlignment="1"/>
    <xf numFmtId="165" fontId="40" fillId="0" borderId="0" xfId="3" applyNumberFormat="1" applyFont="1"/>
    <xf numFmtId="0" fontId="2" fillId="0" borderId="0" xfId="3" applyFont="1" applyAlignment="1"/>
    <xf numFmtId="165" fontId="2" fillId="4" borderId="0" xfId="3" applyNumberFormat="1" applyFont="1" applyFill="1" applyAlignment="1"/>
    <xf numFmtId="165" fontId="5" fillId="4" borderId="0" xfId="3" applyNumberFormat="1" applyFont="1" applyFill="1" applyAlignment="1">
      <alignment horizontal="right"/>
    </xf>
    <xf numFmtId="165" fontId="5" fillId="4" borderId="0" xfId="3" applyNumberFormat="1" applyFont="1" applyFill="1" applyAlignment="1"/>
    <xf numFmtId="165" fontId="2" fillId="4" borderId="0" xfId="3" applyNumberFormat="1" applyFont="1" applyFill="1"/>
    <xf numFmtId="165" fontId="24" fillId="0" borderId="0" xfId="3" applyNumberFormat="1" applyFont="1"/>
    <xf numFmtId="165" fontId="36" fillId="2" borderId="0" xfId="3" applyNumberFormat="1" applyFont="1" applyFill="1" applyAlignment="1"/>
    <xf numFmtId="165" fontId="5" fillId="2" borderId="0" xfId="3" applyNumberFormat="1" applyFont="1" applyFill="1" applyBorder="1" applyAlignment="1"/>
    <xf numFmtId="165" fontId="10" fillId="2" borderId="0" xfId="3" applyNumberFormat="1" applyFont="1" applyFill="1" applyAlignment="1"/>
    <xf numFmtId="165" fontId="7" fillId="0" borderId="0" xfId="3" applyNumberFormat="1" applyFont="1" applyAlignment="1"/>
    <xf numFmtId="0" fontId="38" fillId="0" borderId="0" xfId="3" applyFont="1"/>
    <xf numFmtId="0" fontId="25" fillId="0" borderId="0" xfId="3" applyFont="1" applyBorder="1" applyAlignment="1">
      <alignment horizontal="center"/>
    </xf>
    <xf numFmtId="0" fontId="57" fillId="0" borderId="0" xfId="3" applyFont="1" applyBorder="1" applyAlignment="1">
      <alignment horizontal="center"/>
    </xf>
    <xf numFmtId="0" fontId="58" fillId="0" borderId="0" xfId="3" applyFont="1" applyBorder="1" applyAlignment="1">
      <alignment horizontal="center"/>
    </xf>
    <xf numFmtId="0" fontId="25" fillId="0" borderId="0" xfId="3" applyFont="1"/>
    <xf numFmtId="0" fontId="24" fillId="0" borderId="0" xfId="3" applyFont="1"/>
    <xf numFmtId="0" fontId="54" fillId="0" borderId="0" xfId="3" applyFont="1" applyBorder="1" applyAlignment="1">
      <alignment horizontal="center" vertical="top"/>
    </xf>
    <xf numFmtId="0" fontId="54" fillId="0" borderId="0" xfId="3" applyFont="1" applyBorder="1" applyAlignment="1">
      <alignment horizontal="center"/>
    </xf>
    <xf numFmtId="0" fontId="59" fillId="0" borderId="0" xfId="3" applyFont="1" applyBorder="1" applyAlignment="1">
      <alignment horizontal="center"/>
    </xf>
    <xf numFmtId="0" fontId="12" fillId="0" borderId="0" xfId="3" applyAlignment="1">
      <alignment vertical="top"/>
    </xf>
    <xf numFmtId="0" fontId="57" fillId="0" borderId="0" xfId="3" applyFont="1" applyAlignment="1">
      <alignment horizontal="left" wrapText="1"/>
    </xf>
    <xf numFmtId="0" fontId="54" fillId="0" borderId="0" xfId="3" applyFont="1" applyAlignment="1">
      <alignment horizontal="left" wrapText="1"/>
    </xf>
    <xf numFmtId="0" fontId="54" fillId="0" borderId="0" xfId="3" applyFont="1" applyAlignment="1">
      <alignment vertical="top"/>
    </xf>
    <xf numFmtId="0" fontId="57" fillId="0" borderId="0" xfId="3" applyFont="1" applyBorder="1" applyAlignment="1">
      <alignment horizontal="center" vertical="top" wrapText="1"/>
    </xf>
    <xf numFmtId="0" fontId="24" fillId="0" borderId="0" xfId="3" applyFont="1" applyAlignment="1">
      <alignment wrapText="1"/>
    </xf>
    <xf numFmtId="0" fontId="57" fillId="0" borderId="0" xfId="3" applyFont="1" applyBorder="1" applyAlignment="1">
      <alignment vertical="top" wrapText="1"/>
    </xf>
    <xf numFmtId="0" fontId="54" fillId="0" borderId="0" xfId="3" applyFont="1" applyFill="1" applyBorder="1" applyAlignment="1">
      <alignment horizontal="center" vertical="top"/>
    </xf>
    <xf numFmtId="0" fontId="61" fillId="0" borderId="0" xfId="3" applyFont="1" applyBorder="1" applyAlignment="1">
      <alignment vertical="top" wrapText="1"/>
    </xf>
    <xf numFmtId="0" fontId="58" fillId="0" borderId="0" xfId="3" applyFont="1" applyBorder="1" applyAlignment="1">
      <alignment vertical="top" wrapText="1"/>
    </xf>
    <xf numFmtId="0" fontId="23" fillId="0" borderId="0" xfId="3" applyFont="1" applyBorder="1" applyAlignment="1">
      <alignment vertical="top" wrapText="1"/>
    </xf>
    <xf numFmtId="0" fontId="38" fillId="0" borderId="0" xfId="3" applyFont="1" applyAlignment="1"/>
    <xf numFmtId="0" fontId="58" fillId="0" borderId="0" xfId="3" applyFont="1" applyAlignment="1">
      <alignment vertical="top"/>
    </xf>
    <xf numFmtId="0" fontId="25" fillId="0" borderId="0" xfId="3" applyFont="1" applyAlignment="1">
      <alignment vertical="top"/>
    </xf>
    <xf numFmtId="0" fontId="17" fillId="4" borderId="0" xfId="3" applyFont="1" applyFill="1" applyBorder="1" applyAlignment="1">
      <alignment horizontal="center" vertical="top"/>
    </xf>
    <xf numFmtId="0" fontId="12" fillId="4" borderId="0" xfId="3" applyFill="1" applyBorder="1" applyAlignment="1">
      <alignment horizontal="center" vertical="top"/>
    </xf>
    <xf numFmtId="0" fontId="25" fillId="4" borderId="0" xfId="3" applyFont="1" applyFill="1" applyBorder="1" applyAlignment="1">
      <alignment horizontal="center" vertical="top"/>
    </xf>
    <xf numFmtId="0" fontId="41" fillId="0" borderId="0" xfId="3" applyFont="1" applyAlignment="1">
      <alignment vertical="top"/>
    </xf>
    <xf numFmtId="37" fontId="6" fillId="0" borderId="11" xfId="3" applyNumberFormat="1" applyFont="1" applyFill="1" applyBorder="1" applyAlignment="1"/>
    <xf numFmtId="171" fontId="2" fillId="0" borderId="0" xfId="3" applyNumberFormat="1" applyFont="1"/>
    <xf numFmtId="0" fontId="63" fillId="0" borderId="0" xfId="0" applyFont="1"/>
    <xf numFmtId="0" fontId="54" fillId="0" borderId="0" xfId="0" applyFont="1" applyBorder="1" applyAlignment="1">
      <alignment horizontal="center"/>
    </xf>
    <xf numFmtId="0" fontId="58" fillId="0" borderId="0" xfId="0" applyFont="1" applyAlignment="1">
      <alignment vertical="top"/>
    </xf>
    <xf numFmtId="3" fontId="58" fillId="0" borderId="0" xfId="0" applyNumberFormat="1" applyFont="1"/>
    <xf numFmtId="1" fontId="14" fillId="0" borderId="17" xfId="0" applyNumberFormat="1" applyFont="1" applyFill="1" applyBorder="1" applyAlignment="1">
      <alignment horizontal="right"/>
    </xf>
    <xf numFmtId="164" fontId="14" fillId="0" borderId="30" xfId="0" applyNumberFormat="1" applyFont="1" applyFill="1" applyBorder="1" applyAlignment="1"/>
    <xf numFmtId="0" fontId="4" fillId="0" borderId="8" xfId="0" applyNumberFormat="1" applyFont="1" applyBorder="1" applyAlignment="1"/>
    <xf numFmtId="0" fontId="4" fillId="0" borderId="0" xfId="0" applyNumberFormat="1" applyFont="1" applyBorder="1" applyAlignment="1">
      <alignment horizontal="center"/>
    </xf>
    <xf numFmtId="0" fontId="4" fillId="0" borderId="24" xfId="0" applyNumberFormat="1" applyFont="1" applyBorder="1" applyAlignment="1">
      <alignment horizontal="center"/>
    </xf>
    <xf numFmtId="0" fontId="14" fillId="0" borderId="57" xfId="0" applyNumberFormat="1" applyFont="1" applyFill="1" applyBorder="1" applyAlignment="1"/>
    <xf numFmtId="0" fontId="0" fillId="0" borderId="58" xfId="0" applyNumberFormat="1" applyFill="1" applyBorder="1" applyAlignment="1"/>
    <xf numFmtId="0" fontId="4" fillId="0" borderId="27" xfId="0" applyNumberFormat="1" applyFont="1" applyFill="1" applyBorder="1" applyAlignment="1"/>
    <xf numFmtId="0" fontId="14" fillId="0" borderId="28" xfId="0" applyNumberFormat="1" applyFont="1" applyFill="1" applyBorder="1" applyAlignment="1"/>
    <xf numFmtId="37" fontId="14" fillId="0" borderId="27" xfId="0" applyNumberFormat="1" applyFont="1" applyFill="1" applyBorder="1" applyAlignment="1">
      <alignment horizontal="center"/>
    </xf>
    <xf numFmtId="37" fontId="14" fillId="0" borderId="28" xfId="0" applyNumberFormat="1" applyFont="1" applyFill="1" applyBorder="1" applyAlignment="1">
      <alignment horizontal="center"/>
    </xf>
    <xf numFmtId="164" fontId="14" fillId="0" borderId="28" xfId="0" applyNumberFormat="1" applyFont="1" applyFill="1" applyBorder="1" applyAlignment="1"/>
    <xf numFmtId="164" fontId="14" fillId="0" borderId="29" xfId="0" applyNumberFormat="1" applyFont="1" applyFill="1" applyBorder="1" applyAlignment="1"/>
    <xf numFmtId="3" fontId="41" fillId="0" borderId="0" xfId="0" applyNumberFormat="1" applyFont="1" applyFill="1" applyAlignment="1"/>
    <xf numFmtId="3" fontId="4" fillId="0" borderId="0" xfId="0" applyNumberFormat="1" applyFont="1" applyFill="1" applyAlignment="1"/>
    <xf numFmtId="0" fontId="2" fillId="0" borderId="11" xfId="0" applyNumberFormat="1" applyFont="1" applyFill="1" applyBorder="1" applyAlignment="1"/>
    <xf numFmtId="37" fontId="2" fillId="0" borderId="15" xfId="0" applyNumberFormat="1" applyFont="1" applyFill="1" applyBorder="1" applyAlignment="1">
      <alignment horizontal="center"/>
    </xf>
    <xf numFmtId="37" fontId="2" fillId="0" borderId="11" xfId="0" applyNumberFormat="1" applyFont="1" applyFill="1" applyBorder="1" applyAlignment="1">
      <alignment horizontal="center"/>
    </xf>
    <xf numFmtId="3" fontId="2" fillId="0" borderId="11" xfId="0" applyNumberFormat="1" applyFont="1" applyFill="1" applyBorder="1" applyAlignment="1"/>
    <xf numFmtId="37" fontId="2" fillId="0" borderId="39" xfId="0" applyNumberFormat="1" applyFont="1" applyFill="1" applyBorder="1" applyAlignment="1">
      <alignment horizontal="center"/>
    </xf>
    <xf numFmtId="37" fontId="14" fillId="0" borderId="11" xfId="0" applyNumberFormat="1" applyFont="1" applyFill="1" applyBorder="1" applyAlignment="1">
      <alignment horizontal="center"/>
    </xf>
    <xf numFmtId="164" fontId="14" fillId="0" borderId="11" xfId="0" applyNumberFormat="1" applyFont="1" applyFill="1" applyBorder="1" applyAlignment="1"/>
    <xf numFmtId="37" fontId="14" fillId="0" borderId="15" xfId="0" applyNumberFormat="1" applyFont="1" applyFill="1" applyBorder="1" applyAlignment="1">
      <alignment horizontal="center"/>
    </xf>
    <xf numFmtId="0" fontId="4" fillId="0" borderId="7" xfId="0" applyNumberFormat="1" applyFont="1" applyFill="1" applyBorder="1" applyAlignment="1"/>
    <xf numFmtId="0" fontId="14" fillId="0" borderId="3" xfId="0" applyNumberFormat="1" applyFont="1" applyFill="1" applyBorder="1" applyAlignment="1"/>
    <xf numFmtId="3" fontId="14" fillId="0" borderId="27" xfId="0" applyNumberFormat="1" applyFont="1" applyFill="1" applyBorder="1" applyAlignment="1">
      <alignment horizontal="center"/>
    </xf>
    <xf numFmtId="3" fontId="14" fillId="0" borderId="3" xfId="0" applyNumberFormat="1" applyFont="1" applyFill="1" applyBorder="1" applyAlignment="1">
      <alignment horizontal="center"/>
    </xf>
    <xf numFmtId="164" fontId="14" fillId="0" borderId="3" xfId="0" applyNumberFormat="1" applyFont="1" applyFill="1" applyBorder="1" applyAlignment="1"/>
    <xf numFmtId="3" fontId="14" fillId="0" borderId="7" xfId="0" applyNumberFormat="1" applyFont="1" applyFill="1" applyBorder="1" applyAlignment="1">
      <alignment horizontal="center"/>
    </xf>
    <xf numFmtId="3" fontId="14" fillId="0" borderId="27" xfId="0" applyNumberFormat="1" applyFont="1" applyFill="1" applyBorder="1" applyAlignment="1"/>
    <xf numFmtId="3" fontId="14" fillId="0" borderId="3" xfId="0" applyNumberFormat="1" applyFont="1" applyFill="1" applyBorder="1" applyAlignment="1"/>
    <xf numFmtId="0" fontId="18" fillId="0" borderId="0" xfId="10" applyFont="1" applyFill="1" applyBorder="1" applyAlignment="1">
      <alignment vertical="top"/>
    </xf>
    <xf numFmtId="0" fontId="18" fillId="0" borderId="0" xfId="10" applyFont="1" applyFill="1" applyBorder="1"/>
    <xf numFmtId="37" fontId="18" fillId="0" borderId="0" xfId="1" applyNumberFormat="1" applyFont="1" applyFill="1" applyBorder="1"/>
    <xf numFmtId="3" fontId="18" fillId="0" borderId="0" xfId="1" applyNumberFormat="1" applyFont="1" applyFill="1" applyBorder="1"/>
    <xf numFmtId="37" fontId="18" fillId="0" borderId="65" xfId="1" applyNumberFormat="1" applyFont="1" applyFill="1" applyBorder="1"/>
    <xf numFmtId="0" fontId="37" fillId="0" borderId="0" xfId="10" applyFont="1" applyFill="1"/>
    <xf numFmtId="167" fontId="18" fillId="0" borderId="0" xfId="1" applyNumberFormat="1" applyFont="1" applyFill="1" applyBorder="1"/>
    <xf numFmtId="0" fontId="13" fillId="0" borderId="0" xfId="10" applyFill="1"/>
    <xf numFmtId="0" fontId="18" fillId="0" borderId="26" xfId="10" applyFont="1" applyFill="1" applyBorder="1" applyAlignment="1">
      <alignment vertical="top"/>
    </xf>
    <xf numFmtId="37" fontId="18" fillId="0" borderId="22" xfId="1" applyNumberFormat="1" applyFont="1" applyFill="1" applyBorder="1"/>
    <xf numFmtId="37" fontId="18" fillId="0" borderId="20" xfId="1" applyNumberFormat="1" applyFont="1" applyFill="1" applyBorder="1"/>
    <xf numFmtId="0" fontId="7" fillId="0" borderId="0" xfId="10" applyNumberFormat="1" applyFont="1" applyFill="1"/>
    <xf numFmtId="37" fontId="7" fillId="0" borderId="36" xfId="10" applyNumberFormat="1" applyFont="1" applyFill="1" applyBorder="1"/>
    <xf numFmtId="0" fontId="7" fillId="0" borderId="0" xfId="10" applyFont="1" applyFill="1" applyBorder="1"/>
    <xf numFmtId="0" fontId="18" fillId="0" borderId="46" xfId="10" applyFont="1" applyFill="1" applyBorder="1" applyAlignment="1">
      <alignment horizontal="left"/>
    </xf>
    <xf numFmtId="0" fontId="18" fillId="0" borderId="47" xfId="10" applyFont="1" applyFill="1" applyBorder="1" applyAlignment="1">
      <alignment horizontal="left"/>
    </xf>
    <xf numFmtId="37" fontId="18" fillId="0" borderId="48" xfId="10" applyNumberFormat="1" applyFont="1" applyFill="1" applyBorder="1" applyAlignment="1">
      <alignment horizontal="right"/>
    </xf>
    <xf numFmtId="5" fontId="18" fillId="0" borderId="49" xfId="2" applyNumberFormat="1" applyFont="1" applyFill="1" applyBorder="1" applyAlignment="1">
      <alignment horizontal="right"/>
    </xf>
    <xf numFmtId="0" fontId="18" fillId="0" borderId="47" xfId="10" applyFont="1" applyFill="1" applyBorder="1" applyAlignment="1">
      <alignment horizontal="right"/>
    </xf>
    <xf numFmtId="167" fontId="18" fillId="0" borderId="0" xfId="10" applyNumberFormat="1" applyFont="1" applyFill="1" applyBorder="1" applyAlignment="1">
      <alignment horizontal="left"/>
    </xf>
    <xf numFmtId="168" fontId="18" fillId="0" borderId="0" xfId="2" applyNumberFormat="1" applyFont="1" applyFill="1" applyBorder="1" applyAlignment="1">
      <alignment horizontal="left"/>
    </xf>
    <xf numFmtId="0" fontId="49" fillId="0" borderId="0" xfId="10" applyFont="1" applyFill="1" applyAlignment="1">
      <alignment horizontal="left"/>
    </xf>
    <xf numFmtId="0" fontId="21" fillId="0" borderId="13" xfId="3" applyNumberFormat="1" applyFont="1" applyFill="1" applyBorder="1" applyAlignment="1">
      <alignment horizontal="left" indent="3"/>
    </xf>
    <xf numFmtId="37" fontId="21" fillId="0" borderId="15" xfId="3" applyNumberFormat="1" applyFont="1" applyFill="1" applyBorder="1" applyAlignment="1"/>
    <xf numFmtId="5" fontId="21" fillId="0" borderId="11" xfId="3" applyNumberFormat="1" applyFont="1" applyFill="1" applyBorder="1" applyAlignment="1"/>
    <xf numFmtId="170" fontId="21" fillId="0" borderId="15" xfId="3" applyNumberFormat="1" applyFont="1" applyFill="1" applyBorder="1" applyAlignment="1"/>
    <xf numFmtId="5" fontId="21" fillId="0" borderId="12" xfId="3" applyNumberFormat="1" applyFont="1" applyFill="1" applyBorder="1" applyAlignment="1"/>
    <xf numFmtId="165" fontId="2" fillId="0" borderId="0" xfId="3" applyNumberFormat="1" applyFont="1" applyFill="1" applyAlignment="1"/>
    <xf numFmtId="165" fontId="2" fillId="0" borderId="0" xfId="3" applyNumberFormat="1" applyFont="1" applyFill="1"/>
    <xf numFmtId="165" fontId="38" fillId="0" borderId="0" xfId="3" applyNumberFormat="1" applyFont="1" applyFill="1"/>
    <xf numFmtId="0" fontId="12" fillId="0" borderId="0" xfId="3" applyFill="1"/>
    <xf numFmtId="0" fontId="5" fillId="0" borderId="15" xfId="3" applyNumberFormat="1" applyFont="1" applyFill="1" applyBorder="1" applyAlignment="1">
      <alignment horizontal="left" indent="1"/>
    </xf>
    <xf numFmtId="37" fontId="5" fillId="0" borderId="15" xfId="3" applyNumberFormat="1" applyFont="1" applyFill="1" applyBorder="1" applyAlignment="1">
      <alignment horizontal="right"/>
    </xf>
    <xf numFmtId="5" fontId="5" fillId="0" borderId="11" xfId="3" applyNumberFormat="1" applyFont="1" applyFill="1" applyBorder="1" applyAlignment="1"/>
    <xf numFmtId="5" fontId="5" fillId="0" borderId="12" xfId="3" applyNumberFormat="1" applyFont="1" applyFill="1" applyBorder="1" applyAlignment="1"/>
    <xf numFmtId="0" fontId="2" fillId="0" borderId="57" xfId="0" applyNumberFormat="1" applyFont="1" applyFill="1" applyBorder="1" applyAlignment="1"/>
    <xf numFmtId="0" fontId="12" fillId="0" borderId="58" xfId="0" applyNumberFormat="1" applyFont="1" applyFill="1" applyBorder="1" applyAlignment="1"/>
    <xf numFmtId="3" fontId="2" fillId="0" borderId="30" xfId="0" applyNumberFormat="1" applyFont="1" applyFill="1" applyBorder="1" applyAlignment="1"/>
    <xf numFmtId="3" fontId="14" fillId="0" borderId="30" xfId="0" applyNumberFormat="1" applyFont="1" applyFill="1" applyBorder="1" applyAlignment="1"/>
    <xf numFmtId="37" fontId="4" fillId="0" borderId="17" xfId="0" applyNumberFormat="1" applyFont="1" applyFill="1" applyBorder="1" applyAlignment="1">
      <alignment horizontal="right"/>
    </xf>
    <xf numFmtId="37" fontId="4" fillId="0" borderId="17" xfId="0" applyNumberFormat="1" applyFont="1" applyFill="1" applyBorder="1" applyAlignment="1"/>
    <xf numFmtId="0" fontId="4" fillId="0" borderId="39" xfId="0" applyNumberFormat="1" applyFont="1" applyFill="1" applyBorder="1" applyAlignment="1"/>
    <xf numFmtId="0" fontId="2" fillId="0" borderId="84" xfId="0" applyNumberFormat="1" applyFont="1" applyFill="1" applyBorder="1" applyAlignment="1"/>
    <xf numFmtId="164" fontId="14" fillId="0" borderId="106" xfId="0" applyNumberFormat="1" applyFont="1" applyFill="1" applyBorder="1" applyAlignment="1"/>
    <xf numFmtId="164" fontId="14" fillId="0" borderId="4" xfId="0" applyNumberFormat="1" applyFont="1" applyFill="1" applyBorder="1" applyAlignment="1"/>
    <xf numFmtId="5" fontId="14" fillId="0" borderId="29" xfId="0" applyNumberFormat="1" applyFont="1" applyBorder="1" applyAlignment="1"/>
    <xf numFmtId="37" fontId="14" fillId="0" borderId="27" xfId="0" applyNumberFormat="1" applyFont="1" applyBorder="1" applyAlignment="1"/>
    <xf numFmtId="37" fontId="14" fillId="0" borderId="28" xfId="0" applyNumberFormat="1" applyFont="1" applyBorder="1" applyAlignment="1"/>
    <xf numFmtId="5" fontId="14" fillId="0" borderId="28" xfId="0" applyNumberFormat="1" applyFont="1" applyFill="1" applyBorder="1" applyAlignment="1"/>
    <xf numFmtId="5" fontId="14" fillId="0" borderId="3" xfId="0" applyNumberFormat="1" applyFont="1" applyFill="1" applyBorder="1" applyAlignment="1"/>
    <xf numFmtId="3" fontId="54" fillId="0" borderId="0" xfId="3" applyNumberFormat="1" applyFont="1" applyBorder="1" applyAlignment="1">
      <alignment horizontal="center" vertical="top"/>
    </xf>
    <xf numFmtId="0" fontId="54" fillId="0" borderId="38" xfId="0" applyNumberFormat="1" applyFont="1" applyBorder="1" applyAlignment="1">
      <alignment horizontal="left"/>
    </xf>
    <xf numFmtId="0" fontId="59" fillId="2" borderId="0" xfId="6" applyFont="1" applyFill="1" applyAlignment="1">
      <alignment horizontal="center"/>
    </xf>
    <xf numFmtId="0" fontId="62" fillId="2" borderId="13" xfId="3" applyNumberFormat="1" applyFont="1" applyFill="1" applyBorder="1" applyAlignment="1">
      <alignment horizontal="left" indent="1"/>
    </xf>
    <xf numFmtId="0" fontId="62" fillId="0" borderId="15" xfId="3" applyNumberFormat="1" applyFont="1" applyFill="1" applyBorder="1" applyAlignment="1">
      <alignment horizontal="left"/>
    </xf>
    <xf numFmtId="0" fontId="62" fillId="2" borderId="32" xfId="0" applyNumberFormat="1" applyFont="1" applyFill="1" applyBorder="1" applyAlignment="1"/>
    <xf numFmtId="0" fontId="54" fillId="0" borderId="2" xfId="10" applyFont="1" applyBorder="1"/>
    <xf numFmtId="0" fontId="4" fillId="0" borderId="11" xfId="0" applyNumberFormat="1" applyFont="1" applyBorder="1" applyAlignment="1">
      <alignment horizontal="left"/>
    </xf>
    <xf numFmtId="0" fontId="4" fillId="0" borderId="12" xfId="0" applyNumberFormat="1" applyFont="1" applyBorder="1" applyAlignment="1">
      <alignment horizontal="left"/>
    </xf>
    <xf numFmtId="0" fontId="4" fillId="0" borderId="25" xfId="0" applyNumberFormat="1" applyFont="1" applyBorder="1" applyAlignment="1">
      <alignment horizontal="left"/>
    </xf>
    <xf numFmtId="0" fontId="4" fillId="0" borderId="20" xfId="0" applyNumberFormat="1" applyFont="1" applyBorder="1" applyAlignment="1">
      <alignment horizontal="left"/>
    </xf>
    <xf numFmtId="0" fontId="11" fillId="4" borderId="0" xfId="0" applyFont="1" applyFill="1" applyAlignment="1">
      <alignment vertical="top" wrapText="1"/>
    </xf>
    <xf numFmtId="3" fontId="2" fillId="0" borderId="0" xfId="0" applyNumberFormat="1" applyFont="1" applyAlignment="1">
      <alignment horizontal="left" vertical="top" wrapText="1"/>
    </xf>
    <xf numFmtId="0" fontId="0" fillId="0" borderId="0" xfId="0" applyAlignment="1">
      <alignment horizontal="left" wrapText="1"/>
    </xf>
    <xf numFmtId="0" fontId="4" fillId="0" borderId="3" xfId="0" applyNumberFormat="1" applyFont="1" applyBorder="1" applyAlignment="1">
      <alignment horizontal="left"/>
    </xf>
    <xf numFmtId="0" fontId="4" fillId="0" borderId="4" xfId="0" applyNumberFormat="1" applyFont="1" applyBorder="1" applyAlignment="1">
      <alignment horizontal="left"/>
    </xf>
    <xf numFmtId="0" fontId="4" fillId="0" borderId="50" xfId="0" applyNumberFormat="1" applyFont="1" applyBorder="1" applyAlignment="1">
      <alignment horizontal="center"/>
    </xf>
    <xf numFmtId="0" fontId="4" fillId="0" borderId="51" xfId="0" applyNumberFormat="1" applyFont="1" applyBorder="1" applyAlignment="1">
      <alignment horizontal="center"/>
    </xf>
    <xf numFmtId="0" fontId="14" fillId="0" borderId="63" xfId="0" applyNumberFormat="1" applyFont="1" applyBorder="1" applyAlignment="1">
      <alignment horizontal="left" indent="2"/>
    </xf>
    <xf numFmtId="0" fontId="0" fillId="0" borderId="64" xfId="0" applyNumberFormat="1" applyBorder="1" applyAlignment="1">
      <alignment horizontal="left" indent="2"/>
    </xf>
    <xf numFmtId="0" fontId="4" fillId="0" borderId="13" xfId="0" applyNumberFormat="1" applyFont="1" applyBorder="1" applyAlignment="1">
      <alignment horizontal="left" indent="4"/>
    </xf>
    <xf numFmtId="0" fontId="4" fillId="0" borderId="42" xfId="0" applyNumberFormat="1" applyFont="1" applyBorder="1" applyAlignment="1">
      <alignment horizontal="left" indent="4"/>
    </xf>
    <xf numFmtId="0" fontId="4" fillId="0" borderId="55" xfId="0" applyNumberFormat="1" applyFont="1" applyBorder="1" applyAlignment="1">
      <alignment horizontal="left" indent="4"/>
    </xf>
    <xf numFmtId="0" fontId="4" fillId="0" borderId="13" xfId="0" applyNumberFormat="1" applyFont="1" applyBorder="1" applyAlignment="1"/>
    <xf numFmtId="0" fontId="0" fillId="0" borderId="42" xfId="0" applyNumberFormat="1" applyBorder="1" applyAlignment="1"/>
    <xf numFmtId="0" fontId="2" fillId="0" borderId="13" xfId="0" applyNumberFormat="1" applyFont="1" applyBorder="1" applyAlignment="1">
      <alignment horizontal="left" indent="2"/>
    </xf>
    <xf numFmtId="0" fontId="2" fillId="0" borderId="42" xfId="0" applyNumberFormat="1" applyFont="1" applyBorder="1" applyAlignment="1">
      <alignment horizontal="left" indent="2"/>
    </xf>
    <xf numFmtId="0" fontId="2" fillId="0" borderId="55" xfId="0" applyNumberFormat="1" applyFont="1" applyBorder="1" applyAlignment="1">
      <alignment horizontal="left" indent="2"/>
    </xf>
    <xf numFmtId="0" fontId="4" fillId="0" borderId="13" xfId="0" applyNumberFormat="1" applyFont="1" applyFill="1" applyBorder="1" applyAlignment="1">
      <alignment horizontal="left" indent="4"/>
    </xf>
    <xf numFmtId="0" fontId="4" fillId="0" borderId="42" xfId="0" applyNumberFormat="1" applyFont="1" applyFill="1" applyBorder="1" applyAlignment="1">
      <alignment horizontal="left" indent="4"/>
    </xf>
    <xf numFmtId="0" fontId="4" fillId="0" borderId="55" xfId="0" applyNumberFormat="1" applyFont="1" applyFill="1" applyBorder="1" applyAlignment="1">
      <alignment horizontal="left" indent="4"/>
    </xf>
    <xf numFmtId="0" fontId="4" fillId="0" borderId="13" xfId="0" applyNumberFormat="1" applyFont="1" applyBorder="1" applyAlignment="1">
      <alignment horizontal="left" indent="2"/>
    </xf>
    <xf numFmtId="0" fontId="0" fillId="0" borderId="42" xfId="0" applyNumberFormat="1" applyBorder="1" applyAlignment="1">
      <alignment horizontal="left" indent="2"/>
    </xf>
    <xf numFmtId="0" fontId="2" fillId="0" borderId="13" xfId="0" applyNumberFormat="1" applyFont="1" applyBorder="1" applyAlignment="1">
      <alignment horizontal="left" indent="4"/>
    </xf>
    <xf numFmtId="0" fontId="0" fillId="0" borderId="42" xfId="0" applyNumberFormat="1" applyBorder="1" applyAlignment="1">
      <alignment horizontal="left" indent="4"/>
    </xf>
    <xf numFmtId="0" fontId="2" fillId="0" borderId="22" xfId="0" applyNumberFormat="1" applyFont="1" applyBorder="1" applyAlignment="1"/>
    <xf numFmtId="0" fontId="0" fillId="0" borderId="25" xfId="0" applyNumberFormat="1" applyBorder="1" applyAlignment="1"/>
    <xf numFmtId="0" fontId="2" fillId="0" borderId="11" xfId="0" applyNumberFormat="1" applyFont="1" applyBorder="1" applyAlignment="1"/>
    <xf numFmtId="0" fontId="4" fillId="0" borderId="11" xfId="0" applyNumberFormat="1" applyFont="1" applyBorder="1" applyAlignment="1"/>
    <xf numFmtId="0" fontId="14" fillId="0" borderId="22" xfId="0" applyNumberFormat="1" applyFont="1" applyBorder="1" applyAlignment="1"/>
    <xf numFmtId="0" fontId="14" fillId="0" borderId="40" xfId="0" applyNumberFormat="1" applyFont="1" applyBorder="1" applyAlignment="1"/>
    <xf numFmtId="0" fontId="44" fillId="0" borderId="65" xfId="0" applyNumberFormat="1" applyFont="1" applyBorder="1" applyAlignment="1"/>
    <xf numFmtId="0" fontId="44" fillId="0" borderId="8" xfId="0" applyNumberFormat="1" applyFont="1" applyBorder="1" applyAlignment="1"/>
    <xf numFmtId="0" fontId="44" fillId="0" borderId="0" xfId="0" applyNumberFormat="1" applyFont="1" applyBorder="1" applyAlignment="1"/>
    <xf numFmtId="0" fontId="44" fillId="0" borderId="35" xfId="0" applyNumberFormat="1" applyFont="1" applyBorder="1" applyAlignment="1"/>
    <xf numFmtId="0" fontId="44" fillId="0" borderId="36" xfId="0" applyNumberFormat="1" applyFont="1" applyBorder="1" applyAlignment="1"/>
    <xf numFmtId="0" fontId="26" fillId="0" borderId="0" xfId="0" applyNumberFormat="1" applyFont="1" applyAlignment="1">
      <alignment horizontal="center"/>
    </xf>
    <xf numFmtId="0" fontId="0" fillId="0" borderId="0" xfId="0" applyNumberFormat="1" applyAlignment="1">
      <alignment horizontal="center"/>
    </xf>
    <xf numFmtId="0" fontId="27" fillId="0" borderId="0" xfId="0" applyNumberFormat="1" applyFont="1" applyAlignment="1">
      <alignment horizontal="center"/>
    </xf>
    <xf numFmtId="0" fontId="0" fillId="0" borderId="0" xfId="0"/>
    <xf numFmtId="0" fontId="0" fillId="0" borderId="0" xfId="0" applyNumberFormat="1" applyBorder="1" applyAlignment="1">
      <alignment horizontal="center"/>
    </xf>
    <xf numFmtId="0" fontId="2" fillId="0" borderId="40" xfId="0" applyNumberFormat="1" applyFont="1" applyBorder="1" applyAlignment="1">
      <alignment horizontal="center" vertical="center" wrapText="1"/>
    </xf>
    <xf numFmtId="0" fontId="44" fillId="0" borderId="65" xfId="0" applyNumberFormat="1" applyFont="1" applyBorder="1" applyAlignment="1">
      <alignment horizontal="center" vertical="center" wrapText="1"/>
    </xf>
    <xf numFmtId="0" fontId="44" fillId="0" borderId="56" xfId="0" applyNumberFormat="1" applyFont="1" applyBorder="1" applyAlignment="1">
      <alignment horizontal="center" vertical="center" wrapText="1"/>
    </xf>
    <xf numFmtId="0" fontId="44" fillId="0" borderId="7" xfId="0" applyNumberFormat="1" applyFont="1" applyBorder="1" applyAlignment="1">
      <alignment horizontal="center" vertical="center" wrapText="1"/>
    </xf>
    <xf numFmtId="0" fontId="44" fillId="0" borderId="3" xfId="0" applyNumberFormat="1" applyFont="1" applyBorder="1" applyAlignment="1">
      <alignment horizontal="center" vertical="center" wrapText="1"/>
    </xf>
    <xf numFmtId="0" fontId="44" fillId="0" borderId="4" xfId="0" applyNumberFormat="1" applyFont="1" applyBorder="1" applyAlignment="1">
      <alignment horizontal="center" vertical="center" wrapText="1"/>
    </xf>
    <xf numFmtId="0" fontId="44" fillId="0" borderId="65" xfId="0" applyNumberFormat="1" applyFont="1" applyBorder="1" applyAlignment="1">
      <alignment vertical="center"/>
    </xf>
    <xf numFmtId="0" fontId="44" fillId="0" borderId="56" xfId="0" applyNumberFormat="1" applyFont="1" applyBorder="1" applyAlignment="1">
      <alignment vertical="center"/>
    </xf>
    <xf numFmtId="0" fontId="44" fillId="0" borderId="7" xfId="0" applyNumberFormat="1" applyFont="1" applyBorder="1" applyAlignment="1">
      <alignment vertical="center"/>
    </xf>
    <xf numFmtId="0" fontId="44" fillId="0" borderId="3" xfId="0" applyNumberFormat="1" applyFont="1" applyBorder="1" applyAlignment="1">
      <alignment vertical="center"/>
    </xf>
    <xf numFmtId="0" fontId="44" fillId="0" borderId="4" xfId="0" applyNumberFormat="1" applyFont="1" applyBorder="1" applyAlignment="1">
      <alignment vertical="center"/>
    </xf>
    <xf numFmtId="0" fontId="44" fillId="0" borderId="65" xfId="0" applyNumberFormat="1" applyFont="1" applyBorder="1" applyAlignment="1">
      <alignment vertical="center" wrapText="1"/>
    </xf>
    <xf numFmtId="0" fontId="44" fillId="0" borderId="7" xfId="0" applyNumberFormat="1" applyFont="1" applyBorder="1" applyAlignment="1">
      <alignment vertical="center" wrapText="1"/>
    </xf>
    <xf numFmtId="0" fontId="44" fillId="0" borderId="3" xfId="0" applyNumberFormat="1" applyFont="1" applyBorder="1" applyAlignment="1">
      <alignment vertical="center" wrapText="1"/>
    </xf>
    <xf numFmtId="0" fontId="14" fillId="0" borderId="57" xfId="0" applyNumberFormat="1" applyFont="1" applyFill="1" applyBorder="1" applyAlignment="1"/>
    <xf numFmtId="0" fontId="0" fillId="0" borderId="58" xfId="0" applyNumberFormat="1" applyFill="1" applyBorder="1" applyAlignment="1"/>
    <xf numFmtId="0" fontId="14" fillId="0" borderId="13" xfId="0" applyNumberFormat="1" applyFont="1" applyBorder="1" applyAlignment="1">
      <alignment horizontal="left"/>
    </xf>
    <xf numFmtId="0" fontId="14" fillId="0" borderId="42" xfId="0" applyNumberFormat="1" applyFont="1" applyBorder="1" applyAlignment="1">
      <alignment horizontal="left"/>
    </xf>
    <xf numFmtId="0" fontId="14" fillId="0" borderId="55" xfId="0" applyNumberFormat="1" applyFont="1" applyBorder="1" applyAlignment="1">
      <alignment horizontal="left"/>
    </xf>
    <xf numFmtId="0" fontId="2" fillId="0" borderId="13" xfId="0" applyNumberFormat="1" applyFont="1" applyFill="1" applyBorder="1" applyAlignment="1">
      <alignment horizontal="left" indent="4"/>
    </xf>
    <xf numFmtId="0" fontId="2" fillId="0" borderId="33" xfId="0" applyNumberFormat="1" applyFont="1" applyBorder="1" applyAlignment="1"/>
    <xf numFmtId="0" fontId="0" fillId="0" borderId="62" xfId="0" applyNumberFormat="1" applyBorder="1" applyAlignment="1"/>
    <xf numFmtId="0" fontId="15" fillId="0" borderId="0" xfId="0" applyNumberFormat="1" applyFont="1" applyAlignment="1"/>
    <xf numFmtId="0" fontId="45" fillId="0" borderId="0" xfId="0" applyNumberFormat="1" applyFont="1" applyAlignment="1"/>
    <xf numFmtId="3" fontId="4" fillId="0" borderId="0" xfId="0" applyNumberFormat="1" applyFont="1" applyAlignment="1">
      <alignment horizontal="center"/>
    </xf>
    <xf numFmtId="3" fontId="7" fillId="0" borderId="0" xfId="0" applyNumberFormat="1" applyFont="1" applyAlignment="1">
      <alignment horizontal="center"/>
    </xf>
    <xf numFmtId="3" fontId="27" fillId="0" borderId="0" xfId="0" applyNumberFormat="1" applyFont="1" applyAlignment="1">
      <alignment horizontal="center"/>
    </xf>
    <xf numFmtId="165" fontId="14" fillId="0" borderId="2" xfId="0" applyNumberFormat="1" applyFont="1" applyBorder="1" applyAlignment="1">
      <alignment horizontal="right"/>
    </xf>
    <xf numFmtId="0" fontId="0" fillId="0" borderId="59" xfId="0" applyBorder="1" applyAlignment="1"/>
    <xf numFmtId="165" fontId="14" fillId="0" borderId="2" xfId="0" applyNumberFormat="1" applyFont="1" applyBorder="1" applyAlignment="1">
      <alignment horizontal="center"/>
    </xf>
    <xf numFmtId="165" fontId="14" fillId="0" borderId="22" xfId="0" applyNumberFormat="1" applyFont="1" applyBorder="1" applyAlignment="1">
      <alignment horizontal="center"/>
    </xf>
    <xf numFmtId="165" fontId="14" fillId="0" borderId="25" xfId="0" applyNumberFormat="1" applyFont="1" applyBorder="1" applyAlignment="1">
      <alignment horizontal="center"/>
    </xf>
    <xf numFmtId="165" fontId="14" fillId="0" borderId="20" xfId="0" applyNumberFormat="1" applyFont="1" applyBorder="1" applyAlignment="1">
      <alignment horizontal="center"/>
    </xf>
    <xf numFmtId="3" fontId="7" fillId="0" borderId="24" xfId="0" applyNumberFormat="1" applyFont="1" applyBorder="1" applyAlignment="1">
      <alignment horizontal="center"/>
    </xf>
    <xf numFmtId="3" fontId="54" fillId="0" borderId="0" xfId="0" applyNumberFormat="1" applyFont="1" applyAlignment="1">
      <alignment horizontal="center"/>
    </xf>
    <xf numFmtId="3" fontId="7" fillId="0" borderId="36" xfId="0" applyNumberFormat="1" applyFont="1" applyBorder="1" applyAlignment="1">
      <alignment horizontal="center"/>
    </xf>
    <xf numFmtId="3" fontId="7" fillId="0" borderId="37" xfId="0" applyNumberFormat="1" applyFont="1" applyBorder="1" applyAlignment="1">
      <alignment horizontal="center"/>
    </xf>
    <xf numFmtId="165" fontId="14" fillId="0" borderId="2" xfId="0" applyNumberFormat="1" applyFont="1" applyBorder="1" applyAlignment="1">
      <alignment horizontal="center" wrapText="1"/>
    </xf>
    <xf numFmtId="0" fontId="0" fillId="0" borderId="59" xfId="0" applyBorder="1" applyAlignment="1">
      <alignment horizontal="center" wrapText="1"/>
    </xf>
    <xf numFmtId="0" fontId="50" fillId="0" borderId="0" xfId="3" applyFont="1" applyFill="1" applyBorder="1" applyAlignment="1">
      <alignment vertical="top" wrapText="1"/>
    </xf>
    <xf numFmtId="0" fontId="12" fillId="0" borderId="0" xfId="3" applyFill="1" applyBorder="1" applyAlignment="1">
      <alignment vertical="top" wrapText="1"/>
    </xf>
    <xf numFmtId="0" fontId="12" fillId="0" borderId="0" xfId="3" applyFill="1" applyBorder="1" applyAlignment="1">
      <alignment wrapText="1"/>
    </xf>
    <xf numFmtId="0" fontId="18" fillId="0" borderId="22" xfId="10" applyFont="1" applyFill="1" applyBorder="1" applyAlignment="1">
      <alignment horizontal="center"/>
    </xf>
    <xf numFmtId="0" fontId="12" fillId="0" borderId="20" xfId="3" applyBorder="1" applyAlignment="1">
      <alignment horizontal="center"/>
    </xf>
    <xf numFmtId="0" fontId="18" fillId="0" borderId="65" xfId="10" applyFont="1" applyFill="1" applyBorder="1" applyAlignment="1"/>
    <xf numFmtId="0" fontId="7" fillId="0" borderId="3" xfId="10" applyFont="1" applyFill="1" applyBorder="1" applyAlignment="1"/>
    <xf numFmtId="0" fontId="46" fillId="0" borderId="66" xfId="10" applyFont="1" applyFill="1" applyBorder="1" applyAlignment="1">
      <alignment horizontal="center" vertical="center" wrapText="1"/>
    </xf>
    <xf numFmtId="0" fontId="12" fillId="0" borderId="67" xfId="3" applyBorder="1" applyAlignment="1">
      <alignment horizontal="center" vertical="center" wrapText="1"/>
    </xf>
    <xf numFmtId="0" fontId="12" fillId="0" borderId="7" xfId="3" applyBorder="1" applyAlignment="1">
      <alignment horizontal="center" vertical="center" wrapText="1"/>
    </xf>
    <xf numFmtId="0" fontId="12" fillId="0" borderId="4" xfId="3" applyBorder="1" applyAlignment="1">
      <alignment horizontal="center" vertical="center" wrapText="1"/>
    </xf>
    <xf numFmtId="1" fontId="18" fillId="0" borderId="66" xfId="10" applyNumberFormat="1" applyFont="1" applyFill="1" applyBorder="1" applyAlignment="1">
      <alignment horizontal="center" vertical="center" wrapText="1"/>
    </xf>
    <xf numFmtId="0" fontId="13" fillId="5" borderId="0" xfId="3" applyFont="1" applyFill="1" applyBorder="1" applyAlignment="1"/>
    <xf numFmtId="0" fontId="12" fillId="5" borderId="0" xfId="3" applyFill="1" applyBorder="1" applyAlignment="1"/>
    <xf numFmtId="0" fontId="13" fillId="5" borderId="0" xfId="3" applyFont="1" applyFill="1" applyBorder="1" applyAlignment="1">
      <alignment vertical="top" wrapText="1"/>
    </xf>
    <xf numFmtId="0" fontId="12" fillId="5" borderId="0" xfId="3" applyFill="1" applyBorder="1" applyAlignment="1">
      <alignment vertical="top" wrapText="1"/>
    </xf>
    <xf numFmtId="0" fontId="15" fillId="0" borderId="0" xfId="10" applyFont="1" applyAlignment="1"/>
    <xf numFmtId="0" fontId="47" fillId="0" borderId="0" xfId="3" applyFont="1" applyBorder="1" applyAlignment="1"/>
    <xf numFmtId="0" fontId="14" fillId="0" borderId="0" xfId="10" applyFont="1" applyAlignment="1">
      <alignment horizontal="center"/>
    </xf>
    <xf numFmtId="0" fontId="12" fillId="0" borderId="0" xfId="3" applyBorder="1" applyAlignment="1">
      <alignment horizontal="center"/>
    </xf>
    <xf numFmtId="3" fontId="14" fillId="0" borderId="0" xfId="10" applyNumberFormat="1" applyFont="1" applyAlignment="1">
      <alignment horizontal="center"/>
    </xf>
    <xf numFmtId="0" fontId="7" fillId="0" borderId="0" xfId="10" applyFont="1" applyAlignment="1">
      <alignment horizontal="center"/>
    </xf>
    <xf numFmtId="0" fontId="12" fillId="0" borderId="7" xfId="3" applyBorder="1" applyAlignment="1">
      <alignment vertical="center" wrapText="1"/>
    </xf>
    <xf numFmtId="0" fontId="12" fillId="0" borderId="4" xfId="3" applyBorder="1" applyAlignment="1">
      <alignment vertical="center" wrapText="1"/>
    </xf>
    <xf numFmtId="1" fontId="18" fillId="0" borderId="68" xfId="10" applyNumberFormat="1" applyFont="1" applyFill="1" applyBorder="1" applyAlignment="1">
      <alignment horizontal="center" vertical="center" wrapText="1"/>
    </xf>
    <xf numFmtId="0" fontId="12" fillId="0" borderId="69" xfId="3" applyBorder="1" applyAlignment="1">
      <alignment horizontal="center" vertical="center" wrapText="1"/>
    </xf>
    <xf numFmtId="0" fontId="12" fillId="0" borderId="70" xfId="3" applyBorder="1" applyAlignment="1">
      <alignment horizontal="center" vertical="center" wrapText="1"/>
    </xf>
    <xf numFmtId="0" fontId="18" fillId="0" borderId="7" xfId="10" applyFont="1" applyFill="1" applyBorder="1" applyAlignment="1">
      <alignment horizontal="center"/>
    </xf>
    <xf numFmtId="0" fontId="18" fillId="0" borderId="4" xfId="10" applyFont="1" applyFill="1" applyBorder="1" applyAlignment="1">
      <alignment horizontal="center"/>
    </xf>
    <xf numFmtId="0" fontId="61" fillId="0" borderId="0" xfId="3" applyFont="1" applyBorder="1" applyAlignment="1">
      <alignment vertical="top" wrapText="1"/>
    </xf>
    <xf numFmtId="0" fontId="58" fillId="0" borderId="0" xfId="3" applyFont="1" applyBorder="1" applyAlignment="1">
      <alignment vertical="top" wrapText="1"/>
    </xf>
    <xf numFmtId="0" fontId="13" fillId="4" borderId="0" xfId="3" applyFont="1" applyFill="1" applyBorder="1" applyAlignment="1">
      <alignment vertical="top" wrapText="1"/>
    </xf>
    <xf numFmtId="0" fontId="13" fillId="0" borderId="0" xfId="3" applyFont="1" applyAlignment="1">
      <alignment horizontal="left" wrapText="1"/>
    </xf>
    <xf numFmtId="0" fontId="57" fillId="0" borderId="0" xfId="3" applyFont="1" applyBorder="1" applyAlignment="1">
      <alignment vertical="top" wrapText="1"/>
    </xf>
    <xf numFmtId="0" fontId="57" fillId="0" borderId="0" xfId="3" applyNumberFormat="1" applyFont="1" applyBorder="1" applyAlignment="1">
      <alignment vertical="top" wrapText="1"/>
    </xf>
    <xf numFmtId="0" fontId="57" fillId="0" borderId="0" xfId="3" applyFont="1" applyFill="1" applyBorder="1" applyAlignment="1">
      <alignment vertical="top" wrapText="1"/>
    </xf>
    <xf numFmtId="0" fontId="58" fillId="0" borderId="0" xfId="3" applyFont="1" applyFill="1" applyBorder="1" applyAlignment="1">
      <alignment vertical="top" wrapText="1"/>
    </xf>
    <xf numFmtId="0" fontId="54" fillId="0" borderId="0" xfId="3" applyFont="1" applyBorder="1" applyAlignment="1">
      <alignment vertical="top" wrapText="1"/>
    </xf>
    <xf numFmtId="0" fontId="57" fillId="0" borderId="0" xfId="3" applyFont="1" applyBorder="1" applyAlignment="1">
      <alignment horizontal="center"/>
    </xf>
    <xf numFmtId="0" fontId="58" fillId="0" borderId="0" xfId="3" applyFont="1" applyBorder="1" applyAlignment="1">
      <alignment horizontal="center"/>
    </xf>
    <xf numFmtId="0" fontId="54" fillId="0" borderId="0" xfId="3" applyFont="1" applyAlignment="1">
      <alignment horizontal="left" wrapText="1"/>
    </xf>
    <xf numFmtId="0" fontId="57" fillId="0" borderId="0" xfId="3" applyFont="1" applyBorder="1" applyAlignment="1">
      <alignment horizontal="center" vertical="top"/>
    </xf>
    <xf numFmtId="0" fontId="58" fillId="0" borderId="0" xfId="3" applyFont="1" applyBorder="1" applyAlignment="1">
      <alignment horizontal="center" vertical="top"/>
    </xf>
    <xf numFmtId="0" fontId="57" fillId="0" borderId="0" xfId="0" applyFont="1" applyBorder="1" applyAlignment="1">
      <alignment horizontal="left" vertical="top" wrapText="1"/>
    </xf>
    <xf numFmtId="0" fontId="25" fillId="0" borderId="0" xfId="10" applyFont="1" applyBorder="1" applyAlignment="1">
      <alignment horizontal="center"/>
    </xf>
    <xf numFmtId="0" fontId="15" fillId="0" borderId="0" xfId="10" applyFont="1" applyAlignment="1">
      <alignment horizontal="left"/>
    </xf>
    <xf numFmtId="0" fontId="12" fillId="0" borderId="0" xfId="3" applyBorder="1" applyAlignment="1">
      <alignment horizontal="left"/>
    </xf>
    <xf numFmtId="0" fontId="2" fillId="0" borderId="0" xfId="10" applyFont="1" applyAlignment="1">
      <alignment horizontal="center"/>
    </xf>
    <xf numFmtId="0" fontId="2" fillId="0" borderId="0" xfId="10" applyFont="1" applyBorder="1" applyAlignment="1">
      <alignment horizontal="center"/>
    </xf>
    <xf numFmtId="165" fontId="11" fillId="0" borderId="0" xfId="0" applyNumberFormat="1" applyFont="1" applyAlignment="1">
      <alignment wrapText="1"/>
    </xf>
    <xf numFmtId="0" fontId="12" fillId="0" borderId="0" xfId="0" applyFont="1" applyAlignment="1">
      <alignment wrapText="1"/>
    </xf>
    <xf numFmtId="0" fontId="14" fillId="0" borderId="40" xfId="0" applyNumberFormat="1" applyFont="1" applyBorder="1" applyAlignment="1">
      <alignment horizontal="center" vertical="center" wrapText="1"/>
    </xf>
    <xf numFmtId="0" fontId="4" fillId="0" borderId="65" xfId="0" applyNumberFormat="1" applyFont="1" applyBorder="1" applyAlignment="1">
      <alignment horizontal="center" vertical="center" wrapText="1"/>
    </xf>
    <xf numFmtId="0" fontId="4" fillId="0" borderId="56"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24" xfId="0" applyNumberFormat="1" applyFont="1" applyBorder="1" applyAlignment="1">
      <alignment horizontal="center" vertical="center" wrapText="1"/>
    </xf>
    <xf numFmtId="0" fontId="12" fillId="4" borderId="0" xfId="0" applyFont="1" applyFill="1" applyBorder="1" applyAlignment="1">
      <alignment wrapText="1"/>
    </xf>
    <xf numFmtId="0" fontId="12" fillId="0" borderId="0" xfId="0" applyFont="1" applyBorder="1" applyAlignment="1">
      <alignment wrapText="1"/>
    </xf>
    <xf numFmtId="165" fontId="17" fillId="4" borderId="0" xfId="0" applyNumberFormat="1" applyFont="1" applyFill="1" applyAlignment="1">
      <alignment horizontal="center" wrapText="1"/>
    </xf>
    <xf numFmtId="165" fontId="12" fillId="4" borderId="0" xfId="0" applyNumberFormat="1" applyFont="1" applyFill="1" applyAlignment="1">
      <alignment wrapText="1"/>
    </xf>
    <xf numFmtId="0" fontId="14" fillId="0" borderId="2" xfId="0" applyNumberFormat="1" applyFont="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40" xfId="0" applyNumberFormat="1" applyFont="1" applyBorder="1" applyAlignment="1">
      <alignment horizontal="center" vertical="center"/>
    </xf>
    <xf numFmtId="0" fontId="4" fillId="0" borderId="65" xfId="0" applyNumberFormat="1" applyFont="1" applyBorder="1" applyAlignment="1">
      <alignment horizontal="center" vertical="center"/>
    </xf>
    <xf numFmtId="0" fontId="4" fillId="0" borderId="56"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24" xfId="0" applyNumberFormat="1" applyFont="1" applyBorder="1" applyAlignment="1">
      <alignment horizontal="center" vertical="center"/>
    </xf>
    <xf numFmtId="0" fontId="14" fillId="0" borderId="40" xfId="0" applyNumberFormat="1" applyFont="1" applyBorder="1" applyAlignment="1">
      <alignment horizontal="center"/>
    </xf>
    <xf numFmtId="0" fontId="14" fillId="0" borderId="8" xfId="0" applyNumberFormat="1" applyFont="1" applyBorder="1" applyAlignment="1">
      <alignment horizontal="center"/>
    </xf>
    <xf numFmtId="0" fontId="14" fillId="0" borderId="35" xfId="0" applyNumberFormat="1" applyFont="1" applyBorder="1" applyAlignment="1">
      <alignment horizontal="center"/>
    </xf>
    <xf numFmtId="165" fontId="11" fillId="4" borderId="0" xfId="0" applyNumberFormat="1" applyFont="1" applyFill="1" applyAlignment="1">
      <alignment horizontal="center" wrapText="1"/>
    </xf>
    <xf numFmtId="165" fontId="4" fillId="0" borderId="0" xfId="0" applyNumberFormat="1" applyFont="1" applyAlignment="1">
      <alignment horizontal="center"/>
    </xf>
    <xf numFmtId="165" fontId="4" fillId="0" borderId="3" xfId="0" applyNumberFormat="1" applyFont="1" applyBorder="1" applyAlignment="1">
      <alignment horizontal="center"/>
    </xf>
    <xf numFmtId="165" fontId="7" fillId="0" borderId="0" xfId="0" applyNumberFormat="1" applyFont="1" applyAlignment="1">
      <alignment horizontal="center"/>
    </xf>
    <xf numFmtId="0" fontId="4" fillId="0" borderId="0" xfId="0" applyFont="1" applyBorder="1" applyAlignment="1">
      <alignment horizontal="center"/>
    </xf>
    <xf numFmtId="3" fontId="15" fillId="0" borderId="0" xfId="0" applyNumberFormat="1" applyFont="1" applyAlignment="1"/>
    <xf numFmtId="0" fontId="45" fillId="0" borderId="0" xfId="0" applyFont="1" applyAlignment="1"/>
    <xf numFmtId="165" fontId="8" fillId="0" borderId="0" xfId="0" applyNumberFormat="1" applyFont="1" applyAlignment="1">
      <alignment horizontal="center"/>
    </xf>
    <xf numFmtId="0" fontId="4" fillId="0" borderId="0" xfId="0" applyFont="1" applyAlignment="1">
      <alignment horizontal="center"/>
    </xf>
    <xf numFmtId="165" fontId="9" fillId="0" borderId="0" xfId="0" applyNumberFormat="1" applyFont="1" applyAlignment="1">
      <alignment horizontal="center"/>
    </xf>
    <xf numFmtId="0" fontId="2" fillId="0" borderId="0" xfId="0" applyNumberFormat="1" applyFont="1" applyBorder="1" applyAlignment="1">
      <alignment wrapText="1"/>
    </xf>
    <xf numFmtId="0" fontId="0" fillId="0" borderId="0" xfId="0" applyBorder="1" applyAlignment="1">
      <alignment wrapText="1"/>
    </xf>
    <xf numFmtId="0" fontId="14" fillId="0" borderId="56" xfId="0" applyNumberFormat="1" applyFont="1" applyBorder="1" applyAlignment="1">
      <alignment horizontal="center" vertical="center" wrapText="1"/>
    </xf>
    <xf numFmtId="0" fontId="14" fillId="0" borderId="24" xfId="0" applyNumberFormat="1" applyFont="1" applyBorder="1" applyAlignment="1">
      <alignment horizontal="center" vertical="center" wrapText="1"/>
    </xf>
    <xf numFmtId="0" fontId="21" fillId="2" borderId="71" xfId="0" applyNumberFormat="1" applyFont="1" applyFill="1" applyBorder="1" applyAlignment="1">
      <alignment horizontal="center" wrapText="1"/>
    </xf>
    <xf numFmtId="0" fontId="2" fillId="0" borderId="16" xfId="0" applyNumberFormat="1" applyFont="1" applyBorder="1" applyAlignment="1">
      <alignment horizontal="center" wrapText="1"/>
    </xf>
    <xf numFmtId="165" fontId="2" fillId="0" borderId="0" xfId="0" applyNumberFormat="1" applyFont="1" applyBorder="1" applyAlignment="1">
      <alignment horizontal="center"/>
    </xf>
    <xf numFmtId="165" fontId="5" fillId="2" borderId="61" xfId="0" applyNumberFormat="1" applyFont="1" applyFill="1" applyBorder="1" applyAlignment="1">
      <alignment horizontal="center"/>
    </xf>
    <xf numFmtId="0" fontId="21" fillId="2" borderId="97" xfId="0" applyNumberFormat="1" applyFont="1" applyFill="1" applyBorder="1" applyAlignment="1">
      <alignment horizontal="center" wrapText="1"/>
    </xf>
    <xf numFmtId="0" fontId="2" fillId="0" borderId="98" xfId="0" applyNumberFormat="1" applyFont="1" applyBorder="1" applyAlignment="1">
      <alignment horizontal="center" wrapText="1"/>
    </xf>
    <xf numFmtId="0" fontId="21" fillId="2" borderId="72" xfId="0" applyNumberFormat="1" applyFont="1" applyFill="1" applyBorder="1" applyAlignment="1">
      <alignment horizontal="center" wrapText="1"/>
    </xf>
    <xf numFmtId="0" fontId="21" fillId="2" borderId="73" xfId="0" applyNumberFormat="1" applyFont="1" applyFill="1" applyBorder="1" applyAlignment="1">
      <alignment horizontal="center" wrapText="1"/>
    </xf>
    <xf numFmtId="0" fontId="21" fillId="2" borderId="74" xfId="0" applyNumberFormat="1" applyFont="1" applyFill="1" applyBorder="1" applyAlignment="1">
      <alignment horizontal="center" vertical="center"/>
    </xf>
    <xf numFmtId="0" fontId="21" fillId="2" borderId="75" xfId="0" applyNumberFormat="1" applyFont="1" applyFill="1" applyBorder="1" applyAlignment="1">
      <alignment horizontal="center" vertical="center"/>
    </xf>
    <xf numFmtId="0" fontId="21" fillId="2" borderId="76" xfId="0" applyNumberFormat="1" applyFont="1" applyFill="1" applyBorder="1" applyAlignment="1">
      <alignment horizontal="center" vertical="center"/>
    </xf>
    <xf numFmtId="0" fontId="21" fillId="2" borderId="82" xfId="0" applyNumberFormat="1" applyFont="1" applyFill="1" applyBorder="1" applyAlignment="1">
      <alignment horizontal="center" wrapText="1"/>
    </xf>
    <xf numFmtId="0" fontId="2" fillId="0" borderId="8" xfId="0" applyNumberFormat="1" applyFont="1" applyBorder="1" applyAlignment="1">
      <alignment wrapText="1"/>
    </xf>
    <xf numFmtId="0" fontId="2" fillId="0" borderId="60" xfId="0" applyNumberFormat="1" applyFont="1" applyBorder="1" applyAlignment="1">
      <alignment wrapText="1"/>
    </xf>
    <xf numFmtId="0" fontId="21" fillId="2" borderId="77" xfId="0" applyNumberFormat="1" applyFont="1" applyFill="1" applyBorder="1" applyAlignment="1">
      <alignment horizontal="center" vertical="center" wrapText="1"/>
    </xf>
    <xf numFmtId="0" fontId="2" fillId="0" borderId="78" xfId="0" applyNumberFormat="1" applyFont="1" applyBorder="1" applyAlignment="1">
      <alignment horizontal="center" vertical="center" wrapText="1"/>
    </xf>
    <xf numFmtId="0" fontId="2" fillId="0" borderId="79" xfId="0" applyNumberFormat="1" applyFont="1" applyBorder="1" applyAlignment="1">
      <alignment horizontal="center" wrapText="1"/>
    </xf>
    <xf numFmtId="0" fontId="21" fillId="2" borderId="80" xfId="0" applyNumberFormat="1" applyFont="1" applyFill="1" applyBorder="1" applyAlignment="1">
      <alignment horizontal="center" wrapText="1"/>
    </xf>
    <xf numFmtId="0" fontId="2" fillId="0" borderId="81" xfId="0" applyNumberFormat="1" applyFont="1" applyBorder="1" applyAlignment="1">
      <alignment horizontal="center" wrapText="1"/>
    </xf>
    <xf numFmtId="0" fontId="2" fillId="0" borderId="0" xfId="0" applyNumberFormat="1" applyFont="1" applyBorder="1" applyAlignment="1"/>
    <xf numFmtId="0" fontId="8" fillId="0" borderId="0" xfId="0" applyNumberFormat="1" applyFont="1" applyAlignment="1">
      <alignment horizontal="center"/>
    </xf>
    <xf numFmtId="0" fontId="2" fillId="0" borderId="0" xfId="0" applyNumberFormat="1" applyFont="1" applyBorder="1" applyAlignment="1">
      <alignment horizontal="center"/>
    </xf>
    <xf numFmtId="0" fontId="9" fillId="0" borderId="0" xfId="0" applyNumberFormat="1" applyFont="1" applyAlignment="1">
      <alignment horizontal="center"/>
    </xf>
    <xf numFmtId="0" fontId="9" fillId="0" borderId="0" xfId="0" applyNumberFormat="1" applyFont="1" applyBorder="1" applyAlignment="1">
      <alignment horizontal="center"/>
    </xf>
    <xf numFmtId="3" fontId="15" fillId="0" borderId="0" xfId="0" applyNumberFormat="1" applyFont="1" applyAlignment="1">
      <alignment horizontal="center"/>
    </xf>
    <xf numFmtId="3" fontId="15" fillId="0" borderId="0" xfId="0" applyNumberFormat="1" applyFont="1" applyBorder="1" applyAlignment="1">
      <alignment horizontal="center"/>
    </xf>
    <xf numFmtId="0" fontId="12" fillId="4" borderId="0" xfId="0" applyFont="1" applyFill="1" applyBorder="1" applyAlignment="1">
      <alignment vertical="top" wrapText="1"/>
    </xf>
    <xf numFmtId="165" fontId="34" fillId="0" borderId="65" xfId="0" applyNumberFormat="1" applyFont="1" applyBorder="1" applyAlignment="1">
      <alignment horizontal="center"/>
    </xf>
    <xf numFmtId="0" fontId="29" fillId="2" borderId="0" xfId="3" applyNumberFormat="1" applyFont="1" applyFill="1" applyAlignment="1"/>
    <xf numFmtId="0" fontId="2" fillId="0" borderId="0" xfId="3" applyNumberFormat="1" applyFont="1" applyAlignment="1"/>
    <xf numFmtId="165" fontId="28" fillId="2" borderId="0" xfId="3" applyNumberFormat="1" applyFont="1" applyFill="1" applyAlignment="1">
      <alignment horizontal="center"/>
    </xf>
    <xf numFmtId="165" fontId="5" fillId="2" borderId="0" xfId="3" applyNumberFormat="1" applyFont="1" applyFill="1" applyAlignment="1">
      <alignment horizontal="center"/>
    </xf>
    <xf numFmtId="0" fontId="12" fillId="4" borderId="0" xfId="3" applyFont="1" applyFill="1" applyBorder="1" applyAlignment="1">
      <alignment vertical="top" wrapText="1"/>
    </xf>
    <xf numFmtId="0" fontId="12" fillId="4" borderId="0" xfId="3" applyFont="1" applyFill="1" applyBorder="1" applyAlignment="1">
      <alignment wrapText="1"/>
    </xf>
    <xf numFmtId="0" fontId="12" fillId="0" borderId="0" xfId="3" applyFont="1" applyBorder="1" applyAlignment="1">
      <alignment wrapText="1"/>
    </xf>
    <xf numFmtId="0" fontId="20" fillId="2" borderId="66" xfId="3" applyNumberFormat="1" applyFont="1" applyFill="1" applyBorder="1" applyAlignment="1">
      <alignment horizontal="center" vertical="center" wrapText="1"/>
    </xf>
    <xf numFmtId="0" fontId="2" fillId="0" borderId="67" xfId="3" applyNumberFormat="1" applyFont="1" applyBorder="1" applyAlignment="1">
      <alignment horizontal="center" vertical="center" wrapText="1"/>
    </xf>
    <xf numFmtId="0" fontId="2" fillId="0" borderId="7" xfId="3" applyNumberFormat="1" applyFont="1" applyBorder="1" applyAlignment="1">
      <alignment horizontal="center" vertical="center" wrapText="1"/>
    </xf>
    <xf numFmtId="0" fontId="2" fillId="0" borderId="4" xfId="3" applyNumberFormat="1" applyFont="1" applyBorder="1" applyAlignment="1">
      <alignment horizontal="center" vertical="center" wrapText="1"/>
    </xf>
    <xf numFmtId="0" fontId="30" fillId="2" borderId="0" xfId="3" applyNumberFormat="1" applyFont="1" applyFill="1" applyAlignment="1">
      <alignment horizontal="center"/>
    </xf>
    <xf numFmtId="0" fontId="2" fillId="0" borderId="0" xfId="3" applyNumberFormat="1" applyFont="1" applyBorder="1" applyAlignment="1">
      <alignment horizontal="center"/>
    </xf>
    <xf numFmtId="0" fontId="2" fillId="0" borderId="99" xfId="3" applyNumberFormat="1" applyFont="1" applyBorder="1" applyAlignment="1">
      <alignment horizontal="center" vertical="center" wrapText="1"/>
    </xf>
    <xf numFmtId="0" fontId="2" fillId="0" borderId="21" xfId="3" applyNumberFormat="1" applyFont="1" applyBorder="1" applyAlignment="1">
      <alignment horizontal="center" vertical="center" wrapText="1"/>
    </xf>
    <xf numFmtId="0" fontId="20" fillId="2" borderId="83" xfId="3" applyNumberFormat="1" applyFont="1" applyFill="1" applyBorder="1" applyAlignment="1">
      <alignment wrapText="1"/>
    </xf>
    <xf numFmtId="0" fontId="2" fillId="0" borderId="6" xfId="3" applyNumberFormat="1" applyFont="1" applyBorder="1" applyAlignment="1">
      <alignment wrapText="1"/>
    </xf>
    <xf numFmtId="0" fontId="2" fillId="0" borderId="59" xfId="3" applyNumberFormat="1" applyFont="1" applyBorder="1" applyAlignment="1">
      <alignment wrapText="1"/>
    </xf>
    <xf numFmtId="165" fontId="36" fillId="2" borderId="0" xfId="3" applyNumberFormat="1" applyFont="1" applyFill="1" applyAlignment="1">
      <alignment horizontal="center"/>
    </xf>
    <xf numFmtId="0" fontId="35" fillId="0" borderId="0" xfId="3" applyFont="1" applyBorder="1" applyAlignment="1">
      <alignment horizontal="center"/>
    </xf>
    <xf numFmtId="165" fontId="5" fillId="2" borderId="36" xfId="3" applyNumberFormat="1" applyFont="1" applyFill="1" applyBorder="1" applyAlignment="1">
      <alignment horizontal="center"/>
    </xf>
    <xf numFmtId="0" fontId="2" fillId="0" borderId="0" xfId="3" applyNumberFormat="1" applyFont="1" applyAlignment="1">
      <alignment horizontal="center"/>
    </xf>
    <xf numFmtId="0" fontId="29" fillId="2" borderId="0" xfId="3" applyNumberFormat="1" applyFont="1" applyFill="1" applyAlignment="1">
      <alignment horizontal="center"/>
    </xf>
    <xf numFmtId="165" fontId="12" fillId="4" borderId="0" xfId="3" applyNumberFormat="1" applyFont="1" applyFill="1" applyAlignment="1">
      <alignment vertical="top" wrapText="1"/>
    </xf>
    <xf numFmtId="165" fontId="12" fillId="4" borderId="0" xfId="3" applyNumberFormat="1" applyFont="1" applyFill="1" applyBorder="1" applyAlignment="1">
      <alignment vertical="top" wrapText="1"/>
    </xf>
    <xf numFmtId="0" fontId="7" fillId="0" borderId="0" xfId="3" applyNumberFormat="1" applyFont="1" applyBorder="1" applyAlignment="1">
      <alignment horizontal="center"/>
    </xf>
    <xf numFmtId="0" fontId="12" fillId="0" borderId="0" xfId="3" applyNumberFormat="1" applyBorder="1" applyAlignment="1"/>
    <xf numFmtId="0" fontId="15" fillId="0" borderId="0" xfId="3" applyNumberFormat="1" applyFont="1" applyAlignment="1"/>
    <xf numFmtId="3" fontId="15" fillId="0" borderId="0" xfId="3" applyNumberFormat="1" applyFont="1" applyBorder="1" applyAlignment="1"/>
    <xf numFmtId="0" fontId="12" fillId="0" borderId="0" xfId="3" applyBorder="1" applyAlignment="1"/>
    <xf numFmtId="0" fontId="8" fillId="0" borderId="0" xfId="3" applyNumberFormat="1" applyFont="1" applyBorder="1" applyAlignment="1">
      <alignment horizontal="center"/>
    </xf>
    <xf numFmtId="0" fontId="9" fillId="0" borderId="0" xfId="3" applyNumberFormat="1" applyFont="1" applyBorder="1" applyAlignment="1">
      <alignment horizontal="center"/>
    </xf>
    <xf numFmtId="0" fontId="51" fillId="4" borderId="0" xfId="3" applyFont="1" applyFill="1" applyBorder="1" applyAlignment="1">
      <alignment horizontal="left" wrapText="1"/>
    </xf>
    <xf numFmtId="165" fontId="2" fillId="0" borderId="3" xfId="3" applyNumberFormat="1" applyFont="1" applyBorder="1" applyAlignment="1">
      <alignment horizontal="center"/>
    </xf>
    <xf numFmtId="0" fontId="5" fillId="2" borderId="40" xfId="3" applyNumberFormat="1" applyFont="1" applyFill="1" applyBorder="1" applyAlignment="1"/>
    <xf numFmtId="0" fontId="12" fillId="0" borderId="35" xfId="3" applyNumberFormat="1" applyBorder="1" applyAlignment="1"/>
    <xf numFmtId="0" fontId="21" fillId="2" borderId="22" xfId="3" applyNumberFormat="1" applyFont="1" applyFill="1" applyBorder="1" applyAlignment="1">
      <alignment horizontal="center" vertical="center" wrapText="1"/>
    </xf>
    <xf numFmtId="0" fontId="12" fillId="0" borderId="25" xfId="3" applyNumberFormat="1" applyBorder="1" applyAlignment="1">
      <alignment horizontal="center" vertical="center" wrapText="1"/>
    </xf>
    <xf numFmtId="0" fontId="18" fillId="0" borderId="22" xfId="3" applyNumberFormat="1" applyFont="1" applyBorder="1" applyAlignment="1">
      <alignment horizontal="center" vertical="center" wrapText="1"/>
    </xf>
    <xf numFmtId="0" fontId="18" fillId="0" borderId="20" xfId="3" applyNumberFormat="1" applyFont="1" applyBorder="1" applyAlignment="1">
      <alignment horizontal="center" vertical="center" wrapText="1"/>
    </xf>
    <xf numFmtId="0" fontId="21" fillId="2" borderId="22" xfId="3" applyNumberFormat="1" applyFont="1" applyFill="1" applyBorder="1" applyAlignment="1">
      <alignment horizontal="center" vertical="center"/>
    </xf>
    <xf numFmtId="0" fontId="21" fillId="2" borderId="20" xfId="3" applyNumberFormat="1" applyFont="1" applyFill="1" applyBorder="1" applyAlignment="1">
      <alignment horizontal="center" vertical="center"/>
    </xf>
    <xf numFmtId="0" fontId="12" fillId="0" borderId="20" xfId="3" applyNumberFormat="1" applyBorder="1" applyAlignment="1">
      <alignment horizontal="center" vertical="center"/>
    </xf>
    <xf numFmtId="0" fontId="2" fillId="0" borderId="0" xfId="3" applyNumberFormat="1" applyFont="1" applyFill="1" applyAlignment="1">
      <alignment horizontal="left" wrapText="1"/>
    </xf>
    <xf numFmtId="165" fontId="35" fillId="0" borderId="0" xfId="3" applyNumberFormat="1" applyFont="1" applyBorder="1" applyAlignment="1">
      <alignment horizontal="center"/>
    </xf>
    <xf numFmtId="0" fontId="34" fillId="0" borderId="0" xfId="3" applyFont="1" applyBorder="1" applyAlignment="1">
      <alignment horizontal="center"/>
    </xf>
    <xf numFmtId="165" fontId="56" fillId="4" borderId="0" xfId="3" applyNumberFormat="1" applyFont="1" applyFill="1" applyBorder="1" applyAlignment="1">
      <alignment horizontal="center"/>
    </xf>
    <xf numFmtId="0" fontId="2" fillId="4" borderId="0" xfId="3" applyFont="1" applyFill="1" applyBorder="1" applyAlignment="1">
      <alignment vertical="top" wrapText="1"/>
    </xf>
    <xf numFmtId="0" fontId="2" fillId="4" borderId="0" xfId="3" applyFont="1" applyFill="1" applyBorder="1" applyAlignment="1">
      <alignment horizontal="left" wrapText="1"/>
    </xf>
    <xf numFmtId="0" fontId="2" fillId="4" borderId="0" xfId="3" applyNumberFormat="1" applyFont="1" applyFill="1" applyBorder="1" applyAlignment="1">
      <alignment horizontal="left" wrapText="1"/>
    </xf>
    <xf numFmtId="165" fontId="2" fillId="4" borderId="0" xfId="3" applyNumberFormat="1" applyFont="1" applyFill="1" applyAlignment="1">
      <alignment wrapText="1"/>
    </xf>
    <xf numFmtId="165" fontId="2" fillId="4" borderId="0" xfId="3" applyNumberFormat="1" applyFont="1" applyFill="1" applyBorder="1" applyAlignment="1">
      <alignment wrapText="1"/>
    </xf>
    <xf numFmtId="0" fontId="2" fillId="4" borderId="0" xfId="3" applyFont="1" applyFill="1" applyBorder="1" applyAlignment="1">
      <alignment wrapText="1"/>
    </xf>
    <xf numFmtId="3" fontId="15" fillId="0" borderId="0" xfId="3" applyNumberFormat="1" applyFont="1" applyAlignment="1">
      <alignment horizontal="center"/>
    </xf>
    <xf numFmtId="3" fontId="14" fillId="2" borderId="0" xfId="6" applyNumberFormat="1" applyFont="1" applyFill="1" applyAlignment="1">
      <alignment horizontal="center"/>
    </xf>
    <xf numFmtId="0" fontId="14" fillId="2" borderId="0" xfId="6" applyFont="1" applyFill="1" applyAlignment="1">
      <alignment horizontal="center"/>
    </xf>
    <xf numFmtId="3" fontId="2" fillId="2" borderId="0" xfId="6" applyNumberFormat="1" applyFont="1" applyFill="1" applyAlignment="1">
      <alignment horizontal="center"/>
    </xf>
    <xf numFmtId="0" fontId="2" fillId="2" borderId="0" xfId="6" applyFont="1" applyFill="1" applyAlignment="1">
      <alignment horizontal="center"/>
    </xf>
    <xf numFmtId="0" fontId="51" fillId="2" borderId="0" xfId="6" applyFont="1" applyFill="1" applyAlignment="1">
      <alignment horizontal="center"/>
    </xf>
    <xf numFmtId="0" fontId="2" fillId="2" borderId="0" xfId="6" applyFont="1" applyFill="1" applyAlignment="1">
      <alignment wrapText="1"/>
    </xf>
  </cellXfs>
  <cellStyles count="11">
    <cellStyle name="Comma 2" xfId="1"/>
    <cellStyle name="Comma 3" xfId="7"/>
    <cellStyle name="Currency 2" xfId="2"/>
    <cellStyle name="Normal" xfId="0" builtinId="0"/>
    <cellStyle name="Normal 2" xfId="3"/>
    <cellStyle name="Normal 3" xfId="4"/>
    <cellStyle name="Normal_Appendix Exhibits.FINAL 2" xfId="5"/>
    <cellStyle name="Normal_Rsrcs_X_ DOJ Goal  Obj 2" xfId="10"/>
    <cellStyle name="Normal_Sheet1 2" xfId="6"/>
    <cellStyle name="Percent 2" xfId="8"/>
    <cellStyle name="Percent 2 2"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PS%20Budget\BUDGET%20SUBMISSIONS\FY%202013\OMB%20Budget%202013\COPS%20SandE%20FY13%20OMB%20Exhibits%20to%20JMD%20FINAL%209-15-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schneck\AppData\Local\Microsoft\Windows\Temporary%20Internet%20Files\Content.Outlook\HN1J23N3\COPS%20Grants%20FY13%20DRAFT%20CJ%20Submission%20REVISED%20%20to%20JMD%201-26-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 Summary of Requirements "/>
      <sheetName val="C. Increases Offsets"/>
      <sheetName val="E. ATB Justification"/>
      <sheetName val="F. 2011 Crosswalk"/>
      <sheetName val="I. Permanent Positions"/>
      <sheetName val="J. Financial Analysis"/>
      <sheetName val="K. Summary by Grade"/>
      <sheetName val="L. Summary by Object Class"/>
      <sheetName val="(N-2) Domestic Agent"/>
      <sheetName val="(N-3) Domestic Attorney"/>
      <sheetName val="(N-4) Domestic Prof Sup"/>
      <sheetName val="(N-5) Domestic Clerical"/>
      <sheetName val="(P) IT"/>
    </sheetNames>
    <sheetDataSet>
      <sheetData sheetId="0">
        <row r="5">
          <cell r="A5" t="str">
            <v>Community Oriented Policing Services</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STRUCTIONS"/>
      <sheetName val="A. Organization Chart "/>
      <sheetName val="B. Summary of Requirements "/>
      <sheetName val="C. Increases Offsets"/>
      <sheetName val="F. 2011 Crosswalk"/>
      <sheetName val="G. 2012 Crosswalk"/>
      <sheetName val="H. Reimbursable Resources"/>
      <sheetName val="L. Summary by Object Class"/>
      <sheetName val="ATB by Decision Unit"/>
      <sheetName val="(N-2) Domestic Agent"/>
      <sheetName val="(N-3) Domestic Attorney"/>
      <sheetName val="(N-4) Domestic Prof Sup"/>
      <sheetName val="(N-5) Domestic Clerical"/>
      <sheetName val="(P) IT"/>
    </sheetNames>
    <sheetDataSet>
      <sheetData sheetId="0"/>
      <sheetData sheetId="1"/>
      <sheetData sheetId="2">
        <row r="5">
          <cell r="A5" t="str">
            <v>Community Oriented Policing Services</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sheetPr codeName="Sheet4">
    <pageSetUpPr fitToPage="1"/>
  </sheetPr>
  <dimension ref="A1:Z80"/>
  <sheetViews>
    <sheetView showGridLines="0" tabSelected="1" showOutlineSymbols="0" view="pageBreakPreview" zoomScale="65" zoomScaleNormal="100" zoomScaleSheetLayoutView="65" workbookViewId="0">
      <selection activeCell="AG43" sqref="AG43"/>
    </sheetView>
  </sheetViews>
  <sheetFormatPr defaultColWidth="8.88671875" defaultRowHeight="15.75"/>
  <cols>
    <col min="1" max="2" width="2.5546875" style="3" customWidth="1"/>
    <col min="3" max="3" width="29.109375" style="3" customWidth="1"/>
    <col min="4" max="4" width="6.88671875" style="5" customWidth="1"/>
    <col min="5" max="5" width="6.21875" style="5" customWidth="1"/>
    <col min="6" max="6" width="10.21875" style="5" customWidth="1"/>
    <col min="7" max="7" width="8.44140625" style="5" bestFit="1" customWidth="1"/>
    <col min="8" max="8" width="6.21875" style="5" customWidth="1"/>
    <col min="9" max="9" width="9.77734375" style="5" customWidth="1"/>
    <col min="10" max="10" width="6.21875" style="5" bestFit="1" customWidth="1"/>
    <col min="11" max="11" width="5.6640625" style="5" customWidth="1"/>
    <col min="12" max="12" width="9.33203125" style="5" bestFit="1" customWidth="1"/>
    <col min="13" max="13" width="7" style="5" bestFit="1" customWidth="1"/>
    <col min="14" max="14" width="6.109375" style="5" customWidth="1"/>
    <col min="15" max="15" width="9.77734375" style="5" customWidth="1"/>
    <col min="16" max="17" width="5.6640625" style="5" customWidth="1"/>
    <col min="18" max="18" width="8.5546875" style="5" customWidth="1"/>
    <col min="19" max="19" width="6.109375" style="5" customWidth="1"/>
    <col min="20" max="20" width="5.6640625" style="5" customWidth="1"/>
    <col min="21" max="21" width="7" style="5" customWidth="1"/>
    <col min="22" max="22" width="9.5546875" style="5" customWidth="1"/>
    <col min="23" max="23" width="9.77734375" style="5" bestFit="1" customWidth="1"/>
    <col min="24" max="24" width="13.21875" style="5" bestFit="1" customWidth="1"/>
    <col min="25" max="25" width="6.5546875" style="33" customWidth="1"/>
    <col min="26" max="26" width="7.6640625" style="3" customWidth="1"/>
    <col min="27" max="16384" width="8.88671875" style="3"/>
  </cols>
  <sheetData>
    <row r="1" spans="1:25" ht="20.25">
      <c r="A1" s="511" t="s">
        <v>193</v>
      </c>
      <c r="B1" s="512"/>
      <c r="C1" s="512"/>
      <c r="D1" s="512"/>
      <c r="E1" s="512"/>
      <c r="F1" s="512"/>
      <c r="G1" s="512"/>
      <c r="H1" s="512"/>
      <c r="I1" s="512"/>
      <c r="J1" s="512"/>
      <c r="K1" s="512"/>
      <c r="L1" s="512"/>
      <c r="M1" s="512"/>
      <c r="N1" s="512"/>
      <c r="O1" s="512"/>
      <c r="P1" s="512"/>
      <c r="Q1" s="512"/>
      <c r="R1" s="512"/>
      <c r="S1" s="512"/>
      <c r="T1" s="512"/>
      <c r="U1" s="512"/>
      <c r="V1" s="512"/>
      <c r="W1" s="512"/>
      <c r="X1" s="512"/>
      <c r="Y1" s="32" t="s">
        <v>0</v>
      </c>
    </row>
    <row r="2" spans="1:25">
      <c r="A2" s="513"/>
      <c r="B2" s="513"/>
      <c r="C2" s="513"/>
      <c r="D2" s="513"/>
      <c r="E2" s="513"/>
      <c r="F2" s="513"/>
      <c r="G2" s="513"/>
      <c r="H2" s="513"/>
      <c r="I2" s="513"/>
      <c r="J2" s="513"/>
      <c r="K2" s="513"/>
      <c r="L2" s="513"/>
      <c r="M2" s="513"/>
      <c r="N2" s="513"/>
      <c r="O2" s="513"/>
      <c r="P2" s="513"/>
      <c r="Q2" s="513"/>
      <c r="R2" s="513"/>
      <c r="S2" s="513"/>
      <c r="T2" s="513"/>
      <c r="U2" s="513"/>
      <c r="V2" s="513"/>
      <c r="W2" s="513"/>
      <c r="X2" s="513"/>
      <c r="Y2" s="32" t="s">
        <v>0</v>
      </c>
    </row>
    <row r="3" spans="1:25">
      <c r="A3" s="514"/>
      <c r="B3" s="514"/>
      <c r="C3" s="514"/>
      <c r="D3" s="514"/>
      <c r="E3" s="514"/>
      <c r="F3" s="514"/>
      <c r="G3" s="514"/>
      <c r="H3" s="514"/>
      <c r="I3" s="514"/>
      <c r="J3" s="514"/>
      <c r="K3" s="514"/>
      <c r="L3" s="514"/>
      <c r="M3" s="514"/>
      <c r="N3" s="514"/>
      <c r="O3" s="514"/>
      <c r="P3" s="514"/>
      <c r="Q3" s="514"/>
      <c r="R3" s="514"/>
      <c r="S3" s="514"/>
      <c r="T3" s="514"/>
      <c r="U3" s="514"/>
      <c r="V3" s="514"/>
      <c r="W3" s="514"/>
      <c r="X3" s="514"/>
      <c r="Y3" s="32" t="s">
        <v>0</v>
      </c>
    </row>
    <row r="4" spans="1:25" ht="22.5">
      <c r="A4" s="484" t="s">
        <v>93</v>
      </c>
      <c r="B4" s="485"/>
      <c r="C4" s="485"/>
      <c r="D4" s="485"/>
      <c r="E4" s="485"/>
      <c r="F4" s="485"/>
      <c r="G4" s="485"/>
      <c r="H4" s="485"/>
      <c r="I4" s="485"/>
      <c r="J4" s="485"/>
      <c r="K4" s="485"/>
      <c r="L4" s="485"/>
      <c r="M4" s="485"/>
      <c r="N4" s="485"/>
      <c r="O4" s="485"/>
      <c r="P4" s="485"/>
      <c r="Q4" s="485"/>
      <c r="R4" s="485"/>
      <c r="S4" s="485"/>
      <c r="T4" s="485"/>
      <c r="U4" s="485"/>
      <c r="V4" s="485"/>
      <c r="W4" s="485"/>
      <c r="X4" s="485"/>
      <c r="Y4" s="32" t="s">
        <v>0</v>
      </c>
    </row>
    <row r="5" spans="1:25" ht="23.25">
      <c r="A5" s="486" t="s">
        <v>168</v>
      </c>
      <c r="B5" s="488"/>
      <c r="C5" s="488"/>
      <c r="D5" s="488"/>
      <c r="E5" s="488"/>
      <c r="F5" s="488"/>
      <c r="G5" s="488"/>
      <c r="H5" s="488"/>
      <c r="I5" s="488"/>
      <c r="J5" s="488"/>
      <c r="K5" s="488"/>
      <c r="L5" s="488"/>
      <c r="M5" s="488"/>
      <c r="N5" s="488"/>
      <c r="O5" s="488"/>
      <c r="P5" s="488"/>
      <c r="Q5" s="488"/>
      <c r="R5" s="488"/>
      <c r="S5" s="488"/>
      <c r="T5" s="488"/>
      <c r="U5" s="488"/>
      <c r="V5" s="488"/>
      <c r="W5" s="488"/>
      <c r="X5" s="488"/>
      <c r="Y5" s="32" t="s">
        <v>0</v>
      </c>
    </row>
    <row r="6" spans="1:25" ht="23.25">
      <c r="A6" s="486" t="s">
        <v>85</v>
      </c>
      <c r="B6" s="485"/>
      <c r="C6" s="485"/>
      <c r="D6" s="485"/>
      <c r="E6" s="485"/>
      <c r="F6" s="485"/>
      <c r="G6" s="485"/>
      <c r="H6" s="485"/>
      <c r="I6" s="485"/>
      <c r="J6" s="485"/>
      <c r="K6" s="485"/>
      <c r="L6" s="485"/>
      <c r="M6" s="485"/>
      <c r="N6" s="485"/>
      <c r="O6" s="485"/>
      <c r="P6" s="485"/>
      <c r="Q6" s="485"/>
      <c r="R6" s="485"/>
      <c r="S6" s="485"/>
      <c r="T6" s="485"/>
      <c r="U6" s="485"/>
      <c r="V6" s="485"/>
      <c r="W6" s="485"/>
      <c r="X6" s="485"/>
      <c r="Y6" s="32" t="s">
        <v>0</v>
      </c>
    </row>
    <row r="7" spans="1:25" ht="23.25">
      <c r="A7" s="486" t="s">
        <v>84</v>
      </c>
      <c r="B7" s="488"/>
      <c r="C7" s="488"/>
      <c r="D7" s="488"/>
      <c r="E7" s="488"/>
      <c r="F7" s="488"/>
      <c r="G7" s="488"/>
      <c r="H7" s="488"/>
      <c r="I7" s="488"/>
      <c r="J7" s="488"/>
      <c r="K7" s="488"/>
      <c r="L7" s="488"/>
      <c r="M7" s="488"/>
      <c r="N7" s="488"/>
      <c r="O7" s="488"/>
      <c r="P7" s="488"/>
      <c r="Q7" s="488"/>
      <c r="R7" s="488"/>
      <c r="S7" s="488"/>
      <c r="T7" s="488"/>
      <c r="U7" s="488"/>
      <c r="V7" s="488"/>
      <c r="W7" s="488"/>
      <c r="X7" s="488"/>
      <c r="Y7" s="32" t="s">
        <v>0</v>
      </c>
    </row>
    <row r="8" spans="1:25" ht="23.25">
      <c r="A8" s="515"/>
      <c r="B8" s="515"/>
      <c r="C8" s="515"/>
      <c r="D8" s="515"/>
      <c r="E8" s="515"/>
      <c r="F8" s="515"/>
      <c r="G8" s="515"/>
      <c r="H8" s="515"/>
      <c r="I8" s="515"/>
      <c r="J8" s="515"/>
      <c r="K8" s="515"/>
      <c r="L8" s="515"/>
      <c r="M8" s="515"/>
      <c r="N8" s="515"/>
      <c r="O8" s="515"/>
      <c r="P8" s="515"/>
      <c r="Q8" s="515"/>
      <c r="R8" s="515"/>
      <c r="S8" s="515"/>
      <c r="T8" s="515"/>
      <c r="U8" s="515"/>
      <c r="V8" s="515"/>
      <c r="W8" s="515"/>
      <c r="X8" s="515"/>
      <c r="Y8" s="32" t="s">
        <v>0</v>
      </c>
    </row>
    <row r="9" spans="1:25" ht="23.25">
      <c r="A9" s="515"/>
      <c r="B9" s="515"/>
      <c r="C9" s="515"/>
      <c r="D9" s="515"/>
      <c r="E9" s="515"/>
      <c r="F9" s="515"/>
      <c r="G9" s="515"/>
      <c r="H9" s="515"/>
      <c r="I9" s="515"/>
      <c r="J9" s="515"/>
      <c r="K9" s="515"/>
      <c r="L9" s="515"/>
      <c r="M9" s="515"/>
      <c r="N9" s="515"/>
      <c r="O9" s="515"/>
      <c r="P9" s="515"/>
      <c r="Q9" s="515"/>
      <c r="R9" s="515"/>
      <c r="S9" s="515"/>
      <c r="T9" s="515"/>
      <c r="U9" s="515"/>
      <c r="V9" s="515"/>
      <c r="W9" s="515"/>
      <c r="X9" s="515"/>
      <c r="Y9" s="32" t="s">
        <v>0</v>
      </c>
    </row>
    <row r="10" spans="1:25" ht="23.25">
      <c r="A10" s="515"/>
      <c r="B10" s="515"/>
      <c r="C10" s="515"/>
      <c r="D10" s="515"/>
      <c r="E10" s="515"/>
      <c r="F10" s="515"/>
      <c r="G10" s="515"/>
      <c r="H10" s="515"/>
      <c r="I10" s="515"/>
      <c r="J10" s="515"/>
      <c r="K10" s="515"/>
      <c r="L10" s="515"/>
      <c r="M10" s="515"/>
      <c r="N10" s="515"/>
      <c r="O10" s="515"/>
      <c r="P10" s="515"/>
      <c r="Q10" s="515"/>
      <c r="R10" s="515"/>
      <c r="S10" s="515"/>
      <c r="T10" s="515"/>
      <c r="U10" s="515"/>
      <c r="V10" s="515"/>
      <c r="W10" s="515"/>
      <c r="X10" s="515"/>
      <c r="Y10" s="32" t="s">
        <v>0</v>
      </c>
    </row>
    <row r="11" spans="1:25">
      <c r="A11" s="514"/>
      <c r="B11" s="514"/>
      <c r="C11" s="514"/>
      <c r="D11" s="514"/>
      <c r="E11" s="514"/>
      <c r="F11" s="514"/>
      <c r="G11" s="514"/>
      <c r="H11" s="514"/>
      <c r="I11" s="514"/>
      <c r="J11" s="514"/>
      <c r="K11" s="514"/>
      <c r="L11" s="514"/>
      <c r="M11" s="514"/>
      <c r="N11" s="514"/>
      <c r="O11" s="514"/>
      <c r="P11" s="514"/>
      <c r="Q11" s="514"/>
      <c r="R11" s="514"/>
      <c r="S11" s="514"/>
      <c r="T11" s="514"/>
      <c r="U11" s="522"/>
      <c r="V11" s="519" t="s">
        <v>126</v>
      </c>
      <c r="W11" s="520"/>
      <c r="X11" s="521"/>
      <c r="Y11" s="32" t="s">
        <v>0</v>
      </c>
    </row>
    <row r="12" spans="1:25">
      <c r="A12" s="523"/>
      <c r="B12" s="514"/>
      <c r="C12" s="514"/>
      <c r="D12" s="514"/>
      <c r="E12" s="514"/>
      <c r="F12" s="514"/>
      <c r="G12" s="514"/>
      <c r="H12" s="514"/>
      <c r="I12" s="514"/>
      <c r="J12" s="514"/>
      <c r="K12" s="514"/>
      <c r="L12" s="514"/>
      <c r="M12" s="514"/>
      <c r="N12" s="514"/>
      <c r="O12" s="514"/>
      <c r="P12" s="514"/>
      <c r="Q12" s="514"/>
      <c r="R12" s="514"/>
      <c r="S12" s="514"/>
      <c r="T12" s="514"/>
      <c r="U12" s="522"/>
      <c r="V12" s="526" t="s">
        <v>10</v>
      </c>
      <c r="W12" s="518" t="s">
        <v>27</v>
      </c>
      <c r="X12" s="516" t="s">
        <v>101</v>
      </c>
      <c r="Y12" s="32" t="s">
        <v>0</v>
      </c>
    </row>
    <row r="13" spans="1:25" ht="16.5" thickBot="1">
      <c r="A13" s="524"/>
      <c r="B13" s="524"/>
      <c r="C13" s="524"/>
      <c r="D13" s="524"/>
      <c r="E13" s="524"/>
      <c r="F13" s="524"/>
      <c r="G13" s="524"/>
      <c r="H13" s="524"/>
      <c r="I13" s="524"/>
      <c r="J13" s="524"/>
      <c r="K13" s="524"/>
      <c r="L13" s="524"/>
      <c r="M13" s="524"/>
      <c r="N13" s="524"/>
      <c r="O13" s="524"/>
      <c r="P13" s="524"/>
      <c r="Q13" s="524"/>
      <c r="R13" s="524"/>
      <c r="S13" s="524"/>
      <c r="T13" s="524"/>
      <c r="U13" s="525"/>
      <c r="V13" s="527"/>
      <c r="W13" s="517"/>
      <c r="X13" s="517"/>
      <c r="Y13" s="32" t="s">
        <v>0</v>
      </c>
    </row>
    <row r="14" spans="1:25">
      <c r="A14" s="503" t="s">
        <v>149</v>
      </c>
      <c r="B14" s="504"/>
      <c r="C14" s="504"/>
      <c r="D14" s="504"/>
      <c r="E14" s="504"/>
      <c r="F14" s="504"/>
      <c r="G14" s="504"/>
      <c r="H14" s="504"/>
      <c r="I14" s="504"/>
      <c r="J14" s="504"/>
      <c r="K14" s="504"/>
      <c r="L14" s="504"/>
      <c r="M14" s="504"/>
      <c r="N14" s="504"/>
      <c r="O14" s="504"/>
      <c r="P14" s="504"/>
      <c r="Q14" s="504"/>
      <c r="R14" s="504"/>
      <c r="S14" s="504"/>
      <c r="T14" s="504"/>
      <c r="U14" s="504"/>
      <c r="V14" s="357">
        <v>188</v>
      </c>
      <c r="W14" s="357">
        <v>164</v>
      </c>
      <c r="X14" s="358">
        <v>32764</v>
      </c>
      <c r="Y14" s="32" t="s">
        <v>0</v>
      </c>
    </row>
    <row r="15" spans="1:25" s="371" customFormat="1">
      <c r="A15" s="423" t="s">
        <v>191</v>
      </c>
      <c r="B15" s="424"/>
      <c r="C15" s="424"/>
      <c r="D15" s="424"/>
      <c r="E15" s="424"/>
      <c r="F15" s="424"/>
      <c r="G15" s="424"/>
      <c r="H15" s="424"/>
      <c r="I15" s="424"/>
      <c r="J15" s="363"/>
      <c r="K15" s="363"/>
      <c r="L15" s="363"/>
      <c r="M15" s="363"/>
      <c r="N15" s="363"/>
      <c r="O15" s="363"/>
      <c r="P15" s="363"/>
      <c r="Q15" s="363"/>
      <c r="R15" s="363"/>
      <c r="S15" s="363"/>
      <c r="T15" s="363"/>
      <c r="U15" s="363"/>
      <c r="V15" s="357"/>
      <c r="W15" s="357"/>
      <c r="X15" s="425">
        <v>4240</v>
      </c>
      <c r="Y15" s="370"/>
    </row>
    <row r="16" spans="1:25" s="371" customFormat="1">
      <c r="A16" s="362" t="s">
        <v>189</v>
      </c>
      <c r="B16" s="363"/>
      <c r="C16" s="363"/>
      <c r="D16" s="363"/>
      <c r="E16" s="363"/>
      <c r="F16" s="363"/>
      <c r="G16" s="363"/>
      <c r="H16" s="363"/>
      <c r="I16" s="363"/>
      <c r="J16" s="363"/>
      <c r="K16" s="363"/>
      <c r="L16" s="363"/>
      <c r="M16" s="363"/>
      <c r="N16" s="363"/>
      <c r="O16" s="363"/>
      <c r="P16" s="363"/>
      <c r="Q16" s="363"/>
      <c r="R16" s="363"/>
      <c r="S16" s="363"/>
      <c r="T16" s="363"/>
      <c r="U16" s="363"/>
      <c r="V16" s="357">
        <v>188</v>
      </c>
      <c r="W16" s="357">
        <v>164</v>
      </c>
      <c r="X16" s="426">
        <f>SUM(X14:X15)</f>
        <v>37004</v>
      </c>
      <c r="Y16" s="370"/>
    </row>
    <row r="17" spans="1:26" s="371" customFormat="1">
      <c r="A17" s="503" t="s">
        <v>148</v>
      </c>
      <c r="B17" s="504"/>
      <c r="C17" s="504"/>
      <c r="D17" s="504"/>
      <c r="E17" s="504"/>
      <c r="F17" s="504"/>
      <c r="G17" s="504"/>
      <c r="H17" s="504"/>
      <c r="I17" s="504"/>
      <c r="J17" s="504"/>
      <c r="K17" s="504"/>
      <c r="L17" s="504"/>
      <c r="M17" s="504"/>
      <c r="N17" s="504"/>
      <c r="O17" s="504"/>
      <c r="P17" s="504"/>
      <c r="Q17" s="504"/>
      <c r="R17" s="504"/>
      <c r="S17" s="504"/>
      <c r="T17" s="504"/>
      <c r="U17" s="504"/>
      <c r="V17" s="427">
        <v>188</v>
      </c>
      <c r="W17" s="427">
        <v>164</v>
      </c>
      <c r="X17" s="428">
        <v>37004</v>
      </c>
      <c r="Y17" s="370" t="s">
        <v>0</v>
      </c>
    </row>
    <row r="18" spans="1:26" ht="18.75" customHeight="1">
      <c r="A18" s="509" t="s">
        <v>127</v>
      </c>
      <c r="B18" s="510"/>
      <c r="C18" s="510"/>
      <c r="D18" s="510"/>
      <c r="E18" s="510"/>
      <c r="F18" s="510"/>
      <c r="G18" s="510"/>
      <c r="H18" s="510"/>
      <c r="I18" s="510"/>
      <c r="J18" s="510"/>
      <c r="K18" s="510"/>
      <c r="L18" s="510"/>
      <c r="M18" s="510"/>
      <c r="N18" s="510"/>
      <c r="O18" s="510"/>
      <c r="P18" s="510"/>
      <c r="Q18" s="510"/>
      <c r="R18" s="510"/>
      <c r="S18" s="510"/>
      <c r="T18" s="510"/>
      <c r="U18" s="510"/>
      <c r="V18" s="97"/>
      <c r="W18" s="97"/>
      <c r="X18" s="98"/>
      <c r="Y18" s="32" t="s">
        <v>0</v>
      </c>
    </row>
    <row r="19" spans="1:26">
      <c r="A19" s="456" t="s">
        <v>142</v>
      </c>
      <c r="B19" s="457"/>
      <c r="C19" s="457"/>
      <c r="D19" s="457"/>
      <c r="E19" s="457"/>
      <c r="F19" s="457"/>
      <c r="G19" s="457"/>
      <c r="H19" s="457"/>
      <c r="I19" s="457"/>
      <c r="J19" s="457"/>
      <c r="K19" s="457"/>
      <c r="L19" s="457"/>
      <c r="M19" s="457"/>
      <c r="N19" s="457"/>
      <c r="O19" s="457"/>
      <c r="P19" s="457"/>
      <c r="Q19" s="457"/>
      <c r="R19" s="457"/>
      <c r="S19" s="457"/>
      <c r="T19" s="457"/>
      <c r="U19" s="457"/>
      <c r="V19" s="45">
        <f>+V18+V17</f>
        <v>188</v>
      </c>
      <c r="W19" s="45">
        <f>+W18+W17</f>
        <v>164</v>
      </c>
      <c r="X19" s="36">
        <v>37004</v>
      </c>
      <c r="Y19" s="32" t="s">
        <v>0</v>
      </c>
    </row>
    <row r="20" spans="1:26">
      <c r="A20" s="461" t="s">
        <v>4</v>
      </c>
      <c r="B20" s="462"/>
      <c r="C20" s="462"/>
      <c r="D20" s="462"/>
      <c r="E20" s="462"/>
      <c r="F20" s="462"/>
      <c r="G20" s="462"/>
      <c r="H20" s="462"/>
      <c r="I20" s="462"/>
      <c r="J20" s="462"/>
      <c r="K20" s="462"/>
      <c r="L20" s="462"/>
      <c r="M20" s="462"/>
      <c r="N20" s="462"/>
      <c r="O20" s="462"/>
      <c r="P20" s="462"/>
      <c r="Q20" s="462"/>
      <c r="R20" s="462"/>
      <c r="S20" s="462"/>
      <c r="T20" s="462"/>
      <c r="U20" s="462"/>
      <c r="V20" s="34"/>
      <c r="W20" s="34"/>
      <c r="X20" s="35"/>
      <c r="Y20" s="32" t="s">
        <v>0</v>
      </c>
    </row>
    <row r="21" spans="1:26">
      <c r="A21" s="469" t="s">
        <v>19</v>
      </c>
      <c r="B21" s="470"/>
      <c r="C21" s="470"/>
      <c r="D21" s="470"/>
      <c r="E21" s="470"/>
      <c r="F21" s="470"/>
      <c r="G21" s="470"/>
      <c r="H21" s="470"/>
      <c r="I21" s="470"/>
      <c r="J21" s="470"/>
      <c r="K21" s="470"/>
      <c r="L21" s="470"/>
      <c r="M21" s="470"/>
      <c r="N21" s="470"/>
      <c r="O21" s="470"/>
      <c r="P21" s="470"/>
      <c r="Q21" s="470"/>
      <c r="R21" s="470"/>
      <c r="S21" s="470"/>
      <c r="T21" s="470"/>
      <c r="U21" s="470"/>
      <c r="V21" s="34"/>
      <c r="W21" s="34"/>
      <c r="X21" s="35"/>
      <c r="Y21" s="32" t="s">
        <v>0</v>
      </c>
      <c r="Z21" s="122"/>
    </row>
    <row r="22" spans="1:26">
      <c r="A22" s="508" t="s">
        <v>185</v>
      </c>
      <c r="B22" s="472"/>
      <c r="C22" s="472"/>
      <c r="D22" s="472"/>
      <c r="E22" s="472"/>
      <c r="F22" s="472"/>
      <c r="G22" s="472"/>
      <c r="H22" s="472"/>
      <c r="I22" s="472"/>
      <c r="J22" s="472"/>
      <c r="K22" s="472"/>
      <c r="L22" s="472"/>
      <c r="M22" s="472"/>
      <c r="N22" s="472"/>
      <c r="O22" s="472"/>
      <c r="P22" s="472"/>
      <c r="Q22" s="472"/>
      <c r="R22" s="472"/>
      <c r="S22" s="472"/>
      <c r="T22" s="472"/>
      <c r="U22" s="472"/>
      <c r="V22" s="34">
        <v>0</v>
      </c>
      <c r="W22" s="34">
        <v>0</v>
      </c>
      <c r="X22" s="35">
        <v>72</v>
      </c>
      <c r="Y22" s="32" t="s">
        <v>0</v>
      </c>
    </row>
    <row r="23" spans="1:26">
      <c r="A23" s="463" t="s">
        <v>143</v>
      </c>
      <c r="B23" s="464"/>
      <c r="C23" s="464"/>
      <c r="D23" s="464"/>
      <c r="E23" s="464"/>
      <c r="F23" s="464"/>
      <c r="G23" s="464"/>
      <c r="H23" s="464"/>
      <c r="I23" s="464"/>
      <c r="J23" s="464"/>
      <c r="K23" s="464"/>
      <c r="L23" s="464"/>
      <c r="M23" s="464"/>
      <c r="N23" s="464"/>
      <c r="O23" s="464"/>
      <c r="P23" s="464"/>
      <c r="Q23" s="464"/>
      <c r="R23" s="464"/>
      <c r="S23" s="464"/>
      <c r="T23" s="464"/>
      <c r="U23" s="465"/>
      <c r="V23" s="34"/>
      <c r="W23" s="34"/>
      <c r="X23" s="35"/>
      <c r="Y23" s="32" t="s">
        <v>0</v>
      </c>
      <c r="Z23" s="122"/>
    </row>
    <row r="24" spans="1:26">
      <c r="A24" s="466" t="s">
        <v>80</v>
      </c>
      <c r="B24" s="467"/>
      <c r="C24" s="467"/>
      <c r="D24" s="467"/>
      <c r="E24" s="467"/>
      <c r="F24" s="467"/>
      <c r="G24" s="467"/>
      <c r="H24" s="467"/>
      <c r="I24" s="467"/>
      <c r="J24" s="467"/>
      <c r="K24" s="467"/>
      <c r="L24" s="467"/>
      <c r="M24" s="467"/>
      <c r="N24" s="467"/>
      <c r="O24" s="467"/>
      <c r="P24" s="467"/>
      <c r="Q24" s="467"/>
      <c r="R24" s="467"/>
      <c r="S24" s="467"/>
      <c r="T24" s="467"/>
      <c r="U24" s="468"/>
      <c r="V24" s="34">
        <v>0</v>
      </c>
      <c r="W24" s="34">
        <v>0</v>
      </c>
      <c r="X24" s="35">
        <v>354</v>
      </c>
      <c r="Y24" s="32" t="s">
        <v>0</v>
      </c>
      <c r="Z24" s="122"/>
    </row>
    <row r="25" spans="1:26">
      <c r="A25" s="458" t="s">
        <v>5</v>
      </c>
      <c r="B25" s="459"/>
      <c r="C25" s="459"/>
      <c r="D25" s="459"/>
      <c r="E25" s="459"/>
      <c r="F25" s="459"/>
      <c r="G25" s="459"/>
      <c r="H25" s="459"/>
      <c r="I25" s="459"/>
      <c r="J25" s="459"/>
      <c r="K25" s="459"/>
      <c r="L25" s="459"/>
      <c r="M25" s="459"/>
      <c r="N25" s="459"/>
      <c r="O25" s="459"/>
      <c r="P25" s="459"/>
      <c r="Q25" s="459"/>
      <c r="R25" s="459"/>
      <c r="S25" s="459"/>
      <c r="T25" s="459"/>
      <c r="U25" s="460"/>
      <c r="V25" s="34">
        <v>0</v>
      </c>
      <c r="W25" s="34">
        <v>0</v>
      </c>
      <c r="X25" s="35">
        <f>778+24</f>
        <v>802</v>
      </c>
      <c r="Y25" s="32" t="s">
        <v>0</v>
      </c>
      <c r="Z25" s="122"/>
    </row>
    <row r="26" spans="1:26">
      <c r="A26" s="458" t="s">
        <v>97</v>
      </c>
      <c r="B26" s="459"/>
      <c r="C26" s="459"/>
      <c r="D26" s="459"/>
      <c r="E26" s="459"/>
      <c r="F26" s="459"/>
      <c r="G26" s="459"/>
      <c r="H26" s="459"/>
      <c r="I26" s="459"/>
      <c r="J26" s="459"/>
      <c r="K26" s="459"/>
      <c r="L26" s="459"/>
      <c r="M26" s="459"/>
      <c r="N26" s="459"/>
      <c r="O26" s="459"/>
      <c r="P26" s="459"/>
      <c r="Q26" s="459"/>
      <c r="R26" s="459"/>
      <c r="S26" s="459"/>
      <c r="T26" s="459"/>
      <c r="U26" s="460"/>
      <c r="V26" s="34">
        <f>SUM(V24:V25)</f>
        <v>0</v>
      </c>
      <c r="W26" s="34">
        <f>SUM(W24:W25)</f>
        <v>0</v>
      </c>
      <c r="X26" s="34">
        <f>SUM(X24:X25)</f>
        <v>1156</v>
      </c>
      <c r="Y26" s="32" t="s">
        <v>0</v>
      </c>
    </row>
    <row r="27" spans="1:26">
      <c r="A27" s="469" t="s">
        <v>21</v>
      </c>
      <c r="B27" s="470"/>
      <c r="C27" s="470"/>
      <c r="D27" s="470"/>
      <c r="E27" s="470"/>
      <c r="F27" s="470"/>
      <c r="G27" s="470"/>
      <c r="H27" s="470"/>
      <c r="I27" s="470"/>
      <c r="J27" s="470"/>
      <c r="K27" s="470"/>
      <c r="L27" s="470"/>
      <c r="M27" s="470"/>
      <c r="N27" s="470"/>
      <c r="O27" s="470"/>
      <c r="P27" s="470"/>
      <c r="Q27" s="470"/>
      <c r="R27" s="470"/>
      <c r="S27" s="470"/>
      <c r="T27" s="470"/>
      <c r="U27" s="470"/>
      <c r="V27" s="34">
        <f>+V22+V26</f>
        <v>0</v>
      </c>
      <c r="W27" s="34">
        <f t="shared" ref="W27:X27" si="0">+W22+W26</f>
        <v>0</v>
      </c>
      <c r="X27" s="34">
        <f t="shared" si="0"/>
        <v>1228</v>
      </c>
      <c r="Y27" s="32" t="s">
        <v>0</v>
      </c>
    </row>
    <row r="28" spans="1:26">
      <c r="A28" s="469" t="s">
        <v>20</v>
      </c>
      <c r="B28" s="470"/>
      <c r="C28" s="470"/>
      <c r="D28" s="470"/>
      <c r="E28" s="470"/>
      <c r="F28" s="470"/>
      <c r="G28" s="470"/>
      <c r="H28" s="470"/>
      <c r="I28" s="470"/>
      <c r="J28" s="470"/>
      <c r="K28" s="470"/>
      <c r="L28" s="470"/>
      <c r="M28" s="470"/>
      <c r="N28" s="470"/>
      <c r="O28" s="470"/>
      <c r="P28" s="470"/>
      <c r="Q28" s="470"/>
      <c r="R28" s="470"/>
      <c r="S28" s="470"/>
      <c r="T28" s="470"/>
      <c r="U28" s="470"/>
      <c r="V28" s="34">
        <f>V27</f>
        <v>0</v>
      </c>
      <c r="W28" s="34">
        <f t="shared" ref="W28:X28" si="1">W27</f>
        <v>0</v>
      </c>
      <c r="X28" s="34">
        <f t="shared" si="1"/>
        <v>1228</v>
      </c>
      <c r="Y28" s="32" t="s">
        <v>0</v>
      </c>
    </row>
    <row r="29" spans="1:26">
      <c r="A29" s="505" t="s">
        <v>128</v>
      </c>
      <c r="B29" s="506"/>
      <c r="C29" s="506"/>
      <c r="D29" s="506"/>
      <c r="E29" s="506"/>
      <c r="F29" s="506"/>
      <c r="G29" s="506"/>
      <c r="H29" s="506"/>
      <c r="I29" s="506"/>
      <c r="J29" s="506"/>
      <c r="K29" s="506"/>
      <c r="L29" s="506"/>
      <c r="M29" s="506"/>
      <c r="N29" s="506"/>
      <c r="O29" s="506"/>
      <c r="P29" s="506"/>
      <c r="Q29" s="506"/>
      <c r="R29" s="506"/>
      <c r="S29" s="506"/>
      <c r="T29" s="506"/>
      <c r="U29" s="507"/>
      <c r="V29" s="42">
        <f>+V28+V19</f>
        <v>188</v>
      </c>
      <c r="W29" s="42">
        <f t="shared" ref="W29:X29" si="2">+W28+W19</f>
        <v>164</v>
      </c>
      <c r="X29" s="42">
        <f t="shared" si="2"/>
        <v>38232</v>
      </c>
      <c r="Y29" s="32" t="s">
        <v>0</v>
      </c>
    </row>
    <row r="30" spans="1:26">
      <c r="A30" s="461" t="s">
        <v>57</v>
      </c>
      <c r="B30" s="462"/>
      <c r="C30" s="462"/>
      <c r="D30" s="462"/>
      <c r="E30" s="462"/>
      <c r="F30" s="462"/>
      <c r="G30" s="462"/>
      <c r="H30" s="462"/>
      <c r="I30" s="462"/>
      <c r="J30" s="462"/>
      <c r="K30" s="462"/>
      <c r="L30" s="462"/>
      <c r="M30" s="462"/>
      <c r="N30" s="462"/>
      <c r="O30" s="462"/>
      <c r="P30" s="462"/>
      <c r="Q30" s="462"/>
      <c r="R30" s="462"/>
      <c r="S30" s="462"/>
      <c r="T30" s="462"/>
      <c r="U30" s="462"/>
      <c r="V30" s="34"/>
      <c r="W30" s="34"/>
      <c r="X30" s="35"/>
      <c r="Y30" s="32" t="s">
        <v>0</v>
      </c>
    </row>
    <row r="31" spans="1:26">
      <c r="A31" s="463" t="s">
        <v>186</v>
      </c>
      <c r="B31" s="470"/>
      <c r="C31" s="470"/>
      <c r="D31" s="470"/>
      <c r="E31" s="470"/>
      <c r="F31" s="470"/>
      <c r="G31" s="470"/>
      <c r="H31" s="470"/>
      <c r="I31" s="470"/>
      <c r="J31" s="470"/>
      <c r="K31" s="470"/>
      <c r="L31" s="470"/>
      <c r="M31" s="470"/>
      <c r="N31" s="470"/>
      <c r="O31" s="470"/>
      <c r="P31" s="470"/>
      <c r="Q31" s="470"/>
      <c r="R31" s="470"/>
      <c r="S31" s="470"/>
      <c r="T31" s="470"/>
      <c r="U31" s="470"/>
      <c r="V31" s="34"/>
      <c r="W31" s="34"/>
      <c r="X31" s="35"/>
      <c r="Y31" s="32" t="s">
        <v>0</v>
      </c>
    </row>
    <row r="32" spans="1:26">
      <c r="A32" s="471" t="s">
        <v>187</v>
      </c>
      <c r="B32" s="472"/>
      <c r="C32" s="472"/>
      <c r="D32" s="472"/>
      <c r="E32" s="472"/>
      <c r="F32" s="472"/>
      <c r="G32" s="472"/>
      <c r="H32" s="472"/>
      <c r="I32" s="472"/>
      <c r="J32" s="472"/>
      <c r="K32" s="472"/>
      <c r="L32" s="472"/>
      <c r="M32" s="472"/>
      <c r="N32" s="472"/>
      <c r="O32" s="472"/>
      <c r="P32" s="472"/>
      <c r="Q32" s="472"/>
      <c r="R32" s="472"/>
      <c r="S32" s="472"/>
      <c r="T32" s="472"/>
      <c r="U32" s="472"/>
      <c r="V32" s="34">
        <v>0</v>
      </c>
      <c r="W32" s="34">
        <v>0</v>
      </c>
      <c r="X32" s="35">
        <v>-130</v>
      </c>
      <c r="Y32" s="32" t="s">
        <v>0</v>
      </c>
    </row>
    <row r="33" spans="1:25">
      <c r="A33" s="128" t="s">
        <v>135</v>
      </c>
      <c r="B33" s="125"/>
      <c r="C33" s="125"/>
      <c r="D33" s="125"/>
      <c r="E33" s="125"/>
      <c r="F33" s="125"/>
      <c r="G33" s="125"/>
      <c r="H33" s="125"/>
      <c r="I33" s="125"/>
      <c r="J33" s="125"/>
      <c r="K33" s="125"/>
      <c r="L33" s="125"/>
      <c r="M33" s="125"/>
      <c r="N33" s="125"/>
      <c r="O33" s="125"/>
      <c r="P33" s="125"/>
      <c r="Q33" s="125"/>
      <c r="R33" s="125"/>
      <c r="S33" s="125"/>
      <c r="T33" s="125"/>
      <c r="U33" s="125"/>
      <c r="V33" s="127">
        <f>SUM(V32:V32)</f>
        <v>0</v>
      </c>
      <c r="W33" s="127">
        <f>SUM(W32:W32)</f>
        <v>0</v>
      </c>
      <c r="X33" s="127">
        <f>SUM(X32:X32)</f>
        <v>-130</v>
      </c>
      <c r="Y33" s="32"/>
    </row>
    <row r="34" spans="1:25" ht="18" customHeight="1">
      <c r="A34" s="469" t="s">
        <v>58</v>
      </c>
      <c r="B34" s="470"/>
      <c r="C34" s="470"/>
      <c r="D34" s="470"/>
      <c r="E34" s="470"/>
      <c r="F34" s="470"/>
      <c r="G34" s="470"/>
      <c r="H34" s="470"/>
      <c r="I34" s="470"/>
      <c r="J34" s="470"/>
      <c r="K34" s="470"/>
      <c r="L34" s="470"/>
      <c r="M34" s="470"/>
      <c r="N34" s="470"/>
      <c r="O34" s="470"/>
      <c r="P34" s="470"/>
      <c r="Q34" s="470"/>
      <c r="R34" s="470"/>
      <c r="S34" s="470"/>
      <c r="T34" s="470"/>
      <c r="U34" s="470"/>
      <c r="V34" s="38">
        <f>+V33</f>
        <v>0</v>
      </c>
      <c r="W34" s="38">
        <f t="shared" ref="W34:X34" si="3">+W33</f>
        <v>0</v>
      </c>
      <c r="X34" s="38">
        <f t="shared" si="3"/>
        <v>-130</v>
      </c>
      <c r="Y34" s="32" t="s">
        <v>0</v>
      </c>
    </row>
    <row r="35" spans="1:25" ht="18" customHeight="1">
      <c r="A35" s="477" t="s">
        <v>129</v>
      </c>
      <c r="B35" s="474"/>
      <c r="C35" s="474"/>
      <c r="D35" s="474"/>
      <c r="E35" s="474"/>
      <c r="F35" s="474"/>
      <c r="G35" s="474"/>
      <c r="H35" s="474"/>
      <c r="I35" s="474"/>
      <c r="J35" s="474"/>
      <c r="K35" s="474"/>
      <c r="L35" s="474"/>
      <c r="M35" s="474"/>
      <c r="N35" s="474"/>
      <c r="O35" s="474"/>
      <c r="P35" s="474"/>
      <c r="Q35" s="474"/>
      <c r="R35" s="474"/>
      <c r="S35" s="474"/>
      <c r="T35" s="474"/>
      <c r="U35" s="474"/>
      <c r="V35" s="129">
        <f>V29+V34</f>
        <v>188</v>
      </c>
      <c r="W35" s="129">
        <f>W29+W34</f>
        <v>164</v>
      </c>
      <c r="X35" s="129">
        <f>X29+X34</f>
        <v>38102</v>
      </c>
      <c r="Y35" s="32" t="s">
        <v>0</v>
      </c>
    </row>
    <row r="36" spans="1:25" ht="18" customHeight="1">
      <c r="A36" s="473" t="s">
        <v>130</v>
      </c>
      <c r="B36" s="474"/>
      <c r="C36" s="474"/>
      <c r="D36" s="474"/>
      <c r="E36" s="474"/>
      <c r="F36" s="474"/>
      <c r="G36" s="474"/>
      <c r="H36" s="474"/>
      <c r="I36" s="474"/>
      <c r="J36" s="474"/>
      <c r="K36" s="474"/>
      <c r="L36" s="474"/>
      <c r="M36" s="474"/>
      <c r="N36" s="474"/>
      <c r="O36" s="474"/>
      <c r="P36" s="474"/>
      <c r="Q36" s="474"/>
      <c r="R36" s="474"/>
      <c r="S36" s="474"/>
      <c r="T36" s="474"/>
      <c r="U36" s="474"/>
      <c r="V36" s="37">
        <f>+V35-V14</f>
        <v>0</v>
      </c>
      <c r="W36" s="37">
        <f>+W35-W14</f>
        <v>0</v>
      </c>
      <c r="X36" s="37">
        <f>+X35-X19</f>
        <v>1098</v>
      </c>
      <c r="Y36" s="32" t="s">
        <v>0</v>
      </c>
    </row>
    <row r="37" spans="1:25">
      <c r="Y37" s="32" t="s">
        <v>0</v>
      </c>
    </row>
    <row r="38" spans="1:25" ht="18" customHeight="1">
      <c r="Y38" s="32" t="s">
        <v>0</v>
      </c>
    </row>
    <row r="39" spans="1:25" ht="18" customHeight="1">
      <c r="Y39" s="32" t="s">
        <v>0</v>
      </c>
    </row>
    <row r="40" spans="1:25" ht="18" customHeight="1">
      <c r="Y40" s="32" t="s">
        <v>0</v>
      </c>
    </row>
    <row r="41" spans="1:25" ht="18" customHeight="1">
      <c r="Y41" s="32" t="s">
        <v>0</v>
      </c>
    </row>
    <row r="42" spans="1:25" ht="18" customHeight="1">
      <c r="Y42" s="32" t="s">
        <v>0</v>
      </c>
    </row>
    <row r="43" spans="1:25" ht="18" customHeight="1">
      <c r="Y43" s="32" t="s">
        <v>0</v>
      </c>
    </row>
    <row r="44" spans="1:25" ht="18" customHeight="1">
      <c r="Y44" s="32" t="s">
        <v>0</v>
      </c>
    </row>
    <row r="45" spans="1:25" ht="22.5">
      <c r="A45" s="484" t="s">
        <v>93</v>
      </c>
      <c r="B45" s="485"/>
      <c r="C45" s="485"/>
      <c r="D45" s="485"/>
      <c r="E45" s="485"/>
      <c r="F45" s="485"/>
      <c r="G45" s="485"/>
      <c r="H45" s="485"/>
      <c r="I45" s="485"/>
      <c r="J45" s="485"/>
      <c r="K45" s="485"/>
      <c r="L45" s="485"/>
      <c r="M45" s="485"/>
      <c r="N45" s="485"/>
      <c r="O45" s="485"/>
      <c r="P45" s="485"/>
      <c r="Q45" s="485"/>
      <c r="R45" s="485"/>
      <c r="S45" s="485"/>
      <c r="T45" s="485"/>
      <c r="U45" s="485"/>
      <c r="V45" s="485"/>
      <c r="W45" s="485"/>
      <c r="X45" s="485"/>
      <c r="Y45" s="32" t="s">
        <v>0</v>
      </c>
    </row>
    <row r="46" spans="1:25" ht="23.25">
      <c r="A46" s="486" t="str">
        <f>A5</f>
        <v>Community Oriented Policing Services</v>
      </c>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32" t="s">
        <v>0</v>
      </c>
    </row>
    <row r="47" spans="1:25" ht="23.25">
      <c r="A47" s="486" t="s">
        <v>85</v>
      </c>
      <c r="B47" s="485"/>
      <c r="C47" s="485"/>
      <c r="D47" s="485"/>
      <c r="E47" s="485"/>
      <c r="F47" s="485"/>
      <c r="G47" s="485"/>
      <c r="H47" s="485"/>
      <c r="I47" s="485"/>
      <c r="J47" s="485"/>
      <c r="K47" s="485"/>
      <c r="L47" s="485"/>
      <c r="M47" s="485"/>
      <c r="N47" s="485"/>
      <c r="O47" s="485"/>
      <c r="P47" s="485"/>
      <c r="Q47" s="485"/>
      <c r="R47" s="485"/>
      <c r="S47" s="485"/>
      <c r="T47" s="485"/>
      <c r="U47" s="485"/>
      <c r="V47" s="485"/>
      <c r="W47" s="485"/>
      <c r="X47" s="485"/>
      <c r="Y47" s="32" t="s">
        <v>0</v>
      </c>
    </row>
    <row r="48" spans="1:25" ht="23.25">
      <c r="A48" s="486" t="s">
        <v>84</v>
      </c>
      <c r="B48" s="488"/>
      <c r="C48" s="488"/>
      <c r="D48" s="488"/>
      <c r="E48" s="488"/>
      <c r="F48" s="488"/>
      <c r="G48" s="488"/>
      <c r="H48" s="488"/>
      <c r="I48" s="488"/>
      <c r="J48" s="488"/>
      <c r="K48" s="488"/>
      <c r="L48" s="488"/>
      <c r="M48" s="488"/>
      <c r="N48" s="488"/>
      <c r="O48" s="488"/>
      <c r="P48" s="488"/>
      <c r="Q48" s="488"/>
      <c r="R48" s="488"/>
      <c r="S48" s="488"/>
      <c r="T48" s="488"/>
      <c r="U48" s="488"/>
      <c r="V48" s="488"/>
      <c r="W48" s="488"/>
      <c r="X48" s="488"/>
      <c r="Y48" s="32" t="s">
        <v>0</v>
      </c>
    </row>
    <row r="49" spans="1:25" ht="18" customHeight="1">
      <c r="Y49" s="32" t="s">
        <v>0</v>
      </c>
    </row>
    <row r="50" spans="1:25" ht="18" customHeight="1">
      <c r="Y50" s="32" t="s">
        <v>0</v>
      </c>
    </row>
    <row r="51" spans="1:25" ht="18" customHeight="1">
      <c r="Y51" s="32" t="s">
        <v>0</v>
      </c>
    </row>
    <row r="52" spans="1:25" ht="18" customHeight="1">
      <c r="Y52" s="32" t="s">
        <v>0</v>
      </c>
    </row>
    <row r="53" spans="1:25" ht="18" customHeight="1">
      <c r="A53" s="18"/>
      <c r="B53" s="18"/>
      <c r="C53" s="18"/>
      <c r="D53" s="19"/>
      <c r="E53" s="19"/>
      <c r="F53" s="19"/>
      <c r="G53" s="19"/>
      <c r="H53" s="19"/>
      <c r="I53" s="19"/>
      <c r="J53" s="19"/>
      <c r="K53" s="19"/>
      <c r="L53" s="19"/>
      <c r="M53" s="19"/>
      <c r="N53" s="19"/>
      <c r="O53" s="19"/>
      <c r="P53" s="19"/>
      <c r="Q53" s="19"/>
      <c r="R53" s="19"/>
      <c r="S53" s="19"/>
      <c r="T53" s="19"/>
      <c r="U53" s="19"/>
      <c r="V53" s="19"/>
      <c r="W53" s="19"/>
      <c r="X53" s="19"/>
      <c r="Y53" s="32" t="s">
        <v>0</v>
      </c>
    </row>
    <row r="54" spans="1:25" ht="22.5" customHeight="1">
      <c r="A54" s="478" t="s">
        <v>98</v>
      </c>
      <c r="B54" s="479"/>
      <c r="C54" s="479"/>
      <c r="D54" s="489" t="s">
        <v>147</v>
      </c>
      <c r="E54" s="490"/>
      <c r="F54" s="491"/>
      <c r="G54" s="489" t="s">
        <v>144</v>
      </c>
      <c r="H54" s="495"/>
      <c r="I54" s="496"/>
      <c r="J54" s="489" t="s">
        <v>131</v>
      </c>
      <c r="K54" s="490"/>
      <c r="L54" s="491"/>
      <c r="M54" s="489" t="s">
        <v>128</v>
      </c>
      <c r="N54" s="490"/>
      <c r="O54" s="491"/>
      <c r="P54" s="489" t="s">
        <v>132</v>
      </c>
      <c r="Q54" s="500"/>
      <c r="R54" s="500"/>
      <c r="S54" s="489" t="s">
        <v>133</v>
      </c>
      <c r="T54" s="490"/>
      <c r="U54" s="490"/>
      <c r="V54" s="489" t="s">
        <v>134</v>
      </c>
      <c r="W54" s="490"/>
      <c r="X54" s="491"/>
      <c r="Y54" s="32" t="s">
        <v>0</v>
      </c>
    </row>
    <row r="55" spans="1:25" ht="27.75" customHeight="1">
      <c r="A55" s="480"/>
      <c r="B55" s="481"/>
      <c r="C55" s="481"/>
      <c r="D55" s="492"/>
      <c r="E55" s="493"/>
      <c r="F55" s="494"/>
      <c r="G55" s="497"/>
      <c r="H55" s="498"/>
      <c r="I55" s="499"/>
      <c r="J55" s="492"/>
      <c r="K55" s="493"/>
      <c r="L55" s="494"/>
      <c r="M55" s="492"/>
      <c r="N55" s="493"/>
      <c r="O55" s="494"/>
      <c r="P55" s="501"/>
      <c r="Q55" s="502"/>
      <c r="R55" s="502"/>
      <c r="S55" s="492"/>
      <c r="T55" s="493"/>
      <c r="U55" s="493"/>
      <c r="V55" s="492"/>
      <c r="W55" s="493"/>
      <c r="X55" s="494"/>
      <c r="Y55" s="32" t="s">
        <v>0</v>
      </c>
    </row>
    <row r="56" spans="1:25" ht="16.5" thickBot="1">
      <c r="A56" s="482"/>
      <c r="B56" s="483"/>
      <c r="C56" s="483"/>
      <c r="D56" s="58" t="s">
        <v>99</v>
      </c>
      <c r="E56" s="59" t="s">
        <v>27</v>
      </c>
      <c r="F56" s="60" t="s">
        <v>101</v>
      </c>
      <c r="G56" s="58" t="s">
        <v>99</v>
      </c>
      <c r="H56" s="59" t="s">
        <v>27</v>
      </c>
      <c r="I56" s="60" t="s">
        <v>101</v>
      </c>
      <c r="J56" s="58" t="s">
        <v>99</v>
      </c>
      <c r="K56" s="59" t="s">
        <v>27</v>
      </c>
      <c r="L56" s="60" t="s">
        <v>101</v>
      </c>
      <c r="M56" s="58" t="s">
        <v>99</v>
      </c>
      <c r="N56" s="59" t="s">
        <v>27</v>
      </c>
      <c r="O56" s="60" t="s">
        <v>101</v>
      </c>
      <c r="P56" s="58" t="s">
        <v>99</v>
      </c>
      <c r="Q56" s="59" t="s">
        <v>27</v>
      </c>
      <c r="R56" s="60" t="s">
        <v>101</v>
      </c>
      <c r="S56" s="58" t="s">
        <v>99</v>
      </c>
      <c r="T56" s="59" t="s">
        <v>27</v>
      </c>
      <c r="U56" s="60" t="s">
        <v>101</v>
      </c>
      <c r="V56" s="61" t="s">
        <v>99</v>
      </c>
      <c r="W56" s="59" t="s">
        <v>27</v>
      </c>
      <c r="X56" s="62" t="s">
        <v>101</v>
      </c>
      <c r="Y56" s="32" t="s">
        <v>0</v>
      </c>
    </row>
    <row r="57" spans="1:25">
      <c r="A57" s="51"/>
      <c r="B57" s="475" t="s">
        <v>168</v>
      </c>
      <c r="C57" s="476"/>
      <c r="D57" s="46">
        <v>188</v>
      </c>
      <c r="E57" s="47">
        <v>164</v>
      </c>
      <c r="F57" s="48">
        <v>32764</v>
      </c>
      <c r="G57" s="46">
        <v>188</v>
      </c>
      <c r="H57" s="47">
        <v>164</v>
      </c>
      <c r="I57" s="48">
        <v>37004</v>
      </c>
      <c r="J57" s="46">
        <v>0</v>
      </c>
      <c r="K57" s="47">
        <v>0</v>
      </c>
      <c r="L57" s="48">
        <v>1228</v>
      </c>
      <c r="M57" s="46">
        <v>188</v>
      </c>
      <c r="N57" s="47">
        <v>164</v>
      </c>
      <c r="O57" s="48">
        <v>38232</v>
      </c>
      <c r="P57" s="46">
        <v>0</v>
      </c>
      <c r="Q57" s="47">
        <v>0</v>
      </c>
      <c r="R57" s="48">
        <v>0</v>
      </c>
      <c r="S57" s="46">
        <v>0</v>
      </c>
      <c r="T57" s="47">
        <v>0</v>
      </c>
      <c r="U57" s="48">
        <v>-130</v>
      </c>
      <c r="V57" s="46">
        <f>P57+M57+S57</f>
        <v>188</v>
      </c>
      <c r="W57" s="47">
        <f>+N57+Q57+T57</f>
        <v>164</v>
      </c>
      <c r="X57" s="49">
        <f>R57+O57+U57</f>
        <v>38102</v>
      </c>
      <c r="Y57" s="32" t="s">
        <v>0</v>
      </c>
    </row>
    <row r="58" spans="1:25" s="371" customFormat="1">
      <c r="A58" s="364"/>
      <c r="B58" s="365"/>
      <c r="C58" s="365" t="s">
        <v>190</v>
      </c>
      <c r="D58" s="366">
        <f t="shared" ref="D58:X58" si="4">+D57</f>
        <v>188</v>
      </c>
      <c r="E58" s="367">
        <f t="shared" si="4"/>
        <v>164</v>
      </c>
      <c r="F58" s="368">
        <f t="shared" si="4"/>
        <v>32764</v>
      </c>
      <c r="G58" s="366">
        <f t="shared" si="4"/>
        <v>188</v>
      </c>
      <c r="H58" s="367">
        <f t="shared" si="4"/>
        <v>164</v>
      </c>
      <c r="I58" s="368">
        <f t="shared" si="4"/>
        <v>37004</v>
      </c>
      <c r="J58" s="366">
        <f t="shared" si="4"/>
        <v>0</v>
      </c>
      <c r="K58" s="367">
        <f t="shared" si="4"/>
        <v>0</v>
      </c>
      <c r="L58" s="368">
        <f t="shared" si="4"/>
        <v>1228</v>
      </c>
      <c r="M58" s="366">
        <f t="shared" si="4"/>
        <v>188</v>
      </c>
      <c r="N58" s="367">
        <f t="shared" si="4"/>
        <v>164</v>
      </c>
      <c r="O58" s="368">
        <f t="shared" si="4"/>
        <v>38232</v>
      </c>
      <c r="P58" s="366">
        <f t="shared" si="4"/>
        <v>0</v>
      </c>
      <c r="Q58" s="367">
        <f t="shared" si="4"/>
        <v>0</v>
      </c>
      <c r="R58" s="368">
        <f t="shared" si="4"/>
        <v>0</v>
      </c>
      <c r="S58" s="366">
        <f t="shared" si="4"/>
        <v>0</v>
      </c>
      <c r="T58" s="367">
        <f t="shared" si="4"/>
        <v>0</v>
      </c>
      <c r="U58" s="436">
        <f t="shared" si="4"/>
        <v>-130</v>
      </c>
      <c r="V58" s="366">
        <f t="shared" si="4"/>
        <v>188</v>
      </c>
      <c r="W58" s="367">
        <f t="shared" si="4"/>
        <v>164</v>
      </c>
      <c r="X58" s="369">
        <f t="shared" si="4"/>
        <v>38102</v>
      </c>
      <c r="Y58" s="370" t="s">
        <v>0</v>
      </c>
    </row>
    <row r="59" spans="1:25" s="371" customFormat="1">
      <c r="A59" s="429"/>
      <c r="B59" s="430" t="s">
        <v>188</v>
      </c>
      <c r="C59" s="372"/>
      <c r="D59" s="373"/>
      <c r="E59" s="374"/>
      <c r="F59" s="375">
        <v>4240</v>
      </c>
      <c r="G59" s="376"/>
      <c r="H59" s="377"/>
      <c r="I59" s="378"/>
      <c r="J59" s="379"/>
      <c r="K59" s="377"/>
      <c r="L59" s="378"/>
      <c r="M59" s="379"/>
      <c r="N59" s="377"/>
      <c r="O59" s="378"/>
      <c r="P59" s="379"/>
      <c r="Q59" s="377"/>
      <c r="R59" s="378"/>
      <c r="S59" s="379"/>
      <c r="T59" s="377"/>
      <c r="U59" s="378"/>
      <c r="V59" s="379"/>
      <c r="W59" s="377"/>
      <c r="X59" s="431"/>
      <c r="Y59" s="370"/>
    </row>
    <row r="60" spans="1:25" s="371" customFormat="1" ht="17.25" customHeight="1">
      <c r="A60" s="380"/>
      <c r="B60" s="381"/>
      <c r="C60" s="381" t="s">
        <v>28</v>
      </c>
      <c r="D60" s="382">
        <f>SUM(D58:D59)</f>
        <v>188</v>
      </c>
      <c r="E60" s="383">
        <v>164</v>
      </c>
      <c r="F60" s="384">
        <f>SUM(F58:F59)</f>
        <v>37004</v>
      </c>
      <c r="G60" s="385">
        <f t="shared" ref="G60:X60" si="5">SUM(G58:G59)</f>
        <v>188</v>
      </c>
      <c r="H60" s="383">
        <f t="shared" si="5"/>
        <v>164</v>
      </c>
      <c r="I60" s="384">
        <f t="shared" si="5"/>
        <v>37004</v>
      </c>
      <c r="J60" s="382">
        <f t="shared" si="5"/>
        <v>0</v>
      </c>
      <c r="K60" s="383">
        <f>SUM(K58:K59)</f>
        <v>0</v>
      </c>
      <c r="L60" s="384">
        <f t="shared" si="5"/>
        <v>1228</v>
      </c>
      <c r="M60" s="386">
        <f t="shared" si="5"/>
        <v>188</v>
      </c>
      <c r="N60" s="387">
        <f t="shared" si="5"/>
        <v>164</v>
      </c>
      <c r="O60" s="384">
        <f t="shared" si="5"/>
        <v>38232</v>
      </c>
      <c r="P60" s="382">
        <f t="shared" si="5"/>
        <v>0</v>
      </c>
      <c r="Q60" s="383">
        <f t="shared" si="5"/>
        <v>0</v>
      </c>
      <c r="R60" s="384">
        <f t="shared" si="5"/>
        <v>0</v>
      </c>
      <c r="S60" s="382">
        <f t="shared" si="5"/>
        <v>0</v>
      </c>
      <c r="T60" s="383">
        <f t="shared" si="5"/>
        <v>0</v>
      </c>
      <c r="U60" s="437">
        <f t="shared" si="5"/>
        <v>-130</v>
      </c>
      <c r="V60" s="382">
        <f t="shared" si="5"/>
        <v>188</v>
      </c>
      <c r="W60" s="383">
        <f t="shared" si="5"/>
        <v>164</v>
      </c>
      <c r="X60" s="432">
        <f t="shared" si="5"/>
        <v>38102</v>
      </c>
      <c r="Y60" s="370" t="s">
        <v>0</v>
      </c>
    </row>
    <row r="61" spans="1:25" ht="17.25" customHeight="1">
      <c r="A61" s="359"/>
      <c r="B61" s="360"/>
      <c r="C61" s="361"/>
      <c r="D61" s="63"/>
      <c r="E61" s="64"/>
      <c r="F61" s="3"/>
      <c r="G61" s="67"/>
      <c r="H61" s="68"/>
      <c r="I61" s="68"/>
      <c r="J61" s="67"/>
      <c r="K61" s="68"/>
      <c r="L61" s="68"/>
      <c r="M61" s="67"/>
      <c r="N61" s="68"/>
      <c r="O61" s="68"/>
      <c r="P61" s="67"/>
      <c r="Q61" s="68"/>
      <c r="R61" s="68"/>
      <c r="S61" s="67"/>
      <c r="T61" s="68"/>
      <c r="U61" s="68"/>
      <c r="V61" s="67"/>
      <c r="W61" s="73"/>
      <c r="X61" s="95"/>
      <c r="Y61" s="32"/>
    </row>
    <row r="62" spans="1:25">
      <c r="A62" s="53"/>
      <c r="B62" s="452" t="s">
        <v>89</v>
      </c>
      <c r="C62" s="453"/>
      <c r="D62" s="65"/>
      <c r="E62" s="66"/>
      <c r="F62" s="50"/>
      <c r="G62" s="69"/>
      <c r="H62" s="70"/>
      <c r="I62" s="70"/>
      <c r="J62" s="69"/>
      <c r="K62" s="70"/>
      <c r="L62" s="70"/>
      <c r="M62" s="69"/>
      <c r="N62" s="70"/>
      <c r="O62" s="70"/>
      <c r="P62" s="69"/>
      <c r="Q62" s="70"/>
      <c r="R62" s="70"/>
      <c r="S62" s="69"/>
      <c r="T62" s="70"/>
      <c r="U62" s="70"/>
      <c r="V62" s="69"/>
      <c r="W62" s="66">
        <f>Q62+N62+T62</f>
        <v>0</v>
      </c>
      <c r="X62" s="86"/>
      <c r="Y62" s="32" t="s">
        <v>0</v>
      </c>
    </row>
    <row r="63" spans="1:25">
      <c r="A63" s="51"/>
      <c r="B63" s="445" t="s">
        <v>88</v>
      </c>
      <c r="C63" s="446"/>
      <c r="D63" s="46"/>
      <c r="E63" s="47">
        <f>+E58+E62</f>
        <v>164</v>
      </c>
      <c r="F63" s="14"/>
      <c r="G63" s="71"/>
      <c r="H63" s="47">
        <f>+H58+H62</f>
        <v>164</v>
      </c>
      <c r="I63" s="48"/>
      <c r="J63" s="71"/>
      <c r="K63" s="47">
        <f>+K58+K62</f>
        <v>0</v>
      </c>
      <c r="L63" s="48"/>
      <c r="M63" s="71"/>
      <c r="N63" s="47">
        <f>+N58+N62</f>
        <v>164</v>
      </c>
      <c r="O63" s="48"/>
      <c r="P63" s="71"/>
      <c r="Q63" s="47">
        <f>+Q58+Q62</f>
        <v>0</v>
      </c>
      <c r="R63" s="48"/>
      <c r="S63" s="71"/>
      <c r="T63" s="47">
        <f>+T58+T62</f>
        <v>0</v>
      </c>
      <c r="U63" s="48"/>
      <c r="V63" s="71"/>
      <c r="W63" s="47">
        <f>+W58+W62</f>
        <v>164</v>
      </c>
      <c r="X63" s="35"/>
      <c r="Y63" s="32" t="s">
        <v>0</v>
      </c>
    </row>
    <row r="64" spans="1:25">
      <c r="A64" s="54"/>
      <c r="B64" s="454"/>
      <c r="C64" s="455"/>
      <c r="D64" s="63"/>
      <c r="E64" s="64"/>
      <c r="F64" s="3"/>
      <c r="G64" s="67"/>
      <c r="H64" s="68"/>
      <c r="I64" s="68"/>
      <c r="J64" s="67"/>
      <c r="K64" s="68"/>
      <c r="L64" s="68"/>
      <c r="M64" s="67"/>
      <c r="N64" s="68"/>
      <c r="O64" s="68"/>
      <c r="P64" s="67"/>
      <c r="Q64" s="68"/>
      <c r="R64" s="68"/>
      <c r="S64" s="67"/>
      <c r="T64" s="68"/>
      <c r="U64" s="68"/>
      <c r="V64" s="67"/>
      <c r="W64" s="73"/>
      <c r="X64" s="95"/>
      <c r="Y64" s="32" t="s">
        <v>0</v>
      </c>
    </row>
    <row r="65" spans="1:25">
      <c r="A65" s="51"/>
      <c r="B65" s="445" t="s">
        <v>86</v>
      </c>
      <c r="C65" s="446"/>
      <c r="D65" s="46"/>
      <c r="E65" s="47"/>
      <c r="F65" s="14"/>
      <c r="G65" s="71"/>
      <c r="H65" s="48"/>
      <c r="I65" s="48"/>
      <c r="J65" s="71"/>
      <c r="K65" s="48"/>
      <c r="L65" s="48"/>
      <c r="M65" s="71"/>
      <c r="N65" s="48"/>
      <c r="O65" s="48"/>
      <c r="P65" s="71"/>
      <c r="Q65" s="48"/>
      <c r="R65" s="48"/>
      <c r="S65" s="71"/>
      <c r="T65" s="48"/>
      <c r="U65" s="48"/>
      <c r="V65" s="71"/>
      <c r="W65" s="48"/>
      <c r="X65" s="35"/>
      <c r="Y65" s="32" t="s">
        <v>0</v>
      </c>
    </row>
    <row r="66" spans="1:25">
      <c r="A66" s="51"/>
      <c r="B66" s="55"/>
      <c r="C66" s="52" t="s">
        <v>33</v>
      </c>
      <c r="D66" s="46"/>
      <c r="E66" s="47"/>
      <c r="F66" s="14"/>
      <c r="G66" s="71"/>
      <c r="H66" s="48"/>
      <c r="I66" s="48"/>
      <c r="J66" s="71"/>
      <c r="K66" s="47"/>
      <c r="L66" s="48"/>
      <c r="M66" s="71"/>
      <c r="N66" s="47"/>
      <c r="O66" s="48"/>
      <c r="P66" s="71"/>
      <c r="Q66" s="47"/>
      <c r="R66" s="48"/>
      <c r="S66" s="71"/>
      <c r="T66" s="47"/>
      <c r="U66" s="48"/>
      <c r="V66" s="71"/>
      <c r="W66" s="72">
        <f>Q66+N66+T66</f>
        <v>0</v>
      </c>
      <c r="X66" s="35"/>
      <c r="Y66" s="32" t="s">
        <v>0</v>
      </c>
    </row>
    <row r="67" spans="1:25">
      <c r="A67" s="53"/>
      <c r="B67" s="56"/>
      <c r="C67" s="57" t="s">
        <v>56</v>
      </c>
      <c r="D67" s="65"/>
      <c r="E67" s="66"/>
      <c r="F67" s="50"/>
      <c r="G67" s="69"/>
      <c r="H67" s="70"/>
      <c r="I67" s="70"/>
      <c r="J67" s="69"/>
      <c r="K67" s="66"/>
      <c r="L67" s="70"/>
      <c r="M67" s="69"/>
      <c r="N67" s="66"/>
      <c r="O67" s="70"/>
      <c r="P67" s="69"/>
      <c r="Q67" s="66"/>
      <c r="R67" s="70"/>
      <c r="S67" s="69"/>
      <c r="T67" s="66"/>
      <c r="U67" s="70"/>
      <c r="V67" s="69"/>
      <c r="W67" s="66">
        <f>Q67+N67+T67</f>
        <v>0</v>
      </c>
      <c r="X67" s="86"/>
      <c r="Y67" s="32" t="s">
        <v>0</v>
      </c>
    </row>
    <row r="68" spans="1:25">
      <c r="A68" s="53"/>
      <c r="B68" s="447" t="s">
        <v>87</v>
      </c>
      <c r="C68" s="448"/>
      <c r="D68" s="65"/>
      <c r="E68" s="66">
        <f>E67+E66+E63</f>
        <v>164</v>
      </c>
      <c r="F68" s="50"/>
      <c r="G68" s="69"/>
      <c r="H68" s="66">
        <f>H67+H66+H63</f>
        <v>164</v>
      </c>
      <c r="I68" s="70"/>
      <c r="J68" s="69"/>
      <c r="K68" s="66">
        <f>K67+K66+K63</f>
        <v>0</v>
      </c>
      <c r="L68" s="70"/>
      <c r="M68" s="69"/>
      <c r="N68" s="66">
        <f>N67+N66+N63</f>
        <v>164</v>
      </c>
      <c r="O68" s="70"/>
      <c r="P68" s="69"/>
      <c r="Q68" s="66">
        <f>Q67+Q66+Q63</f>
        <v>0</v>
      </c>
      <c r="R68" s="70"/>
      <c r="S68" s="69"/>
      <c r="T68" s="66">
        <f>T67+T66+T63</f>
        <v>0</v>
      </c>
      <c r="U68" s="70"/>
      <c r="V68" s="69"/>
      <c r="W68" s="66">
        <f>W67+W66+W63</f>
        <v>164</v>
      </c>
      <c r="X68" s="86"/>
      <c r="Y68" s="32" t="s">
        <v>12</v>
      </c>
    </row>
    <row r="69" spans="1:25">
      <c r="C69" s="4"/>
    </row>
    <row r="70" spans="1:25" ht="42" customHeight="1">
      <c r="B70" s="450" t="s">
        <v>192</v>
      </c>
      <c r="C70" s="450"/>
      <c r="D70" s="451"/>
      <c r="E70" s="451"/>
      <c r="F70" s="451"/>
      <c r="G70" s="451"/>
      <c r="H70" s="451"/>
      <c r="I70" s="451"/>
      <c r="J70" s="451"/>
      <c r="K70" s="451"/>
      <c r="L70" s="451"/>
      <c r="M70" s="451"/>
      <c r="N70" s="451"/>
      <c r="O70" s="451"/>
      <c r="P70" s="451"/>
      <c r="Q70" s="451"/>
      <c r="R70" s="451"/>
      <c r="S70" s="451"/>
      <c r="T70" s="451"/>
      <c r="U70" s="451"/>
      <c r="V70" s="451"/>
      <c r="W70" s="451"/>
      <c r="X70" s="451"/>
    </row>
    <row r="71" spans="1:25" s="107" customFormat="1" ht="15">
      <c r="D71" s="108"/>
      <c r="E71" s="108"/>
      <c r="F71" s="108"/>
      <c r="G71" s="108"/>
      <c r="H71" s="108"/>
      <c r="I71" s="108"/>
      <c r="J71" s="108"/>
      <c r="K71" s="108"/>
      <c r="L71" s="108"/>
      <c r="M71" s="108"/>
      <c r="N71" s="108"/>
      <c r="O71" s="108"/>
      <c r="P71" s="108"/>
      <c r="Q71" s="108"/>
      <c r="R71" s="108"/>
      <c r="S71" s="108"/>
      <c r="T71" s="108"/>
      <c r="U71" s="108"/>
      <c r="V71" s="108"/>
      <c r="W71" s="108"/>
      <c r="X71" s="108"/>
      <c r="Y71" s="109"/>
    </row>
    <row r="72" spans="1:25" s="107" customFormat="1" ht="15">
      <c r="D72" s="108"/>
      <c r="E72" s="108"/>
      <c r="F72" s="108"/>
      <c r="G72" s="108"/>
      <c r="H72" s="108"/>
      <c r="I72" s="108"/>
      <c r="J72" s="108"/>
      <c r="K72" s="108"/>
      <c r="L72" s="108"/>
      <c r="M72" s="108"/>
      <c r="N72" s="108"/>
      <c r="O72" s="108"/>
      <c r="P72" s="108"/>
      <c r="Q72" s="108"/>
      <c r="R72" s="108"/>
      <c r="S72" s="108"/>
      <c r="T72" s="108"/>
      <c r="U72" s="108"/>
      <c r="V72" s="108"/>
      <c r="W72" s="108"/>
      <c r="X72" s="108"/>
      <c r="Y72" s="109"/>
    </row>
    <row r="73" spans="1:25" s="107" customFormat="1" ht="15">
      <c r="D73" s="108"/>
      <c r="E73" s="108"/>
      <c r="F73" s="108"/>
      <c r="G73" s="108"/>
      <c r="H73" s="108"/>
      <c r="I73" s="108"/>
      <c r="J73" s="108"/>
      <c r="K73" s="108"/>
      <c r="L73" s="108"/>
      <c r="M73" s="108"/>
      <c r="N73" s="108"/>
      <c r="O73" s="108"/>
      <c r="P73" s="108"/>
      <c r="Q73" s="108"/>
      <c r="R73" s="108"/>
      <c r="S73" s="108"/>
      <c r="T73" s="108"/>
      <c r="U73" s="108"/>
      <c r="V73" s="108"/>
      <c r="W73" s="108"/>
      <c r="X73" s="108"/>
      <c r="Y73" s="109"/>
    </row>
    <row r="74" spans="1:25" s="107" customFormat="1" ht="15">
      <c r="D74" s="108"/>
      <c r="E74" s="108"/>
      <c r="F74" s="108"/>
      <c r="G74" s="108"/>
      <c r="H74" s="108"/>
      <c r="I74" s="108"/>
      <c r="J74" s="108"/>
      <c r="K74" s="108"/>
      <c r="L74" s="108"/>
      <c r="M74" s="108"/>
      <c r="N74" s="108"/>
      <c r="O74" s="108"/>
      <c r="P74" s="108"/>
      <c r="Q74" s="108"/>
      <c r="R74" s="108"/>
      <c r="S74" s="108"/>
      <c r="T74" s="108"/>
      <c r="U74" s="108"/>
      <c r="V74" s="108"/>
      <c r="W74" s="108"/>
      <c r="X74" s="108"/>
      <c r="Y74" s="109"/>
    </row>
    <row r="75" spans="1:25" s="107" customFormat="1" ht="15">
      <c r="D75" s="108"/>
      <c r="E75" s="108"/>
      <c r="F75" s="108"/>
      <c r="G75" s="108"/>
      <c r="H75" s="108"/>
      <c r="I75" s="108"/>
      <c r="J75" s="108"/>
      <c r="K75" s="108"/>
      <c r="L75" s="108"/>
      <c r="M75" s="108"/>
      <c r="N75" s="108"/>
      <c r="O75" s="108"/>
      <c r="P75" s="108"/>
      <c r="Q75" s="108"/>
      <c r="R75" s="108"/>
      <c r="S75" s="108"/>
      <c r="T75" s="108"/>
      <c r="U75" s="108"/>
      <c r="V75" s="108"/>
      <c r="W75" s="108"/>
      <c r="X75" s="108"/>
      <c r="Y75" s="109"/>
    </row>
    <row r="76" spans="1:25" s="107" customFormat="1" ht="15">
      <c r="A76" s="110"/>
      <c r="B76" s="110"/>
      <c r="C76" s="110"/>
      <c r="D76" s="21"/>
      <c r="E76" s="21"/>
      <c r="F76" s="21"/>
      <c r="G76" s="21"/>
      <c r="H76" s="21"/>
      <c r="I76" s="21"/>
      <c r="J76" s="21"/>
      <c r="K76" s="21"/>
      <c r="L76" s="21"/>
      <c r="M76" s="21"/>
      <c r="N76" s="21"/>
      <c r="O76" s="21"/>
      <c r="P76" s="21"/>
      <c r="Q76" s="21"/>
      <c r="R76" s="21"/>
      <c r="S76" s="21"/>
      <c r="T76" s="21"/>
      <c r="U76" s="21"/>
      <c r="V76" s="21"/>
      <c r="W76" s="111"/>
      <c r="X76" s="111"/>
      <c r="Y76" s="109"/>
    </row>
    <row r="77" spans="1:25" s="107" customFormat="1" ht="15">
      <c r="A77" s="110"/>
      <c r="B77" s="110"/>
      <c r="C77" s="123"/>
      <c r="D77" s="124"/>
      <c r="E77" s="124"/>
      <c r="F77" s="124"/>
      <c r="G77" s="124"/>
      <c r="H77" s="124"/>
      <c r="I77" s="124"/>
      <c r="J77" s="124"/>
      <c r="K77" s="124"/>
      <c r="L77" s="124"/>
      <c r="M77" s="124"/>
      <c r="N77" s="124"/>
      <c r="O77" s="124"/>
      <c r="P77" s="124"/>
      <c r="Q77" s="124"/>
      <c r="R77" s="124"/>
      <c r="S77" s="124"/>
      <c r="T77" s="124"/>
      <c r="U77" s="124"/>
      <c r="V77" s="124"/>
      <c r="W77" s="124"/>
      <c r="X77" s="124"/>
      <c r="Y77" s="109"/>
    </row>
    <row r="78" spans="1:25" s="107" customFormat="1" ht="30" customHeight="1">
      <c r="A78" s="449"/>
      <c r="B78" s="449"/>
      <c r="C78" s="449"/>
      <c r="D78" s="449"/>
      <c r="E78" s="449"/>
      <c r="F78" s="449"/>
      <c r="G78" s="449"/>
      <c r="H78" s="449"/>
      <c r="I78" s="449"/>
      <c r="J78" s="449"/>
      <c r="K78" s="449"/>
      <c r="L78" s="449"/>
      <c r="M78" s="449"/>
      <c r="N78" s="449"/>
      <c r="O78" s="449"/>
      <c r="P78" s="449"/>
      <c r="Q78" s="449"/>
      <c r="R78" s="449"/>
      <c r="S78" s="449"/>
      <c r="T78" s="449"/>
      <c r="U78" s="449"/>
      <c r="V78" s="449"/>
      <c r="W78" s="25"/>
      <c r="X78" s="25"/>
      <c r="Y78" s="109"/>
    </row>
    <row r="79" spans="1:25">
      <c r="W79" s="17"/>
      <c r="X79" s="17"/>
    </row>
    <row r="80" spans="1:25">
      <c r="K80" s="27"/>
    </row>
  </sheetData>
  <customSheetViews>
    <customSheetView guid="{3118AF25-8423-420A-806A-487665220C68}" scale="65" showPageBreaks="1" showGridLines="0" outlineSymbols="0" fitToPage="1" printArea="1" view="pageBreakPreview" topLeftCell="A50">
      <selection activeCell="W80" sqref="W80"/>
      <rowBreaks count="1" manualBreakCount="1">
        <brk id="47" max="23" man="1"/>
      </rowBreaks>
      <pageMargins left="0.5" right="0.4" top="0.5" bottom="0.25" header="0" footer="0"/>
      <printOptions horizontalCentered="1"/>
      <pageSetup scale="55" firstPageNumber="8" fitToHeight="0" orientation="landscape" useFirstPageNumber="1" r:id="rId1"/>
      <headerFooter alignWithMargins="0">
        <oddFooter>&amp;C&amp;"Times New Roman,Regular"Exhibit B - Summary of Requirements</oddFooter>
      </headerFooter>
    </customSheetView>
    <customSheetView guid="{56C0A34E-45B4-448B-85E5-70B3A8E63333}" scale="65" showPageBreaks="1" showGridLines="0" outlineSymbols="0" fitToPage="1" printArea="1" view="pageBreakPreview" topLeftCell="A6">
      <selection activeCell="X34" sqref="X34"/>
      <rowBreaks count="1" manualBreakCount="1">
        <brk id="49" max="23" man="1"/>
      </rowBreaks>
      <pageMargins left="0.5" right="0.4" top="0.5" bottom="0.25" header="0" footer="0"/>
      <printOptions horizontalCentered="1"/>
      <pageSetup scale="55" firstPageNumber="8" fitToHeight="0" orientation="landscape" useFirstPageNumber="1" r:id="rId2"/>
      <headerFooter alignWithMargins="0">
        <oddFooter>&amp;C&amp;"Times New Roman,Regular"Exhibit B - Summary of Requirements</oddFooter>
      </headerFooter>
    </customSheetView>
    <customSheetView guid="{4148B88B-8ED7-4FDE-9459-DEB244AD0552}" scale="65" showPageBreaks="1" showGridLines="0" outlineSymbols="0" fitToPage="1" printArea="1" view="pageBreakPreview" topLeftCell="C7">
      <selection activeCell="A38" sqref="A38:U38"/>
      <rowBreaks count="1" manualBreakCount="1">
        <brk id="47" max="23" man="1"/>
      </rowBreaks>
      <pageMargins left="0.5" right="0.4" top="0.5" bottom="0.25" header="0" footer="0"/>
      <printOptions horizontalCentered="1"/>
      <pageSetup scale="55" firstPageNumber="8" fitToHeight="0" orientation="landscape" useFirstPageNumber="1" r:id="rId3"/>
      <headerFooter alignWithMargins="0">
        <oddFooter>&amp;C&amp;"Times New Roman,Regular"Exhibit B - Summary of Requirements</oddFooter>
      </headerFooter>
    </customSheetView>
    <customSheetView guid="{12C66D54-5067-4346-818B-6EAB1C8A9183}" scale="65" showPageBreaks="1" showGridLines="0" outlineSymbols="0" fitToPage="1" printArea="1" view="pageBreakPreview">
      <selection activeCell="A21" sqref="A21:U21"/>
      <rowBreaks count="1" manualBreakCount="1">
        <brk id="47" max="23" man="1"/>
      </rowBreaks>
      <pageMargins left="0.5" right="0.4" top="0.5" bottom="0.25" header="0" footer="0"/>
      <printOptions horizontalCentered="1"/>
      <pageSetup scale="55" firstPageNumber="8" fitToHeight="0" orientation="landscape" useFirstPageNumber="1" r:id="rId4"/>
      <headerFooter alignWithMargins="0">
        <oddFooter>&amp;C&amp;"Times New Roman,Regular"Exhibit B - Summary of Requirements</oddFooter>
      </headerFooter>
    </customSheetView>
  </customSheetViews>
  <mergeCells count="55">
    <mergeCell ref="A1:X1"/>
    <mergeCell ref="A14:U14"/>
    <mergeCell ref="A2:X2"/>
    <mergeCell ref="A3:X3"/>
    <mergeCell ref="A8:X8"/>
    <mergeCell ref="A9:X9"/>
    <mergeCell ref="X12:X13"/>
    <mergeCell ref="W12:W13"/>
    <mergeCell ref="A4:X4"/>
    <mergeCell ref="A5:X5"/>
    <mergeCell ref="A6:X6"/>
    <mergeCell ref="A7:X7"/>
    <mergeCell ref="V11:X11"/>
    <mergeCell ref="A10:X10"/>
    <mergeCell ref="A11:U13"/>
    <mergeCell ref="V12:V13"/>
    <mergeCell ref="A17:U17"/>
    <mergeCell ref="A31:U31"/>
    <mergeCell ref="A25:U25"/>
    <mergeCell ref="A27:U27"/>
    <mergeCell ref="A28:U28"/>
    <mergeCell ref="A29:U29"/>
    <mergeCell ref="A30:U30"/>
    <mergeCell ref="A22:U22"/>
    <mergeCell ref="A18:U18"/>
    <mergeCell ref="A48:X48"/>
    <mergeCell ref="V54:X55"/>
    <mergeCell ref="D54:F55"/>
    <mergeCell ref="G54:I55"/>
    <mergeCell ref="J54:L55"/>
    <mergeCell ref="M54:O55"/>
    <mergeCell ref="P54:R55"/>
    <mergeCell ref="S54:U55"/>
    <mergeCell ref="A19:U19"/>
    <mergeCell ref="B63:C63"/>
    <mergeCell ref="A26:U26"/>
    <mergeCell ref="A20:U20"/>
    <mergeCell ref="A23:U23"/>
    <mergeCell ref="A24:U24"/>
    <mergeCell ref="A21:U21"/>
    <mergeCell ref="A32:U32"/>
    <mergeCell ref="A36:U36"/>
    <mergeCell ref="B57:C57"/>
    <mergeCell ref="A35:U35"/>
    <mergeCell ref="A34:U34"/>
    <mergeCell ref="A54:C56"/>
    <mergeCell ref="A45:X45"/>
    <mergeCell ref="A46:X46"/>
    <mergeCell ref="A47:X47"/>
    <mergeCell ref="B65:C65"/>
    <mergeCell ref="B68:C68"/>
    <mergeCell ref="A78:V78"/>
    <mergeCell ref="B70:X70"/>
    <mergeCell ref="B62:C62"/>
    <mergeCell ref="B64:C64"/>
  </mergeCells>
  <phoneticPr fontId="0" type="noConversion"/>
  <printOptions horizontalCentered="1"/>
  <pageMargins left="0.5" right="0.4" top="0.5" bottom="0.25" header="0" footer="0"/>
  <pageSetup scale="54" firstPageNumber="8" fitToHeight="0" orientation="landscape" useFirstPageNumber="1" r:id="rId5"/>
  <headerFooter alignWithMargins="0">
    <oddFooter>&amp;C&amp;"Times New Roman,Regular"Exhibit B - Summary of Requirements</oddFooter>
  </headerFooter>
  <rowBreaks count="1" manualBreakCount="1">
    <brk id="36" max="23" man="1"/>
  </rowBreaks>
  <ignoredErrors>
    <ignoredError sqref="W57" formula="1"/>
  </ignoredErrors>
</worksheet>
</file>

<file path=xl/worksheets/sheet2.xml><?xml version="1.0" encoding="utf-8"?>
<worksheet xmlns="http://schemas.openxmlformats.org/spreadsheetml/2006/main" xmlns:r="http://schemas.openxmlformats.org/officeDocument/2006/relationships">
  <dimension ref="A1:T48"/>
  <sheetViews>
    <sheetView view="pageBreakPreview" zoomScale="70" zoomScaleNormal="100" zoomScaleSheetLayoutView="70" workbookViewId="0">
      <selection activeCell="AG43" sqref="AG43"/>
    </sheetView>
  </sheetViews>
  <sheetFormatPr defaultColWidth="8.88671875" defaultRowHeight="12.75"/>
  <cols>
    <col min="1" max="1" width="53.88671875" style="199" customWidth="1"/>
    <col min="2" max="2" width="1.21875" style="199" customWidth="1"/>
    <col min="3" max="3" width="10.77734375" style="199" customWidth="1"/>
    <col min="4" max="4" width="11" style="199" customWidth="1"/>
    <col min="5" max="5" width="1.21875" style="199" customWidth="1"/>
    <col min="6" max="7" width="11.21875" style="199" customWidth="1"/>
    <col min="8" max="8" width="1.21875" style="199" customWidth="1"/>
    <col min="9" max="16" width="10.77734375" style="199" customWidth="1"/>
    <col min="17" max="17" width="1.88671875" style="199" customWidth="1"/>
    <col min="18" max="16384" width="8.88671875" style="199"/>
  </cols>
  <sheetData>
    <row r="1" spans="1:20" ht="20.25">
      <c r="A1" s="544" t="s">
        <v>194</v>
      </c>
      <c r="B1" s="545"/>
      <c r="C1" s="545"/>
      <c r="D1" s="545"/>
      <c r="E1" s="545"/>
      <c r="F1" s="545"/>
      <c r="G1" s="545"/>
      <c r="H1" s="545"/>
      <c r="I1" s="545"/>
      <c r="J1" s="545"/>
      <c r="K1" s="545"/>
      <c r="L1" s="545"/>
      <c r="M1" s="545"/>
      <c r="N1" s="545"/>
      <c r="O1" s="545"/>
      <c r="P1" s="545"/>
      <c r="Q1" s="200" t="s">
        <v>0</v>
      </c>
      <c r="R1" s="264"/>
      <c r="S1" s="264"/>
    </row>
    <row r="2" spans="1:20" ht="19.149999999999999" customHeight="1">
      <c r="A2" s="263"/>
      <c r="Q2" s="200" t="s">
        <v>0</v>
      </c>
      <c r="T2" s="200"/>
    </row>
    <row r="3" spans="1:20" ht="15.75">
      <c r="A3" s="546" t="s">
        <v>110</v>
      </c>
      <c r="B3" s="547"/>
      <c r="C3" s="547"/>
      <c r="D3" s="547"/>
      <c r="E3" s="547"/>
      <c r="F3" s="547"/>
      <c r="G3" s="547"/>
      <c r="H3" s="547"/>
      <c r="I3" s="547"/>
      <c r="J3" s="547"/>
      <c r="K3" s="547"/>
      <c r="L3" s="547"/>
      <c r="M3" s="547"/>
      <c r="N3" s="547"/>
      <c r="O3" s="547"/>
      <c r="P3" s="547"/>
      <c r="Q3" s="200" t="s">
        <v>0</v>
      </c>
      <c r="R3" s="262"/>
      <c r="S3" s="262"/>
      <c r="T3" s="200"/>
    </row>
    <row r="4" spans="1:20" ht="15.75">
      <c r="A4" s="548" t="str">
        <f>+'B. Summary of Requirements '!A5:X5</f>
        <v>Community Oriented Policing Services</v>
      </c>
      <c r="B4" s="547"/>
      <c r="C4" s="547"/>
      <c r="D4" s="547"/>
      <c r="E4" s="547"/>
      <c r="F4" s="547"/>
      <c r="G4" s="547"/>
      <c r="H4" s="547"/>
      <c r="I4" s="547"/>
      <c r="J4" s="547"/>
      <c r="K4" s="547"/>
      <c r="L4" s="547"/>
      <c r="M4" s="547"/>
      <c r="N4" s="547"/>
      <c r="O4" s="547"/>
      <c r="P4" s="547"/>
      <c r="Q4" s="200" t="s">
        <v>0</v>
      </c>
      <c r="R4" s="159"/>
      <c r="S4" s="159"/>
    </row>
    <row r="5" spans="1:20" ht="15">
      <c r="A5" s="549" t="s">
        <v>84</v>
      </c>
      <c r="B5" s="547"/>
      <c r="C5" s="547"/>
      <c r="D5" s="547"/>
      <c r="E5" s="547"/>
      <c r="F5" s="547"/>
      <c r="G5" s="547"/>
      <c r="H5" s="547"/>
      <c r="I5" s="547"/>
      <c r="J5" s="547"/>
      <c r="K5" s="547"/>
      <c r="L5" s="547"/>
      <c r="M5" s="547"/>
      <c r="N5" s="547"/>
      <c r="O5" s="547"/>
      <c r="P5" s="547"/>
      <c r="Q5" s="200" t="s">
        <v>0</v>
      </c>
      <c r="R5" s="262"/>
      <c r="S5" s="262"/>
      <c r="T5" s="200"/>
    </row>
    <row r="6" spans="1:20">
      <c r="Q6" s="200" t="s">
        <v>0</v>
      </c>
      <c r="T6" s="200"/>
    </row>
    <row r="7" spans="1:20" ht="13.5" thickBot="1">
      <c r="Q7" s="200" t="s">
        <v>0</v>
      </c>
      <c r="T7" s="200"/>
    </row>
    <row r="8" spans="1:20" ht="37.5" customHeight="1">
      <c r="A8" s="261"/>
      <c r="B8" s="216"/>
      <c r="C8" s="535" t="s">
        <v>150</v>
      </c>
      <c r="D8" s="536"/>
      <c r="E8" s="260"/>
      <c r="F8" s="535" t="s">
        <v>145</v>
      </c>
      <c r="G8" s="536"/>
      <c r="H8" s="260"/>
      <c r="I8" s="539" t="s">
        <v>128</v>
      </c>
      <c r="J8" s="536"/>
      <c r="K8" s="552">
        <v>2013</v>
      </c>
      <c r="L8" s="553"/>
      <c r="M8" s="553"/>
      <c r="N8" s="554"/>
      <c r="O8" s="539" t="s">
        <v>134</v>
      </c>
      <c r="P8" s="536"/>
      <c r="Q8" s="200" t="s">
        <v>0</v>
      </c>
      <c r="S8" s="259"/>
      <c r="T8" s="200"/>
    </row>
    <row r="9" spans="1:20" ht="14.25" customHeight="1">
      <c r="A9" s="216"/>
      <c r="B9" s="216"/>
      <c r="C9" s="550"/>
      <c r="D9" s="551"/>
      <c r="E9" s="260"/>
      <c r="F9" s="537"/>
      <c r="G9" s="538"/>
      <c r="H9" s="260"/>
      <c r="I9" s="537"/>
      <c r="J9" s="538"/>
      <c r="K9" s="555" t="s">
        <v>102</v>
      </c>
      <c r="L9" s="556"/>
      <c r="M9" s="531" t="s">
        <v>111</v>
      </c>
      <c r="N9" s="532"/>
      <c r="O9" s="537"/>
      <c r="P9" s="538"/>
      <c r="Q9" s="200" t="s">
        <v>0</v>
      </c>
      <c r="S9" s="259"/>
      <c r="T9" s="200"/>
    </row>
    <row r="10" spans="1:20" hidden="1">
      <c r="A10" s="533" t="s">
        <v>112</v>
      </c>
      <c r="B10" s="216"/>
      <c r="C10" s="258"/>
      <c r="D10" s="257"/>
      <c r="E10" s="255"/>
      <c r="F10" s="258"/>
      <c r="G10" s="257"/>
      <c r="H10" s="255"/>
      <c r="I10" s="258"/>
      <c r="J10" s="257"/>
      <c r="K10" s="258"/>
      <c r="L10" s="257"/>
      <c r="M10" s="256"/>
      <c r="N10" s="257"/>
      <c r="O10" s="258"/>
      <c r="P10" s="257"/>
      <c r="Q10" s="200" t="s">
        <v>0</v>
      </c>
      <c r="S10" s="256"/>
      <c r="T10" s="200"/>
    </row>
    <row r="11" spans="1:20" ht="25.5">
      <c r="A11" s="534"/>
      <c r="B11" s="216"/>
      <c r="C11" s="254" t="s">
        <v>113</v>
      </c>
      <c r="D11" s="253" t="s">
        <v>114</v>
      </c>
      <c r="E11" s="255"/>
      <c r="F11" s="254" t="s">
        <v>113</v>
      </c>
      <c r="G11" s="253" t="s">
        <v>114</v>
      </c>
      <c r="H11" s="255"/>
      <c r="I11" s="254" t="s">
        <v>113</v>
      </c>
      <c r="J11" s="253" t="s">
        <v>114</v>
      </c>
      <c r="K11" s="254" t="s">
        <v>113</v>
      </c>
      <c r="L11" s="253" t="s">
        <v>114</v>
      </c>
      <c r="M11" s="254" t="s">
        <v>113</v>
      </c>
      <c r="N11" s="253" t="s">
        <v>114</v>
      </c>
      <c r="O11" s="254" t="s">
        <v>113</v>
      </c>
      <c r="P11" s="253" t="s">
        <v>114</v>
      </c>
      <c r="Q11" s="200" t="s">
        <v>0</v>
      </c>
      <c r="S11" s="252"/>
      <c r="T11" s="200"/>
    </row>
    <row r="12" spans="1:20" ht="15">
      <c r="A12" s="444"/>
      <c r="B12" s="216"/>
      <c r="C12" s="226"/>
      <c r="D12" s="225"/>
      <c r="E12" s="230"/>
      <c r="F12" s="226"/>
      <c r="G12" s="225"/>
      <c r="H12" s="230"/>
      <c r="I12" s="226"/>
      <c r="J12" s="225"/>
      <c r="K12" s="226"/>
      <c r="L12" s="227"/>
      <c r="M12" s="251"/>
      <c r="N12" s="225"/>
      <c r="O12" s="226"/>
      <c r="P12" s="225"/>
      <c r="Q12" s="200" t="s">
        <v>0</v>
      </c>
      <c r="S12" s="215"/>
      <c r="T12" s="200"/>
    </row>
    <row r="13" spans="1:20" ht="25.5">
      <c r="A13" s="232" t="s">
        <v>164</v>
      </c>
      <c r="B13" s="216"/>
      <c r="C13" s="226"/>
      <c r="D13" s="250"/>
      <c r="E13" s="230"/>
      <c r="F13" s="226"/>
      <c r="G13" s="250"/>
      <c r="H13" s="230"/>
      <c r="I13" s="226"/>
      <c r="J13" s="250"/>
      <c r="K13" s="226"/>
      <c r="L13" s="227"/>
      <c r="M13" s="226"/>
      <c r="N13" s="250"/>
      <c r="O13" s="226"/>
      <c r="P13" s="250"/>
      <c r="Q13" s="200" t="s">
        <v>0</v>
      </c>
      <c r="S13" s="249"/>
      <c r="T13" s="200"/>
    </row>
    <row r="14" spans="1:20">
      <c r="A14" s="237" t="s">
        <v>115</v>
      </c>
      <c r="B14" s="216"/>
      <c r="C14" s="226"/>
      <c r="D14" s="250"/>
      <c r="E14" s="230"/>
      <c r="F14" s="226"/>
      <c r="G14" s="250"/>
      <c r="H14" s="230"/>
      <c r="I14" s="226">
        <f t="shared" ref="I14:J16" si="0">+F14+C14</f>
        <v>0</v>
      </c>
      <c r="J14" s="225">
        <f t="shared" si="0"/>
        <v>0</v>
      </c>
      <c r="K14" s="226"/>
      <c r="L14" s="227"/>
      <c r="M14" s="226"/>
      <c r="N14" s="250"/>
      <c r="O14" s="226">
        <f t="shared" ref="O14:P16" si="1">+I14+K14+M14</f>
        <v>0</v>
      </c>
      <c r="P14" s="225">
        <f t="shared" si="1"/>
        <v>0</v>
      </c>
      <c r="Q14" s="200" t="s">
        <v>0</v>
      </c>
      <c r="S14" s="249"/>
      <c r="T14" s="200"/>
    </row>
    <row r="15" spans="1:20">
      <c r="A15" s="231" t="s">
        <v>152</v>
      </c>
      <c r="B15" s="216"/>
      <c r="C15" s="226"/>
      <c r="D15" s="250"/>
      <c r="E15" s="230"/>
      <c r="F15" s="226"/>
      <c r="G15" s="250"/>
      <c r="H15" s="230"/>
      <c r="I15" s="226">
        <f t="shared" si="0"/>
        <v>0</v>
      </c>
      <c r="J15" s="225">
        <f t="shared" si="0"/>
        <v>0</v>
      </c>
      <c r="K15" s="226"/>
      <c r="L15" s="227"/>
      <c r="M15" s="226"/>
      <c r="N15" s="250"/>
      <c r="O15" s="226">
        <f t="shared" si="1"/>
        <v>0</v>
      </c>
      <c r="P15" s="225">
        <f t="shared" si="1"/>
        <v>0</v>
      </c>
      <c r="Q15" s="200" t="s">
        <v>0</v>
      </c>
      <c r="S15" s="249"/>
      <c r="T15" s="200"/>
    </row>
    <row r="16" spans="1:20" ht="13.5" customHeight="1">
      <c r="A16" s="237" t="s">
        <v>153</v>
      </c>
      <c r="B16" s="248"/>
      <c r="C16" s="244"/>
      <c r="D16" s="243"/>
      <c r="E16" s="247"/>
      <c r="F16" s="244"/>
      <c r="G16" s="243"/>
      <c r="H16" s="246"/>
      <c r="I16" s="226">
        <f t="shared" si="0"/>
        <v>0</v>
      </c>
      <c r="J16" s="225">
        <f t="shared" si="0"/>
        <v>0</v>
      </c>
      <c r="K16" s="244"/>
      <c r="L16" s="245"/>
      <c r="M16" s="244"/>
      <c r="N16" s="243"/>
      <c r="O16" s="244">
        <f t="shared" si="1"/>
        <v>0</v>
      </c>
      <c r="P16" s="243">
        <f t="shared" si="1"/>
        <v>0</v>
      </c>
      <c r="Q16" s="200" t="s">
        <v>0</v>
      </c>
      <c r="S16" s="242"/>
      <c r="T16" s="200"/>
    </row>
    <row r="17" spans="1:20" s="241" customFormat="1">
      <c r="A17" s="224" t="s">
        <v>116</v>
      </c>
      <c r="B17" s="223"/>
      <c r="C17" s="219">
        <f>SUM(C14:C16)</f>
        <v>0</v>
      </c>
      <c r="D17" s="218">
        <f>SUM(D14:D16)</f>
        <v>0</v>
      </c>
      <c r="E17" s="222"/>
      <c r="F17" s="219">
        <f>SUM(F14:F16)</f>
        <v>0</v>
      </c>
      <c r="G17" s="218">
        <f>SUM(G14:G16)</f>
        <v>0</v>
      </c>
      <c r="H17" s="221"/>
      <c r="I17" s="219">
        <f t="shared" ref="I17:P17" si="2">SUM(I14:I16)</f>
        <v>0</v>
      </c>
      <c r="J17" s="218">
        <f t="shared" si="2"/>
        <v>0</v>
      </c>
      <c r="K17" s="219">
        <f t="shared" si="2"/>
        <v>0</v>
      </c>
      <c r="L17" s="218">
        <f t="shared" si="2"/>
        <v>0</v>
      </c>
      <c r="M17" s="219">
        <f t="shared" si="2"/>
        <v>0</v>
      </c>
      <c r="N17" s="218">
        <f t="shared" si="2"/>
        <v>0</v>
      </c>
      <c r="O17" s="219">
        <f t="shared" si="2"/>
        <v>0</v>
      </c>
      <c r="P17" s="218">
        <f t="shared" si="2"/>
        <v>0</v>
      </c>
      <c r="Q17" s="200" t="s">
        <v>0</v>
      </c>
      <c r="R17" s="199"/>
      <c r="S17" s="217"/>
      <c r="T17" s="200"/>
    </row>
    <row r="18" spans="1:20">
      <c r="A18" s="233"/>
      <c r="B18" s="216"/>
      <c r="C18" s="226"/>
      <c r="D18" s="225"/>
      <c r="E18" s="240"/>
      <c r="F18" s="226"/>
      <c r="G18" s="225"/>
      <c r="H18" s="240"/>
      <c r="I18" s="226"/>
      <c r="J18" s="225"/>
      <c r="K18" s="226"/>
      <c r="L18" s="227"/>
      <c r="M18" s="226"/>
      <c r="N18" s="225"/>
      <c r="O18" s="226"/>
      <c r="P18" s="225"/>
      <c r="Q18" s="200" t="s">
        <v>0</v>
      </c>
      <c r="S18" s="215"/>
      <c r="T18" s="200"/>
    </row>
    <row r="19" spans="1:20" ht="25.5">
      <c r="A19" s="232" t="s">
        <v>165</v>
      </c>
      <c r="B19" s="216"/>
      <c r="C19" s="226"/>
      <c r="D19" s="225"/>
      <c r="E19" s="236"/>
      <c r="F19" s="226"/>
      <c r="G19" s="225"/>
      <c r="H19" s="236"/>
      <c r="I19" s="226"/>
      <c r="J19" s="225"/>
      <c r="K19" s="226"/>
      <c r="L19" s="227"/>
      <c r="M19" s="226"/>
      <c r="N19" s="225"/>
      <c r="O19" s="239"/>
      <c r="P19" s="238"/>
      <c r="Q19" s="200" t="s">
        <v>0</v>
      </c>
      <c r="S19" s="215"/>
      <c r="T19" s="200"/>
    </row>
    <row r="20" spans="1:20">
      <c r="A20" s="237" t="s">
        <v>154</v>
      </c>
      <c r="B20" s="216"/>
      <c r="C20" s="226"/>
      <c r="D20" s="225"/>
      <c r="E20" s="236"/>
      <c r="F20" s="226"/>
      <c r="G20" s="225"/>
      <c r="H20" s="236"/>
      <c r="I20" s="226">
        <f t="shared" ref="I20:J25" si="3">+F20+C20</f>
        <v>0</v>
      </c>
      <c r="J20" s="225">
        <f t="shared" si="3"/>
        <v>0</v>
      </c>
      <c r="K20" s="226"/>
      <c r="L20" s="227"/>
      <c r="M20" s="226"/>
      <c r="N20" s="225"/>
      <c r="O20" s="226">
        <f t="shared" ref="O20:P25" si="4">+I20+K20+M20</f>
        <v>0</v>
      </c>
      <c r="P20" s="225">
        <f t="shared" si="4"/>
        <v>0</v>
      </c>
      <c r="Q20" s="200" t="s">
        <v>0</v>
      </c>
      <c r="S20" s="215"/>
      <c r="T20" s="200"/>
    </row>
    <row r="21" spans="1:20" ht="31.5" customHeight="1">
      <c r="A21" s="231" t="s">
        <v>159</v>
      </c>
      <c r="B21" s="216"/>
      <c r="C21" s="226"/>
      <c r="D21" s="225"/>
      <c r="E21" s="236"/>
      <c r="F21" s="226"/>
      <c r="G21" s="225"/>
      <c r="H21" s="236"/>
      <c r="I21" s="226">
        <f t="shared" si="3"/>
        <v>0</v>
      </c>
      <c r="J21" s="225">
        <f t="shared" si="3"/>
        <v>0</v>
      </c>
      <c r="K21" s="226"/>
      <c r="L21" s="227"/>
      <c r="M21" s="226"/>
      <c r="N21" s="225"/>
      <c r="O21" s="226">
        <f t="shared" si="4"/>
        <v>0</v>
      </c>
      <c r="P21" s="225">
        <f t="shared" si="4"/>
        <v>0</v>
      </c>
      <c r="Q21" s="200" t="s">
        <v>0</v>
      </c>
      <c r="S21" s="215"/>
      <c r="T21" s="200"/>
    </row>
    <row r="22" spans="1:20" ht="25.5">
      <c r="A22" s="231" t="s">
        <v>158</v>
      </c>
      <c r="B22" s="216"/>
      <c r="C22" s="226"/>
      <c r="D22" s="225"/>
      <c r="E22" s="236"/>
      <c r="F22" s="226"/>
      <c r="G22" s="225"/>
      <c r="H22" s="236"/>
      <c r="I22" s="226">
        <f t="shared" si="3"/>
        <v>0</v>
      </c>
      <c r="J22" s="225">
        <f t="shared" si="3"/>
        <v>0</v>
      </c>
      <c r="K22" s="226"/>
      <c r="L22" s="227"/>
      <c r="M22" s="226"/>
      <c r="N22" s="225"/>
      <c r="O22" s="226">
        <f t="shared" si="4"/>
        <v>0</v>
      </c>
      <c r="P22" s="225">
        <f t="shared" si="4"/>
        <v>0</v>
      </c>
      <c r="Q22" s="200" t="s">
        <v>0</v>
      </c>
      <c r="S22" s="215"/>
      <c r="T22" s="200"/>
    </row>
    <row r="23" spans="1:20">
      <c r="A23" s="231" t="s">
        <v>155</v>
      </c>
      <c r="B23" s="216"/>
      <c r="C23" s="226"/>
      <c r="D23" s="225"/>
      <c r="E23" s="236"/>
      <c r="F23" s="226"/>
      <c r="G23" s="225"/>
      <c r="H23" s="236"/>
      <c r="I23" s="226">
        <f t="shared" si="3"/>
        <v>0</v>
      </c>
      <c r="J23" s="225">
        <f t="shared" si="3"/>
        <v>0</v>
      </c>
      <c r="K23" s="226"/>
      <c r="L23" s="227"/>
      <c r="M23" s="226"/>
      <c r="N23" s="225"/>
      <c r="O23" s="226">
        <f t="shared" si="4"/>
        <v>0</v>
      </c>
      <c r="P23" s="225">
        <f t="shared" si="4"/>
        <v>0</v>
      </c>
      <c r="Q23" s="200" t="s">
        <v>0</v>
      </c>
      <c r="S23" s="215"/>
      <c r="T23" s="200"/>
    </row>
    <row r="24" spans="1:20">
      <c r="A24" s="237" t="s">
        <v>156</v>
      </c>
      <c r="B24" s="216"/>
      <c r="C24" s="226"/>
      <c r="D24" s="225"/>
      <c r="E24" s="236"/>
      <c r="F24" s="226"/>
      <c r="G24" s="225"/>
      <c r="H24" s="236"/>
      <c r="I24" s="226">
        <f t="shared" si="3"/>
        <v>0</v>
      </c>
      <c r="J24" s="225">
        <f t="shared" si="3"/>
        <v>0</v>
      </c>
      <c r="K24" s="226"/>
      <c r="L24" s="227"/>
      <c r="M24" s="226"/>
      <c r="N24" s="225"/>
      <c r="O24" s="226">
        <f t="shared" si="4"/>
        <v>0</v>
      </c>
      <c r="P24" s="225">
        <f t="shared" si="4"/>
        <v>0</v>
      </c>
      <c r="Q24" s="200" t="s">
        <v>0</v>
      </c>
      <c r="S24" s="215"/>
      <c r="T24" s="200"/>
    </row>
    <row r="25" spans="1:20">
      <c r="A25" s="231" t="s">
        <v>157</v>
      </c>
      <c r="B25" s="216"/>
      <c r="C25" s="226"/>
      <c r="D25" s="225"/>
      <c r="E25" s="236"/>
      <c r="F25" s="226"/>
      <c r="G25" s="225"/>
      <c r="H25" s="236"/>
      <c r="I25" s="226">
        <f t="shared" si="3"/>
        <v>0</v>
      </c>
      <c r="J25" s="225">
        <f t="shared" si="3"/>
        <v>0</v>
      </c>
      <c r="K25" s="226"/>
      <c r="L25" s="227"/>
      <c r="M25" s="226"/>
      <c r="N25" s="225"/>
      <c r="O25" s="226">
        <f t="shared" si="4"/>
        <v>0</v>
      </c>
      <c r="P25" s="225">
        <f t="shared" si="4"/>
        <v>0</v>
      </c>
      <c r="Q25" s="200" t="s">
        <v>0</v>
      </c>
      <c r="R25" s="215"/>
      <c r="S25" s="215"/>
      <c r="T25" s="200"/>
    </row>
    <row r="26" spans="1:20">
      <c r="A26" s="224" t="s">
        <v>117</v>
      </c>
      <c r="B26" s="223"/>
      <c r="C26" s="219">
        <f>SUM(C20:C25)</f>
        <v>0</v>
      </c>
      <c r="D26" s="218">
        <f>SUM(D20:D25)</f>
        <v>0</v>
      </c>
      <c r="E26" s="235"/>
      <c r="F26" s="219">
        <f>SUM(F20:F25)</f>
        <v>0</v>
      </c>
      <c r="G26" s="218">
        <f>SUM(G20:G25)</f>
        <v>0</v>
      </c>
      <c r="H26" s="234"/>
      <c r="I26" s="219">
        <f t="shared" ref="I26:P26" si="5">SUM(I20:I25)</f>
        <v>0</v>
      </c>
      <c r="J26" s="218">
        <f t="shared" si="5"/>
        <v>0</v>
      </c>
      <c r="K26" s="219">
        <f t="shared" si="5"/>
        <v>0</v>
      </c>
      <c r="L26" s="220">
        <f t="shared" si="5"/>
        <v>0</v>
      </c>
      <c r="M26" s="219">
        <f t="shared" si="5"/>
        <v>0</v>
      </c>
      <c r="N26" s="218">
        <f t="shared" si="5"/>
        <v>0</v>
      </c>
      <c r="O26" s="219">
        <f t="shared" si="5"/>
        <v>0</v>
      </c>
      <c r="P26" s="218">
        <f t="shared" si="5"/>
        <v>0</v>
      </c>
      <c r="Q26" s="200" t="s">
        <v>0</v>
      </c>
      <c r="R26" s="217"/>
      <c r="S26" s="217"/>
      <c r="T26" s="200"/>
    </row>
    <row r="27" spans="1:20">
      <c r="A27" s="233"/>
      <c r="B27" s="216"/>
      <c r="C27" s="226"/>
      <c r="D27" s="225"/>
      <c r="E27" s="216"/>
      <c r="F27" s="226"/>
      <c r="G27" s="225"/>
      <c r="H27" s="216"/>
      <c r="I27" s="226"/>
      <c r="J27" s="225"/>
      <c r="K27" s="226"/>
      <c r="L27" s="227"/>
      <c r="M27" s="226"/>
      <c r="N27" s="225"/>
      <c r="O27" s="226"/>
      <c r="P27" s="225"/>
      <c r="Q27" s="200" t="s">
        <v>0</v>
      </c>
      <c r="R27" s="215"/>
      <c r="S27" s="215"/>
      <c r="T27" s="200"/>
    </row>
    <row r="28" spans="1:20" ht="39" customHeight="1">
      <c r="A28" s="232" t="s">
        <v>166</v>
      </c>
      <c r="B28" s="216"/>
      <c r="C28" s="226"/>
      <c r="D28" s="225"/>
      <c r="E28" s="230"/>
      <c r="F28" s="226"/>
      <c r="G28" s="225"/>
      <c r="H28" s="230"/>
      <c r="I28" s="226"/>
      <c r="J28" s="225"/>
      <c r="K28" s="226"/>
      <c r="L28" s="227"/>
      <c r="M28" s="226"/>
      <c r="N28" s="225"/>
      <c r="O28" s="226"/>
      <c r="P28" s="225"/>
      <c r="Q28" s="200" t="s">
        <v>0</v>
      </c>
      <c r="R28" s="215"/>
      <c r="S28" s="215"/>
      <c r="T28" s="200"/>
    </row>
    <row r="29" spans="1:20" ht="30" customHeight="1">
      <c r="A29" s="231" t="s">
        <v>160</v>
      </c>
      <c r="B29" s="216"/>
      <c r="C29" s="226">
        <v>164</v>
      </c>
      <c r="D29" s="225">
        <v>32764</v>
      </c>
      <c r="E29" s="230"/>
      <c r="F29" s="226">
        <v>164</v>
      </c>
      <c r="G29" s="225">
        <v>37004</v>
      </c>
      <c r="H29" s="230"/>
      <c r="I29" s="226">
        <v>0</v>
      </c>
      <c r="J29" s="225">
        <v>37004</v>
      </c>
      <c r="K29" s="226">
        <v>0</v>
      </c>
      <c r="L29" s="227">
        <v>1228</v>
      </c>
      <c r="M29" s="226">
        <v>0</v>
      </c>
      <c r="N29" s="225">
        <v>-130</v>
      </c>
      <c r="O29" s="226">
        <v>0</v>
      </c>
      <c r="P29" s="225">
        <f>+J29+L29+N29</f>
        <v>38102</v>
      </c>
      <c r="Q29" s="200" t="s">
        <v>0</v>
      </c>
      <c r="R29" s="215"/>
      <c r="S29" s="215"/>
      <c r="T29" s="200"/>
    </row>
    <row r="30" spans="1:20" ht="38.25">
      <c r="A30" s="231" t="s">
        <v>161</v>
      </c>
      <c r="B30" s="216"/>
      <c r="C30" s="226"/>
      <c r="D30" s="225"/>
      <c r="E30" s="230"/>
      <c r="F30" s="226"/>
      <c r="G30" s="225"/>
      <c r="H30" s="230"/>
      <c r="I30" s="226">
        <f t="shared" ref="I30:J32" si="6">+F30+C30</f>
        <v>0</v>
      </c>
      <c r="J30" s="225">
        <f t="shared" si="6"/>
        <v>0</v>
      </c>
      <c r="K30" s="226"/>
      <c r="L30" s="227"/>
      <c r="M30" s="226"/>
      <c r="N30" s="225"/>
      <c r="O30" s="226">
        <f>+I30+K30+M30</f>
        <v>0</v>
      </c>
      <c r="P30" s="225">
        <f>+J30+L30+N30</f>
        <v>0</v>
      </c>
      <c r="Q30" s="200" t="s">
        <v>0</v>
      </c>
      <c r="R30" s="215"/>
      <c r="S30" s="215"/>
      <c r="T30" s="200"/>
    </row>
    <row r="31" spans="1:20" ht="42" customHeight="1">
      <c r="A31" s="231" t="s">
        <v>162</v>
      </c>
      <c r="B31" s="216"/>
      <c r="C31" s="226"/>
      <c r="D31" s="225"/>
      <c r="E31" s="230"/>
      <c r="F31" s="226"/>
      <c r="G31" s="225"/>
      <c r="H31" s="230"/>
      <c r="I31" s="226">
        <f t="shared" si="6"/>
        <v>0</v>
      </c>
      <c r="J31" s="225">
        <f t="shared" si="6"/>
        <v>0</v>
      </c>
      <c r="K31" s="226"/>
      <c r="L31" s="227"/>
      <c r="M31" s="226"/>
      <c r="N31" s="225"/>
      <c r="O31" s="226">
        <f>+I31+K31+M31</f>
        <v>0</v>
      </c>
      <c r="P31" s="225">
        <f>+J31+L31+N31</f>
        <v>0</v>
      </c>
      <c r="Q31" s="200" t="s">
        <v>0</v>
      </c>
      <c r="R31" s="215"/>
      <c r="S31" s="215"/>
      <c r="T31" s="200"/>
    </row>
    <row r="32" spans="1:20" ht="25.5">
      <c r="A32" s="231" t="s">
        <v>163</v>
      </c>
      <c r="B32" s="216"/>
      <c r="C32" s="226"/>
      <c r="D32" s="225"/>
      <c r="E32" s="230"/>
      <c r="F32" s="226"/>
      <c r="G32" s="225"/>
      <c r="H32" s="230"/>
      <c r="I32" s="229">
        <f t="shared" si="6"/>
        <v>0</v>
      </c>
      <c r="J32" s="228">
        <f t="shared" si="6"/>
        <v>0</v>
      </c>
      <c r="K32" s="226"/>
      <c r="L32" s="227"/>
      <c r="M32" s="226"/>
      <c r="N32" s="225"/>
      <c r="O32" s="226">
        <f>+I32+K32+M32</f>
        <v>0</v>
      </c>
      <c r="P32" s="225">
        <f>+J32+L32+N32</f>
        <v>0</v>
      </c>
      <c r="Q32" s="200" t="s">
        <v>0</v>
      </c>
      <c r="R32" s="215"/>
      <c r="S32" s="215"/>
      <c r="T32" s="200"/>
    </row>
    <row r="33" spans="1:20">
      <c r="A33" s="224" t="s">
        <v>118</v>
      </c>
      <c r="B33" s="223"/>
      <c r="C33" s="219">
        <f>SUM(C29:C32)</f>
        <v>164</v>
      </c>
      <c r="D33" s="218">
        <f>SUM(D29:D32)</f>
        <v>32764</v>
      </c>
      <c r="E33" s="222"/>
      <c r="F33" s="219">
        <f>SUM(F29:F32)</f>
        <v>164</v>
      </c>
      <c r="G33" s="218">
        <f>SUM(G29:G32)</f>
        <v>37004</v>
      </c>
      <c r="H33" s="221"/>
      <c r="I33" s="219">
        <f t="shared" ref="I33:P33" si="7">SUM(I29:I32)</f>
        <v>0</v>
      </c>
      <c r="J33" s="218">
        <f t="shared" si="7"/>
        <v>37004</v>
      </c>
      <c r="K33" s="219">
        <f t="shared" si="7"/>
        <v>0</v>
      </c>
      <c r="L33" s="220">
        <f t="shared" si="7"/>
        <v>1228</v>
      </c>
      <c r="M33" s="219">
        <f t="shared" si="7"/>
        <v>0</v>
      </c>
      <c r="N33" s="218">
        <f t="shared" si="7"/>
        <v>-130</v>
      </c>
      <c r="O33" s="219">
        <f t="shared" si="7"/>
        <v>0</v>
      </c>
      <c r="P33" s="218">
        <f t="shared" si="7"/>
        <v>38102</v>
      </c>
      <c r="Q33" s="200" t="s">
        <v>0</v>
      </c>
      <c r="R33" s="217"/>
      <c r="S33" s="217"/>
      <c r="T33" s="200"/>
    </row>
    <row r="34" spans="1:20" s="395" customFormat="1">
      <c r="A34" s="388"/>
      <c r="B34" s="389"/>
      <c r="C34" s="390"/>
      <c r="D34" s="390"/>
      <c r="E34" s="391"/>
      <c r="F34" s="390"/>
      <c r="G34" s="390"/>
      <c r="H34" s="391"/>
      <c r="I34" s="390"/>
      <c r="J34" s="390"/>
      <c r="K34" s="390"/>
      <c r="L34" s="390"/>
      <c r="M34" s="392"/>
      <c r="N34" s="390"/>
      <c r="O34" s="390"/>
      <c r="P34" s="390"/>
      <c r="Q34" s="393"/>
      <c r="R34" s="394"/>
      <c r="S34" s="394"/>
      <c r="T34" s="393"/>
    </row>
    <row r="35" spans="1:20" s="395" customFormat="1">
      <c r="A35" s="396" t="s">
        <v>188</v>
      </c>
      <c r="B35" s="389"/>
      <c r="C35" s="397"/>
      <c r="D35" s="398">
        <v>4240</v>
      </c>
      <c r="E35" s="391"/>
      <c r="F35" s="397"/>
      <c r="G35" s="398">
        <v>0</v>
      </c>
      <c r="H35" s="391"/>
      <c r="I35" s="397"/>
      <c r="J35" s="398">
        <v>0</v>
      </c>
      <c r="K35" s="397"/>
      <c r="L35" s="398">
        <v>0</v>
      </c>
      <c r="M35" s="397"/>
      <c r="N35" s="398">
        <v>0</v>
      </c>
      <c r="O35" s="397"/>
      <c r="P35" s="398">
        <v>0</v>
      </c>
      <c r="Q35" s="393"/>
      <c r="R35" s="394"/>
      <c r="S35" s="394"/>
      <c r="T35" s="393"/>
    </row>
    <row r="36" spans="1:20" s="395" customFormat="1" ht="13.5" thickBot="1">
      <c r="A36" s="255"/>
      <c r="B36" s="255"/>
      <c r="C36" s="255"/>
      <c r="D36" s="255"/>
      <c r="E36" s="255"/>
      <c r="F36" s="255"/>
      <c r="G36" s="255"/>
      <c r="H36" s="255"/>
      <c r="I36" s="255"/>
      <c r="J36" s="255"/>
      <c r="K36" s="399"/>
      <c r="L36" s="399"/>
      <c r="M36" s="400"/>
      <c r="N36" s="255"/>
      <c r="O36" s="255"/>
      <c r="P36" s="255"/>
      <c r="Q36" s="393" t="s">
        <v>0</v>
      </c>
      <c r="R36" s="401"/>
      <c r="S36" s="401"/>
      <c r="T36" s="393"/>
    </row>
    <row r="37" spans="1:20" s="409" customFormat="1" ht="18.75" customHeight="1" thickBot="1">
      <c r="A37" s="402" t="s">
        <v>119</v>
      </c>
      <c r="B37" s="403"/>
      <c r="C37" s="404">
        <f>C17+C26+C33</f>
        <v>164</v>
      </c>
      <c r="D37" s="405">
        <f>SUM(D33:D35)</f>
        <v>37004</v>
      </c>
      <c r="E37" s="406"/>
      <c r="F37" s="404">
        <f>F17+F26+F33</f>
        <v>164</v>
      </c>
      <c r="G37" s="405">
        <f>G17+G26+G33</f>
        <v>37004</v>
      </c>
      <c r="H37" s="406"/>
      <c r="I37" s="404">
        <f t="shared" ref="I37:P37" si="8">I17+I26+I33</f>
        <v>0</v>
      </c>
      <c r="J37" s="405">
        <f t="shared" si="8"/>
        <v>37004</v>
      </c>
      <c r="K37" s="404">
        <f t="shared" si="8"/>
        <v>0</v>
      </c>
      <c r="L37" s="405">
        <f t="shared" si="8"/>
        <v>1228</v>
      </c>
      <c r="M37" s="404">
        <f t="shared" si="8"/>
        <v>0</v>
      </c>
      <c r="N37" s="405">
        <f t="shared" si="8"/>
        <v>-130</v>
      </c>
      <c r="O37" s="404">
        <f t="shared" si="8"/>
        <v>0</v>
      </c>
      <c r="P37" s="405">
        <f t="shared" si="8"/>
        <v>38102</v>
      </c>
      <c r="Q37" s="393" t="s">
        <v>12</v>
      </c>
      <c r="R37" s="407"/>
      <c r="S37" s="408"/>
      <c r="T37" s="393"/>
    </row>
    <row r="38" spans="1:20">
      <c r="A38" s="214"/>
      <c r="B38" s="214"/>
      <c r="C38" s="213"/>
      <c r="D38" s="212"/>
      <c r="E38" s="214"/>
      <c r="F38" s="213"/>
      <c r="G38" s="212"/>
      <c r="H38" s="214"/>
      <c r="I38" s="213"/>
      <c r="J38" s="212"/>
      <c r="K38" s="211"/>
      <c r="L38" s="211"/>
      <c r="M38" s="211"/>
      <c r="N38" s="211"/>
      <c r="O38" s="211"/>
      <c r="P38" s="211"/>
      <c r="Q38" s="211"/>
      <c r="R38" s="210"/>
      <c r="S38" s="210"/>
      <c r="T38" s="200"/>
    </row>
    <row r="39" spans="1:20">
      <c r="A39" s="214"/>
      <c r="B39" s="214"/>
      <c r="C39" s="213"/>
      <c r="D39" s="212"/>
      <c r="E39" s="214"/>
      <c r="F39" s="213"/>
      <c r="G39" s="212"/>
      <c r="H39" s="214"/>
      <c r="I39" s="213"/>
      <c r="J39" s="212"/>
      <c r="K39" s="211"/>
      <c r="L39" s="211"/>
      <c r="M39" s="211"/>
      <c r="N39" s="211"/>
      <c r="O39" s="211"/>
      <c r="P39" s="211"/>
      <c r="Q39" s="211"/>
      <c r="R39" s="210"/>
      <c r="S39" s="210"/>
      <c r="T39" s="200"/>
    </row>
    <row r="40" spans="1:20">
      <c r="A40" s="214"/>
      <c r="B40" s="214"/>
      <c r="C40" s="213"/>
      <c r="D40" s="212"/>
      <c r="E40" s="214"/>
      <c r="F40" s="213"/>
      <c r="G40" s="212"/>
      <c r="H40" s="214"/>
      <c r="I40" s="213"/>
      <c r="J40" s="212"/>
      <c r="K40" s="211"/>
      <c r="L40" s="211"/>
      <c r="M40" s="211"/>
      <c r="N40" s="211"/>
      <c r="O40" s="211"/>
      <c r="P40" s="211"/>
      <c r="Q40" s="211"/>
      <c r="R40" s="210"/>
      <c r="S40" s="210"/>
    </row>
    <row r="41" spans="1:20" ht="204.75" customHeight="1">
      <c r="A41" s="209"/>
      <c r="C41" s="209"/>
      <c r="D41" s="208"/>
    </row>
    <row r="42" spans="1:20" ht="15">
      <c r="A42" s="540"/>
      <c r="B42" s="541"/>
      <c r="C42" s="541"/>
      <c r="D42" s="541"/>
      <c r="E42" s="541"/>
      <c r="F42" s="541"/>
      <c r="G42" s="541"/>
      <c r="H42" s="207"/>
      <c r="I42" s="206"/>
      <c r="J42" s="206"/>
      <c r="K42" s="206"/>
      <c r="L42" s="206"/>
      <c r="M42" s="206"/>
      <c r="N42" s="206"/>
      <c r="O42" s="206"/>
      <c r="P42" s="206"/>
      <c r="Q42" s="206"/>
      <c r="R42" s="206"/>
      <c r="S42" s="206"/>
    </row>
    <row r="43" spans="1:20">
      <c r="A43" s="205"/>
      <c r="B43" s="205"/>
      <c r="C43" s="205"/>
      <c r="D43" s="205"/>
      <c r="E43" s="205"/>
      <c r="F43" s="205"/>
      <c r="G43" s="205"/>
      <c r="H43" s="205"/>
      <c r="I43" s="204"/>
      <c r="J43" s="204"/>
      <c r="K43" s="204"/>
      <c r="L43" s="204"/>
      <c r="M43" s="204"/>
      <c r="N43" s="204"/>
      <c r="O43" s="204"/>
      <c r="P43" s="204"/>
      <c r="Q43" s="204"/>
      <c r="R43" s="204"/>
      <c r="S43" s="204"/>
    </row>
    <row r="44" spans="1:20" ht="57" customHeight="1">
      <c r="A44" s="542"/>
      <c r="B44" s="543"/>
      <c r="C44" s="543"/>
      <c r="D44" s="543"/>
      <c r="E44" s="543"/>
      <c r="F44" s="543"/>
      <c r="G44" s="543"/>
      <c r="H44" s="203"/>
      <c r="I44" s="202"/>
      <c r="J44" s="201"/>
      <c r="K44" s="201"/>
      <c r="L44" s="201"/>
      <c r="M44" s="201"/>
      <c r="N44" s="201"/>
      <c r="O44" s="201"/>
      <c r="P44" s="201"/>
      <c r="Q44" s="201"/>
      <c r="R44" s="201"/>
      <c r="S44" s="201"/>
    </row>
    <row r="45" spans="1:20" ht="33.75" customHeight="1">
      <c r="A45" s="542"/>
      <c r="B45" s="543"/>
      <c r="C45" s="543"/>
      <c r="D45" s="543"/>
      <c r="E45" s="543"/>
      <c r="F45" s="543"/>
      <c r="G45" s="543"/>
      <c r="H45" s="203"/>
      <c r="I45" s="202"/>
      <c r="J45" s="201"/>
      <c r="K45" s="201"/>
      <c r="L45" s="201"/>
      <c r="M45" s="201"/>
      <c r="N45" s="201"/>
      <c r="O45" s="201"/>
      <c r="P45" s="201"/>
      <c r="Q45" s="201"/>
      <c r="R45" s="201"/>
      <c r="S45" s="201"/>
    </row>
    <row r="46" spans="1:20" ht="15">
      <c r="A46" s="528"/>
      <c r="B46" s="529"/>
      <c r="C46" s="529"/>
      <c r="D46" s="529"/>
      <c r="E46" s="529"/>
      <c r="F46" s="529"/>
      <c r="G46" s="529"/>
      <c r="H46" s="529"/>
      <c r="I46" s="529"/>
      <c r="J46" s="530"/>
      <c r="K46" s="530"/>
      <c r="L46" s="530"/>
      <c r="M46" s="530"/>
      <c r="N46" s="530"/>
      <c r="O46" s="530"/>
      <c r="P46" s="530"/>
      <c r="Q46" s="530"/>
      <c r="R46" s="530"/>
      <c r="S46" s="530"/>
    </row>
    <row r="47" spans="1:20" ht="15">
      <c r="A47" s="528"/>
      <c r="B47" s="529"/>
      <c r="C47" s="529"/>
      <c r="D47" s="529"/>
      <c r="E47" s="529"/>
      <c r="F47" s="529"/>
      <c r="G47" s="529"/>
      <c r="H47" s="529"/>
      <c r="I47" s="529"/>
      <c r="J47" s="530"/>
      <c r="K47" s="530"/>
      <c r="L47" s="530"/>
      <c r="M47" s="530"/>
      <c r="N47" s="530"/>
      <c r="O47" s="530"/>
      <c r="P47" s="530"/>
      <c r="Q47" s="530"/>
      <c r="R47" s="530"/>
      <c r="S47" s="530"/>
    </row>
    <row r="48" spans="1:20">
      <c r="S48" s="200"/>
    </row>
  </sheetData>
  <mergeCells count="17">
    <mergeCell ref="A1:P1"/>
    <mergeCell ref="A3:P3"/>
    <mergeCell ref="A4:P4"/>
    <mergeCell ref="A5:P5"/>
    <mergeCell ref="C8:D9"/>
    <mergeCell ref="K8:N8"/>
    <mergeCell ref="K9:L9"/>
    <mergeCell ref="I8:J9"/>
    <mergeCell ref="A47:S47"/>
    <mergeCell ref="M9:N9"/>
    <mergeCell ref="A10:A11"/>
    <mergeCell ref="F8:G9"/>
    <mergeCell ref="O8:P9"/>
    <mergeCell ref="A46:S46"/>
    <mergeCell ref="A42:G42"/>
    <mergeCell ref="A45:G45"/>
    <mergeCell ref="A44:G44"/>
  </mergeCells>
  <printOptions horizontalCentered="1"/>
  <pageMargins left="0.75" right="0.75" top="1" bottom="0.79" header="0.5" footer="0.5"/>
  <pageSetup scale="54" orientation="landscape" r:id="rId1"/>
  <headerFooter alignWithMargins="0">
    <oddFooter>&amp;C&amp;"Times New Roman,Regular"Exhibit D - Resources by DOJ Strategic Goals &amp; Strategic Objectives</oddFooter>
  </headerFooter>
</worksheet>
</file>

<file path=xl/worksheets/sheet3.xml><?xml version="1.0" encoding="utf-8"?>
<worksheet xmlns="http://schemas.openxmlformats.org/spreadsheetml/2006/main" xmlns:r="http://schemas.openxmlformats.org/officeDocument/2006/relationships">
  <dimension ref="A1:X35"/>
  <sheetViews>
    <sheetView view="pageBreakPreview" zoomScaleNormal="100" zoomScaleSheetLayoutView="100" workbookViewId="0">
      <selection activeCell="AG43" sqref="AG43"/>
    </sheetView>
  </sheetViews>
  <sheetFormatPr defaultRowHeight="15"/>
  <cols>
    <col min="1" max="1" width="44.33203125" style="195" customWidth="1"/>
    <col min="2" max="2" width="9.5546875" style="195" customWidth="1"/>
    <col min="3" max="3" width="13.109375" style="195" customWidth="1"/>
    <col min="4" max="4" width="10.33203125" style="195" customWidth="1"/>
    <col min="5" max="5" width="9.5546875" style="195" customWidth="1"/>
    <col min="6" max="6" width="16.77734375" style="195" customWidth="1"/>
    <col min="7" max="7" width="7.6640625" style="328" customWidth="1"/>
    <col min="8" max="8" width="7.77734375" style="328" customWidth="1"/>
    <col min="9" max="9" width="12.109375" style="328" customWidth="1"/>
    <col min="10" max="10" width="8.88671875" style="195"/>
    <col min="11" max="11" width="45.6640625" style="324" customWidth="1"/>
    <col min="12" max="16384" width="8.88671875" style="195"/>
  </cols>
  <sheetData>
    <row r="1" spans="1:24" ht="20.25">
      <c r="A1" s="573" t="s">
        <v>175</v>
      </c>
      <c r="B1" s="574"/>
      <c r="C1" s="574"/>
      <c r="D1" s="574"/>
      <c r="E1" s="574"/>
      <c r="F1" s="574"/>
      <c r="G1" s="574"/>
      <c r="H1" s="574"/>
      <c r="I1" s="574"/>
      <c r="J1" s="324" t="s">
        <v>0</v>
      </c>
    </row>
    <row r="2" spans="1:24" ht="15.75">
      <c r="A2" s="575" t="s">
        <v>100</v>
      </c>
      <c r="B2" s="575"/>
      <c r="C2" s="575"/>
      <c r="D2" s="575"/>
      <c r="E2" s="575"/>
      <c r="F2" s="575"/>
      <c r="G2" s="575"/>
      <c r="H2" s="575"/>
      <c r="I2" s="576"/>
      <c r="J2" s="324" t="s">
        <v>0</v>
      </c>
    </row>
    <row r="3" spans="1:24" ht="15" customHeight="1">
      <c r="A3" s="546" t="s">
        <v>79</v>
      </c>
      <c r="B3" s="547"/>
      <c r="C3" s="547"/>
      <c r="D3" s="547"/>
      <c r="E3" s="547"/>
      <c r="F3" s="547"/>
      <c r="G3" s="547"/>
      <c r="H3" s="547"/>
      <c r="I3" s="547"/>
      <c r="J3" s="324" t="s">
        <v>0</v>
      </c>
      <c r="L3" s="161"/>
      <c r="M3" s="161"/>
      <c r="N3" s="161"/>
      <c r="O3" s="161"/>
      <c r="P3" s="161"/>
      <c r="Q3" s="161"/>
      <c r="R3" s="161"/>
      <c r="S3" s="161"/>
      <c r="T3" s="161"/>
      <c r="U3" s="161"/>
      <c r="V3" s="161"/>
      <c r="W3" s="161"/>
      <c r="X3" s="161"/>
    </row>
    <row r="4" spans="1:24" ht="15.75">
      <c r="A4" s="548" t="str">
        <f>+'[1]B. Summary of Requirements '!A5</f>
        <v>Community Oriented Policing Services</v>
      </c>
      <c r="B4" s="547"/>
      <c r="C4" s="547"/>
      <c r="D4" s="547"/>
      <c r="E4" s="547"/>
      <c r="F4" s="547"/>
      <c r="G4" s="547"/>
      <c r="H4" s="547"/>
      <c r="I4" s="547"/>
      <c r="J4" s="324" t="s">
        <v>0</v>
      </c>
      <c r="L4" s="262"/>
      <c r="M4" s="161"/>
      <c r="N4" s="161"/>
      <c r="O4" s="161"/>
      <c r="P4" s="161"/>
      <c r="Q4" s="161"/>
      <c r="R4" s="161"/>
      <c r="S4" s="161"/>
      <c r="T4" s="161"/>
      <c r="U4" s="161"/>
      <c r="V4" s="161"/>
      <c r="W4" s="161"/>
      <c r="X4" s="161"/>
    </row>
    <row r="5" spans="1:24">
      <c r="A5" s="572" t="s">
        <v>84</v>
      </c>
      <c r="B5" s="572"/>
      <c r="C5" s="572"/>
      <c r="D5" s="572"/>
      <c r="E5" s="572"/>
      <c r="F5" s="572"/>
      <c r="G5" s="572"/>
      <c r="H5" s="572"/>
      <c r="I5" s="572"/>
      <c r="J5" s="324" t="s">
        <v>0</v>
      </c>
      <c r="L5" s="325"/>
      <c r="M5" s="161"/>
      <c r="N5" s="161"/>
      <c r="O5" s="161"/>
      <c r="P5" s="161"/>
      <c r="Q5" s="161"/>
      <c r="R5" s="161"/>
      <c r="S5" s="161"/>
      <c r="T5" s="161"/>
      <c r="U5" s="161"/>
      <c r="V5" s="161"/>
      <c r="W5" s="161"/>
      <c r="X5" s="161"/>
    </row>
    <row r="6" spans="1:24">
      <c r="A6" s="572"/>
      <c r="B6" s="572"/>
      <c r="C6" s="572"/>
      <c r="D6" s="572"/>
      <c r="E6" s="572"/>
      <c r="F6" s="572"/>
      <c r="G6" s="572"/>
      <c r="H6" s="572"/>
      <c r="I6" s="572"/>
      <c r="J6" s="324" t="s">
        <v>0</v>
      </c>
      <c r="L6" s="325"/>
      <c r="M6" s="161"/>
      <c r="N6" s="161"/>
      <c r="O6" s="161"/>
      <c r="P6" s="161"/>
      <c r="Q6" s="161"/>
      <c r="R6" s="161"/>
      <c r="S6" s="161"/>
      <c r="T6" s="161"/>
      <c r="U6" s="161"/>
      <c r="V6" s="161"/>
      <c r="W6" s="161"/>
      <c r="X6" s="161"/>
    </row>
    <row r="7" spans="1:24" ht="15.75">
      <c r="A7" s="326"/>
      <c r="B7" s="327"/>
      <c r="C7" s="327"/>
      <c r="D7" s="327"/>
      <c r="E7" s="327"/>
      <c r="F7" s="327"/>
      <c r="J7" s="324"/>
      <c r="K7" s="329"/>
      <c r="L7" s="325"/>
      <c r="M7" s="161"/>
      <c r="N7" s="161"/>
      <c r="O7" s="161"/>
      <c r="P7" s="161"/>
      <c r="Q7" s="161"/>
      <c r="R7" s="161"/>
      <c r="S7" s="161"/>
      <c r="T7" s="161"/>
      <c r="U7" s="161"/>
      <c r="V7" s="161"/>
      <c r="W7" s="161"/>
      <c r="X7" s="161"/>
    </row>
    <row r="8" spans="1:24">
      <c r="A8" s="565"/>
      <c r="B8" s="558"/>
      <c r="C8" s="558"/>
      <c r="D8" s="558"/>
      <c r="E8" s="558"/>
      <c r="F8" s="558"/>
      <c r="G8" s="330"/>
      <c r="H8" s="330"/>
      <c r="I8" s="330"/>
      <c r="J8" s="324" t="s">
        <v>0</v>
      </c>
      <c r="K8" s="329"/>
      <c r="L8" s="325"/>
      <c r="M8" s="161"/>
      <c r="N8" s="161"/>
      <c r="O8" s="161"/>
      <c r="P8" s="161"/>
      <c r="Q8" s="161"/>
      <c r="R8" s="161"/>
      <c r="S8" s="161"/>
      <c r="T8" s="161"/>
      <c r="U8" s="161"/>
      <c r="V8" s="161"/>
      <c r="W8" s="161"/>
      <c r="X8" s="161"/>
    </row>
    <row r="9" spans="1:24" ht="15.75">
      <c r="A9" s="566" t="s">
        <v>31</v>
      </c>
      <c r="B9" s="567"/>
      <c r="C9" s="567"/>
      <c r="D9" s="567"/>
      <c r="E9" s="567"/>
      <c r="F9" s="567"/>
      <c r="G9" s="567"/>
      <c r="H9" s="567"/>
      <c r="I9" s="567"/>
      <c r="J9" s="324" t="s">
        <v>0</v>
      </c>
      <c r="K9" s="329"/>
      <c r="L9" s="325"/>
      <c r="M9" s="325"/>
      <c r="N9" s="325"/>
    </row>
    <row r="10" spans="1:24" ht="15.75">
      <c r="A10" s="331"/>
      <c r="B10" s="331"/>
      <c r="C10" s="331"/>
      <c r="D10" s="331"/>
      <c r="E10" s="331"/>
      <c r="F10" s="331"/>
      <c r="G10" s="332" t="s">
        <v>81</v>
      </c>
      <c r="H10" s="332" t="s">
        <v>27</v>
      </c>
      <c r="I10" s="332" t="s">
        <v>101</v>
      </c>
      <c r="J10" s="324" t="s">
        <v>0</v>
      </c>
      <c r="K10" s="329"/>
      <c r="L10" s="325"/>
    </row>
    <row r="11" spans="1:24" s="333" customFormat="1" ht="46.5" customHeight="1">
      <c r="A11" s="568" t="s">
        <v>176</v>
      </c>
      <c r="B11" s="568"/>
      <c r="C11" s="568"/>
      <c r="D11" s="568"/>
      <c r="E11" s="568"/>
      <c r="F11" s="568"/>
      <c r="G11" s="330">
        <v>0</v>
      </c>
      <c r="H11" s="330">
        <v>0</v>
      </c>
      <c r="I11" s="330">
        <v>72</v>
      </c>
      <c r="J11" s="324"/>
      <c r="K11" s="329"/>
      <c r="L11" s="325"/>
    </row>
    <row r="12" spans="1:24" s="333" customFormat="1">
      <c r="A12" s="569" t="s">
        <v>102</v>
      </c>
      <c r="B12" s="570"/>
      <c r="C12" s="570"/>
      <c r="D12" s="570"/>
      <c r="E12" s="570"/>
      <c r="F12" s="570"/>
      <c r="G12" s="570"/>
      <c r="H12" s="570"/>
      <c r="I12" s="570"/>
      <c r="J12" s="324" t="s">
        <v>0</v>
      </c>
      <c r="K12" s="329"/>
      <c r="L12" s="325"/>
    </row>
    <row r="13" spans="1:24" s="355" customFormat="1" ht="31.5" customHeight="1">
      <c r="A13" s="571" t="s">
        <v>184</v>
      </c>
      <c r="B13" s="571"/>
      <c r="C13" s="571"/>
      <c r="D13" s="571"/>
      <c r="E13" s="571"/>
      <c r="F13" s="571"/>
      <c r="G13" s="330">
        <v>0</v>
      </c>
      <c r="H13" s="330">
        <v>0</v>
      </c>
      <c r="I13" s="330">
        <v>67</v>
      </c>
      <c r="J13" s="353" t="s">
        <v>0</v>
      </c>
      <c r="K13" s="356"/>
      <c r="L13" s="354"/>
    </row>
    <row r="14" spans="1:24" s="333" customFormat="1">
      <c r="A14" s="334"/>
      <c r="B14" s="335"/>
      <c r="C14" s="335"/>
      <c r="D14" s="335"/>
      <c r="E14" s="335"/>
      <c r="F14" s="335"/>
      <c r="G14" s="330"/>
      <c r="H14" s="330"/>
      <c r="I14" s="330"/>
      <c r="J14" s="324"/>
      <c r="K14" s="324"/>
      <c r="L14" s="325"/>
    </row>
    <row r="15" spans="1:24" s="333" customFormat="1" ht="92.25" customHeight="1">
      <c r="A15" s="561" t="s">
        <v>177</v>
      </c>
      <c r="B15" s="558"/>
      <c r="C15" s="558"/>
      <c r="D15" s="558"/>
      <c r="E15" s="558"/>
      <c r="F15" s="558"/>
      <c r="G15" s="330">
        <v>0</v>
      </c>
      <c r="H15" s="330">
        <v>0</v>
      </c>
      <c r="I15" s="330">
        <v>23</v>
      </c>
      <c r="J15" s="324"/>
      <c r="K15" s="324"/>
      <c r="L15" s="325"/>
    </row>
    <row r="16" spans="1:24" s="333" customFormat="1" ht="15" customHeight="1">
      <c r="A16" s="336"/>
      <c r="B16" s="336"/>
      <c r="C16" s="336"/>
      <c r="D16" s="336"/>
      <c r="E16" s="336"/>
      <c r="F16" s="336"/>
      <c r="G16" s="330"/>
      <c r="H16" s="330"/>
      <c r="I16" s="330"/>
      <c r="J16" s="324" t="s">
        <v>0</v>
      </c>
      <c r="K16" s="324"/>
      <c r="L16" s="325"/>
    </row>
    <row r="17" spans="1:12" s="333" customFormat="1" ht="45" customHeight="1">
      <c r="A17" s="561" t="s">
        <v>178</v>
      </c>
      <c r="B17" s="558"/>
      <c r="C17" s="558"/>
      <c r="D17" s="558"/>
      <c r="E17" s="558"/>
      <c r="F17" s="558"/>
      <c r="G17" s="330">
        <v>0</v>
      </c>
      <c r="H17" s="330">
        <v>0</v>
      </c>
      <c r="I17" s="330">
        <v>31</v>
      </c>
      <c r="J17" s="324" t="s">
        <v>0</v>
      </c>
      <c r="K17" s="324"/>
      <c r="L17" s="325"/>
    </row>
    <row r="18" spans="1:12" s="333" customFormat="1" ht="15" customHeight="1">
      <c r="A18" s="337"/>
      <c r="B18" s="337"/>
      <c r="C18" s="337"/>
      <c r="D18" s="337"/>
      <c r="E18" s="337"/>
      <c r="F18" s="337"/>
      <c r="G18" s="330"/>
      <c r="H18" s="330"/>
      <c r="I18" s="330"/>
      <c r="J18" s="324" t="s">
        <v>0</v>
      </c>
      <c r="K18" s="324"/>
      <c r="L18" s="325"/>
    </row>
    <row r="19" spans="1:12" s="333" customFormat="1" ht="43.5" customHeight="1">
      <c r="A19" s="562" t="s">
        <v>179</v>
      </c>
      <c r="B19" s="558"/>
      <c r="C19" s="558"/>
      <c r="D19" s="558"/>
      <c r="E19" s="558"/>
      <c r="F19" s="558"/>
      <c r="G19" s="330">
        <v>0</v>
      </c>
      <c r="H19" s="330">
        <v>0</v>
      </c>
      <c r="I19" s="330">
        <v>-2</v>
      </c>
      <c r="J19" s="324" t="s">
        <v>0</v>
      </c>
      <c r="K19" s="338"/>
      <c r="L19" s="325"/>
    </row>
    <row r="20" spans="1:12" s="333" customFormat="1" ht="11.25" customHeight="1">
      <c r="A20" s="330"/>
      <c r="B20" s="330"/>
      <c r="C20" s="330"/>
      <c r="D20" s="330"/>
      <c r="E20" s="330"/>
      <c r="F20" s="330"/>
      <c r="G20" s="330"/>
      <c r="H20" s="330"/>
      <c r="I20" s="330"/>
      <c r="J20" s="324" t="s">
        <v>0</v>
      </c>
      <c r="K20" s="324"/>
      <c r="L20" s="325"/>
    </row>
    <row r="21" spans="1:12" s="333" customFormat="1" ht="33.75" customHeight="1">
      <c r="A21" s="563" t="s">
        <v>180</v>
      </c>
      <c r="B21" s="564"/>
      <c r="C21" s="564"/>
      <c r="D21" s="564"/>
      <c r="E21" s="564"/>
      <c r="F21" s="564"/>
      <c r="G21" s="330">
        <v>0</v>
      </c>
      <c r="H21" s="330">
        <v>0</v>
      </c>
      <c r="I21" s="330">
        <v>177</v>
      </c>
      <c r="J21" s="324" t="s">
        <v>0</v>
      </c>
      <c r="K21" s="324"/>
      <c r="L21" s="325"/>
    </row>
    <row r="22" spans="1:12" s="333" customFormat="1" ht="15" customHeight="1">
      <c r="A22" s="339"/>
      <c r="B22" s="339"/>
      <c r="C22" s="339"/>
      <c r="D22" s="339"/>
      <c r="E22" s="339"/>
      <c r="F22" s="339"/>
      <c r="G22" s="330"/>
      <c r="H22" s="330"/>
      <c r="I22" s="330"/>
      <c r="J22" s="324" t="s">
        <v>0</v>
      </c>
      <c r="K22" s="324"/>
      <c r="L22" s="325"/>
    </row>
    <row r="23" spans="1:12" s="333" customFormat="1" ht="33" customHeight="1">
      <c r="A23" s="563" t="s">
        <v>181</v>
      </c>
      <c r="B23" s="564"/>
      <c r="C23" s="564"/>
      <c r="D23" s="564"/>
      <c r="E23" s="564"/>
      <c r="F23" s="564"/>
      <c r="G23" s="330">
        <v>0</v>
      </c>
      <c r="H23" s="330">
        <v>0</v>
      </c>
      <c r="I23" s="330">
        <v>58</v>
      </c>
      <c r="J23" s="324" t="s">
        <v>0</v>
      </c>
      <c r="K23" s="338"/>
      <c r="L23" s="325"/>
    </row>
    <row r="24" spans="1:12" s="333" customFormat="1" ht="15" customHeight="1">
      <c r="A24" s="340"/>
      <c r="B24" s="340"/>
      <c r="C24" s="340"/>
      <c r="D24" s="340"/>
      <c r="E24" s="340"/>
      <c r="F24" s="340"/>
      <c r="G24" s="330"/>
      <c r="H24" s="330"/>
      <c r="I24" s="330"/>
      <c r="J24" s="324" t="s">
        <v>0</v>
      </c>
      <c r="K24" s="329"/>
      <c r="L24" s="325"/>
    </row>
    <row r="25" spans="1:12" s="333" customFormat="1" ht="15" customHeight="1">
      <c r="A25" s="337"/>
      <c r="B25" s="337"/>
      <c r="C25" s="337"/>
      <c r="D25" s="337"/>
      <c r="E25" s="337"/>
      <c r="F25" s="337"/>
      <c r="G25" s="332" t="s">
        <v>81</v>
      </c>
      <c r="H25" s="332" t="s">
        <v>27</v>
      </c>
      <c r="I25" s="332" t="s">
        <v>101</v>
      </c>
      <c r="J25" s="324"/>
      <c r="K25" s="329"/>
      <c r="L25" s="325"/>
    </row>
    <row r="26" spans="1:12" s="333" customFormat="1" ht="62.25" customHeight="1">
      <c r="A26" s="557" t="s">
        <v>182</v>
      </c>
      <c r="B26" s="558"/>
      <c r="C26" s="558"/>
      <c r="D26" s="558"/>
      <c r="E26" s="558"/>
      <c r="F26" s="558"/>
      <c r="G26" s="330">
        <v>0</v>
      </c>
      <c r="H26" s="330">
        <v>0</v>
      </c>
      <c r="I26" s="438">
        <v>778</v>
      </c>
      <c r="J26" s="324" t="s">
        <v>0</v>
      </c>
      <c r="K26" s="329"/>
      <c r="L26" s="325"/>
    </row>
    <row r="27" spans="1:12" s="333" customFormat="1">
      <c r="A27" s="341"/>
      <c r="B27" s="342"/>
      <c r="C27" s="342"/>
      <c r="D27" s="342"/>
      <c r="E27" s="342"/>
      <c r="F27" s="342"/>
      <c r="G27" s="330"/>
      <c r="H27" s="330"/>
      <c r="I27" s="438"/>
      <c r="J27" s="324"/>
      <c r="K27" s="329"/>
      <c r="L27" s="325"/>
    </row>
    <row r="28" spans="1:12" s="333" customFormat="1" ht="30.75" customHeight="1">
      <c r="A28" s="557" t="s">
        <v>183</v>
      </c>
      <c r="B28" s="558"/>
      <c r="C28" s="558"/>
      <c r="D28" s="558"/>
      <c r="E28" s="558"/>
      <c r="F28" s="558"/>
      <c r="G28" s="330">
        <v>0</v>
      </c>
      <c r="H28" s="330">
        <v>0</v>
      </c>
      <c r="I28" s="438">
        <v>24</v>
      </c>
      <c r="J28" s="324"/>
      <c r="K28" s="329"/>
      <c r="L28" s="325"/>
    </row>
    <row r="29" spans="1:12" s="333" customFormat="1" ht="15" customHeight="1">
      <c r="A29" s="337"/>
      <c r="B29" s="337"/>
      <c r="C29" s="337"/>
      <c r="D29" s="337"/>
      <c r="E29" s="337"/>
      <c r="F29" s="337"/>
      <c r="G29" s="330"/>
      <c r="H29" s="330"/>
      <c r="I29" s="438"/>
      <c r="J29" s="324" t="s">
        <v>0</v>
      </c>
      <c r="K29" s="329"/>
      <c r="L29" s="325"/>
    </row>
    <row r="30" spans="1:12" s="333" customFormat="1" ht="15.75" customHeight="1">
      <c r="A30" s="337"/>
      <c r="B30" s="337"/>
      <c r="C30" s="337"/>
      <c r="D30" s="337"/>
      <c r="E30" s="337"/>
      <c r="F30" s="343" t="s">
        <v>82</v>
      </c>
      <c r="G30" s="330">
        <f>SUM(G13:G29)</f>
        <v>0</v>
      </c>
      <c r="H30" s="330">
        <f>SUM(H13:H29)</f>
        <v>0</v>
      </c>
      <c r="I30" s="438">
        <f>SUM(I11:I29)</f>
        <v>1228</v>
      </c>
      <c r="J30" s="324" t="s">
        <v>0</v>
      </c>
      <c r="K30" s="344"/>
      <c r="L30" s="325"/>
    </row>
    <row r="31" spans="1:12" s="333" customFormat="1" ht="14.25" customHeight="1">
      <c r="A31" s="345"/>
      <c r="B31" s="342"/>
      <c r="C31" s="342"/>
      <c r="D31" s="342"/>
      <c r="E31" s="342"/>
      <c r="F31" s="345"/>
      <c r="G31" s="330"/>
      <c r="H31" s="330"/>
      <c r="I31" s="438"/>
      <c r="J31" s="324" t="s">
        <v>0</v>
      </c>
      <c r="K31" s="324"/>
      <c r="L31" s="346"/>
    </row>
    <row r="32" spans="1:12" s="333" customFormat="1" ht="14.25" customHeight="1">
      <c r="A32" s="345"/>
      <c r="B32" s="342"/>
      <c r="C32" s="342"/>
      <c r="D32" s="342"/>
      <c r="E32" s="342"/>
      <c r="F32" s="343" t="s">
        <v>83</v>
      </c>
      <c r="G32" s="330">
        <f>+G30+G11</f>
        <v>0</v>
      </c>
      <c r="H32" s="330">
        <f>+H30+H11</f>
        <v>0</v>
      </c>
      <c r="I32" s="438">
        <f>+I30</f>
        <v>1228</v>
      </c>
      <c r="J32" s="324" t="s">
        <v>12</v>
      </c>
      <c r="K32" s="324"/>
      <c r="L32" s="346"/>
    </row>
    <row r="33" spans="1:12" s="333" customFormat="1" ht="18.75" customHeight="1">
      <c r="A33" s="347"/>
      <c r="B33" s="348"/>
      <c r="C33" s="348"/>
      <c r="D33" s="348"/>
      <c r="E33" s="348"/>
      <c r="F33" s="348"/>
      <c r="G33" s="349"/>
      <c r="H33" s="349"/>
      <c r="I33" s="349"/>
      <c r="K33" s="350"/>
      <c r="L33" s="346"/>
    </row>
    <row r="34" spans="1:12" ht="36" customHeight="1">
      <c r="A34" s="559"/>
      <c r="B34" s="559"/>
      <c r="C34" s="559"/>
      <c r="D34" s="559"/>
      <c r="E34" s="559"/>
      <c r="F34" s="559"/>
      <c r="G34" s="559"/>
      <c r="H34" s="559"/>
      <c r="I34" s="559"/>
      <c r="J34" s="559"/>
    </row>
    <row r="35" spans="1:12" ht="35.25" customHeight="1">
      <c r="A35" s="560"/>
      <c r="B35" s="560"/>
      <c r="C35" s="560"/>
      <c r="D35" s="560"/>
      <c r="E35" s="560"/>
      <c r="F35" s="560"/>
      <c r="G35" s="560"/>
      <c r="H35" s="560"/>
      <c r="I35" s="560"/>
    </row>
  </sheetData>
  <mergeCells count="20">
    <mergeCell ref="A6:I6"/>
    <mergeCell ref="A1:I1"/>
    <mergeCell ref="A2:I2"/>
    <mergeCell ref="A3:I3"/>
    <mergeCell ref="A4:I4"/>
    <mergeCell ref="A5:I5"/>
    <mergeCell ref="A8:F8"/>
    <mergeCell ref="A9:I9"/>
    <mergeCell ref="A11:F11"/>
    <mergeCell ref="A12:I12"/>
    <mergeCell ref="A13:F13"/>
    <mergeCell ref="A28:F28"/>
    <mergeCell ref="A34:J34"/>
    <mergeCell ref="A35:I35"/>
    <mergeCell ref="A15:F15"/>
    <mergeCell ref="A17:F17"/>
    <mergeCell ref="A19:F19"/>
    <mergeCell ref="A21:F21"/>
    <mergeCell ref="A23:F23"/>
    <mergeCell ref="A26:F26"/>
  </mergeCells>
  <printOptions horizontalCentered="1"/>
  <pageMargins left="0.5" right="0.5" top="0.75" bottom="0.75" header="0.5" footer="0.5"/>
  <pageSetup scale="67" fitToHeight="3" orientation="landscape" r:id="rId1"/>
  <headerFooter alignWithMargins="0">
    <oddFooter>&amp;C&amp;"Times New Roman,Regular"&amp;11Exhibit E - Justification for Base Adjustments</oddFooter>
  </headerFooter>
  <rowBreaks count="1" manualBreakCount="1">
    <brk id="24" max="8" man="1"/>
  </rowBreaks>
</worksheet>
</file>

<file path=xl/worksheets/sheet4.xml><?xml version="1.0" encoding="utf-8"?>
<worksheet xmlns="http://schemas.openxmlformats.org/spreadsheetml/2006/main" xmlns:r="http://schemas.openxmlformats.org/officeDocument/2006/relationships">
  <sheetPr codeName="Sheet11">
    <pageSetUpPr fitToPage="1"/>
  </sheetPr>
  <dimension ref="A1:AC39"/>
  <sheetViews>
    <sheetView showGridLines="0" showOutlineSymbols="0" view="pageBreakPreview" zoomScale="75" zoomScaleNormal="100" zoomScaleSheetLayoutView="75" workbookViewId="0">
      <selection activeCell="AG43" sqref="AG43"/>
    </sheetView>
  </sheetViews>
  <sheetFormatPr defaultColWidth="8.88671875" defaultRowHeight="15.75"/>
  <cols>
    <col min="1" max="1" width="27.77734375" style="6" customWidth="1"/>
    <col min="2" max="2" width="7.5546875" style="6" bestFit="1" customWidth="1"/>
    <col min="3" max="3" width="6.77734375" style="6" customWidth="1"/>
    <col min="4" max="4" width="10.88671875" style="6" bestFit="1" customWidth="1"/>
    <col min="5" max="5" width="5.77734375" style="6" customWidth="1"/>
    <col min="6" max="6" width="5.6640625" style="6" customWidth="1"/>
    <col min="7" max="7" width="7.77734375" style="6" customWidth="1"/>
    <col min="8" max="8" width="5.5546875" style="6" customWidth="1"/>
    <col min="9" max="9" width="5.6640625" style="6" customWidth="1"/>
    <col min="10" max="10" width="7.77734375" style="6" customWidth="1"/>
    <col min="11" max="11" width="8.77734375" style="6" customWidth="1"/>
    <col min="12" max="12" width="10" style="6" customWidth="1"/>
    <col min="13" max="13" width="7.5546875" style="6" bestFit="1" customWidth="1"/>
    <col min="14" max="14" width="6.77734375" style="6" customWidth="1"/>
    <col min="15" max="15" width="10.88671875" style="6" bestFit="1" customWidth="1"/>
    <col min="16" max="16" width="1" style="31" customWidth="1"/>
    <col min="17" max="16384" width="8.88671875" style="6"/>
  </cols>
  <sheetData>
    <row r="1" spans="1:29" ht="20.25">
      <c r="A1" s="605" t="s">
        <v>195</v>
      </c>
      <c r="B1" s="606"/>
      <c r="C1" s="606"/>
      <c r="D1" s="606"/>
      <c r="E1" s="606"/>
      <c r="F1" s="606"/>
      <c r="G1" s="606"/>
      <c r="H1" s="606"/>
      <c r="I1" s="606"/>
      <c r="J1" s="606"/>
      <c r="K1" s="606"/>
      <c r="L1" s="606"/>
      <c r="M1" s="606"/>
      <c r="N1" s="606"/>
      <c r="O1" s="606"/>
      <c r="P1" s="30" t="s">
        <v>0</v>
      </c>
    </row>
    <row r="2" spans="1:29" ht="16.5" customHeight="1">
      <c r="A2" s="601"/>
      <c r="B2" s="601"/>
      <c r="C2" s="601"/>
      <c r="D2" s="601"/>
      <c r="E2" s="601"/>
      <c r="F2" s="601"/>
      <c r="G2" s="601"/>
      <c r="H2" s="601"/>
      <c r="I2" s="601"/>
      <c r="J2" s="601"/>
      <c r="K2" s="601"/>
      <c r="L2" s="601"/>
      <c r="M2" s="601"/>
      <c r="N2" s="601"/>
      <c r="O2" s="601"/>
      <c r="P2" s="30" t="s">
        <v>0</v>
      </c>
    </row>
    <row r="3" spans="1:29" ht="16.5" customHeight="1">
      <c r="A3" s="607" t="s">
        <v>120</v>
      </c>
      <c r="B3" s="608"/>
      <c r="C3" s="608"/>
      <c r="D3" s="608"/>
      <c r="E3" s="608"/>
      <c r="F3" s="608"/>
      <c r="G3" s="608"/>
      <c r="H3" s="608"/>
      <c r="I3" s="608"/>
      <c r="J3" s="608"/>
      <c r="K3" s="608"/>
      <c r="L3" s="608"/>
      <c r="M3" s="608"/>
      <c r="N3" s="608"/>
      <c r="O3" s="608"/>
      <c r="P3" s="30" t="s">
        <v>0</v>
      </c>
    </row>
    <row r="4" spans="1:29" ht="16.5" customHeight="1">
      <c r="A4" s="609" t="str">
        <f>+'B. Summary of Requirements '!A5</f>
        <v>Community Oriented Policing Services</v>
      </c>
      <c r="B4" s="604"/>
      <c r="C4" s="604"/>
      <c r="D4" s="604"/>
      <c r="E4" s="604"/>
      <c r="F4" s="604"/>
      <c r="G4" s="604"/>
      <c r="H4" s="604"/>
      <c r="I4" s="604"/>
      <c r="J4" s="604"/>
      <c r="K4" s="604"/>
      <c r="L4" s="604"/>
      <c r="M4" s="604"/>
      <c r="N4" s="604"/>
      <c r="O4" s="604"/>
      <c r="P4" s="30" t="s">
        <v>0</v>
      </c>
    </row>
    <row r="5" spans="1:29" ht="16.5" customHeight="1">
      <c r="A5" s="609" t="str">
        <f>+'B. Summary of Requirements '!A6</f>
        <v>Salaries and Expenses</v>
      </c>
      <c r="B5" s="608"/>
      <c r="C5" s="608"/>
      <c r="D5" s="608"/>
      <c r="E5" s="608"/>
      <c r="F5" s="608"/>
      <c r="G5" s="608"/>
      <c r="H5" s="608"/>
      <c r="I5" s="608"/>
      <c r="J5" s="608"/>
      <c r="K5" s="608"/>
      <c r="L5" s="608"/>
      <c r="M5" s="608"/>
      <c r="N5" s="608"/>
      <c r="O5" s="608"/>
      <c r="P5" s="30" t="s">
        <v>0</v>
      </c>
    </row>
    <row r="6" spans="1:29" ht="16.5" customHeight="1">
      <c r="A6" s="603" t="s">
        <v>84</v>
      </c>
      <c r="B6" s="604"/>
      <c r="C6" s="604"/>
      <c r="D6" s="604"/>
      <c r="E6" s="604"/>
      <c r="F6" s="604"/>
      <c r="G6" s="604"/>
      <c r="H6" s="604"/>
      <c r="I6" s="604"/>
      <c r="J6" s="604"/>
      <c r="K6" s="604"/>
      <c r="L6" s="604"/>
      <c r="M6" s="604"/>
      <c r="N6" s="604"/>
      <c r="O6" s="604"/>
      <c r="P6" s="30" t="s">
        <v>0</v>
      </c>
    </row>
    <row r="7" spans="1:29" ht="16.5" customHeight="1">
      <c r="A7" s="601"/>
      <c r="B7" s="601"/>
      <c r="C7" s="601"/>
      <c r="D7" s="601"/>
      <c r="E7" s="601"/>
      <c r="F7" s="601"/>
      <c r="G7" s="601"/>
      <c r="H7" s="601"/>
      <c r="I7" s="601"/>
      <c r="J7" s="601"/>
      <c r="K7" s="601"/>
      <c r="L7" s="601"/>
      <c r="M7" s="601"/>
      <c r="N7" s="601"/>
      <c r="O7" s="601"/>
      <c r="P7" s="30" t="s">
        <v>0</v>
      </c>
    </row>
    <row r="8" spans="1:29" ht="16.5" customHeight="1">
      <c r="A8" s="602"/>
      <c r="B8" s="602"/>
      <c r="C8" s="602"/>
      <c r="D8" s="602"/>
      <c r="E8" s="602"/>
      <c r="F8" s="602"/>
      <c r="G8" s="602"/>
      <c r="H8" s="602"/>
      <c r="I8" s="602"/>
      <c r="J8" s="602"/>
      <c r="K8" s="602"/>
      <c r="L8" s="602"/>
      <c r="M8" s="602"/>
      <c r="N8" s="602"/>
      <c r="O8" s="602"/>
      <c r="P8" s="30" t="s">
        <v>0</v>
      </c>
    </row>
    <row r="9" spans="1:29" ht="16.5" customHeight="1">
      <c r="A9" s="597" t="s">
        <v>23</v>
      </c>
      <c r="B9" s="579" t="s">
        <v>136</v>
      </c>
      <c r="C9" s="580"/>
      <c r="D9" s="581"/>
      <c r="E9" s="591" t="s">
        <v>95</v>
      </c>
      <c r="F9" s="592"/>
      <c r="G9" s="593"/>
      <c r="H9" s="579" t="s">
        <v>11</v>
      </c>
      <c r="I9" s="580"/>
      <c r="J9" s="580"/>
      <c r="K9" s="589" t="s">
        <v>123</v>
      </c>
      <c r="L9" s="589" t="s">
        <v>124</v>
      </c>
      <c r="M9" s="579" t="s">
        <v>121</v>
      </c>
      <c r="N9" s="580"/>
      <c r="O9" s="581"/>
      <c r="P9" s="30" t="s">
        <v>0</v>
      </c>
    </row>
    <row r="10" spans="1:29" ht="16.5" customHeight="1">
      <c r="A10" s="598"/>
      <c r="B10" s="582"/>
      <c r="C10" s="583"/>
      <c r="D10" s="584"/>
      <c r="E10" s="594"/>
      <c r="F10" s="595"/>
      <c r="G10" s="596"/>
      <c r="H10" s="582"/>
      <c r="I10" s="583"/>
      <c r="J10" s="583"/>
      <c r="K10" s="590"/>
      <c r="L10" s="590"/>
      <c r="M10" s="582"/>
      <c r="N10" s="583"/>
      <c r="O10" s="584"/>
      <c r="P10" s="30" t="s">
        <v>0</v>
      </c>
    </row>
    <row r="11" spans="1:29" ht="16.5" customHeight="1" thickBot="1">
      <c r="A11" s="599"/>
      <c r="B11" s="78" t="s">
        <v>99</v>
      </c>
      <c r="C11" s="79" t="s">
        <v>27</v>
      </c>
      <c r="D11" s="79" t="s">
        <v>101</v>
      </c>
      <c r="E11" s="78" t="s">
        <v>99</v>
      </c>
      <c r="F11" s="79" t="s">
        <v>27</v>
      </c>
      <c r="G11" s="79" t="s">
        <v>101</v>
      </c>
      <c r="H11" s="78" t="s">
        <v>99</v>
      </c>
      <c r="I11" s="79" t="s">
        <v>27</v>
      </c>
      <c r="J11" s="79" t="s">
        <v>101</v>
      </c>
      <c r="K11" s="120" t="s">
        <v>101</v>
      </c>
      <c r="L11" s="121" t="s">
        <v>101</v>
      </c>
      <c r="M11" s="78" t="s">
        <v>99</v>
      </c>
      <c r="N11" s="79" t="s">
        <v>27</v>
      </c>
      <c r="O11" s="80" t="s">
        <v>101</v>
      </c>
      <c r="P11" s="30" t="s">
        <v>0</v>
      </c>
    </row>
    <row r="12" spans="1:29" ht="16.5" customHeight="1">
      <c r="A12" s="439" t="s">
        <v>168</v>
      </c>
      <c r="B12" s="71">
        <v>188</v>
      </c>
      <c r="C12" s="48">
        <v>164</v>
      </c>
      <c r="D12" s="48">
        <v>32764</v>
      </c>
      <c r="E12" s="71"/>
      <c r="F12" s="48"/>
      <c r="G12" s="73"/>
      <c r="H12" s="71">
        <v>0</v>
      </c>
      <c r="I12" s="48">
        <v>0</v>
      </c>
      <c r="J12" s="48">
        <v>4240</v>
      </c>
      <c r="K12" s="34"/>
      <c r="L12" s="48"/>
      <c r="M12" s="67">
        <f>B12+E12+H12</f>
        <v>188</v>
      </c>
      <c r="N12" s="73">
        <f>C12+F12+I12</f>
        <v>164</v>
      </c>
      <c r="O12" s="35">
        <f>D12+G12+J12+K12+L12</f>
        <v>37004</v>
      </c>
      <c r="P12" s="30" t="s">
        <v>0</v>
      </c>
    </row>
    <row r="13" spans="1:29" ht="16.5" customHeight="1">
      <c r="A13" s="81" t="s">
        <v>108</v>
      </c>
      <c r="B13" s="82">
        <f t="shared" ref="B13:O13" si="0">SUM(B12:B12)</f>
        <v>188</v>
      </c>
      <c r="C13" s="83">
        <f t="shared" si="0"/>
        <v>164</v>
      </c>
      <c r="D13" s="84">
        <f t="shared" si="0"/>
        <v>32764</v>
      </c>
      <c r="E13" s="82">
        <f t="shared" si="0"/>
        <v>0</v>
      </c>
      <c r="F13" s="83">
        <f t="shared" si="0"/>
        <v>0</v>
      </c>
      <c r="G13" s="433">
        <f t="shared" si="0"/>
        <v>0</v>
      </c>
      <c r="H13" s="82">
        <f t="shared" si="0"/>
        <v>0</v>
      </c>
      <c r="I13" s="83">
        <f t="shared" si="0"/>
        <v>0</v>
      </c>
      <c r="J13" s="84">
        <f t="shared" si="0"/>
        <v>4240</v>
      </c>
      <c r="K13" s="117">
        <f t="shared" si="0"/>
        <v>0</v>
      </c>
      <c r="L13" s="84">
        <f t="shared" si="0"/>
        <v>0</v>
      </c>
      <c r="M13" s="434">
        <f t="shared" si="0"/>
        <v>188</v>
      </c>
      <c r="N13" s="435">
        <f t="shared" si="0"/>
        <v>164</v>
      </c>
      <c r="O13" s="85">
        <f t="shared" si="0"/>
        <v>37004</v>
      </c>
      <c r="P13" s="30" t="s">
        <v>0</v>
      </c>
    </row>
    <row r="14" spans="1:29" ht="16.5" customHeight="1">
      <c r="A14" s="77" t="s">
        <v>89</v>
      </c>
      <c r="B14" s="69" t="s">
        <v>100</v>
      </c>
      <c r="C14" s="70"/>
      <c r="D14" s="70"/>
      <c r="E14" s="69"/>
      <c r="F14" s="70"/>
      <c r="G14" s="70"/>
      <c r="H14" s="69"/>
      <c r="I14" s="70"/>
      <c r="J14" s="70"/>
      <c r="K14" s="37"/>
      <c r="L14" s="70"/>
      <c r="M14" s="69"/>
      <c r="N14" s="70">
        <f>C14+F14+I14</f>
        <v>0</v>
      </c>
      <c r="O14" s="86"/>
      <c r="P14" s="30" t="s">
        <v>0</v>
      </c>
      <c r="Q14" s="7"/>
      <c r="R14" s="7"/>
      <c r="S14" s="7"/>
      <c r="T14" s="7"/>
      <c r="U14" s="7"/>
      <c r="V14" s="7"/>
      <c r="W14" s="7"/>
      <c r="X14" s="7"/>
      <c r="Y14" s="7"/>
      <c r="Z14" s="7"/>
      <c r="AA14" s="7"/>
      <c r="AB14" s="7"/>
      <c r="AC14" s="7"/>
    </row>
    <row r="15" spans="1:29" ht="16.5" customHeight="1">
      <c r="A15" s="77" t="s">
        <v>88</v>
      </c>
      <c r="B15" s="87"/>
      <c r="C15" s="88">
        <f>SUM(C13:C14)</f>
        <v>164</v>
      </c>
      <c r="D15" s="88"/>
      <c r="E15" s="87"/>
      <c r="F15" s="88">
        <f>+F13+F14</f>
        <v>0</v>
      </c>
      <c r="G15" s="88"/>
      <c r="H15" s="87"/>
      <c r="I15" s="88">
        <f>+I13+I14</f>
        <v>0</v>
      </c>
      <c r="J15" s="88"/>
      <c r="K15" s="118"/>
      <c r="L15" s="88"/>
      <c r="M15" s="87"/>
      <c r="N15" s="88">
        <f>SUM(N13:N14)</f>
        <v>164</v>
      </c>
      <c r="O15" s="89"/>
      <c r="P15" s="30" t="s">
        <v>0</v>
      </c>
    </row>
    <row r="16" spans="1:29" ht="16.5" customHeight="1">
      <c r="A16" s="90" t="s">
        <v>90</v>
      </c>
      <c r="B16" s="71"/>
      <c r="C16" s="48"/>
      <c r="D16" s="48"/>
      <c r="E16" s="71"/>
      <c r="F16" s="48"/>
      <c r="G16" s="48"/>
      <c r="H16" s="71"/>
      <c r="I16" s="48"/>
      <c r="J16" s="48"/>
      <c r="K16" s="34"/>
      <c r="L16" s="48"/>
      <c r="M16" s="71"/>
      <c r="N16" s="48"/>
      <c r="O16" s="35"/>
      <c r="P16" s="30" t="s">
        <v>0</v>
      </c>
    </row>
    <row r="17" spans="1:16" ht="16.5" customHeight="1">
      <c r="A17" s="91" t="s">
        <v>33</v>
      </c>
      <c r="B17" s="71"/>
      <c r="C17" s="48"/>
      <c r="D17" s="48"/>
      <c r="E17" s="71"/>
      <c r="F17" s="48"/>
      <c r="G17" s="48"/>
      <c r="H17" s="71"/>
      <c r="I17" s="48"/>
      <c r="J17" s="48"/>
      <c r="K17" s="34"/>
      <c r="L17" s="48"/>
      <c r="M17" s="71"/>
      <c r="N17" s="48">
        <f>C17+F17+I17</f>
        <v>0</v>
      </c>
      <c r="O17" s="35"/>
      <c r="P17" s="30" t="s">
        <v>0</v>
      </c>
    </row>
    <row r="18" spans="1:16" ht="16.5" customHeight="1">
      <c r="A18" s="92" t="s">
        <v>56</v>
      </c>
      <c r="B18" s="69"/>
      <c r="C18" s="70"/>
      <c r="D18" s="70"/>
      <c r="E18" s="69"/>
      <c r="F18" s="70"/>
      <c r="G18" s="70"/>
      <c r="H18" s="69"/>
      <c r="I18" s="70"/>
      <c r="J18" s="70"/>
      <c r="K18" s="37"/>
      <c r="L18" s="70"/>
      <c r="M18" s="69"/>
      <c r="N18" s="70">
        <f>C18+F18+I18</f>
        <v>0</v>
      </c>
      <c r="O18" s="86"/>
      <c r="P18" s="30" t="s">
        <v>0</v>
      </c>
    </row>
    <row r="19" spans="1:16" ht="16.5" customHeight="1">
      <c r="A19" s="77" t="s">
        <v>91</v>
      </c>
      <c r="B19" s="69"/>
      <c r="C19" s="70">
        <f>C18+C17+C15</f>
        <v>164</v>
      </c>
      <c r="D19" s="93"/>
      <c r="E19" s="69"/>
      <c r="F19" s="70">
        <f>F18+F17+F15</f>
        <v>0</v>
      </c>
      <c r="G19" s="93"/>
      <c r="H19" s="69"/>
      <c r="I19" s="70">
        <f>I18+I17+I15</f>
        <v>0</v>
      </c>
      <c r="J19" s="93"/>
      <c r="K19" s="119"/>
      <c r="L19" s="93"/>
      <c r="M19" s="69"/>
      <c r="N19" s="70">
        <f>N18+N17+N15</f>
        <v>164</v>
      </c>
      <c r="O19" s="94"/>
      <c r="P19" s="30" t="s">
        <v>0</v>
      </c>
    </row>
    <row r="20" spans="1:16" ht="16.5" customHeight="1">
      <c r="B20" s="1"/>
      <c r="C20" s="1"/>
      <c r="D20" s="1"/>
      <c r="E20" s="1"/>
      <c r="F20" s="1"/>
      <c r="G20" s="1"/>
      <c r="H20" s="1"/>
      <c r="I20" s="1"/>
      <c r="J20" s="1"/>
      <c r="K20" s="1"/>
      <c r="L20" s="1"/>
      <c r="M20" s="1"/>
      <c r="N20" s="1"/>
      <c r="O20" s="1"/>
    </row>
    <row r="21" spans="1:16" ht="16.5" customHeight="1">
      <c r="A21" s="1"/>
      <c r="B21" s="10"/>
      <c r="C21" s="1"/>
      <c r="D21" s="1"/>
      <c r="E21" s="1"/>
      <c r="F21" s="1"/>
      <c r="G21" s="1"/>
      <c r="H21" s="1"/>
      <c r="I21" s="1"/>
      <c r="J21" s="1"/>
      <c r="K21" s="1"/>
      <c r="L21" s="1"/>
      <c r="M21" s="1"/>
      <c r="N21" s="1"/>
      <c r="O21" s="1"/>
      <c r="P21" s="30"/>
    </row>
    <row r="22" spans="1:16" ht="16.5" customHeight="1">
      <c r="A22" s="1"/>
      <c r="B22" s="10"/>
      <c r="C22" s="1"/>
      <c r="D22" s="1"/>
      <c r="E22" s="1"/>
      <c r="F22" s="1"/>
      <c r="G22" s="1"/>
      <c r="H22" s="1"/>
      <c r="I22" s="1"/>
      <c r="J22" s="1"/>
      <c r="K22" s="1"/>
      <c r="L22" s="1"/>
      <c r="M22" s="1"/>
      <c r="N22" s="1"/>
      <c r="O22" s="1"/>
      <c r="P22" s="30"/>
    </row>
    <row r="23" spans="1:16" ht="16.5" customHeight="1">
      <c r="A23" s="1"/>
      <c r="B23" s="10"/>
      <c r="C23" s="1"/>
      <c r="D23" s="1"/>
      <c r="E23" s="1"/>
      <c r="F23" s="1"/>
      <c r="G23" s="1"/>
      <c r="H23" s="1"/>
      <c r="I23" s="1"/>
      <c r="J23" s="1"/>
      <c r="K23" s="1"/>
      <c r="L23" s="1"/>
      <c r="M23" s="1"/>
      <c r="N23" s="1"/>
      <c r="O23" s="1"/>
      <c r="P23" s="30"/>
    </row>
    <row r="24" spans="1:16" ht="16.5" customHeight="1">
      <c r="A24" s="1"/>
      <c r="B24" s="10"/>
      <c r="C24" s="1"/>
      <c r="D24" s="1"/>
      <c r="E24" s="1"/>
      <c r="F24" s="1"/>
      <c r="G24" s="1"/>
      <c r="H24" s="1"/>
      <c r="I24" s="1"/>
      <c r="J24" s="1"/>
      <c r="K24" s="1"/>
      <c r="L24" s="1"/>
      <c r="M24" s="1"/>
      <c r="N24" s="1"/>
      <c r="O24" s="1"/>
      <c r="P24" s="30"/>
    </row>
    <row r="25" spans="1:16" ht="16.5" customHeight="1">
      <c r="A25" s="1"/>
      <c r="B25" s="11"/>
      <c r="C25" s="11"/>
      <c r="D25" s="11"/>
      <c r="E25" s="11"/>
      <c r="F25" s="11"/>
      <c r="G25" s="11"/>
      <c r="H25" s="11"/>
      <c r="I25" s="11"/>
      <c r="J25" s="11"/>
      <c r="K25" s="11"/>
      <c r="L25" s="115"/>
      <c r="M25" s="1"/>
      <c r="N25" s="1"/>
      <c r="O25" s="1"/>
      <c r="P25" s="30"/>
    </row>
    <row r="26" spans="1:16" ht="16.5" customHeight="1">
      <c r="A26" s="76"/>
      <c r="B26" s="1"/>
      <c r="C26" s="1"/>
      <c r="D26" s="1"/>
      <c r="E26" s="1"/>
      <c r="F26" s="1"/>
      <c r="G26" s="1"/>
      <c r="H26" s="1"/>
      <c r="I26" s="1"/>
      <c r="J26" s="1"/>
      <c r="K26" s="1"/>
      <c r="L26" s="1"/>
      <c r="M26" s="1"/>
      <c r="N26" s="1"/>
      <c r="O26" s="1"/>
    </row>
    <row r="27" spans="1:16" ht="16.5" customHeight="1">
      <c r="A27" s="13"/>
      <c r="B27" s="13"/>
      <c r="C27" s="13"/>
      <c r="D27" s="13"/>
      <c r="E27" s="13"/>
      <c r="F27" s="13"/>
      <c r="G27" s="13"/>
      <c r="H27" s="1"/>
      <c r="I27" s="1"/>
      <c r="J27" s="1"/>
      <c r="K27" s="1"/>
      <c r="L27" s="1"/>
      <c r="M27" s="1"/>
      <c r="N27" s="1"/>
      <c r="O27" s="1"/>
      <c r="P27" s="28" t="s">
        <v>12</v>
      </c>
    </row>
    <row r="28" spans="1:16" ht="16.5" customHeight="1">
      <c r="A28" s="587"/>
      <c r="B28" s="578"/>
      <c r="C28" s="578"/>
      <c r="D28" s="578"/>
      <c r="E28" s="578"/>
      <c r="F28" s="578"/>
      <c r="G28" s="578"/>
      <c r="H28" s="578"/>
      <c r="I28" s="578"/>
      <c r="J28" s="578"/>
      <c r="K28" s="578"/>
      <c r="L28" s="578"/>
      <c r="M28" s="578"/>
      <c r="N28" s="578"/>
      <c r="O28" s="578"/>
      <c r="P28" s="10"/>
    </row>
    <row r="29" spans="1:16" ht="16.5" customHeight="1">
      <c r="A29" s="600"/>
      <c r="B29" s="600"/>
      <c r="C29" s="600"/>
      <c r="D29" s="600"/>
      <c r="E29" s="600"/>
      <c r="F29" s="600"/>
      <c r="G29" s="600"/>
      <c r="H29" s="600"/>
      <c r="I29" s="600"/>
      <c r="J29" s="600"/>
      <c r="K29" s="600"/>
      <c r="L29" s="600"/>
      <c r="M29" s="600"/>
      <c r="N29" s="600"/>
      <c r="O29" s="600"/>
      <c r="P29" s="10"/>
    </row>
    <row r="30" spans="1:16" ht="16.5" customHeight="1">
      <c r="A30" s="585"/>
      <c r="B30" s="586"/>
      <c r="C30" s="586"/>
      <c r="D30" s="586"/>
      <c r="E30" s="586"/>
      <c r="F30" s="586"/>
      <c r="G30" s="586"/>
      <c r="H30" s="586"/>
      <c r="I30" s="586"/>
      <c r="J30" s="586"/>
      <c r="K30" s="586"/>
      <c r="L30" s="586"/>
      <c r="M30" s="586"/>
      <c r="N30" s="586"/>
      <c r="O30" s="586"/>
      <c r="P30" s="10"/>
    </row>
    <row r="31" spans="1:16" ht="16.5" customHeight="1">
      <c r="A31" s="113"/>
      <c r="B31" s="112"/>
      <c r="C31" s="112"/>
      <c r="D31" s="112"/>
      <c r="E31" s="112"/>
      <c r="F31" s="112"/>
      <c r="G31" s="112"/>
      <c r="H31" s="112"/>
      <c r="I31" s="112"/>
      <c r="J31" s="112"/>
      <c r="K31" s="112"/>
      <c r="L31" s="116"/>
      <c r="M31" s="112"/>
      <c r="N31" s="112"/>
      <c r="O31" s="112"/>
      <c r="P31" s="10"/>
    </row>
    <row r="32" spans="1:16" ht="35.25" customHeight="1">
      <c r="A32" s="588"/>
      <c r="B32" s="585"/>
      <c r="C32" s="585"/>
      <c r="D32" s="585"/>
      <c r="E32" s="585"/>
      <c r="F32" s="585"/>
      <c r="G32" s="585"/>
      <c r="H32" s="585"/>
      <c r="I32" s="585"/>
      <c r="J32" s="585"/>
      <c r="K32" s="585"/>
      <c r="L32" s="585"/>
      <c r="M32" s="585"/>
      <c r="N32" s="585"/>
      <c r="O32" s="585"/>
      <c r="P32" s="10"/>
    </row>
    <row r="33" spans="1:16" ht="35.25" customHeight="1">
      <c r="A33" s="585"/>
      <c r="B33" s="585"/>
      <c r="C33" s="585"/>
      <c r="D33" s="585"/>
      <c r="E33" s="585"/>
      <c r="F33" s="585"/>
      <c r="G33" s="585"/>
      <c r="H33" s="585"/>
      <c r="I33" s="585"/>
      <c r="J33" s="585"/>
      <c r="K33" s="585"/>
      <c r="L33" s="585"/>
      <c r="M33" s="585"/>
      <c r="N33" s="585"/>
      <c r="O33" s="585"/>
      <c r="P33" s="10"/>
    </row>
    <row r="34" spans="1:16" ht="16.5" customHeight="1">
      <c r="A34" s="585"/>
      <c r="B34" s="586"/>
      <c r="C34" s="586"/>
      <c r="D34" s="586"/>
      <c r="E34" s="586"/>
      <c r="F34" s="586"/>
      <c r="G34" s="586"/>
      <c r="H34" s="586"/>
      <c r="I34" s="586"/>
      <c r="J34" s="586"/>
      <c r="K34" s="586"/>
      <c r="L34" s="586"/>
      <c r="M34" s="586"/>
      <c r="N34" s="586"/>
      <c r="O34" s="586"/>
      <c r="P34" s="10"/>
    </row>
    <row r="35" spans="1:16" ht="16.5" customHeight="1">
      <c r="A35" s="577"/>
      <c r="B35" s="578"/>
      <c r="C35" s="578"/>
      <c r="D35" s="578"/>
      <c r="E35" s="578"/>
      <c r="F35" s="578"/>
      <c r="G35" s="578"/>
      <c r="H35" s="578"/>
      <c r="I35" s="578"/>
      <c r="J35" s="578"/>
      <c r="K35" s="578"/>
      <c r="L35" s="578"/>
      <c r="M35" s="578"/>
      <c r="N35" s="578"/>
      <c r="O35" s="578"/>
      <c r="P35" s="578"/>
    </row>
    <row r="36" spans="1:16" ht="16.5" customHeight="1"/>
    <row r="37" spans="1:16" ht="16.5" customHeight="1"/>
    <row r="38" spans="1:16" ht="16.5" customHeight="1"/>
    <row r="39" spans="1:16" ht="16.5" customHeight="1"/>
  </sheetData>
  <customSheetViews>
    <customSheetView guid="{3118AF25-8423-420A-806A-487665220C68}" scale="75" showPageBreaks="1" showGridLines="0" outlineSymbols="0" fitToPage="1" printArea="1" view="pageBreakPreview">
      <selection activeCell="N22" sqref="N22"/>
      <pageMargins left="0.5" right="0.5" top="0.5" bottom="0.55000000000000004" header="0" footer="0"/>
      <printOptions horizontalCentered="1"/>
      <pageSetup scale="79" firstPageNumber="2" orientation="landscape" useFirstPageNumber="1" horizontalDpi="300" verticalDpi="300" r:id="rId1"/>
      <headerFooter alignWithMargins="0">
        <oddFooter>&amp;C&amp;"Times New Roman,Regular"Exhibit F - Crosswalk of 2011 Availability</oddFooter>
      </headerFooter>
    </customSheetView>
    <customSheetView guid="{56C0A34E-45B4-448B-85E5-70B3A8E63333}" scale="75" showPageBreaks="1" showGridLines="0" outlineSymbols="0" fitToPage="1" printArea="1" view="pageBreakPreview">
      <selection activeCell="S30" sqref="S30"/>
      <pageMargins left="0.5" right="0.5" top="0.5" bottom="0.55000000000000004" header="0" footer="0"/>
      <printOptions horizontalCentered="1"/>
      <pageSetup scale="68" firstPageNumber="2" orientation="landscape" useFirstPageNumber="1" horizontalDpi="300" verticalDpi="300" r:id="rId2"/>
      <headerFooter alignWithMargins="0">
        <oddFooter>&amp;C&amp;"Times New Roman,Regular"Exhibit F - Crosswalk of 2011 Availability</oddFooter>
      </headerFooter>
    </customSheetView>
    <customSheetView guid="{4148B88B-8ED7-4FDE-9459-DEB244AD0552}" scale="75" showPageBreaks="1" showGridLines="0" outlineSymbols="0" fitToPage="1" printArea="1" hiddenColumns="1" view="pageBreakPreview">
      <selection activeCell="L12" sqref="L12"/>
      <pageMargins left="0.5" right="0.5" top="0.5" bottom="0.55000000000000004" header="0" footer="0"/>
      <printOptions horizontalCentered="1"/>
      <pageSetup scale="79" firstPageNumber="2" orientation="landscape" useFirstPageNumber="1" horizontalDpi="300" verticalDpi="300" r:id="rId3"/>
      <headerFooter alignWithMargins="0">
        <oddFooter>&amp;C&amp;"Times New Roman,Regular"Exhibit F - Crosswalk of 2011 Availability</oddFooter>
      </headerFooter>
    </customSheetView>
    <customSheetView guid="{12C66D54-5067-4346-818B-6EAB1C8A9183}" scale="75" showPageBreaks="1" showGridLines="0" outlineSymbols="0" fitToPage="1" printArea="1" view="pageBreakPreview">
      <selection activeCell="A36" sqref="A36:O36"/>
      <pageMargins left="0.5" right="0.5" top="0.5" bottom="0.55000000000000004" header="0" footer="0"/>
      <printOptions horizontalCentered="1"/>
      <pageSetup scale="79" firstPageNumber="2" orientation="landscape" useFirstPageNumber="1" horizontalDpi="300" verticalDpi="300" r:id="rId4"/>
      <headerFooter alignWithMargins="0">
        <oddFooter>&amp;C&amp;"Times New Roman,Regular"Exhibit F - Crosswalk of 2011 Availability</oddFooter>
      </headerFooter>
    </customSheetView>
  </customSheetViews>
  <mergeCells count="22">
    <mergeCell ref="A7:O7"/>
    <mergeCell ref="A8:O8"/>
    <mergeCell ref="A2:O2"/>
    <mergeCell ref="A6:O6"/>
    <mergeCell ref="A1:O1"/>
    <mergeCell ref="A3:O3"/>
    <mergeCell ref="A4:O4"/>
    <mergeCell ref="A5:O5"/>
    <mergeCell ref="A35:P35"/>
    <mergeCell ref="M9:O10"/>
    <mergeCell ref="A30:O30"/>
    <mergeCell ref="A34:O34"/>
    <mergeCell ref="A28:O28"/>
    <mergeCell ref="A32:O32"/>
    <mergeCell ref="A33:O33"/>
    <mergeCell ref="H9:J10"/>
    <mergeCell ref="K9:K10"/>
    <mergeCell ref="L9:L10"/>
    <mergeCell ref="E9:G10"/>
    <mergeCell ref="B9:D10"/>
    <mergeCell ref="A9:A11"/>
    <mergeCell ref="A29:O29"/>
  </mergeCells>
  <phoneticPr fontId="0" type="noConversion"/>
  <printOptions horizontalCentered="1"/>
  <pageMargins left="0.5" right="0.5" top="0.5" bottom="0.55000000000000004" header="0" footer="0"/>
  <pageSetup scale="79" firstPageNumber="2" orientation="landscape" useFirstPageNumber="1" r:id="rId5"/>
  <headerFooter alignWithMargins="0">
    <oddFooter>&amp;C&amp;"Times New Roman,Regular"Exhibit F - Crosswalk of 2011 Availability</oddFooter>
  </headerFooter>
  <ignoredErrors>
    <ignoredError sqref="N13 D13" formula="1"/>
  </ignoredErrors>
</worksheet>
</file>

<file path=xl/worksheets/sheet5.xml><?xml version="1.0" encoding="utf-8"?>
<worksheet xmlns="http://schemas.openxmlformats.org/spreadsheetml/2006/main" xmlns:r="http://schemas.openxmlformats.org/officeDocument/2006/relationships">
  <sheetPr>
    <pageSetUpPr fitToPage="1"/>
  </sheetPr>
  <dimension ref="A1:T32"/>
  <sheetViews>
    <sheetView view="pageBreakPreview" zoomScale="75" zoomScaleNormal="100" zoomScaleSheetLayoutView="75" workbookViewId="0">
      <selection activeCell="AG43" sqref="AG43"/>
    </sheetView>
  </sheetViews>
  <sheetFormatPr defaultRowHeight="15.75"/>
  <cols>
    <col min="1" max="1" width="35.21875" customWidth="1"/>
    <col min="8" max="8" width="8.88671875" hidden="1" customWidth="1"/>
    <col min="9" max="9" width="8.88671875" style="96" hidden="1" customWidth="1"/>
    <col min="10" max="10" width="8.88671875" hidden="1" customWidth="1"/>
    <col min="14" max="14" width="9.44140625" style="6" customWidth="1"/>
    <col min="15" max="15" width="10" style="6" customWidth="1"/>
  </cols>
  <sheetData>
    <row r="1" spans="1:20" ht="20.25">
      <c r="A1" s="605" t="s">
        <v>196</v>
      </c>
      <c r="B1" s="606"/>
      <c r="C1" s="606"/>
      <c r="D1" s="606"/>
      <c r="E1" s="606"/>
      <c r="F1" s="606"/>
      <c r="G1" s="606"/>
      <c r="H1" s="606"/>
      <c r="I1" s="606"/>
      <c r="J1" s="606"/>
      <c r="K1" s="606"/>
      <c r="L1" s="606"/>
      <c r="M1" s="606"/>
      <c r="N1" s="606"/>
      <c r="O1" s="606"/>
      <c r="P1" s="606"/>
      <c r="Q1" s="606"/>
      <c r="R1" s="606"/>
      <c r="S1" s="30" t="s">
        <v>0</v>
      </c>
      <c r="T1" s="6"/>
    </row>
    <row r="2" spans="1:20">
      <c r="A2" s="601"/>
      <c r="B2" s="601"/>
      <c r="C2" s="601"/>
      <c r="D2" s="601"/>
      <c r="E2" s="601"/>
      <c r="F2" s="601"/>
      <c r="G2" s="601"/>
      <c r="H2" s="601"/>
      <c r="I2" s="601"/>
      <c r="J2" s="601"/>
      <c r="K2" s="601"/>
      <c r="L2" s="601"/>
      <c r="M2" s="601"/>
      <c r="N2" s="601"/>
      <c r="O2" s="601"/>
      <c r="P2" s="601"/>
      <c r="Q2" s="601"/>
      <c r="R2" s="601"/>
      <c r="S2" s="30" t="s">
        <v>0</v>
      </c>
      <c r="T2" s="6"/>
    </row>
    <row r="3" spans="1:20" ht="18.75">
      <c r="A3" s="607" t="s">
        <v>138</v>
      </c>
      <c r="B3" s="608"/>
      <c r="C3" s="608"/>
      <c r="D3" s="608"/>
      <c r="E3" s="608"/>
      <c r="F3" s="608"/>
      <c r="G3" s="608"/>
      <c r="H3" s="608"/>
      <c r="I3" s="608"/>
      <c r="J3" s="608"/>
      <c r="K3" s="608"/>
      <c r="L3" s="608"/>
      <c r="M3" s="608"/>
      <c r="N3" s="608"/>
      <c r="O3" s="608"/>
      <c r="P3" s="608"/>
      <c r="Q3" s="608"/>
      <c r="R3" s="608"/>
      <c r="S3" s="30" t="s">
        <v>0</v>
      </c>
      <c r="T3" s="6"/>
    </row>
    <row r="4" spans="1:20" ht="16.5">
      <c r="A4" s="609" t="str">
        <f>+'B. Summary of Requirements '!A5</f>
        <v>Community Oriented Policing Services</v>
      </c>
      <c r="B4" s="604"/>
      <c r="C4" s="604"/>
      <c r="D4" s="604"/>
      <c r="E4" s="604"/>
      <c r="F4" s="604"/>
      <c r="G4" s="604"/>
      <c r="H4" s="604"/>
      <c r="I4" s="604"/>
      <c r="J4" s="604"/>
      <c r="K4" s="604"/>
      <c r="L4" s="604"/>
      <c r="M4" s="604"/>
      <c r="N4" s="604"/>
      <c r="O4" s="604"/>
      <c r="P4" s="604"/>
      <c r="Q4" s="604"/>
      <c r="R4" s="604"/>
      <c r="S4" s="30" t="s">
        <v>0</v>
      </c>
      <c r="T4" s="6"/>
    </row>
    <row r="5" spans="1:20" ht="16.5">
      <c r="A5" s="609" t="str">
        <f>+'B. Summary of Requirements '!A6</f>
        <v>Salaries and Expenses</v>
      </c>
      <c r="B5" s="608"/>
      <c r="C5" s="608"/>
      <c r="D5" s="608"/>
      <c r="E5" s="608"/>
      <c r="F5" s="608"/>
      <c r="G5" s="608"/>
      <c r="H5" s="608"/>
      <c r="I5" s="608"/>
      <c r="J5" s="608"/>
      <c r="K5" s="608"/>
      <c r="L5" s="608"/>
      <c r="M5" s="608"/>
      <c r="N5" s="608"/>
      <c r="O5" s="608"/>
      <c r="P5" s="608"/>
      <c r="Q5" s="608"/>
      <c r="R5" s="608"/>
      <c r="S5" s="30" t="s">
        <v>0</v>
      </c>
      <c r="T5" s="6"/>
    </row>
    <row r="6" spans="1:20">
      <c r="A6" s="603" t="s">
        <v>84</v>
      </c>
      <c r="B6" s="604"/>
      <c r="C6" s="604"/>
      <c r="D6" s="604"/>
      <c r="E6" s="604"/>
      <c r="F6" s="604"/>
      <c r="G6" s="604"/>
      <c r="H6" s="604"/>
      <c r="I6" s="604"/>
      <c r="J6" s="604"/>
      <c r="K6" s="604"/>
      <c r="L6" s="604"/>
      <c r="M6" s="604"/>
      <c r="N6" s="604"/>
      <c r="O6" s="604"/>
      <c r="P6" s="604"/>
      <c r="Q6" s="604"/>
      <c r="R6" s="604"/>
      <c r="S6" s="30" t="s">
        <v>0</v>
      </c>
      <c r="T6" s="6"/>
    </row>
    <row r="7" spans="1:20">
      <c r="A7" s="601"/>
      <c r="B7" s="601"/>
      <c r="C7" s="601"/>
      <c r="D7" s="601"/>
      <c r="E7" s="601"/>
      <c r="F7" s="601"/>
      <c r="G7" s="601"/>
      <c r="H7" s="601"/>
      <c r="I7" s="601"/>
      <c r="J7" s="601"/>
      <c r="K7" s="601"/>
      <c r="L7" s="601"/>
      <c r="M7" s="601"/>
      <c r="N7" s="601"/>
      <c r="O7" s="601"/>
      <c r="P7" s="601"/>
      <c r="Q7" s="601"/>
      <c r="R7" s="601"/>
      <c r="S7" s="30" t="s">
        <v>0</v>
      </c>
      <c r="T7" s="6"/>
    </row>
    <row r="8" spans="1:20">
      <c r="A8" s="602"/>
      <c r="B8" s="602"/>
      <c r="C8" s="602"/>
      <c r="D8" s="602"/>
      <c r="E8" s="602"/>
      <c r="F8" s="602"/>
      <c r="G8" s="602"/>
      <c r="H8" s="602"/>
      <c r="I8" s="602"/>
      <c r="J8" s="602"/>
      <c r="K8" s="602"/>
      <c r="L8" s="602"/>
      <c r="M8" s="602"/>
      <c r="N8" s="602"/>
      <c r="O8" s="602"/>
      <c r="P8" s="602"/>
      <c r="Q8" s="602"/>
      <c r="R8" s="602"/>
      <c r="S8" s="30" t="s">
        <v>0</v>
      </c>
      <c r="T8" s="6"/>
    </row>
    <row r="9" spans="1:20" ht="15.75" customHeight="1">
      <c r="A9" s="597" t="s">
        <v>23</v>
      </c>
      <c r="B9" s="579" t="s">
        <v>146</v>
      </c>
      <c r="C9" s="580"/>
      <c r="D9" s="581"/>
      <c r="E9" s="591" t="s">
        <v>95</v>
      </c>
      <c r="F9" s="592"/>
      <c r="G9" s="593"/>
      <c r="H9" s="591" t="s">
        <v>96</v>
      </c>
      <c r="I9" s="592"/>
      <c r="J9" s="593"/>
      <c r="K9" s="579" t="s">
        <v>11</v>
      </c>
      <c r="L9" s="580"/>
      <c r="M9" s="581"/>
      <c r="N9" s="589" t="s">
        <v>123</v>
      </c>
      <c r="O9" s="612" t="s">
        <v>124</v>
      </c>
      <c r="P9" s="579" t="s">
        <v>137</v>
      </c>
      <c r="Q9" s="580"/>
      <c r="R9" s="581"/>
      <c r="S9" s="30" t="s">
        <v>0</v>
      </c>
      <c r="T9" s="6"/>
    </row>
    <row r="10" spans="1:20">
      <c r="A10" s="598"/>
      <c r="B10" s="582"/>
      <c r="C10" s="583"/>
      <c r="D10" s="584"/>
      <c r="E10" s="594"/>
      <c r="F10" s="595"/>
      <c r="G10" s="596"/>
      <c r="H10" s="594"/>
      <c r="I10" s="595"/>
      <c r="J10" s="596"/>
      <c r="K10" s="582"/>
      <c r="L10" s="583"/>
      <c r="M10" s="584"/>
      <c r="N10" s="590"/>
      <c r="O10" s="613"/>
      <c r="P10" s="582"/>
      <c r="Q10" s="583"/>
      <c r="R10" s="584"/>
      <c r="S10" s="30" t="s">
        <v>0</v>
      </c>
      <c r="T10" s="6"/>
    </row>
    <row r="11" spans="1:20" ht="16.5" thickBot="1">
      <c r="A11" s="599"/>
      <c r="B11" s="78" t="s">
        <v>99</v>
      </c>
      <c r="C11" s="79" t="s">
        <v>27</v>
      </c>
      <c r="D11" s="79" t="s">
        <v>101</v>
      </c>
      <c r="E11" s="78" t="s">
        <v>99</v>
      </c>
      <c r="F11" s="79" t="s">
        <v>27</v>
      </c>
      <c r="G11" s="79" t="s">
        <v>101</v>
      </c>
      <c r="H11" s="78" t="s">
        <v>99</v>
      </c>
      <c r="I11" s="79" t="s">
        <v>27</v>
      </c>
      <c r="J11" s="79" t="s">
        <v>101</v>
      </c>
      <c r="K11" s="78" t="s">
        <v>99</v>
      </c>
      <c r="L11" s="79" t="s">
        <v>27</v>
      </c>
      <c r="M11" s="79" t="s">
        <v>101</v>
      </c>
      <c r="N11" s="120" t="s">
        <v>101</v>
      </c>
      <c r="O11" s="121" t="s">
        <v>101</v>
      </c>
      <c r="P11" s="78" t="s">
        <v>99</v>
      </c>
      <c r="Q11" s="79" t="s">
        <v>27</v>
      </c>
      <c r="R11" s="80" t="s">
        <v>101</v>
      </c>
      <c r="S11" s="30" t="s">
        <v>0</v>
      </c>
      <c r="T11" s="6"/>
    </row>
    <row r="12" spans="1:20">
      <c r="A12" s="439" t="s">
        <v>168</v>
      </c>
      <c r="B12" s="71">
        <v>188</v>
      </c>
      <c r="C12" s="48">
        <v>164</v>
      </c>
      <c r="D12" s="48">
        <v>37004</v>
      </c>
      <c r="E12" s="71"/>
      <c r="F12" s="48"/>
      <c r="G12" s="73"/>
      <c r="H12" s="71"/>
      <c r="I12" s="48"/>
      <c r="J12" s="48"/>
      <c r="K12" s="71">
        <v>0</v>
      </c>
      <c r="L12" s="48">
        <v>0</v>
      </c>
      <c r="M12" s="48">
        <v>0</v>
      </c>
      <c r="N12" s="34">
        <v>3202</v>
      </c>
      <c r="O12" s="48"/>
      <c r="P12" s="71">
        <f t="shared" ref="P12:Q12" si="0">B12+E12+H12+K12</f>
        <v>188</v>
      </c>
      <c r="Q12" s="48">
        <f t="shared" si="0"/>
        <v>164</v>
      </c>
      <c r="R12" s="35">
        <f>D12+G12+J12+M12+N12+O12</f>
        <v>40206</v>
      </c>
      <c r="S12" s="30" t="s">
        <v>0</v>
      </c>
      <c r="T12" s="6"/>
    </row>
    <row r="13" spans="1:20">
      <c r="A13" s="81" t="s">
        <v>108</v>
      </c>
      <c r="B13" s="82">
        <f t="shared" ref="B13:R13" si="1">SUM(B12:B12)</f>
        <v>188</v>
      </c>
      <c r="C13" s="83">
        <f t="shared" si="1"/>
        <v>164</v>
      </c>
      <c r="D13" s="84">
        <f t="shared" si="1"/>
        <v>37004</v>
      </c>
      <c r="E13" s="82">
        <f t="shared" si="1"/>
        <v>0</v>
      </c>
      <c r="F13" s="83">
        <f t="shared" si="1"/>
        <v>0</v>
      </c>
      <c r="G13" s="433">
        <f t="shared" si="1"/>
        <v>0</v>
      </c>
      <c r="H13" s="82">
        <f t="shared" si="1"/>
        <v>0</v>
      </c>
      <c r="I13" s="83">
        <f t="shared" si="1"/>
        <v>0</v>
      </c>
      <c r="J13" s="84">
        <f t="shared" si="1"/>
        <v>0</v>
      </c>
      <c r="K13" s="82">
        <f t="shared" si="1"/>
        <v>0</v>
      </c>
      <c r="L13" s="83">
        <f t="shared" si="1"/>
        <v>0</v>
      </c>
      <c r="M13" s="84">
        <f t="shared" si="1"/>
        <v>0</v>
      </c>
      <c r="N13" s="117">
        <f t="shared" si="1"/>
        <v>3202</v>
      </c>
      <c r="O13" s="84">
        <f t="shared" si="1"/>
        <v>0</v>
      </c>
      <c r="P13" s="82">
        <f t="shared" si="1"/>
        <v>188</v>
      </c>
      <c r="Q13" s="83">
        <f t="shared" si="1"/>
        <v>164</v>
      </c>
      <c r="R13" s="85">
        <f t="shared" si="1"/>
        <v>40206</v>
      </c>
      <c r="S13" s="30" t="s">
        <v>0</v>
      </c>
      <c r="T13" s="6"/>
    </row>
    <row r="14" spans="1:20">
      <c r="A14" s="77" t="s">
        <v>89</v>
      </c>
      <c r="B14" s="69" t="s">
        <v>100</v>
      </c>
      <c r="C14" s="70"/>
      <c r="D14" s="70"/>
      <c r="E14" s="69"/>
      <c r="F14" s="70"/>
      <c r="G14" s="70"/>
      <c r="H14" s="69"/>
      <c r="I14" s="70"/>
      <c r="J14" s="70"/>
      <c r="K14" s="69"/>
      <c r="L14" s="70"/>
      <c r="M14" s="70"/>
      <c r="N14" s="37"/>
      <c r="O14" s="70"/>
      <c r="P14" s="69"/>
      <c r="Q14" s="70">
        <f>C14+F14+I14+L14</f>
        <v>0</v>
      </c>
      <c r="R14" s="86"/>
      <c r="S14" s="30" t="s">
        <v>0</v>
      </c>
      <c r="T14" s="7"/>
    </row>
    <row r="15" spans="1:20">
      <c r="A15" s="77" t="s">
        <v>88</v>
      </c>
      <c r="B15" s="87"/>
      <c r="C15" s="88">
        <f>SUM(C13:C14)</f>
        <v>164</v>
      </c>
      <c r="D15" s="88"/>
      <c r="E15" s="87"/>
      <c r="F15" s="88">
        <f>+F13+F14</f>
        <v>0</v>
      </c>
      <c r="G15" s="88"/>
      <c r="H15" s="87"/>
      <c r="I15" s="88">
        <f>+I13+I14</f>
        <v>0</v>
      </c>
      <c r="J15" s="88"/>
      <c r="K15" s="87"/>
      <c r="L15" s="88">
        <f>+L13+L14</f>
        <v>0</v>
      </c>
      <c r="M15" s="88"/>
      <c r="N15" s="118"/>
      <c r="O15" s="88"/>
      <c r="P15" s="87"/>
      <c r="Q15" s="88">
        <f>SUM(Q13:Q14)</f>
        <v>164</v>
      </c>
      <c r="R15" s="89"/>
      <c r="S15" s="30" t="s">
        <v>0</v>
      </c>
      <c r="T15" s="6"/>
    </row>
    <row r="16" spans="1:20">
      <c r="A16" s="90" t="s">
        <v>90</v>
      </c>
      <c r="B16" s="71"/>
      <c r="C16" s="48"/>
      <c r="D16" s="48"/>
      <c r="E16" s="71"/>
      <c r="F16" s="48"/>
      <c r="G16" s="48"/>
      <c r="H16" s="71"/>
      <c r="I16" s="48"/>
      <c r="J16" s="48"/>
      <c r="K16" s="71"/>
      <c r="L16" s="48"/>
      <c r="M16" s="48"/>
      <c r="N16" s="34"/>
      <c r="O16" s="48"/>
      <c r="P16" s="71"/>
      <c r="Q16" s="48"/>
      <c r="R16" s="35"/>
      <c r="S16" s="30" t="s">
        <v>0</v>
      </c>
      <c r="T16" s="6"/>
    </row>
    <row r="17" spans="1:20">
      <c r="A17" s="91" t="s">
        <v>33</v>
      </c>
      <c r="B17" s="71"/>
      <c r="C17" s="48">
        <v>0</v>
      </c>
      <c r="D17" s="48"/>
      <c r="E17" s="71"/>
      <c r="F17" s="48">
        <v>0</v>
      </c>
      <c r="G17" s="48"/>
      <c r="H17" s="71"/>
      <c r="I17" s="48">
        <v>0</v>
      </c>
      <c r="J17" s="48"/>
      <c r="K17" s="71"/>
      <c r="L17" s="48">
        <v>0</v>
      </c>
      <c r="M17" s="48"/>
      <c r="N17" s="34"/>
      <c r="O17" s="48"/>
      <c r="P17" s="71"/>
      <c r="Q17" s="48">
        <f>C17+F17+I17+L17</f>
        <v>0</v>
      </c>
      <c r="R17" s="35"/>
      <c r="S17" s="30" t="s">
        <v>0</v>
      </c>
      <c r="T17" s="6"/>
    </row>
    <row r="18" spans="1:20">
      <c r="A18" s="92" t="s">
        <v>56</v>
      </c>
      <c r="B18" s="69"/>
      <c r="C18" s="70">
        <v>0</v>
      </c>
      <c r="D18" s="70"/>
      <c r="E18" s="69"/>
      <c r="F18" s="70">
        <v>0</v>
      </c>
      <c r="G18" s="70"/>
      <c r="H18" s="69"/>
      <c r="I18" s="70">
        <v>0</v>
      </c>
      <c r="J18" s="70"/>
      <c r="K18" s="69"/>
      <c r="L18" s="70">
        <v>0</v>
      </c>
      <c r="M18" s="70"/>
      <c r="N18" s="37"/>
      <c r="O18" s="70"/>
      <c r="P18" s="69"/>
      <c r="Q18" s="70">
        <f>C18+F18+I18+L18</f>
        <v>0</v>
      </c>
      <c r="R18" s="86"/>
      <c r="S18" s="30" t="s">
        <v>0</v>
      </c>
      <c r="T18" s="6"/>
    </row>
    <row r="19" spans="1:20">
      <c r="A19" s="77" t="s">
        <v>91</v>
      </c>
      <c r="B19" s="69"/>
      <c r="C19" s="70">
        <f>C18+C17+C15</f>
        <v>164</v>
      </c>
      <c r="D19" s="93"/>
      <c r="E19" s="69"/>
      <c r="F19" s="70">
        <f>F18+F17+F15</f>
        <v>0</v>
      </c>
      <c r="G19" s="93"/>
      <c r="H19" s="69"/>
      <c r="I19" s="70">
        <f>I18+I17+I15</f>
        <v>0</v>
      </c>
      <c r="J19" s="93"/>
      <c r="K19" s="69"/>
      <c r="L19" s="70">
        <f>L18+L17+L15</f>
        <v>0</v>
      </c>
      <c r="M19" s="93"/>
      <c r="N19" s="119"/>
      <c r="O19" s="93"/>
      <c r="P19" s="69"/>
      <c r="Q19" s="70">
        <f>Q18+Q17+Q15</f>
        <v>164</v>
      </c>
      <c r="R19" s="94"/>
      <c r="S19" s="30" t="s">
        <v>0</v>
      </c>
      <c r="T19" s="6"/>
    </row>
    <row r="20" spans="1:20" s="156" customFormat="1">
      <c r="A20" s="157"/>
      <c r="B20" s="73"/>
      <c r="C20" s="73"/>
      <c r="D20" s="265"/>
      <c r="E20" s="73"/>
      <c r="F20" s="73"/>
      <c r="G20" s="265"/>
      <c r="H20" s="73"/>
      <c r="I20" s="73"/>
      <c r="J20" s="265"/>
      <c r="K20" s="73"/>
      <c r="L20" s="73"/>
      <c r="M20" s="265"/>
      <c r="N20" s="265"/>
      <c r="O20" s="265"/>
      <c r="P20" s="73"/>
      <c r="Q20" s="73"/>
      <c r="R20" s="265"/>
      <c r="S20" s="30"/>
      <c r="T20" s="6"/>
    </row>
    <row r="21" spans="1:20" s="156" customFormat="1">
      <c r="A21" s="610" t="s">
        <v>202</v>
      </c>
      <c r="B21" s="611"/>
      <c r="C21" s="611"/>
      <c r="D21" s="611"/>
      <c r="E21" s="611"/>
      <c r="F21" s="611"/>
      <c r="G21" s="611"/>
      <c r="H21" s="611"/>
      <c r="I21" s="611"/>
      <c r="J21" s="611"/>
      <c r="K21" s="611"/>
      <c r="L21" s="611"/>
      <c r="M21" s="611"/>
      <c r="N21" s="611"/>
      <c r="O21" s="611"/>
      <c r="P21" s="611"/>
      <c r="Q21" s="611"/>
      <c r="R21" s="611"/>
      <c r="S21" s="30"/>
      <c r="T21" s="6"/>
    </row>
    <row r="22" spans="1:20" s="156" customFormat="1">
      <c r="A22" s="158"/>
      <c r="B22" s="73"/>
      <c r="C22" s="73"/>
      <c r="D22" s="265"/>
      <c r="E22" s="73"/>
      <c r="F22" s="73"/>
      <c r="G22" s="265"/>
      <c r="H22" s="73"/>
      <c r="I22" s="73"/>
      <c r="J22" s="265"/>
      <c r="K22" s="73"/>
      <c r="L22" s="73"/>
      <c r="M22" s="265"/>
      <c r="N22" s="265"/>
      <c r="O22" s="265"/>
      <c r="P22" s="73"/>
      <c r="Q22" s="73"/>
      <c r="R22" s="265"/>
      <c r="S22" s="30"/>
      <c r="T22" s="6"/>
    </row>
    <row r="23" spans="1:20">
      <c r="A23" s="6"/>
      <c r="B23" s="1"/>
      <c r="C23" s="1"/>
      <c r="D23" s="1"/>
      <c r="E23" s="1"/>
      <c r="F23" s="1"/>
      <c r="G23" s="1"/>
      <c r="H23" s="1"/>
      <c r="I23" s="1"/>
      <c r="J23" s="1"/>
      <c r="K23" s="1"/>
      <c r="L23" s="1"/>
      <c r="M23" s="1"/>
      <c r="N23" s="1"/>
      <c r="O23" s="1"/>
      <c r="P23" s="1"/>
      <c r="Q23" s="1"/>
      <c r="R23" s="1"/>
      <c r="S23" s="28" t="s">
        <v>12</v>
      </c>
      <c r="T23" s="6"/>
    </row>
    <row r="24" spans="1:20">
      <c r="A24" s="1"/>
      <c r="B24" s="10"/>
      <c r="C24" s="1"/>
      <c r="D24" s="1"/>
      <c r="E24" s="1"/>
      <c r="F24" s="1"/>
      <c r="G24" s="1"/>
      <c r="H24" s="1"/>
      <c r="I24" s="1"/>
      <c r="J24" s="2"/>
      <c r="K24" s="1"/>
      <c r="L24" s="1"/>
      <c r="M24" s="1"/>
      <c r="N24" s="1"/>
      <c r="O24" s="1"/>
      <c r="P24" s="1"/>
      <c r="Q24" s="1"/>
      <c r="R24" s="1"/>
      <c r="S24" s="30"/>
      <c r="T24" s="6"/>
    </row>
    <row r="25" spans="1:20" s="6" customFormat="1" ht="16.5" customHeight="1">
      <c r="A25" s="600"/>
      <c r="B25" s="600"/>
      <c r="C25" s="600"/>
      <c r="D25" s="600"/>
      <c r="E25" s="600"/>
      <c r="F25" s="600"/>
      <c r="G25" s="600"/>
      <c r="H25" s="600"/>
      <c r="I25" s="600"/>
      <c r="J25" s="600"/>
      <c r="K25" s="600"/>
      <c r="L25" s="600"/>
      <c r="M25" s="600"/>
      <c r="N25" s="600"/>
      <c r="O25" s="600"/>
      <c r="P25" s="600"/>
      <c r="Q25" s="600"/>
      <c r="R25" s="600"/>
      <c r="S25" s="10"/>
    </row>
    <row r="26" spans="1:20" s="6" customFormat="1" ht="16.5" customHeight="1">
      <c r="A26" s="585"/>
      <c r="B26" s="586"/>
      <c r="C26" s="586"/>
      <c r="D26" s="586"/>
      <c r="E26" s="586"/>
      <c r="F26" s="586"/>
      <c r="G26" s="586"/>
      <c r="H26" s="586"/>
      <c r="I26" s="586"/>
      <c r="J26" s="586"/>
      <c r="K26" s="586"/>
      <c r="L26" s="586"/>
      <c r="M26" s="586"/>
      <c r="N26" s="586"/>
      <c r="O26" s="586"/>
      <c r="P26" s="586"/>
      <c r="Q26" s="586"/>
      <c r="R26" s="586"/>
      <c r="S26" s="10"/>
    </row>
    <row r="27" spans="1:20" s="6" customFormat="1" ht="16.5" customHeight="1">
      <c r="A27" s="113"/>
      <c r="B27" s="126"/>
      <c r="C27" s="126"/>
      <c r="D27" s="126"/>
      <c r="E27" s="126"/>
      <c r="F27" s="126"/>
      <c r="G27" s="126"/>
      <c r="H27" s="126"/>
      <c r="I27" s="126"/>
      <c r="J27" s="126"/>
      <c r="K27" s="126"/>
      <c r="L27" s="126"/>
      <c r="M27" s="126"/>
      <c r="N27" s="126"/>
      <c r="O27" s="126"/>
      <c r="P27" s="126"/>
      <c r="Q27" s="126"/>
      <c r="R27" s="126"/>
      <c r="S27" s="10"/>
    </row>
    <row r="28" spans="1:20" s="6" customFormat="1" ht="16.5" customHeight="1">
      <c r="A28" s="588"/>
      <c r="B28" s="585"/>
      <c r="C28" s="585"/>
      <c r="D28" s="585"/>
      <c r="E28" s="585"/>
      <c r="F28" s="585"/>
      <c r="G28" s="585"/>
      <c r="H28" s="585"/>
      <c r="I28" s="585"/>
      <c r="J28" s="585"/>
      <c r="K28" s="585"/>
      <c r="L28" s="585"/>
      <c r="M28" s="585"/>
      <c r="N28" s="585"/>
      <c r="O28" s="585"/>
      <c r="P28" s="585"/>
      <c r="Q28" s="585"/>
      <c r="R28" s="585"/>
      <c r="S28" s="10"/>
    </row>
    <row r="29" spans="1:20" s="6" customFormat="1" ht="16.5" customHeight="1">
      <c r="A29" s="585"/>
      <c r="B29" s="585"/>
      <c r="C29" s="585"/>
      <c r="D29" s="585"/>
      <c r="E29" s="585"/>
      <c r="F29" s="585"/>
      <c r="G29" s="585"/>
      <c r="H29" s="585"/>
      <c r="I29" s="585"/>
      <c r="J29" s="585"/>
      <c r="K29" s="585"/>
      <c r="L29" s="585"/>
      <c r="M29" s="585"/>
      <c r="N29" s="585"/>
      <c r="O29" s="585"/>
      <c r="P29" s="585"/>
      <c r="Q29" s="585"/>
      <c r="R29" s="585"/>
      <c r="S29" s="10"/>
    </row>
    <row r="30" spans="1:20" s="6" customFormat="1" ht="16.5" customHeight="1">
      <c r="A30" s="585"/>
      <c r="B30" s="586"/>
      <c r="C30" s="586"/>
      <c r="D30" s="586"/>
      <c r="E30" s="586"/>
      <c r="F30" s="586"/>
      <c r="G30" s="586"/>
      <c r="H30" s="586"/>
      <c r="I30" s="586"/>
      <c r="J30" s="586"/>
      <c r="K30" s="586"/>
      <c r="L30" s="586"/>
      <c r="M30" s="586"/>
      <c r="N30" s="586"/>
      <c r="O30" s="586"/>
      <c r="P30" s="586"/>
      <c r="Q30" s="586"/>
      <c r="R30" s="586"/>
      <c r="S30" s="10"/>
    </row>
    <row r="31" spans="1:20" s="6" customFormat="1" ht="16.5" customHeight="1">
      <c r="A31" s="577"/>
      <c r="B31" s="578"/>
      <c r="C31" s="578"/>
      <c r="D31" s="578"/>
      <c r="E31" s="578"/>
      <c r="F31" s="578"/>
      <c r="G31" s="578"/>
      <c r="H31" s="578"/>
      <c r="I31" s="578"/>
      <c r="J31" s="578"/>
      <c r="K31" s="578"/>
      <c r="L31" s="578"/>
      <c r="M31" s="578"/>
      <c r="N31" s="578"/>
      <c r="O31" s="578"/>
      <c r="P31" s="578"/>
      <c r="Q31" s="578"/>
      <c r="R31" s="578"/>
      <c r="S31" s="578"/>
    </row>
    <row r="32" spans="1:20" ht="18">
      <c r="A32" s="43"/>
      <c r="B32" s="10"/>
      <c r="C32" s="10"/>
      <c r="D32" s="10"/>
      <c r="E32" s="10"/>
      <c r="F32" s="10"/>
      <c r="G32" s="10"/>
      <c r="H32" s="10"/>
      <c r="I32" s="10"/>
      <c r="J32" s="10"/>
      <c r="K32" s="10"/>
      <c r="L32" s="10"/>
      <c r="M32" s="10"/>
      <c r="P32" s="10"/>
      <c r="Q32" s="10"/>
      <c r="R32" s="10"/>
      <c r="S32" s="10"/>
      <c r="T32" s="31"/>
    </row>
  </sheetData>
  <customSheetViews>
    <customSheetView guid="{3118AF25-8423-420A-806A-487665220C68}" scale="75" showPageBreaks="1" fitToPage="1" printArea="1" hiddenColumns="1" view="pageBreakPreview">
      <selection activeCell="R16" sqref="R16"/>
      <pageMargins left="0.75" right="0.75" top="1" bottom="1" header="0.5" footer="0.5"/>
      <pageSetup scale="62" orientation="landscape" r:id="rId1"/>
      <headerFooter alignWithMargins="0">
        <oddFooter>&amp;C&amp;"Times New Roman,Regular"Exhibit G:  Crosswalk of 2012 Availability</oddFooter>
      </headerFooter>
    </customSheetView>
    <customSheetView guid="{56C0A34E-45B4-448B-85E5-70B3A8E63333}" scale="75" showPageBreaks="1" fitToPage="1" printArea="1" view="pageBreakPreview">
      <selection activeCell="E13" sqref="E13"/>
      <pageMargins left="0.75" right="0.75" top="1" bottom="1" header="0.5" footer="0.5"/>
      <pageSetup scale="54" orientation="landscape" r:id="rId2"/>
      <headerFooter alignWithMargins="0">
        <oddFooter>&amp;C&amp;"Times New Roman,Regular"Exhibit G:  Crosswalk of 2012 Availability</oddFooter>
      </headerFooter>
    </customSheetView>
    <customSheetView guid="{4148B88B-8ED7-4FDE-9459-DEB244AD0552}" scale="75" showPageBreaks="1" fitToPage="1" printArea="1" hiddenColumns="1" view="pageBreakPreview">
      <selection activeCell="N11" sqref="N11"/>
      <pageMargins left="0.75" right="0.75" top="1" bottom="1" header="0.5" footer="0.5"/>
      <pageSetup scale="62" orientation="landscape" r:id="rId3"/>
      <headerFooter alignWithMargins="0">
        <oddFooter>&amp;C&amp;"Times New Roman,Regular"Exhibit G:  Crosswalk of 2012 Availability</oddFooter>
      </headerFooter>
    </customSheetView>
    <customSheetView guid="{12C66D54-5067-4346-818B-6EAB1C8A9183}" scale="75" showPageBreaks="1" fitToPage="1" printArea="1" hiddenColumns="1" view="pageBreakPreview">
      <selection activeCell="M44" sqref="M44"/>
      <pageMargins left="0.75" right="0.75" top="1" bottom="1" header="0.5" footer="0.5"/>
      <pageSetup scale="62" orientation="landscape" r:id="rId4"/>
      <headerFooter alignWithMargins="0">
        <oddFooter>&amp;C&amp;"Times New Roman,Regular"Exhibit G:  Crosswalk of 2012 Availability</oddFooter>
      </headerFooter>
    </customSheetView>
  </customSheetViews>
  <mergeCells count="23">
    <mergeCell ref="A31:S31"/>
    <mergeCell ref="H9:J10"/>
    <mergeCell ref="K9:M10"/>
    <mergeCell ref="A1:R1"/>
    <mergeCell ref="A2:R2"/>
    <mergeCell ref="A3:R3"/>
    <mergeCell ref="A4:R4"/>
    <mergeCell ref="A5:R5"/>
    <mergeCell ref="P9:R10"/>
    <mergeCell ref="N9:N10"/>
    <mergeCell ref="O9:O10"/>
    <mergeCell ref="A6:R6"/>
    <mergeCell ref="A7:R7"/>
    <mergeCell ref="A8:R8"/>
    <mergeCell ref="A9:A11"/>
    <mergeCell ref="A30:R30"/>
    <mergeCell ref="B9:D10"/>
    <mergeCell ref="A25:R25"/>
    <mergeCell ref="A26:R26"/>
    <mergeCell ref="A28:R28"/>
    <mergeCell ref="A29:R29"/>
    <mergeCell ref="E9:G10"/>
    <mergeCell ref="A21:R21"/>
  </mergeCells>
  <phoneticPr fontId="33" type="noConversion"/>
  <pageMargins left="0.75" right="0.75" top="1" bottom="1" header="0.5" footer="0.5"/>
  <pageSetup scale="62" orientation="landscape" r:id="rId5"/>
  <headerFooter alignWithMargins="0">
    <oddFooter>&amp;C&amp;"Times New Roman,Regular"Exhibit G:  Crosswalk of 2012 Availability</oddFooter>
  </headerFooter>
  <ignoredErrors>
    <ignoredError sqref="Q13" formula="1"/>
  </ignoredErrors>
</worksheet>
</file>

<file path=xl/worksheets/sheet6.xml><?xml version="1.0" encoding="utf-8"?>
<worksheet xmlns="http://schemas.openxmlformats.org/spreadsheetml/2006/main" xmlns:r="http://schemas.openxmlformats.org/officeDocument/2006/relationships">
  <sheetPr>
    <pageSetUpPr fitToPage="1"/>
  </sheetPr>
  <dimension ref="A1:O37"/>
  <sheetViews>
    <sheetView view="pageBreakPreview" zoomScale="75" zoomScaleNormal="100" zoomScaleSheetLayoutView="75" workbookViewId="0">
      <pane xSplit="1" ySplit="11" topLeftCell="B12" activePane="bottomRight" state="frozen"/>
      <selection activeCell="AG43" sqref="AG43"/>
      <selection pane="topRight" activeCell="AG43" sqref="AG43"/>
      <selection pane="bottomLeft" activeCell="AG43" sqref="AG43"/>
      <selection pane="bottomRight" activeCell="AG43" sqref="AG43"/>
    </sheetView>
  </sheetViews>
  <sheetFormatPr defaultRowHeight="15"/>
  <cols>
    <col min="1" max="1" width="30.44140625" style="8" customWidth="1"/>
    <col min="2" max="2" width="10.77734375" style="8" customWidth="1"/>
    <col min="3" max="3" width="12.6640625" style="8" customWidth="1"/>
    <col min="4" max="4" width="10.88671875" style="8" customWidth="1"/>
    <col min="5" max="5" width="12.5546875" style="8" customWidth="1"/>
    <col min="6" max="6" width="9.77734375" style="8" customWidth="1"/>
    <col min="7" max="7" width="12" style="8" customWidth="1"/>
    <col min="8" max="9" width="9.77734375" style="8" customWidth="1"/>
    <col min="10" max="10" width="10.33203125" style="8" customWidth="1"/>
    <col min="11" max="11" width="13" style="8" customWidth="1"/>
    <col min="12" max="12" width="1.109375" style="29" customWidth="1"/>
    <col min="13" max="16384" width="8.88671875" style="8"/>
  </cols>
  <sheetData>
    <row r="1" spans="1:15" ht="20.25">
      <c r="A1" s="511" t="s">
        <v>197</v>
      </c>
      <c r="B1" s="633"/>
      <c r="C1" s="633"/>
      <c r="D1" s="633"/>
      <c r="E1" s="633"/>
      <c r="F1" s="633"/>
      <c r="G1" s="633"/>
      <c r="H1" s="633"/>
      <c r="I1" s="633"/>
      <c r="J1" s="633"/>
      <c r="K1" s="633"/>
      <c r="L1" s="29" t="s">
        <v>0</v>
      </c>
    </row>
    <row r="2" spans="1:15" ht="20.25">
      <c r="A2" s="638"/>
      <c r="B2" s="638"/>
      <c r="C2" s="638"/>
      <c r="D2" s="638"/>
      <c r="E2" s="638"/>
      <c r="F2" s="638"/>
      <c r="G2" s="638"/>
      <c r="H2" s="638"/>
      <c r="I2" s="638"/>
      <c r="J2" s="638"/>
      <c r="K2" s="639"/>
      <c r="L2" s="29" t="s">
        <v>0</v>
      </c>
    </row>
    <row r="3" spans="1:15" ht="12.6" customHeight="1">
      <c r="A3" s="638"/>
      <c r="B3" s="638"/>
      <c r="C3" s="638"/>
      <c r="D3" s="638"/>
      <c r="E3" s="638"/>
      <c r="F3" s="638"/>
      <c r="G3" s="638"/>
      <c r="H3" s="638"/>
      <c r="I3" s="638"/>
      <c r="J3" s="638"/>
      <c r="K3" s="639"/>
      <c r="L3" s="29" t="s">
        <v>0</v>
      </c>
    </row>
    <row r="4" spans="1:15" ht="18.75">
      <c r="A4" s="634" t="s">
        <v>29</v>
      </c>
      <c r="B4" s="635"/>
      <c r="C4" s="635"/>
      <c r="D4" s="635"/>
      <c r="E4" s="635"/>
      <c r="F4" s="635"/>
      <c r="G4" s="635"/>
      <c r="H4" s="635"/>
      <c r="I4" s="635"/>
      <c r="J4" s="635"/>
      <c r="K4" s="635"/>
      <c r="L4" s="29" t="s">
        <v>0</v>
      </c>
    </row>
    <row r="5" spans="1:15" ht="16.5">
      <c r="A5" s="636" t="str">
        <f>+'B. Summary of Requirements '!A5:X5</f>
        <v>Community Oriented Policing Services</v>
      </c>
      <c r="B5" s="635"/>
      <c r="C5" s="635"/>
      <c r="D5" s="635"/>
      <c r="E5" s="635"/>
      <c r="F5" s="635"/>
      <c r="G5" s="635"/>
      <c r="H5" s="635"/>
      <c r="I5" s="635"/>
      <c r="J5" s="635"/>
      <c r="K5" s="635"/>
      <c r="L5" s="29" t="s">
        <v>0</v>
      </c>
    </row>
    <row r="6" spans="1:15" ht="16.5">
      <c r="A6" s="637" t="str">
        <f>+'B. Summary of Requirements '!A6:X6</f>
        <v>Salaries and Expenses</v>
      </c>
      <c r="B6" s="635"/>
      <c r="C6" s="635"/>
      <c r="D6" s="635"/>
      <c r="E6" s="635"/>
      <c r="F6" s="635"/>
      <c r="G6" s="635"/>
      <c r="H6" s="635"/>
      <c r="I6" s="635"/>
      <c r="J6" s="635"/>
      <c r="K6" s="635"/>
      <c r="L6" s="29" t="s">
        <v>0</v>
      </c>
    </row>
    <row r="7" spans="1:15" ht="15.75">
      <c r="A7" s="616"/>
      <c r="B7" s="616"/>
      <c r="C7" s="616"/>
      <c r="D7" s="616"/>
      <c r="E7" s="616"/>
      <c r="F7" s="616"/>
      <c r="G7" s="616"/>
      <c r="H7" s="616"/>
      <c r="I7" s="616"/>
      <c r="J7" s="616"/>
      <c r="K7" s="616"/>
      <c r="L7" s="29" t="s">
        <v>0</v>
      </c>
    </row>
    <row r="8" spans="1:15">
      <c r="A8" s="617"/>
      <c r="B8" s="617"/>
      <c r="C8" s="617"/>
      <c r="D8" s="617"/>
      <c r="E8" s="617"/>
      <c r="F8" s="617"/>
      <c r="G8" s="617"/>
      <c r="H8" s="617"/>
      <c r="I8" s="617"/>
      <c r="J8" s="617"/>
      <c r="K8" s="617"/>
      <c r="L8" s="29" t="s">
        <v>0</v>
      </c>
    </row>
    <row r="9" spans="1:15" ht="40.5" customHeight="1">
      <c r="A9" s="625" t="s">
        <v>30</v>
      </c>
      <c r="B9" s="628" t="s">
        <v>151</v>
      </c>
      <c r="C9" s="629"/>
      <c r="D9" s="628" t="s">
        <v>144</v>
      </c>
      <c r="E9" s="629"/>
      <c r="F9" s="622" t="s">
        <v>134</v>
      </c>
      <c r="G9" s="623"/>
      <c r="H9" s="623"/>
      <c r="I9" s="623"/>
      <c r="J9" s="623"/>
      <c r="K9" s="624"/>
      <c r="L9" s="29" t="s">
        <v>0</v>
      </c>
    </row>
    <row r="10" spans="1:15">
      <c r="A10" s="626"/>
      <c r="B10" s="618" t="s">
        <v>15</v>
      </c>
      <c r="C10" s="618" t="s">
        <v>16</v>
      </c>
      <c r="D10" s="618" t="s">
        <v>15</v>
      </c>
      <c r="E10" s="618" t="s">
        <v>16</v>
      </c>
      <c r="F10" s="620" t="s">
        <v>6</v>
      </c>
      <c r="G10" s="614" t="s">
        <v>76</v>
      </c>
      <c r="H10" s="614" t="s">
        <v>13</v>
      </c>
      <c r="I10" s="614" t="s">
        <v>14</v>
      </c>
      <c r="J10" s="631" t="s">
        <v>15</v>
      </c>
      <c r="K10" s="620" t="s">
        <v>16</v>
      </c>
      <c r="L10" s="29" t="s">
        <v>0</v>
      </c>
      <c r="O10" s="114" t="s">
        <v>167</v>
      </c>
    </row>
    <row r="11" spans="1:15" ht="27" customHeight="1">
      <c r="A11" s="627"/>
      <c r="B11" s="619"/>
      <c r="C11" s="619"/>
      <c r="D11" s="619"/>
      <c r="E11" s="619"/>
      <c r="F11" s="621"/>
      <c r="G11" s="615"/>
      <c r="H11" s="615"/>
      <c r="I11" s="615"/>
      <c r="J11" s="632"/>
      <c r="K11" s="630"/>
      <c r="L11" s="29" t="s">
        <v>0</v>
      </c>
    </row>
    <row r="12" spans="1:15" ht="15.75">
      <c r="A12" s="443" t="s">
        <v>17</v>
      </c>
      <c r="B12" s="39">
        <v>18</v>
      </c>
      <c r="C12" s="39">
        <v>18</v>
      </c>
      <c r="D12" s="39">
        <f>+B12</f>
        <v>18</v>
      </c>
      <c r="E12" s="39">
        <v>0</v>
      </c>
      <c r="F12" s="39"/>
      <c r="G12" s="39"/>
      <c r="H12" s="39"/>
      <c r="I12" s="39"/>
      <c r="J12" s="39">
        <f>+D12</f>
        <v>18</v>
      </c>
      <c r="K12" s="40">
        <v>0</v>
      </c>
      <c r="L12" s="29" t="s">
        <v>0</v>
      </c>
    </row>
    <row r="13" spans="1:15">
      <c r="A13" s="141" t="s">
        <v>103</v>
      </c>
      <c r="B13" s="142"/>
      <c r="C13" s="142"/>
      <c r="D13" s="142"/>
      <c r="E13" s="142"/>
      <c r="F13" s="142"/>
      <c r="G13" s="142"/>
      <c r="H13" s="142"/>
      <c r="I13" s="142"/>
      <c r="J13" s="142"/>
      <c r="K13" s="143"/>
      <c r="L13" s="29" t="s">
        <v>0</v>
      </c>
    </row>
    <row r="14" spans="1:15">
      <c r="A14" s="144" t="s">
        <v>104</v>
      </c>
      <c r="B14" s="145">
        <v>128</v>
      </c>
      <c r="C14" s="145">
        <v>128</v>
      </c>
      <c r="D14" s="145">
        <f>+B14</f>
        <v>128</v>
      </c>
      <c r="E14" s="145">
        <v>0</v>
      </c>
      <c r="F14" s="145"/>
      <c r="G14" s="145"/>
      <c r="H14" s="145"/>
      <c r="I14" s="145"/>
      <c r="J14" s="145">
        <f>+D14</f>
        <v>128</v>
      </c>
      <c r="K14" s="146">
        <v>0</v>
      </c>
      <c r="L14" s="29" t="s">
        <v>0</v>
      </c>
    </row>
    <row r="15" spans="1:15">
      <c r="A15" s="144" t="s">
        <v>105</v>
      </c>
      <c r="B15" s="145">
        <v>24</v>
      </c>
      <c r="C15" s="145">
        <v>24</v>
      </c>
      <c r="D15" s="145">
        <f>+B15</f>
        <v>24</v>
      </c>
      <c r="E15" s="145">
        <v>0</v>
      </c>
      <c r="F15" s="145"/>
      <c r="G15" s="145"/>
      <c r="H15" s="145"/>
      <c r="I15" s="145"/>
      <c r="J15" s="145">
        <f>+D15</f>
        <v>24</v>
      </c>
      <c r="K15" s="146">
        <v>0</v>
      </c>
      <c r="L15" s="29" t="s">
        <v>0</v>
      </c>
    </row>
    <row r="16" spans="1:15">
      <c r="A16" s="144" t="s">
        <v>59</v>
      </c>
      <c r="B16" s="145">
        <v>11</v>
      </c>
      <c r="C16" s="145">
        <v>11</v>
      </c>
      <c r="D16" s="145">
        <f>+B16</f>
        <v>11</v>
      </c>
      <c r="E16" s="145">
        <v>0</v>
      </c>
      <c r="F16" s="145"/>
      <c r="G16" s="145"/>
      <c r="H16" s="145"/>
      <c r="I16" s="145"/>
      <c r="J16" s="145">
        <f>+D16</f>
        <v>11</v>
      </c>
      <c r="K16" s="146">
        <v>0</v>
      </c>
      <c r="L16" s="29" t="s">
        <v>0</v>
      </c>
    </row>
    <row r="17" spans="1:14">
      <c r="A17" s="144" t="s">
        <v>60</v>
      </c>
      <c r="B17" s="145">
        <v>4</v>
      </c>
      <c r="C17" s="145">
        <v>4</v>
      </c>
      <c r="D17" s="145">
        <f>+B17</f>
        <v>4</v>
      </c>
      <c r="E17" s="145">
        <v>0</v>
      </c>
      <c r="F17" s="145"/>
      <c r="G17" s="145"/>
      <c r="H17" s="145"/>
      <c r="I17" s="145"/>
      <c r="J17" s="145">
        <f>+D17</f>
        <v>4</v>
      </c>
      <c r="K17" s="146">
        <v>0</v>
      </c>
      <c r="L17" s="29" t="s">
        <v>0</v>
      </c>
    </row>
    <row r="18" spans="1:14">
      <c r="A18" s="144" t="s">
        <v>73</v>
      </c>
      <c r="B18" s="145">
        <v>3</v>
      </c>
      <c r="C18" s="145">
        <v>3</v>
      </c>
      <c r="D18" s="145">
        <f>+B18</f>
        <v>3</v>
      </c>
      <c r="E18" s="145">
        <v>0</v>
      </c>
      <c r="F18" s="145"/>
      <c r="G18" s="145"/>
      <c r="H18" s="145"/>
      <c r="I18" s="145"/>
      <c r="J18" s="145">
        <f>+D18</f>
        <v>3</v>
      </c>
      <c r="K18" s="146">
        <v>0</v>
      </c>
      <c r="L18" s="29" t="s">
        <v>0</v>
      </c>
    </row>
    <row r="19" spans="1:14" ht="15.75" thickBot="1">
      <c r="A19" s="130" t="s">
        <v>24</v>
      </c>
      <c r="B19" s="131">
        <f t="shared" ref="B19:K19" si="0">SUM(B12:B18)</f>
        <v>188</v>
      </c>
      <c r="C19" s="133">
        <f t="shared" si="0"/>
        <v>188</v>
      </c>
      <c r="D19" s="135">
        <f t="shared" si="0"/>
        <v>188</v>
      </c>
      <c r="E19" s="133">
        <f t="shared" si="0"/>
        <v>0</v>
      </c>
      <c r="F19" s="135">
        <f t="shared" si="0"/>
        <v>0</v>
      </c>
      <c r="G19" s="133">
        <f t="shared" si="0"/>
        <v>0</v>
      </c>
      <c r="H19" s="135">
        <f t="shared" si="0"/>
        <v>0</v>
      </c>
      <c r="I19" s="133">
        <f t="shared" si="0"/>
        <v>0</v>
      </c>
      <c r="J19" s="135">
        <f t="shared" si="0"/>
        <v>188</v>
      </c>
      <c r="K19" s="133">
        <f t="shared" si="0"/>
        <v>0</v>
      </c>
      <c r="L19" s="162" t="s">
        <v>0</v>
      </c>
    </row>
    <row r="20" spans="1:14">
      <c r="A20" s="136" t="s">
        <v>92</v>
      </c>
      <c r="B20" s="137">
        <v>188</v>
      </c>
      <c r="C20" s="138">
        <v>188</v>
      </c>
      <c r="D20" s="137">
        <v>188</v>
      </c>
      <c r="E20" s="138">
        <v>0</v>
      </c>
      <c r="F20" s="137"/>
      <c r="G20" s="138"/>
      <c r="H20" s="137"/>
      <c r="I20" s="139">
        <f>G20+H20</f>
        <v>0</v>
      </c>
      <c r="J20" s="140">
        <f>D20+F20+I20</f>
        <v>188</v>
      </c>
      <c r="K20" s="139">
        <f>SUM(K13:K19)</f>
        <v>0</v>
      </c>
      <c r="N20" s="114"/>
    </row>
    <row r="21" spans="1:14">
      <c r="A21" s="147" t="s">
        <v>106</v>
      </c>
      <c r="B21" s="148"/>
      <c r="C21" s="149"/>
      <c r="D21" s="148"/>
      <c r="E21" s="149"/>
      <c r="F21" s="148"/>
      <c r="G21" s="149"/>
      <c r="H21" s="148"/>
      <c r="I21" s="150"/>
      <c r="J21" s="151"/>
      <c r="K21" s="150"/>
      <c r="L21" s="29" t="s">
        <v>0</v>
      </c>
    </row>
    <row r="22" spans="1:14">
      <c r="A22" s="74" t="s">
        <v>107</v>
      </c>
      <c r="B22" s="152"/>
      <c r="C22" s="153"/>
      <c r="D22" s="152"/>
      <c r="E22" s="153"/>
      <c r="F22" s="152"/>
      <c r="G22" s="153"/>
      <c r="H22" s="152"/>
      <c r="I22" s="154">
        <f>G22+H22</f>
        <v>0</v>
      </c>
      <c r="J22" s="155">
        <f>D22+F22+I22</f>
        <v>0</v>
      </c>
      <c r="K22" s="154"/>
      <c r="L22" s="29" t="s">
        <v>0</v>
      </c>
    </row>
    <row r="23" spans="1:14" s="9" customFormat="1">
      <c r="A23" s="75" t="s">
        <v>24</v>
      </c>
      <c r="B23" s="132">
        <f t="shared" ref="B23:K23" si="1">SUM(B20:B22)</f>
        <v>188</v>
      </c>
      <c r="C23" s="134">
        <f t="shared" si="1"/>
        <v>188</v>
      </c>
      <c r="D23" s="132">
        <f t="shared" si="1"/>
        <v>188</v>
      </c>
      <c r="E23" s="134">
        <f t="shared" si="1"/>
        <v>0</v>
      </c>
      <c r="F23" s="132">
        <f t="shared" si="1"/>
        <v>0</v>
      </c>
      <c r="G23" s="134">
        <f t="shared" si="1"/>
        <v>0</v>
      </c>
      <c r="H23" s="132">
        <f t="shared" si="1"/>
        <v>0</v>
      </c>
      <c r="I23" s="134">
        <f t="shared" si="1"/>
        <v>0</v>
      </c>
      <c r="J23" s="132">
        <f t="shared" si="1"/>
        <v>188</v>
      </c>
      <c r="K23" s="134">
        <f t="shared" si="1"/>
        <v>0</v>
      </c>
      <c r="L23" s="29" t="s">
        <v>12</v>
      </c>
    </row>
    <row r="24" spans="1:14" s="9" customFormat="1">
      <c r="A24" s="641"/>
      <c r="B24" s="641"/>
      <c r="C24" s="641"/>
      <c r="D24" s="641"/>
      <c r="E24" s="641"/>
      <c r="F24" s="641"/>
      <c r="G24" s="641"/>
      <c r="H24" s="641"/>
      <c r="I24" s="641"/>
      <c r="J24" s="641"/>
      <c r="K24" s="641"/>
      <c r="L24" s="29"/>
    </row>
    <row r="25" spans="1:14" s="9" customFormat="1">
      <c r="L25" s="162"/>
    </row>
    <row r="26" spans="1:14" s="9" customFormat="1">
      <c r="A26" s="12"/>
      <c r="B26" s="41"/>
      <c r="C26" s="41"/>
      <c r="D26" s="41"/>
      <c r="E26" s="41"/>
      <c r="F26" s="41"/>
      <c r="G26" s="41"/>
      <c r="H26" s="41"/>
      <c r="I26" s="41"/>
      <c r="J26" s="41"/>
      <c r="K26" s="41"/>
      <c r="L26" s="162"/>
    </row>
    <row r="27" spans="1:14" s="9" customFormat="1" ht="12" customHeight="1">
      <c r="A27" s="44"/>
      <c r="B27" s="41"/>
      <c r="C27" s="41"/>
      <c r="D27" s="41"/>
      <c r="E27" s="41"/>
      <c r="F27" s="41"/>
      <c r="G27" s="41"/>
      <c r="H27" s="41"/>
      <c r="I27" s="41"/>
      <c r="J27" s="41"/>
      <c r="K27" s="41"/>
      <c r="L27" s="162"/>
    </row>
    <row r="28" spans="1:14" s="9" customFormat="1" ht="12" customHeight="1">
      <c r="A28" s="44"/>
      <c r="B28" s="41"/>
      <c r="C28" s="41"/>
      <c r="D28" s="41"/>
      <c r="E28" s="41"/>
      <c r="F28" s="41"/>
      <c r="G28" s="41"/>
      <c r="H28" s="41"/>
      <c r="I28" s="41"/>
      <c r="J28" s="41"/>
      <c r="K28" s="41"/>
      <c r="L28" s="162"/>
    </row>
    <row r="29" spans="1:14" s="9" customFormat="1" ht="12" customHeight="1">
      <c r="A29" s="15"/>
      <c r="B29" s="16"/>
      <c r="C29" s="16"/>
      <c r="D29" s="16"/>
      <c r="E29" s="16"/>
      <c r="F29" s="16"/>
      <c r="G29" s="16"/>
      <c r="H29" s="16"/>
      <c r="I29" s="16"/>
      <c r="J29" s="16"/>
      <c r="K29" s="16"/>
      <c r="L29" s="162"/>
    </row>
    <row r="30" spans="1:14" s="9" customFormat="1" ht="15.75">
      <c r="A30" s="23"/>
      <c r="B30" s="24"/>
      <c r="C30" s="24"/>
      <c r="D30" s="24"/>
      <c r="E30" s="24"/>
      <c r="F30" s="24"/>
      <c r="G30" s="24"/>
      <c r="H30" s="24"/>
      <c r="I30" s="24"/>
      <c r="J30" s="24"/>
      <c r="K30" s="24"/>
      <c r="L30" s="162"/>
    </row>
    <row r="31" spans="1:14" ht="71.25" customHeight="1">
      <c r="A31" s="640"/>
      <c r="B31" s="640"/>
      <c r="C31" s="640"/>
      <c r="D31" s="640"/>
      <c r="E31" s="640"/>
      <c r="F31" s="640"/>
      <c r="G31" s="640"/>
      <c r="H31" s="640"/>
      <c r="I31" s="640"/>
      <c r="J31" s="640"/>
      <c r="K31" s="640"/>
    </row>
    <row r="32" spans="1:14" ht="39.75" customHeight="1">
      <c r="A32" s="640"/>
      <c r="B32" s="640"/>
      <c r="C32" s="640"/>
      <c r="D32" s="640"/>
      <c r="E32" s="640"/>
      <c r="F32" s="640"/>
      <c r="G32" s="640"/>
      <c r="H32" s="640"/>
      <c r="I32" s="640"/>
      <c r="J32" s="640"/>
      <c r="K32" s="640"/>
    </row>
    <row r="33" spans="1:11" ht="58.5" customHeight="1">
      <c r="A33" s="640"/>
      <c r="B33" s="640"/>
      <c r="C33" s="640"/>
      <c r="D33" s="640"/>
      <c r="E33" s="640"/>
      <c r="F33" s="640"/>
      <c r="G33" s="640"/>
      <c r="H33" s="640"/>
      <c r="I33" s="640"/>
      <c r="J33" s="640"/>
      <c r="K33" s="640"/>
    </row>
    <row r="34" spans="1:11" ht="69" customHeight="1">
      <c r="A34" s="640"/>
      <c r="B34" s="640"/>
      <c r="C34" s="640"/>
      <c r="D34" s="640"/>
      <c r="E34" s="640"/>
      <c r="F34" s="640"/>
      <c r="G34" s="640"/>
      <c r="H34" s="640"/>
      <c r="I34" s="640"/>
      <c r="J34" s="640"/>
      <c r="K34" s="640"/>
    </row>
    <row r="35" spans="1:11">
      <c r="A35" s="22"/>
      <c r="B35" s="20"/>
      <c r="C35" s="20"/>
      <c r="D35" s="20"/>
      <c r="E35" s="20"/>
      <c r="F35" s="20"/>
      <c r="G35" s="20"/>
      <c r="H35" s="20"/>
      <c r="I35" s="20"/>
      <c r="J35" s="20"/>
      <c r="K35" s="20"/>
    </row>
    <row r="37" spans="1:11">
      <c r="A37" s="114"/>
      <c r="K37" s="26"/>
    </row>
  </sheetData>
  <mergeCells count="27">
    <mergeCell ref="A34:K34"/>
    <mergeCell ref="A31:K31"/>
    <mergeCell ref="A32:K32"/>
    <mergeCell ref="A33:K33"/>
    <mergeCell ref="A24:K24"/>
    <mergeCell ref="A1:K1"/>
    <mergeCell ref="A4:K4"/>
    <mergeCell ref="A5:K5"/>
    <mergeCell ref="A6:K6"/>
    <mergeCell ref="A2:K2"/>
    <mergeCell ref="A3:K3"/>
    <mergeCell ref="H10:H11"/>
    <mergeCell ref="A7:K7"/>
    <mergeCell ref="A8:K8"/>
    <mergeCell ref="G10:G11"/>
    <mergeCell ref="B10:B11"/>
    <mergeCell ref="C10:C11"/>
    <mergeCell ref="D10:D11"/>
    <mergeCell ref="F10:F11"/>
    <mergeCell ref="F9:K9"/>
    <mergeCell ref="A9:A11"/>
    <mergeCell ref="D9:E9"/>
    <mergeCell ref="B9:C9"/>
    <mergeCell ref="K10:K11"/>
    <mergeCell ref="J10:J11"/>
    <mergeCell ref="I10:I11"/>
    <mergeCell ref="E10:E11"/>
  </mergeCells>
  <printOptions horizontalCentered="1"/>
  <pageMargins left="0.75" right="0.75" top="1" bottom="1" header="0.5" footer="0.5"/>
  <pageSetup scale="71" orientation="landscape" r:id="rId1"/>
  <headerFooter alignWithMargins="0">
    <oddFooter>&amp;C&amp;"Times New Roman,Regular"Exhibit I - Detail of Permanent Positions by Category</oddFooter>
  </headerFooter>
</worksheet>
</file>

<file path=xl/worksheets/sheet7.xml><?xml version="1.0" encoding="utf-8"?>
<worksheet xmlns="http://schemas.openxmlformats.org/spreadsheetml/2006/main" xmlns:r="http://schemas.openxmlformats.org/officeDocument/2006/relationships">
  <dimension ref="A1:N34"/>
  <sheetViews>
    <sheetView showGridLines="0" showOutlineSymbols="0" view="pageBreakPreview" zoomScale="75" zoomScaleNormal="100" zoomScaleSheetLayoutView="75" workbookViewId="0">
      <pane xSplit="1" ySplit="11" topLeftCell="B12" activePane="bottomRight" state="frozen"/>
      <selection activeCell="AG43" sqref="AG43"/>
      <selection pane="topRight" activeCell="AG43" sqref="AG43"/>
      <selection pane="bottomLeft" activeCell="AG43" sqref="AG43"/>
      <selection pane="bottomRight" activeCell="AG43" sqref="AG43"/>
    </sheetView>
  </sheetViews>
  <sheetFormatPr defaultColWidth="9.6640625" defaultRowHeight="15.75"/>
  <cols>
    <col min="1" max="1" width="57" style="163" customWidth="1"/>
    <col min="2" max="2" width="8.33203125" style="163" customWidth="1"/>
    <col min="3" max="3" width="12.109375" style="163" customWidth="1"/>
    <col min="4" max="4" width="8.77734375" style="163" customWidth="1"/>
    <col min="5" max="5" width="9.77734375" style="163" customWidth="1"/>
    <col min="6" max="6" width="9.21875" style="163" customWidth="1"/>
    <col min="7" max="7" width="9.77734375" style="163" customWidth="1"/>
    <col min="8" max="8" width="7.77734375" style="163" customWidth="1"/>
    <col min="9" max="9" width="11.77734375" style="163" bestFit="1" customWidth="1"/>
    <col min="10" max="10" width="1.21875" style="164" customWidth="1"/>
    <col min="11" max="16384" width="9.6640625" style="163"/>
  </cols>
  <sheetData>
    <row r="1" spans="1:10" ht="20.25">
      <c r="A1" s="642" t="s">
        <v>198</v>
      </c>
      <c r="B1" s="643"/>
      <c r="C1" s="643"/>
      <c r="D1" s="643"/>
      <c r="E1" s="643"/>
      <c r="F1" s="643"/>
      <c r="G1" s="643"/>
      <c r="H1" s="643"/>
      <c r="I1" s="643"/>
      <c r="J1" s="169" t="s">
        <v>0</v>
      </c>
    </row>
    <row r="2" spans="1:10" ht="18.75">
      <c r="A2" s="644"/>
      <c r="B2" s="644"/>
      <c r="C2" s="644"/>
      <c r="D2" s="644"/>
      <c r="E2" s="644"/>
      <c r="F2" s="644"/>
      <c r="G2" s="644"/>
      <c r="H2" s="644"/>
      <c r="I2" s="644"/>
      <c r="J2" s="169" t="s">
        <v>0</v>
      </c>
    </row>
    <row r="3" spans="1:10">
      <c r="A3" s="645"/>
      <c r="B3" s="645"/>
      <c r="C3" s="645"/>
      <c r="D3" s="645"/>
      <c r="E3" s="645"/>
      <c r="F3" s="645"/>
      <c r="G3" s="645"/>
      <c r="H3" s="645"/>
      <c r="I3" s="645"/>
      <c r="J3" s="169" t="s">
        <v>0</v>
      </c>
    </row>
    <row r="4" spans="1:10" ht="20.25">
      <c r="A4" s="664" t="s">
        <v>109</v>
      </c>
      <c r="B4" s="663"/>
      <c r="C4" s="663"/>
      <c r="D4" s="663"/>
      <c r="E4" s="663"/>
      <c r="F4" s="663"/>
      <c r="G4" s="663"/>
      <c r="H4" s="663"/>
      <c r="I4" s="663"/>
      <c r="J4" s="169" t="s">
        <v>0</v>
      </c>
    </row>
    <row r="5" spans="1:10" ht="18.75">
      <c r="A5" s="653" t="str">
        <f>+'B. Summary of Requirements '!A5:X5</f>
        <v>Community Oriented Policing Services</v>
      </c>
      <c r="B5" s="654"/>
      <c r="C5" s="654"/>
      <c r="D5" s="654"/>
      <c r="E5" s="654"/>
      <c r="F5" s="654"/>
      <c r="G5" s="654"/>
      <c r="H5" s="654"/>
      <c r="I5" s="654"/>
      <c r="J5" s="169" t="s">
        <v>0</v>
      </c>
    </row>
    <row r="6" spans="1:10" ht="18.75">
      <c r="A6" s="653" t="str">
        <f>+'B. Summary of Requirements '!A6:X6</f>
        <v>Salaries and Expenses</v>
      </c>
      <c r="B6" s="663"/>
      <c r="C6" s="663"/>
      <c r="D6" s="663"/>
      <c r="E6" s="663"/>
      <c r="F6" s="663"/>
      <c r="G6" s="663"/>
      <c r="H6" s="663"/>
      <c r="I6" s="663"/>
      <c r="J6" s="169" t="s">
        <v>0</v>
      </c>
    </row>
    <row r="7" spans="1:10">
      <c r="A7" s="645"/>
      <c r="B7" s="645"/>
      <c r="C7" s="645"/>
      <c r="D7" s="645"/>
      <c r="E7" s="645"/>
      <c r="F7" s="645"/>
      <c r="G7" s="645"/>
      <c r="H7" s="645"/>
      <c r="I7" s="645"/>
      <c r="J7" s="169" t="s">
        <v>0</v>
      </c>
    </row>
    <row r="8" spans="1:10" ht="16.5" thickBot="1">
      <c r="A8" s="662" t="s">
        <v>100</v>
      </c>
      <c r="B8" s="662"/>
      <c r="C8" s="662"/>
      <c r="D8" s="662"/>
      <c r="E8" s="662"/>
      <c r="F8" s="662"/>
      <c r="G8" s="662"/>
      <c r="H8" s="662"/>
      <c r="I8" s="662"/>
      <c r="J8" s="169" t="s">
        <v>0</v>
      </c>
    </row>
    <row r="9" spans="1:10">
      <c r="A9" s="657" t="s">
        <v>32</v>
      </c>
      <c r="B9" s="649" t="s">
        <v>171</v>
      </c>
      <c r="C9" s="650"/>
      <c r="D9" s="649" t="s">
        <v>170</v>
      </c>
      <c r="E9" s="650"/>
      <c r="F9" s="649" t="s">
        <v>169</v>
      </c>
      <c r="G9" s="650"/>
      <c r="H9" s="649" t="s">
        <v>22</v>
      </c>
      <c r="I9" s="655"/>
      <c r="J9" s="169" t="s">
        <v>0</v>
      </c>
    </row>
    <row r="10" spans="1:10" ht="53.25" customHeight="1">
      <c r="A10" s="658"/>
      <c r="B10" s="651"/>
      <c r="C10" s="652"/>
      <c r="D10" s="651"/>
      <c r="E10" s="652"/>
      <c r="F10" s="651"/>
      <c r="G10" s="652"/>
      <c r="H10" s="651"/>
      <c r="I10" s="656"/>
      <c r="J10" s="169" t="s">
        <v>0</v>
      </c>
    </row>
    <row r="11" spans="1:10" ht="16.5" thickBot="1">
      <c r="A11" s="659"/>
      <c r="B11" s="193" t="s">
        <v>99</v>
      </c>
      <c r="C11" s="194" t="s">
        <v>101</v>
      </c>
      <c r="D11" s="193" t="s">
        <v>99</v>
      </c>
      <c r="E11" s="194" t="s">
        <v>101</v>
      </c>
      <c r="F11" s="193" t="s">
        <v>99</v>
      </c>
      <c r="G11" s="194" t="s">
        <v>101</v>
      </c>
      <c r="H11" s="193" t="s">
        <v>99</v>
      </c>
      <c r="I11" s="192" t="s">
        <v>101</v>
      </c>
      <c r="J11" s="169" t="s">
        <v>0</v>
      </c>
    </row>
    <row r="12" spans="1:10">
      <c r="A12" s="442" t="s">
        <v>71</v>
      </c>
      <c r="B12" s="187">
        <v>2</v>
      </c>
      <c r="C12" s="188"/>
      <c r="D12" s="187">
        <v>2</v>
      </c>
      <c r="E12" s="188"/>
      <c r="F12" s="187">
        <v>2</v>
      </c>
      <c r="G12" s="188"/>
      <c r="H12" s="187">
        <f t="shared" ref="H12:H22" si="0">F12-D12</f>
        <v>0</v>
      </c>
      <c r="I12" s="191"/>
      <c r="J12" s="169" t="s">
        <v>0</v>
      </c>
    </row>
    <row r="13" spans="1:10">
      <c r="A13" s="190" t="s">
        <v>70</v>
      </c>
      <c r="B13" s="187">
        <v>21</v>
      </c>
      <c r="C13" s="188"/>
      <c r="D13" s="187">
        <v>21</v>
      </c>
      <c r="E13" s="188"/>
      <c r="F13" s="187">
        <v>21</v>
      </c>
      <c r="G13" s="188"/>
      <c r="H13" s="187">
        <f t="shared" si="0"/>
        <v>0</v>
      </c>
      <c r="I13" s="176"/>
      <c r="J13" s="169" t="s">
        <v>0</v>
      </c>
    </row>
    <row r="14" spans="1:10">
      <c r="A14" s="190" t="s">
        <v>69</v>
      </c>
      <c r="B14" s="187">
        <v>28</v>
      </c>
      <c r="C14" s="188"/>
      <c r="D14" s="187">
        <v>28</v>
      </c>
      <c r="E14" s="188"/>
      <c r="F14" s="187">
        <v>28</v>
      </c>
      <c r="G14" s="188"/>
      <c r="H14" s="187">
        <f t="shared" si="0"/>
        <v>0</v>
      </c>
      <c r="I14" s="176"/>
      <c r="J14" s="169" t="s">
        <v>0</v>
      </c>
    </row>
    <row r="15" spans="1:10">
      <c r="A15" s="190" t="s">
        <v>68</v>
      </c>
      <c r="B15" s="187">
        <v>37</v>
      </c>
      <c r="C15" s="188"/>
      <c r="D15" s="187">
        <v>37</v>
      </c>
      <c r="E15" s="188"/>
      <c r="F15" s="187">
        <v>37</v>
      </c>
      <c r="G15" s="188"/>
      <c r="H15" s="187">
        <f t="shared" si="0"/>
        <v>0</v>
      </c>
      <c r="I15" s="176"/>
      <c r="J15" s="169" t="s">
        <v>0</v>
      </c>
    </row>
    <row r="16" spans="1:10">
      <c r="A16" s="190" t="s">
        <v>67</v>
      </c>
      <c r="B16" s="187">
        <v>37</v>
      </c>
      <c r="C16" s="188"/>
      <c r="D16" s="187">
        <v>37</v>
      </c>
      <c r="E16" s="188"/>
      <c r="F16" s="187">
        <v>37</v>
      </c>
      <c r="G16" s="188"/>
      <c r="H16" s="187">
        <f t="shared" si="0"/>
        <v>0</v>
      </c>
      <c r="I16" s="176"/>
      <c r="J16" s="169" t="s">
        <v>0</v>
      </c>
    </row>
    <row r="17" spans="1:10">
      <c r="A17" s="190" t="s">
        <v>66</v>
      </c>
      <c r="B17" s="187">
        <v>17</v>
      </c>
      <c r="C17" s="188"/>
      <c r="D17" s="187">
        <v>17</v>
      </c>
      <c r="E17" s="188"/>
      <c r="F17" s="187">
        <v>17</v>
      </c>
      <c r="G17" s="188"/>
      <c r="H17" s="187">
        <f t="shared" si="0"/>
        <v>0</v>
      </c>
      <c r="I17" s="176"/>
      <c r="J17" s="169" t="s">
        <v>0</v>
      </c>
    </row>
    <row r="18" spans="1:10">
      <c r="A18" s="190" t="s">
        <v>65</v>
      </c>
      <c r="B18" s="187">
        <v>18</v>
      </c>
      <c r="C18" s="188"/>
      <c r="D18" s="187">
        <v>18</v>
      </c>
      <c r="E18" s="188"/>
      <c r="F18" s="187">
        <v>18</v>
      </c>
      <c r="G18" s="188"/>
      <c r="H18" s="187">
        <f t="shared" si="0"/>
        <v>0</v>
      </c>
      <c r="I18" s="176"/>
      <c r="J18" s="169" t="s">
        <v>0</v>
      </c>
    </row>
    <row r="19" spans="1:10">
      <c r="A19" s="190" t="s">
        <v>64</v>
      </c>
      <c r="B19" s="187">
        <v>3</v>
      </c>
      <c r="C19" s="188"/>
      <c r="D19" s="187">
        <v>3</v>
      </c>
      <c r="E19" s="188"/>
      <c r="F19" s="187">
        <v>3</v>
      </c>
      <c r="G19" s="188"/>
      <c r="H19" s="187">
        <f t="shared" si="0"/>
        <v>0</v>
      </c>
      <c r="I19" s="176"/>
      <c r="J19" s="169" t="s">
        <v>0</v>
      </c>
    </row>
    <row r="20" spans="1:10">
      <c r="A20" s="190" t="s">
        <v>63</v>
      </c>
      <c r="B20" s="187">
        <v>11</v>
      </c>
      <c r="C20" s="188"/>
      <c r="D20" s="187">
        <v>11</v>
      </c>
      <c r="E20" s="188"/>
      <c r="F20" s="187">
        <v>11</v>
      </c>
      <c r="G20" s="188"/>
      <c r="H20" s="187">
        <f t="shared" si="0"/>
        <v>0</v>
      </c>
      <c r="I20" s="176"/>
      <c r="J20" s="169" t="s">
        <v>0</v>
      </c>
    </row>
    <row r="21" spans="1:10">
      <c r="A21" s="190" t="s">
        <v>61</v>
      </c>
      <c r="B21" s="187">
        <v>7</v>
      </c>
      <c r="C21" s="188"/>
      <c r="D21" s="187">
        <v>7</v>
      </c>
      <c r="E21" s="188"/>
      <c r="F21" s="187">
        <v>7</v>
      </c>
      <c r="G21" s="188"/>
      <c r="H21" s="187">
        <f t="shared" si="0"/>
        <v>0</v>
      </c>
      <c r="I21" s="176"/>
      <c r="J21" s="169" t="s">
        <v>0</v>
      </c>
    </row>
    <row r="22" spans="1:10">
      <c r="A22" s="190" t="s">
        <v>62</v>
      </c>
      <c r="B22" s="189">
        <v>7</v>
      </c>
      <c r="C22" s="188"/>
      <c r="D22" s="189">
        <v>7</v>
      </c>
      <c r="E22" s="188"/>
      <c r="F22" s="189">
        <v>7</v>
      </c>
      <c r="G22" s="188"/>
      <c r="H22" s="187">
        <f t="shared" si="0"/>
        <v>0</v>
      </c>
      <c r="I22" s="176"/>
      <c r="J22" s="169" t="s">
        <v>0</v>
      </c>
    </row>
    <row r="23" spans="1:10">
      <c r="A23" s="186" t="s">
        <v>139</v>
      </c>
      <c r="B23" s="184">
        <f>SUM(B12:B22)</f>
        <v>188</v>
      </c>
      <c r="C23" s="185"/>
      <c r="D23" s="184">
        <f>SUM(D12:D22)</f>
        <v>188</v>
      </c>
      <c r="E23" s="185"/>
      <c r="F23" s="184">
        <f>SUM(F12:F22)</f>
        <v>188</v>
      </c>
      <c r="G23" s="185"/>
      <c r="H23" s="184">
        <f>SUM(H12:H22)</f>
        <v>0</v>
      </c>
      <c r="I23" s="183"/>
      <c r="J23" s="169" t="s">
        <v>0</v>
      </c>
    </row>
    <row r="24" spans="1:10">
      <c r="A24" s="181" t="s">
        <v>9</v>
      </c>
      <c r="B24" s="177"/>
      <c r="C24" s="178">
        <v>174000</v>
      </c>
      <c r="D24" s="177"/>
      <c r="E24" s="178">
        <v>174000</v>
      </c>
      <c r="F24" s="179"/>
      <c r="G24" s="178">
        <v>174870</v>
      </c>
      <c r="H24" s="177"/>
      <c r="I24" s="182"/>
      <c r="J24" s="169" t="s">
        <v>0</v>
      </c>
    </row>
    <row r="25" spans="1:10">
      <c r="A25" s="181" t="s">
        <v>51</v>
      </c>
      <c r="B25" s="180"/>
      <c r="C25" s="178">
        <v>79178</v>
      </c>
      <c r="D25" s="177"/>
      <c r="E25" s="178">
        <f>+C25</f>
        <v>79178</v>
      </c>
      <c r="F25" s="179"/>
      <c r="G25" s="178">
        <v>79574</v>
      </c>
      <c r="H25" s="177"/>
      <c r="I25" s="176"/>
      <c r="J25" s="169" t="s">
        <v>0</v>
      </c>
    </row>
    <row r="26" spans="1:10" ht="16.5" thickBot="1">
      <c r="A26" s="175" t="s">
        <v>52</v>
      </c>
      <c r="B26" s="174"/>
      <c r="C26" s="172">
        <v>11.46</v>
      </c>
      <c r="D26" s="173"/>
      <c r="E26" s="172">
        <v>11.5</v>
      </c>
      <c r="F26" s="173"/>
      <c r="G26" s="172">
        <v>11.54</v>
      </c>
      <c r="H26" s="171"/>
      <c r="I26" s="170"/>
      <c r="J26" s="169" t="s">
        <v>12</v>
      </c>
    </row>
    <row r="27" spans="1:10">
      <c r="A27" s="660"/>
      <c r="B27" s="661"/>
      <c r="C27" s="661"/>
      <c r="D27" s="661"/>
      <c r="E27" s="661"/>
      <c r="F27" s="661"/>
      <c r="G27" s="661"/>
      <c r="H27" s="661"/>
      <c r="I27" s="661"/>
      <c r="J27" s="661"/>
    </row>
    <row r="28" spans="1:10">
      <c r="A28" s="168"/>
      <c r="B28" s="168"/>
      <c r="C28" s="168"/>
      <c r="D28" s="168"/>
      <c r="E28" s="168"/>
      <c r="F28" s="168"/>
      <c r="G28" s="168"/>
      <c r="H28" s="168"/>
      <c r="I28" s="168"/>
      <c r="J28" s="167"/>
    </row>
    <row r="29" spans="1:10">
      <c r="A29" s="166"/>
      <c r="B29" s="165"/>
      <c r="C29" s="165"/>
      <c r="D29" s="165"/>
      <c r="E29" s="165"/>
      <c r="F29" s="165"/>
      <c r="G29" s="165"/>
      <c r="H29" s="165"/>
    </row>
    <row r="30" spans="1:10">
      <c r="A30" s="166"/>
      <c r="B30" s="165"/>
      <c r="C30" s="165"/>
      <c r="D30" s="165"/>
      <c r="E30" s="165"/>
      <c r="F30" s="165"/>
      <c r="G30" s="165"/>
      <c r="H30" s="165"/>
    </row>
    <row r="31" spans="1:10" ht="67.5" customHeight="1">
      <c r="A31" s="646"/>
      <c r="B31" s="646"/>
      <c r="C31" s="646"/>
      <c r="D31" s="646"/>
      <c r="E31" s="646"/>
      <c r="F31" s="646"/>
      <c r="G31" s="646"/>
      <c r="H31" s="646"/>
    </row>
    <row r="32" spans="1:10" ht="18.95" customHeight="1">
      <c r="A32" s="647"/>
      <c r="B32" s="648"/>
      <c r="C32" s="648"/>
      <c r="D32" s="648"/>
      <c r="E32" s="648"/>
      <c r="F32" s="648"/>
      <c r="G32" s="648"/>
      <c r="H32" s="648"/>
    </row>
    <row r="34" spans="1:14" ht="18.95" customHeight="1">
      <c r="A34" s="665"/>
      <c r="B34" s="665"/>
      <c r="C34" s="665"/>
      <c r="D34" s="665"/>
      <c r="E34" s="665"/>
      <c r="F34" s="665"/>
      <c r="G34" s="665"/>
      <c r="H34" s="665"/>
      <c r="I34" s="665"/>
      <c r="J34" s="665"/>
      <c r="K34" s="665"/>
      <c r="L34" s="665"/>
      <c r="M34" s="665"/>
      <c r="N34" s="666"/>
    </row>
  </sheetData>
  <mergeCells count="17">
    <mergeCell ref="A34:N34"/>
    <mergeCell ref="A1:I1"/>
    <mergeCell ref="A2:I2"/>
    <mergeCell ref="A3:I3"/>
    <mergeCell ref="A31:H31"/>
    <mergeCell ref="A32:H32"/>
    <mergeCell ref="B9:C10"/>
    <mergeCell ref="D9:E10"/>
    <mergeCell ref="F9:G10"/>
    <mergeCell ref="A5:I5"/>
    <mergeCell ref="H9:I10"/>
    <mergeCell ref="A9:A11"/>
    <mergeCell ref="A27:J27"/>
    <mergeCell ref="A7:I7"/>
    <mergeCell ref="A8:I8"/>
    <mergeCell ref="A6:I6"/>
    <mergeCell ref="A4:I4"/>
  </mergeCells>
  <printOptions horizontalCentered="1"/>
  <pageMargins left="0.5" right="0.5" top="0.5" bottom="0.55000000000000004" header="0" footer="0"/>
  <pageSetup scale="67" orientation="landscape" horizontalDpi="300" verticalDpi="300" r:id="rId1"/>
  <headerFooter alignWithMargins="0">
    <oddFooter>&amp;C&amp;"Times New Roman,Regular"Exhibit K - Summary of Requirements by Grade</oddFooter>
  </headerFooter>
</worksheet>
</file>

<file path=xl/worksheets/sheet8.xml><?xml version="1.0" encoding="utf-8"?>
<worksheet xmlns="http://schemas.openxmlformats.org/spreadsheetml/2006/main" xmlns:r="http://schemas.openxmlformats.org/officeDocument/2006/relationships">
  <dimension ref="A1:Z196"/>
  <sheetViews>
    <sheetView view="pageBreakPreview" zoomScaleNormal="100" zoomScaleSheetLayoutView="100" workbookViewId="0">
      <selection activeCell="AG43" sqref="AG43"/>
    </sheetView>
  </sheetViews>
  <sheetFormatPr defaultRowHeight="15.75"/>
  <cols>
    <col min="1" max="1" width="65.33203125" style="266" customWidth="1"/>
    <col min="2" max="2" width="8.88671875" style="266"/>
    <col min="3" max="3" width="10.109375" style="266" customWidth="1"/>
    <col min="4" max="4" width="8.88671875" style="266"/>
    <col min="5" max="5" width="10.6640625" style="266" customWidth="1"/>
    <col min="6" max="6" width="8.88671875" style="266"/>
    <col min="7" max="7" width="10.5546875" style="266" bestFit="1" customWidth="1"/>
    <col min="8" max="8" width="8.88671875" style="266"/>
    <col min="9" max="9" width="10.33203125" style="266" customWidth="1"/>
    <col min="10" max="12" width="8.88671875" style="266" hidden="1" customWidth="1"/>
    <col min="13" max="13" width="1" style="319" customWidth="1"/>
    <col min="14" max="14" width="8.88671875" style="195"/>
    <col min="15" max="16384" width="8.88671875" style="266"/>
  </cols>
  <sheetData>
    <row r="1" spans="1:16" ht="19.149999999999999" customHeight="1">
      <c r="A1" s="669" t="s">
        <v>199</v>
      </c>
      <c r="B1" s="668"/>
      <c r="C1" s="668"/>
      <c r="D1" s="668"/>
      <c r="E1" s="668"/>
      <c r="F1" s="668"/>
      <c r="G1" s="668"/>
      <c r="H1" s="668"/>
      <c r="I1" s="668"/>
      <c r="M1" s="267" t="s">
        <v>0</v>
      </c>
    </row>
    <row r="2" spans="1:16" ht="19.149999999999999" customHeight="1">
      <c r="A2" s="670"/>
      <c r="B2" s="671"/>
      <c r="C2" s="671"/>
      <c r="D2" s="671"/>
      <c r="E2" s="671"/>
      <c r="F2" s="671"/>
      <c r="G2" s="671"/>
      <c r="H2" s="671"/>
      <c r="I2" s="671"/>
      <c r="M2" s="267" t="s">
        <v>0</v>
      </c>
    </row>
    <row r="3" spans="1:16" ht="18.75">
      <c r="A3" s="672" t="s">
        <v>55</v>
      </c>
      <c r="B3" s="668"/>
      <c r="C3" s="668"/>
      <c r="D3" s="668"/>
      <c r="E3" s="668"/>
      <c r="F3" s="668"/>
      <c r="G3" s="668"/>
      <c r="H3" s="668"/>
      <c r="I3" s="668"/>
      <c r="M3" s="267" t="s">
        <v>0</v>
      </c>
    </row>
    <row r="4" spans="1:16" ht="16.5">
      <c r="A4" s="673" t="str">
        <f>+'[2]B. Summary of Requirements '!A5</f>
        <v>Community Oriented Policing Services</v>
      </c>
      <c r="B4" s="668"/>
      <c r="C4" s="668"/>
      <c r="D4" s="668"/>
      <c r="E4" s="668"/>
      <c r="F4" s="668"/>
      <c r="G4" s="668"/>
      <c r="H4" s="668"/>
      <c r="I4" s="668"/>
      <c r="M4" s="267" t="s">
        <v>0</v>
      </c>
    </row>
    <row r="5" spans="1:16" ht="16.5">
      <c r="A5" s="673" t="s">
        <v>85</v>
      </c>
      <c r="B5" s="668"/>
      <c r="C5" s="668"/>
      <c r="D5" s="668"/>
      <c r="E5" s="668"/>
      <c r="F5" s="668"/>
      <c r="G5" s="668"/>
      <c r="H5" s="668"/>
      <c r="I5" s="668"/>
      <c r="M5" s="267" t="s">
        <v>0</v>
      </c>
    </row>
    <row r="6" spans="1:16">
      <c r="A6" s="667" t="s">
        <v>84</v>
      </c>
      <c r="B6" s="668"/>
      <c r="C6" s="668"/>
      <c r="D6" s="668"/>
      <c r="E6" s="668"/>
      <c r="F6" s="668"/>
      <c r="G6" s="668"/>
      <c r="H6" s="668"/>
      <c r="I6" s="668"/>
      <c r="M6" s="267" t="s">
        <v>0</v>
      </c>
    </row>
    <row r="7" spans="1:16" ht="11.25" customHeight="1">
      <c r="A7" s="675"/>
      <c r="B7" s="675"/>
      <c r="C7" s="675"/>
      <c r="D7" s="675"/>
      <c r="E7" s="675"/>
      <c r="F7" s="675"/>
      <c r="G7" s="675"/>
      <c r="H7" s="675"/>
      <c r="I7" s="675"/>
      <c r="M7" s="267" t="s">
        <v>0</v>
      </c>
    </row>
    <row r="8" spans="1:16" ht="44.25" customHeight="1">
      <c r="A8" s="676" t="s">
        <v>53</v>
      </c>
      <c r="B8" s="678" t="s">
        <v>140</v>
      </c>
      <c r="C8" s="679"/>
      <c r="D8" s="680" t="s">
        <v>145</v>
      </c>
      <c r="E8" s="681"/>
      <c r="F8" s="682" t="s">
        <v>134</v>
      </c>
      <c r="G8" s="683"/>
      <c r="H8" s="682" t="s">
        <v>125</v>
      </c>
      <c r="I8" s="684"/>
      <c r="J8" s="163"/>
      <c r="M8" s="267" t="s">
        <v>0</v>
      </c>
    </row>
    <row r="9" spans="1:16" ht="25.5" customHeight="1" thickBot="1">
      <c r="A9" s="677"/>
      <c r="B9" s="268" t="s">
        <v>27</v>
      </c>
      <c r="C9" s="269" t="s">
        <v>101</v>
      </c>
      <c r="D9" s="268" t="s">
        <v>27</v>
      </c>
      <c r="E9" s="269" t="s">
        <v>101</v>
      </c>
      <c r="F9" s="268" t="s">
        <v>27</v>
      </c>
      <c r="G9" s="269" t="s">
        <v>101</v>
      </c>
      <c r="H9" s="268" t="s">
        <v>27</v>
      </c>
      <c r="I9" s="270" t="s">
        <v>101</v>
      </c>
      <c r="J9" s="163"/>
      <c r="M9" s="267" t="s">
        <v>0</v>
      </c>
    </row>
    <row r="10" spans="1:16">
      <c r="A10" s="271" t="s">
        <v>7</v>
      </c>
      <c r="B10" s="272">
        <v>164</v>
      </c>
      <c r="C10" s="273">
        <v>12758</v>
      </c>
      <c r="D10" s="272">
        <v>164</v>
      </c>
      <c r="E10" s="273">
        <v>13423</v>
      </c>
      <c r="F10" s="272">
        <v>164</v>
      </c>
      <c r="G10" s="273">
        <v>13541</v>
      </c>
      <c r="H10" s="272">
        <f>F10-D10</f>
        <v>0</v>
      </c>
      <c r="I10" s="274">
        <f>G10-E10</f>
        <v>118</v>
      </c>
      <c r="J10" s="163"/>
      <c r="M10" s="267" t="s">
        <v>0</v>
      </c>
      <c r="O10" s="352"/>
    </row>
    <row r="11" spans="1:16">
      <c r="A11" s="275" t="s">
        <v>50</v>
      </c>
      <c r="B11" s="272"/>
      <c r="C11" s="276">
        <v>243</v>
      </c>
      <c r="D11" s="272"/>
      <c r="E11" s="276">
        <v>179</v>
      </c>
      <c r="F11" s="272"/>
      <c r="G11" s="276">
        <v>181</v>
      </c>
      <c r="H11" s="272">
        <f>F11-D11</f>
        <v>0</v>
      </c>
      <c r="I11" s="277">
        <f>G11-E11</f>
        <v>2</v>
      </c>
      <c r="J11" s="278" t="s">
        <v>25</v>
      </c>
      <c r="K11" s="266" t="s">
        <v>26</v>
      </c>
      <c r="M11" s="267" t="s">
        <v>0</v>
      </c>
      <c r="O11" s="352"/>
    </row>
    <row r="12" spans="1:16">
      <c r="A12" s="441" t="s">
        <v>34</v>
      </c>
      <c r="B12" s="279">
        <f t="shared" ref="B12" si="0">B13+B14</f>
        <v>0</v>
      </c>
      <c r="C12" s="276">
        <v>300</v>
      </c>
      <c r="D12" s="279"/>
      <c r="E12" s="276">
        <v>358</v>
      </c>
      <c r="F12" s="279"/>
      <c r="G12" s="276">
        <v>361</v>
      </c>
      <c r="H12" s="272">
        <f>F12-D12</f>
        <v>0</v>
      </c>
      <c r="I12" s="277">
        <f t="shared" ref="I12:I15" si="1">G12-E12</f>
        <v>3</v>
      </c>
      <c r="J12" s="163">
        <v>93</v>
      </c>
      <c r="M12" s="267" t="s">
        <v>0</v>
      </c>
      <c r="O12" s="352"/>
    </row>
    <row r="13" spans="1:16">
      <c r="A13" s="280" t="s">
        <v>36</v>
      </c>
      <c r="B13" s="281"/>
      <c r="C13" s="351">
        <v>0</v>
      </c>
      <c r="D13" s="281"/>
      <c r="E13" s="282">
        <v>0</v>
      </c>
      <c r="F13" s="281"/>
      <c r="G13" s="282">
        <v>2</v>
      </c>
      <c r="H13" s="281">
        <f t="shared" ref="H13:H15" si="2">F13-D13</f>
        <v>0</v>
      </c>
      <c r="I13" s="283">
        <f t="shared" si="1"/>
        <v>2</v>
      </c>
      <c r="J13" s="163"/>
      <c r="M13" s="267" t="s">
        <v>0</v>
      </c>
      <c r="O13" s="352"/>
    </row>
    <row r="14" spans="1:16">
      <c r="A14" s="280" t="s">
        <v>35</v>
      </c>
      <c r="B14" s="281"/>
      <c r="C14" s="351">
        <v>300</v>
      </c>
      <c r="D14" s="281"/>
      <c r="E14" s="282">
        <v>358</v>
      </c>
      <c r="F14" s="281"/>
      <c r="G14" s="282">
        <v>359</v>
      </c>
      <c r="H14" s="281">
        <f t="shared" si="2"/>
        <v>0</v>
      </c>
      <c r="I14" s="283">
        <f t="shared" si="1"/>
        <v>1</v>
      </c>
      <c r="J14" s="163"/>
      <c r="M14" s="267" t="s">
        <v>0</v>
      </c>
      <c r="O14" s="352"/>
    </row>
    <row r="15" spans="1:16">
      <c r="A15" s="284" t="s">
        <v>37</v>
      </c>
      <c r="B15" s="285"/>
      <c r="C15" s="286"/>
      <c r="D15" s="285"/>
      <c r="E15" s="286"/>
      <c r="F15" s="285"/>
      <c r="G15" s="286"/>
      <c r="H15" s="272">
        <f t="shared" si="2"/>
        <v>0</v>
      </c>
      <c r="I15" s="277">
        <f t="shared" si="1"/>
        <v>0</v>
      </c>
      <c r="J15" s="163"/>
      <c r="M15" s="267" t="s">
        <v>0</v>
      </c>
      <c r="O15" s="287"/>
    </row>
    <row r="16" spans="1:16">
      <c r="A16" s="288" t="s">
        <v>8</v>
      </c>
      <c r="B16" s="289">
        <f>+B10+B11+B12+B15</f>
        <v>164</v>
      </c>
      <c r="C16" s="290">
        <f t="shared" ref="C16:I16" si="3">+C10+C11+C12+C15</f>
        <v>13301</v>
      </c>
      <c r="D16" s="289">
        <f>+D10+D11+D12+D15</f>
        <v>164</v>
      </c>
      <c r="E16" s="290">
        <f t="shared" si="3"/>
        <v>13960</v>
      </c>
      <c r="F16" s="289">
        <f t="shared" si="3"/>
        <v>164</v>
      </c>
      <c r="G16" s="291">
        <f t="shared" si="3"/>
        <v>14083</v>
      </c>
      <c r="H16" s="290">
        <f>+H10+H11+H12+H15</f>
        <v>0</v>
      </c>
      <c r="I16" s="291">
        <f t="shared" si="3"/>
        <v>123</v>
      </c>
      <c r="J16" s="292">
        <f>697+630+957+2333</f>
        <v>4617</v>
      </c>
      <c r="K16" s="266">
        <f>2451-93</f>
        <v>2358</v>
      </c>
      <c r="L16" s="266">
        <f>+E16-G16</f>
        <v>-123</v>
      </c>
      <c r="M16" s="267" t="s">
        <v>0</v>
      </c>
      <c r="O16" s="287"/>
      <c r="P16" s="352"/>
    </row>
    <row r="17" spans="1:16">
      <c r="A17" s="275" t="s">
        <v>54</v>
      </c>
      <c r="B17" s="272"/>
      <c r="C17" s="276"/>
      <c r="D17" s="272"/>
      <c r="E17" s="276"/>
      <c r="F17" s="272"/>
      <c r="G17" s="276"/>
      <c r="H17" s="272"/>
      <c r="I17" s="277"/>
      <c r="J17" s="163"/>
      <c r="M17" s="267" t="s">
        <v>0</v>
      </c>
      <c r="O17" s="287"/>
      <c r="P17" s="352"/>
    </row>
    <row r="18" spans="1:16">
      <c r="A18" s="293" t="s">
        <v>38</v>
      </c>
      <c r="B18" s="272"/>
      <c r="C18" s="276">
        <v>3744</v>
      </c>
      <c r="D18" s="272"/>
      <c r="E18" s="276">
        <v>3972</v>
      </c>
      <c r="F18" s="272"/>
      <c r="G18" s="276">
        <v>3957</v>
      </c>
      <c r="H18" s="272"/>
      <c r="I18" s="277">
        <f>G18-E18</f>
        <v>-15</v>
      </c>
      <c r="J18" s="163">
        <v>359</v>
      </c>
      <c r="K18" s="266">
        <f>1171+93</f>
        <v>1264</v>
      </c>
      <c r="L18" s="266">
        <f t="shared" ref="L18:L34" si="4">+E18-G18</f>
        <v>15</v>
      </c>
      <c r="M18" s="267" t="s">
        <v>0</v>
      </c>
      <c r="O18" s="287"/>
      <c r="P18" s="352"/>
    </row>
    <row r="19" spans="1:16">
      <c r="A19" s="293" t="s">
        <v>39</v>
      </c>
      <c r="B19" s="272"/>
      <c r="C19" s="276">
        <v>431</v>
      </c>
      <c r="D19" s="272"/>
      <c r="E19" s="276">
        <v>409</v>
      </c>
      <c r="F19" s="272"/>
      <c r="G19" s="276">
        <v>409</v>
      </c>
      <c r="H19" s="272"/>
      <c r="I19" s="277">
        <f t="shared" ref="I19:I33" si="5">G19-E19</f>
        <v>0</v>
      </c>
      <c r="J19" s="163"/>
      <c r="K19" s="266">
        <v>110</v>
      </c>
      <c r="L19" s="266">
        <f t="shared" si="4"/>
        <v>0</v>
      </c>
      <c r="M19" s="267" t="s">
        <v>0</v>
      </c>
    </row>
    <row r="20" spans="1:16">
      <c r="A20" s="293" t="s">
        <v>40</v>
      </c>
      <c r="B20" s="272"/>
      <c r="C20" s="276">
        <v>342</v>
      </c>
      <c r="D20" s="272"/>
      <c r="E20" s="276">
        <v>324</v>
      </c>
      <c r="F20" s="272"/>
      <c r="G20" s="276">
        <v>274</v>
      </c>
      <c r="H20" s="272"/>
      <c r="I20" s="277">
        <f t="shared" si="5"/>
        <v>-50</v>
      </c>
      <c r="J20" s="163"/>
      <c r="K20" s="266">
        <v>0</v>
      </c>
      <c r="L20" s="266">
        <f t="shared" si="4"/>
        <v>50</v>
      </c>
      <c r="M20" s="267" t="s">
        <v>0</v>
      </c>
    </row>
    <row r="21" spans="1:16">
      <c r="A21" s="293" t="s">
        <v>74</v>
      </c>
      <c r="B21" s="272"/>
      <c r="C21" s="276">
        <v>3195</v>
      </c>
      <c r="D21" s="272"/>
      <c r="E21" s="276">
        <v>3355</v>
      </c>
      <c r="F21" s="272"/>
      <c r="G21" s="276">
        <v>4157</v>
      </c>
      <c r="H21" s="272"/>
      <c r="I21" s="277">
        <f t="shared" si="5"/>
        <v>802</v>
      </c>
      <c r="J21" s="163">
        <f>4220-576</f>
        <v>3644</v>
      </c>
      <c r="L21" s="266">
        <f t="shared" si="4"/>
        <v>-802</v>
      </c>
      <c r="M21" s="267" t="s">
        <v>0</v>
      </c>
    </row>
    <row r="22" spans="1:16">
      <c r="A22" s="293" t="s">
        <v>18</v>
      </c>
      <c r="B22" s="272"/>
      <c r="C22" s="276">
        <v>81</v>
      </c>
      <c r="D22" s="272"/>
      <c r="E22" s="276">
        <v>81</v>
      </c>
      <c r="F22" s="272"/>
      <c r="G22" s="276">
        <v>81</v>
      </c>
      <c r="H22" s="272"/>
      <c r="I22" s="277">
        <f t="shared" si="5"/>
        <v>0</v>
      </c>
      <c r="J22" s="163"/>
      <c r="L22" s="266">
        <f t="shared" si="4"/>
        <v>0</v>
      </c>
      <c r="M22" s="267" t="s">
        <v>0</v>
      </c>
    </row>
    <row r="23" spans="1:16">
      <c r="A23" s="293" t="s">
        <v>41</v>
      </c>
      <c r="B23" s="272"/>
      <c r="C23" s="276">
        <v>379</v>
      </c>
      <c r="D23" s="272"/>
      <c r="E23" s="276">
        <f>399</f>
        <v>399</v>
      </c>
      <c r="F23" s="272"/>
      <c r="G23" s="276">
        <v>400</v>
      </c>
      <c r="H23" s="272"/>
      <c r="I23" s="277">
        <f t="shared" si="5"/>
        <v>1</v>
      </c>
      <c r="J23" s="163">
        <v>332</v>
      </c>
      <c r="K23" s="266">
        <v>175</v>
      </c>
      <c r="L23" s="266">
        <f t="shared" si="4"/>
        <v>-1</v>
      </c>
      <c r="M23" s="267" t="s">
        <v>0</v>
      </c>
    </row>
    <row r="24" spans="1:16">
      <c r="A24" s="293" t="s">
        <v>42</v>
      </c>
      <c r="B24" s="272"/>
      <c r="C24" s="276">
        <v>25</v>
      </c>
      <c r="D24" s="272"/>
      <c r="E24" s="276">
        <f>25</f>
        <v>25</v>
      </c>
      <c r="F24" s="272"/>
      <c r="G24" s="276">
        <v>25</v>
      </c>
      <c r="H24" s="272"/>
      <c r="I24" s="277">
        <f t="shared" si="5"/>
        <v>0</v>
      </c>
      <c r="J24" s="163"/>
      <c r="L24" s="266">
        <f t="shared" si="4"/>
        <v>0</v>
      </c>
      <c r="M24" s="267" t="s">
        <v>0</v>
      </c>
    </row>
    <row r="25" spans="1:16">
      <c r="A25" s="293" t="s">
        <v>43</v>
      </c>
      <c r="B25" s="272"/>
      <c r="C25" s="276">
        <v>1118</v>
      </c>
      <c r="D25" s="272"/>
      <c r="E25" s="276">
        <v>1082</v>
      </c>
      <c r="F25" s="272"/>
      <c r="G25" s="276">
        <v>1000</v>
      </c>
      <c r="H25" s="272"/>
      <c r="I25" s="277">
        <f t="shared" si="5"/>
        <v>-82</v>
      </c>
      <c r="J25" s="163"/>
      <c r="K25" s="266">
        <v>14918</v>
      </c>
      <c r="L25" s="266">
        <f t="shared" si="4"/>
        <v>82</v>
      </c>
      <c r="M25" s="267" t="s">
        <v>0</v>
      </c>
    </row>
    <row r="26" spans="1:16">
      <c r="A26" s="293" t="s">
        <v>44</v>
      </c>
      <c r="B26" s="272"/>
      <c r="C26" s="276">
        <v>3362</v>
      </c>
      <c r="D26" s="272"/>
      <c r="E26" s="276">
        <f>3362</f>
        <v>3362</v>
      </c>
      <c r="F26" s="272"/>
      <c r="G26" s="276">
        <v>3530</v>
      </c>
      <c r="H26" s="272"/>
      <c r="I26" s="277">
        <f t="shared" si="5"/>
        <v>168</v>
      </c>
      <c r="J26" s="163">
        <v>276</v>
      </c>
      <c r="K26" s="266">
        <v>14853</v>
      </c>
      <c r="L26" s="266">
        <f t="shared" si="4"/>
        <v>-168</v>
      </c>
      <c r="M26" s="267" t="s">
        <v>0</v>
      </c>
    </row>
    <row r="27" spans="1:16">
      <c r="A27" s="293" t="s">
        <v>141</v>
      </c>
      <c r="B27" s="272"/>
      <c r="C27" s="276">
        <v>9872</v>
      </c>
      <c r="D27" s="272"/>
      <c r="E27" s="276">
        <f>9903</f>
        <v>9903</v>
      </c>
      <c r="F27" s="272"/>
      <c r="G27" s="276">
        <v>10054</v>
      </c>
      <c r="H27" s="272"/>
      <c r="I27" s="277">
        <f t="shared" si="5"/>
        <v>151</v>
      </c>
      <c r="J27" s="163"/>
      <c r="K27" s="266">
        <v>135</v>
      </c>
      <c r="L27" s="266">
        <f t="shared" si="4"/>
        <v>-151</v>
      </c>
      <c r="M27" s="267" t="s">
        <v>0</v>
      </c>
    </row>
    <row r="28" spans="1:16">
      <c r="A28" s="293" t="s">
        <v>75</v>
      </c>
      <c r="B28" s="272"/>
      <c r="C28" s="276"/>
      <c r="D28" s="272"/>
      <c r="E28" s="276"/>
      <c r="F28" s="272"/>
      <c r="G28" s="276"/>
      <c r="H28" s="272"/>
      <c r="I28" s="277">
        <f t="shared" si="5"/>
        <v>0</v>
      </c>
      <c r="J28" s="163"/>
      <c r="L28" s="266">
        <f t="shared" si="4"/>
        <v>0</v>
      </c>
      <c r="M28" s="267" t="s">
        <v>0</v>
      </c>
      <c r="O28" s="292"/>
    </row>
    <row r="29" spans="1:16">
      <c r="A29" s="293" t="s">
        <v>77</v>
      </c>
      <c r="B29" s="272"/>
      <c r="C29" s="276"/>
      <c r="D29" s="272"/>
      <c r="E29" s="276"/>
      <c r="F29" s="272"/>
      <c r="G29" s="276"/>
      <c r="H29" s="272"/>
      <c r="I29" s="277">
        <f t="shared" si="5"/>
        <v>0</v>
      </c>
      <c r="J29" s="163"/>
      <c r="L29" s="266">
        <f t="shared" si="4"/>
        <v>0</v>
      </c>
      <c r="M29" s="267" t="s">
        <v>0</v>
      </c>
    </row>
    <row r="30" spans="1:16">
      <c r="A30" s="293" t="s">
        <v>173</v>
      </c>
      <c r="B30" s="272"/>
      <c r="C30" s="276">
        <v>12</v>
      </c>
      <c r="D30" s="272"/>
      <c r="E30" s="276">
        <v>12</v>
      </c>
      <c r="F30" s="272"/>
      <c r="G30" s="276">
        <v>12</v>
      </c>
      <c r="H30" s="272"/>
      <c r="I30" s="277"/>
      <c r="J30" s="163"/>
      <c r="M30" s="267"/>
    </row>
    <row r="31" spans="1:16">
      <c r="A31" s="293" t="s">
        <v>78</v>
      </c>
      <c r="B31" s="272"/>
      <c r="C31" s="276">
        <v>54</v>
      </c>
      <c r="D31" s="272"/>
      <c r="E31" s="276">
        <v>10</v>
      </c>
      <c r="F31" s="272"/>
      <c r="G31" s="276">
        <v>10</v>
      </c>
      <c r="H31" s="272"/>
      <c r="I31" s="277">
        <f t="shared" si="5"/>
        <v>0</v>
      </c>
      <c r="J31" s="163"/>
      <c r="K31" s="266">
        <v>10</v>
      </c>
      <c r="L31" s="266">
        <f t="shared" si="4"/>
        <v>0</v>
      </c>
      <c r="M31" s="267" t="s">
        <v>0</v>
      </c>
      <c r="O31" s="292">
        <f>38102-G34</f>
        <v>0</v>
      </c>
    </row>
    <row r="32" spans="1:16">
      <c r="A32" s="293" t="s">
        <v>45</v>
      </c>
      <c r="B32" s="272"/>
      <c r="C32" s="276">
        <v>323</v>
      </c>
      <c r="D32" s="272"/>
      <c r="E32" s="276">
        <v>52</v>
      </c>
      <c r="F32" s="272"/>
      <c r="G32" s="276">
        <v>52</v>
      </c>
      <c r="H32" s="272"/>
      <c r="I32" s="277">
        <f t="shared" si="5"/>
        <v>0</v>
      </c>
      <c r="J32" s="163"/>
      <c r="K32" s="266">
        <v>85</v>
      </c>
      <c r="L32" s="266">
        <f t="shared" si="4"/>
        <v>0</v>
      </c>
      <c r="M32" s="267" t="s">
        <v>0</v>
      </c>
      <c r="O32" s="292"/>
    </row>
    <row r="33" spans="1:26">
      <c r="A33" s="293" t="s">
        <v>46</v>
      </c>
      <c r="B33" s="272"/>
      <c r="C33" s="276">
        <v>57</v>
      </c>
      <c r="D33" s="272"/>
      <c r="E33" s="276">
        <v>58</v>
      </c>
      <c r="F33" s="272"/>
      <c r="G33" s="276">
        <v>58</v>
      </c>
      <c r="H33" s="272"/>
      <c r="I33" s="277">
        <f t="shared" si="5"/>
        <v>0</v>
      </c>
      <c r="J33" s="163"/>
      <c r="K33" s="266">
        <v>37758</v>
      </c>
      <c r="L33" s="266">
        <f t="shared" si="4"/>
        <v>0</v>
      </c>
      <c r="M33" s="267" t="s">
        <v>0</v>
      </c>
    </row>
    <row r="34" spans="1:26" s="416" customFormat="1">
      <c r="A34" s="410" t="s">
        <v>47</v>
      </c>
      <c r="B34" s="411">
        <v>33802</v>
      </c>
      <c r="C34" s="412">
        <f>SUM(C16:C33)</f>
        <v>36296</v>
      </c>
      <c r="D34" s="411">
        <f>37004+3202</f>
        <v>40206</v>
      </c>
      <c r="E34" s="412">
        <f>SUM(E16:E33)</f>
        <v>37004</v>
      </c>
      <c r="F34" s="413"/>
      <c r="G34" s="412">
        <f>SUM(G16:G33)</f>
        <v>38102</v>
      </c>
      <c r="H34" s="413"/>
      <c r="I34" s="414">
        <f>SUM(I16:I33)</f>
        <v>1098</v>
      </c>
      <c r="J34" s="415">
        <f>SUM(J12:J33)</f>
        <v>9321</v>
      </c>
      <c r="K34" s="416">
        <f>SUM(K16:K33)</f>
        <v>71666</v>
      </c>
      <c r="L34" s="416">
        <f t="shared" si="4"/>
        <v>-1098</v>
      </c>
      <c r="M34" s="417" t="s">
        <v>0</v>
      </c>
      <c r="N34" s="418"/>
    </row>
    <row r="35" spans="1:26" s="416" customFormat="1" ht="16.899999999999999" customHeight="1">
      <c r="A35" s="294" t="s">
        <v>48</v>
      </c>
      <c r="B35" s="295"/>
      <c r="C35" s="296">
        <v>0</v>
      </c>
      <c r="D35" s="295">
        <v>-3202</v>
      </c>
      <c r="E35" s="296">
        <v>0</v>
      </c>
      <c r="F35" s="295"/>
      <c r="G35" s="296">
        <v>0</v>
      </c>
      <c r="H35" s="295"/>
      <c r="I35" s="297"/>
      <c r="J35" s="415"/>
      <c r="M35" s="417" t="s">
        <v>0</v>
      </c>
      <c r="N35" s="418"/>
    </row>
    <row r="36" spans="1:26" s="416" customFormat="1">
      <c r="A36" s="294" t="s">
        <v>49</v>
      </c>
      <c r="B36" s="295">
        <v>3202</v>
      </c>
      <c r="C36" s="296">
        <v>3202</v>
      </c>
      <c r="D36" s="295"/>
      <c r="E36" s="296">
        <v>0</v>
      </c>
      <c r="F36" s="295"/>
      <c r="G36" s="296">
        <v>0</v>
      </c>
      <c r="H36" s="295"/>
      <c r="I36" s="297"/>
      <c r="J36" s="415"/>
      <c r="M36" s="417" t="s">
        <v>0</v>
      </c>
      <c r="N36" s="418"/>
    </row>
    <row r="37" spans="1:26" s="416" customFormat="1" ht="16.5" customHeight="1" thickBot="1">
      <c r="A37" s="298" t="s">
        <v>1</v>
      </c>
      <c r="B37" s="299">
        <f>SUM(B34:B36)</f>
        <v>37004</v>
      </c>
      <c r="C37" s="300">
        <f>SUM(C34:C36)</f>
        <v>39498</v>
      </c>
      <c r="D37" s="299">
        <f>SUM(D34:D36)</f>
        <v>37004</v>
      </c>
      <c r="E37" s="300">
        <f>SUM(E34:E36)</f>
        <v>37004</v>
      </c>
      <c r="F37" s="299"/>
      <c r="G37" s="300">
        <f>SUM(G34:G36)</f>
        <v>38102</v>
      </c>
      <c r="H37" s="299"/>
      <c r="I37" s="301"/>
      <c r="J37" s="415"/>
      <c r="M37" s="417" t="s">
        <v>0</v>
      </c>
      <c r="N37" s="418"/>
      <c r="O37" s="685"/>
      <c r="P37" s="685"/>
      <c r="Q37" s="685"/>
      <c r="R37" s="685"/>
      <c r="S37" s="685"/>
      <c r="T37" s="685"/>
      <c r="U37" s="685"/>
      <c r="V37" s="685"/>
      <c r="W37" s="685"/>
      <c r="X37" s="685"/>
      <c r="Y37" s="685"/>
      <c r="Z37" s="685"/>
    </row>
    <row r="38" spans="1:26" s="416" customFormat="1">
      <c r="A38" s="302"/>
      <c r="B38" s="303"/>
      <c r="C38" s="304"/>
      <c r="D38" s="303"/>
      <c r="E38" s="304"/>
      <c r="F38" s="303"/>
      <c r="G38" s="304"/>
      <c r="H38" s="303"/>
      <c r="I38" s="305"/>
      <c r="J38" s="415"/>
      <c r="M38" s="417"/>
      <c r="N38" s="418"/>
      <c r="O38" s="685"/>
      <c r="P38" s="685"/>
      <c r="Q38" s="685"/>
      <c r="R38" s="685"/>
      <c r="S38" s="685"/>
      <c r="T38" s="685"/>
      <c r="U38" s="685"/>
      <c r="V38" s="685"/>
      <c r="W38" s="685"/>
      <c r="X38" s="685"/>
      <c r="Y38" s="685"/>
      <c r="Z38" s="685"/>
    </row>
    <row r="39" spans="1:26" s="416" customFormat="1">
      <c r="A39" s="419" t="s">
        <v>94</v>
      </c>
      <c r="B39" s="295"/>
      <c r="C39" s="296"/>
      <c r="D39" s="295"/>
      <c r="E39" s="296"/>
      <c r="F39" s="295"/>
      <c r="G39" s="296"/>
      <c r="H39" s="295"/>
      <c r="I39" s="297"/>
      <c r="J39" s="415"/>
      <c r="M39" s="417" t="s">
        <v>0</v>
      </c>
      <c r="N39" s="418"/>
      <c r="O39" s="685"/>
      <c r="P39" s="685"/>
      <c r="Q39" s="685"/>
      <c r="R39" s="685"/>
      <c r="S39" s="685"/>
      <c r="T39" s="685"/>
      <c r="U39" s="685"/>
      <c r="V39" s="685"/>
      <c r="W39" s="685"/>
      <c r="X39" s="685"/>
      <c r="Y39" s="685"/>
      <c r="Z39" s="685"/>
    </row>
    <row r="40" spans="1:26" s="416" customFormat="1">
      <c r="A40" s="294" t="s">
        <v>174</v>
      </c>
      <c r="B40" s="420">
        <v>0</v>
      </c>
      <c r="C40" s="421">
        <v>0</v>
      </c>
      <c r="D40" s="420">
        <v>0</v>
      </c>
      <c r="E40" s="421">
        <v>0</v>
      </c>
      <c r="F40" s="420">
        <v>0</v>
      </c>
      <c r="G40" s="421">
        <v>0</v>
      </c>
      <c r="H40" s="295"/>
      <c r="I40" s="422"/>
      <c r="J40" s="415"/>
      <c r="M40" s="417" t="s">
        <v>0</v>
      </c>
      <c r="N40" s="418"/>
    </row>
    <row r="41" spans="1:26">
      <c r="A41" s="275" t="s">
        <v>2</v>
      </c>
      <c r="B41" s="272"/>
      <c r="C41" s="273">
        <v>0</v>
      </c>
      <c r="D41" s="272"/>
      <c r="E41" s="273">
        <v>0</v>
      </c>
      <c r="F41" s="272"/>
      <c r="G41" s="273">
        <v>0</v>
      </c>
      <c r="H41" s="295"/>
      <c r="I41" s="274"/>
      <c r="J41" s="163"/>
      <c r="M41" s="267" t="s">
        <v>0</v>
      </c>
    </row>
    <row r="42" spans="1:26">
      <c r="A42" s="284" t="s">
        <v>3</v>
      </c>
      <c r="B42" s="306"/>
      <c r="C42" s="307">
        <v>0</v>
      </c>
      <c r="D42" s="306"/>
      <c r="E42" s="307">
        <v>0</v>
      </c>
      <c r="F42" s="306"/>
      <c r="G42" s="307">
        <v>0</v>
      </c>
      <c r="H42" s="308"/>
      <c r="I42" s="309"/>
      <c r="J42" s="163"/>
      <c r="M42" s="267" t="s">
        <v>0</v>
      </c>
    </row>
    <row r="43" spans="1:26">
      <c r="A43" s="310"/>
      <c r="B43" s="311"/>
      <c r="C43" s="311"/>
      <c r="D43" s="311"/>
      <c r="E43" s="311"/>
      <c r="F43" s="311"/>
      <c r="G43" s="311"/>
      <c r="H43" s="311"/>
      <c r="I43" s="311"/>
      <c r="J43" s="163"/>
      <c r="M43" s="267" t="s">
        <v>12</v>
      </c>
    </row>
    <row r="44" spans="1:26">
      <c r="A44" s="686"/>
      <c r="B44" s="687"/>
      <c r="C44" s="687"/>
      <c r="D44" s="687"/>
      <c r="E44" s="687"/>
      <c r="F44" s="687"/>
      <c r="G44" s="687"/>
      <c r="H44" s="687"/>
      <c r="I44" s="687"/>
      <c r="J44" s="687"/>
      <c r="K44" s="687"/>
      <c r="L44" s="687"/>
      <c r="M44" s="687"/>
    </row>
    <row r="45" spans="1:26">
      <c r="H45" s="312"/>
      <c r="I45" s="312"/>
      <c r="J45" s="163"/>
      <c r="M45" s="313"/>
      <c r="N45" s="197"/>
    </row>
    <row r="46" spans="1:26" ht="18.75">
      <c r="A46" s="688"/>
      <c r="B46" s="688"/>
      <c r="C46" s="688"/>
      <c r="D46" s="688"/>
      <c r="E46" s="688"/>
      <c r="F46" s="688"/>
      <c r="G46" s="688"/>
      <c r="H46" s="688"/>
      <c r="I46" s="688"/>
      <c r="J46" s="163"/>
      <c r="M46" s="313"/>
      <c r="N46" s="197"/>
    </row>
    <row r="47" spans="1:26" s="163" customFormat="1" ht="27" customHeight="1">
      <c r="A47" s="674"/>
      <c r="B47" s="674"/>
      <c r="C47" s="674"/>
      <c r="D47" s="674"/>
      <c r="E47" s="674"/>
      <c r="F47" s="674"/>
      <c r="G47" s="674"/>
      <c r="H47" s="674"/>
      <c r="I47" s="674"/>
      <c r="M47" s="167"/>
      <c r="N47" s="314"/>
    </row>
    <row r="48" spans="1:26" s="163" customFormat="1" ht="27" customHeight="1">
      <c r="A48" s="674"/>
      <c r="B48" s="674"/>
      <c r="C48" s="674"/>
      <c r="D48" s="674"/>
      <c r="E48" s="674"/>
      <c r="F48" s="674"/>
      <c r="G48" s="674"/>
      <c r="H48" s="674"/>
      <c r="I48" s="674"/>
      <c r="M48" s="167"/>
      <c r="N48" s="314"/>
    </row>
    <row r="49" spans="1:14" s="163" customFormat="1" ht="27" customHeight="1">
      <c r="A49" s="674"/>
      <c r="B49" s="674"/>
      <c r="C49" s="674"/>
      <c r="D49" s="674"/>
      <c r="E49" s="674"/>
      <c r="F49" s="674"/>
      <c r="G49" s="674"/>
      <c r="H49" s="674"/>
      <c r="I49" s="674"/>
      <c r="M49" s="167"/>
      <c r="N49" s="314"/>
    </row>
    <row r="50" spans="1:14" s="163" customFormat="1" ht="35.1" customHeight="1">
      <c r="A50" s="690"/>
      <c r="B50" s="690"/>
      <c r="C50" s="690"/>
      <c r="D50" s="690"/>
      <c r="E50" s="690"/>
      <c r="F50" s="690"/>
      <c r="G50" s="690"/>
      <c r="H50" s="690"/>
      <c r="I50" s="690"/>
      <c r="M50" s="167"/>
      <c r="N50" s="314"/>
    </row>
    <row r="51" spans="1:14" s="163" customFormat="1" ht="39.75" customHeight="1">
      <c r="A51" s="691"/>
      <c r="B51" s="691"/>
      <c r="C51" s="691"/>
      <c r="D51" s="691"/>
      <c r="E51" s="691"/>
      <c r="F51" s="691"/>
      <c r="G51" s="691"/>
      <c r="H51" s="691"/>
      <c r="I51" s="691"/>
      <c r="M51" s="167"/>
      <c r="N51" s="314"/>
    </row>
    <row r="52" spans="1:14" s="163" customFormat="1" ht="27" customHeight="1">
      <c r="A52" s="691"/>
      <c r="B52" s="691"/>
      <c r="C52" s="691"/>
      <c r="D52" s="691"/>
      <c r="E52" s="691"/>
      <c r="F52" s="691"/>
      <c r="G52" s="691"/>
      <c r="H52" s="691"/>
      <c r="I52" s="691"/>
      <c r="M52" s="167"/>
      <c r="N52" s="314"/>
    </row>
    <row r="53" spans="1:14" s="163" customFormat="1" ht="39.75" customHeight="1">
      <c r="A53" s="691"/>
      <c r="B53" s="691"/>
      <c r="C53" s="691"/>
      <c r="D53" s="691"/>
      <c r="E53" s="691"/>
      <c r="F53" s="691"/>
      <c r="G53" s="691"/>
      <c r="H53" s="691"/>
      <c r="I53" s="691"/>
      <c r="M53" s="167"/>
      <c r="N53" s="314"/>
    </row>
    <row r="54" spans="1:14" s="163" customFormat="1" ht="27" customHeight="1">
      <c r="A54" s="692"/>
      <c r="B54" s="692"/>
      <c r="C54" s="692"/>
      <c r="D54" s="692"/>
      <c r="E54" s="692"/>
      <c r="F54" s="692"/>
      <c r="G54" s="692"/>
      <c r="H54" s="692"/>
      <c r="I54" s="692"/>
      <c r="J54" s="692"/>
      <c r="K54" s="692"/>
      <c r="L54" s="692"/>
      <c r="M54" s="692"/>
      <c r="N54" s="693"/>
    </row>
    <row r="55" spans="1:14" s="163" customFormat="1" ht="22.9" customHeight="1">
      <c r="A55" s="315"/>
      <c r="B55" s="694"/>
      <c r="C55" s="694"/>
      <c r="D55" s="694"/>
      <c r="E55" s="694"/>
      <c r="F55" s="694"/>
      <c r="G55" s="694"/>
      <c r="H55" s="694"/>
      <c r="I55" s="694"/>
      <c r="M55" s="167"/>
      <c r="N55" s="314"/>
    </row>
    <row r="56" spans="1:14" s="163" customFormat="1">
      <c r="A56" s="315"/>
      <c r="B56" s="315"/>
      <c r="C56" s="315"/>
      <c r="D56" s="315"/>
      <c r="E56" s="315"/>
      <c r="F56" s="315"/>
      <c r="G56" s="315"/>
      <c r="H56" s="316"/>
      <c r="I56" s="317"/>
      <c r="M56" s="167"/>
      <c r="N56" s="314"/>
    </row>
    <row r="57" spans="1:14">
      <c r="A57" s="318"/>
      <c r="B57" s="318"/>
      <c r="C57" s="318"/>
      <c r="D57" s="318"/>
      <c r="E57" s="318"/>
      <c r="F57" s="318"/>
      <c r="G57" s="318"/>
      <c r="H57" s="317"/>
      <c r="I57" s="317"/>
      <c r="J57" s="163"/>
      <c r="M57" s="313"/>
      <c r="N57" s="197"/>
    </row>
    <row r="58" spans="1:14">
      <c r="A58" s="318"/>
      <c r="B58" s="318"/>
      <c r="C58" s="318"/>
      <c r="D58" s="318"/>
      <c r="E58" s="318"/>
      <c r="F58" s="318"/>
      <c r="G58" s="318"/>
      <c r="H58" s="317"/>
      <c r="I58" s="317"/>
      <c r="J58" s="163"/>
      <c r="M58" s="313"/>
      <c r="N58" s="197"/>
    </row>
    <row r="59" spans="1:14" ht="65.45" customHeight="1">
      <c r="A59" s="318"/>
      <c r="B59" s="689"/>
      <c r="C59" s="689"/>
      <c r="D59" s="689"/>
      <c r="E59" s="689"/>
      <c r="F59" s="689"/>
      <c r="G59" s="689"/>
      <c r="H59" s="689"/>
      <c r="I59" s="689"/>
      <c r="J59" s="163"/>
      <c r="M59" s="313"/>
      <c r="N59" s="197"/>
    </row>
    <row r="60" spans="1:14">
      <c r="H60" s="168"/>
      <c r="I60" s="168"/>
      <c r="J60" s="163"/>
    </row>
    <row r="61" spans="1:14">
      <c r="H61" s="168"/>
      <c r="I61" s="320"/>
      <c r="J61" s="163"/>
    </row>
    <row r="62" spans="1:14">
      <c r="H62" s="168"/>
      <c r="I62" s="168"/>
      <c r="J62" s="163"/>
    </row>
    <row r="63" spans="1:14">
      <c r="H63" s="168"/>
      <c r="I63" s="168"/>
      <c r="J63" s="163"/>
    </row>
    <row r="64" spans="1:14">
      <c r="H64" s="168"/>
      <c r="I64" s="168"/>
      <c r="J64" s="163"/>
    </row>
    <row r="65" spans="8:10">
      <c r="H65" s="168"/>
      <c r="I65" s="168"/>
      <c r="J65" s="163"/>
    </row>
    <row r="66" spans="8:10">
      <c r="H66" s="168"/>
      <c r="I66" s="168"/>
      <c r="J66" s="163"/>
    </row>
    <row r="67" spans="8:10">
      <c r="H67" s="168"/>
      <c r="I67" s="168"/>
      <c r="J67" s="163"/>
    </row>
    <row r="68" spans="8:10">
      <c r="H68" s="168"/>
      <c r="I68" s="168"/>
      <c r="J68" s="163"/>
    </row>
    <row r="69" spans="8:10">
      <c r="H69" s="168"/>
      <c r="I69" s="168"/>
      <c r="J69" s="163"/>
    </row>
    <row r="70" spans="8:10">
      <c r="H70" s="168"/>
      <c r="I70" s="168"/>
      <c r="J70" s="163"/>
    </row>
    <row r="71" spans="8:10">
      <c r="H71" s="168"/>
      <c r="I71" s="168"/>
      <c r="J71" s="163"/>
    </row>
    <row r="72" spans="8:10">
      <c r="H72" s="168"/>
      <c r="I72" s="321"/>
      <c r="J72" s="163"/>
    </row>
    <row r="73" spans="8:10">
      <c r="H73" s="168"/>
      <c r="I73" s="321"/>
      <c r="J73" s="163"/>
    </row>
    <row r="74" spans="8:10">
      <c r="H74" s="168"/>
      <c r="I74" s="168"/>
      <c r="J74" s="163"/>
    </row>
    <row r="75" spans="8:10">
      <c r="H75" s="168"/>
      <c r="I75" s="168"/>
      <c r="J75" s="163"/>
    </row>
    <row r="76" spans="8:10">
      <c r="H76" s="168"/>
      <c r="I76" s="168"/>
      <c r="J76" s="163"/>
    </row>
    <row r="77" spans="8:10">
      <c r="H77" s="168"/>
      <c r="I77" s="168"/>
      <c r="J77" s="163"/>
    </row>
    <row r="78" spans="8:10">
      <c r="H78" s="168"/>
      <c r="I78" s="168"/>
      <c r="J78" s="163"/>
    </row>
    <row r="79" spans="8:10">
      <c r="H79" s="168"/>
      <c r="I79" s="168"/>
      <c r="J79" s="163"/>
    </row>
    <row r="80" spans="8:10">
      <c r="H80" s="168"/>
      <c r="I80" s="168"/>
      <c r="J80" s="163"/>
    </row>
    <row r="81" spans="8:10">
      <c r="H81" s="168"/>
      <c r="I81" s="168"/>
      <c r="J81" s="163"/>
    </row>
    <row r="82" spans="8:10">
      <c r="H82" s="168"/>
      <c r="I82" s="168"/>
      <c r="J82" s="163"/>
    </row>
    <row r="83" spans="8:10">
      <c r="H83" s="168"/>
      <c r="I83" s="168"/>
      <c r="J83" s="163"/>
    </row>
    <row r="84" spans="8:10">
      <c r="H84" s="168"/>
      <c r="I84" s="168"/>
      <c r="J84" s="163"/>
    </row>
    <row r="85" spans="8:10">
      <c r="H85" s="168"/>
      <c r="I85" s="168"/>
      <c r="J85" s="163"/>
    </row>
    <row r="86" spans="8:10">
      <c r="H86" s="168"/>
      <c r="I86" s="168"/>
      <c r="J86" s="163"/>
    </row>
    <row r="87" spans="8:10">
      <c r="H87" s="322"/>
      <c r="I87" s="168"/>
      <c r="J87" s="163"/>
    </row>
    <row r="88" spans="8:10">
      <c r="H88" s="163"/>
      <c r="I88" s="163"/>
      <c r="J88" s="163"/>
    </row>
    <row r="89" spans="8:10">
      <c r="H89" s="323"/>
      <c r="I89" s="323"/>
      <c r="J89" s="163"/>
    </row>
    <row r="90" spans="8:10">
      <c r="H90" s="323"/>
      <c r="I90" s="323"/>
      <c r="J90" s="163"/>
    </row>
    <row r="91" spans="8:10">
      <c r="H91" s="323"/>
      <c r="I91" s="323"/>
      <c r="J91" s="163"/>
    </row>
    <row r="92" spans="8:10">
      <c r="H92" s="323"/>
      <c r="I92" s="323"/>
      <c r="J92" s="163"/>
    </row>
    <row r="93" spans="8:10">
      <c r="J93" s="163"/>
    </row>
    <row r="94" spans="8:10">
      <c r="J94" s="163"/>
    </row>
    <row r="196" spans="1:1">
      <c r="A196" s="266" t="s">
        <v>72</v>
      </c>
    </row>
  </sheetData>
  <mergeCells count="25">
    <mergeCell ref="B59:I59"/>
    <mergeCell ref="A50:I50"/>
    <mergeCell ref="A51:I51"/>
    <mergeCell ref="A52:I52"/>
    <mergeCell ref="A53:I53"/>
    <mergeCell ref="A54:N54"/>
    <mergeCell ref="B55:I55"/>
    <mergeCell ref="O37:Z39"/>
    <mergeCell ref="A44:M44"/>
    <mergeCell ref="A46:I46"/>
    <mergeCell ref="A47:I47"/>
    <mergeCell ref="A48:I48"/>
    <mergeCell ref="A49:I49"/>
    <mergeCell ref="A7:I7"/>
    <mergeCell ref="A8:A9"/>
    <mergeCell ref="B8:C8"/>
    <mergeCell ref="D8:E8"/>
    <mergeCell ref="F8:G8"/>
    <mergeCell ref="H8:I8"/>
    <mergeCell ref="A6:I6"/>
    <mergeCell ref="A1:I1"/>
    <mergeCell ref="A2:I2"/>
    <mergeCell ref="A3:I3"/>
    <mergeCell ref="A4:I4"/>
    <mergeCell ref="A5:I5"/>
  </mergeCells>
  <printOptions horizontalCentered="1"/>
  <pageMargins left="0.5" right="0.5" top="0.5" bottom="0.25" header="0.5" footer="0.5"/>
  <pageSetup scale="70" orientation="landscape" r:id="rId1"/>
  <headerFooter alignWithMargins="0">
    <oddFooter>&amp;C&amp;"Times New Roman,Regular"Exhibit L - Summary of Requirements by Object Class</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K24"/>
  <sheetViews>
    <sheetView view="pageBreakPreview" zoomScale="60" zoomScaleNormal="100" workbookViewId="0">
      <selection activeCell="AG43" sqref="AG43"/>
    </sheetView>
  </sheetViews>
  <sheetFormatPr defaultRowHeight="15"/>
  <cols>
    <col min="1" max="6" width="8.88671875" style="195"/>
    <col min="7" max="7" width="21.44140625" style="195" customWidth="1"/>
    <col min="8" max="8" width="8.88671875" style="195"/>
    <col min="9" max="9" width="8.88671875" style="196"/>
    <col min="10" max="16384" width="8.88671875" style="195"/>
  </cols>
  <sheetData>
    <row r="1" spans="1:11" ht="15.75">
      <c r="A1" s="198" t="s">
        <v>200</v>
      </c>
      <c r="K1" s="196" t="s">
        <v>0</v>
      </c>
    </row>
    <row r="2" spans="1:11" ht="15.75">
      <c r="A2" s="197"/>
      <c r="K2" s="196" t="s">
        <v>0</v>
      </c>
    </row>
    <row r="3" spans="1:11" ht="20.25">
      <c r="A3" s="99"/>
      <c r="B3" s="100"/>
      <c r="C3" s="100"/>
      <c r="D3" s="100"/>
      <c r="E3" s="100"/>
      <c r="F3" s="100"/>
      <c r="G3" s="100"/>
      <c r="H3" s="100"/>
      <c r="I3" s="100"/>
      <c r="J3" s="100"/>
      <c r="K3" s="196" t="s">
        <v>0</v>
      </c>
    </row>
    <row r="4" spans="1:11" ht="20.25">
      <c r="A4" s="99"/>
      <c r="B4" s="100"/>
      <c r="C4" s="100"/>
      <c r="D4" s="100"/>
      <c r="E4" s="100"/>
      <c r="F4" s="100"/>
      <c r="G4" s="100"/>
      <c r="H4" s="100"/>
      <c r="I4" s="100"/>
      <c r="J4" s="100"/>
      <c r="K4" s="196" t="s">
        <v>0</v>
      </c>
    </row>
    <row r="5" spans="1:11" ht="20.25">
      <c r="A5" s="695" t="s">
        <v>172</v>
      </c>
      <c r="B5" s="547"/>
      <c r="C5" s="547"/>
      <c r="D5" s="547"/>
      <c r="E5" s="547"/>
      <c r="F5" s="547"/>
      <c r="G5" s="547"/>
      <c r="H5" s="547"/>
      <c r="I5" s="547"/>
      <c r="J5" s="547"/>
      <c r="K5" s="196" t="s">
        <v>0</v>
      </c>
    </row>
    <row r="6" spans="1:11">
      <c r="A6" s="100"/>
      <c r="B6" s="100"/>
      <c r="C6" s="100"/>
      <c r="D6" s="100"/>
      <c r="E6" s="100"/>
      <c r="F6" s="100"/>
      <c r="G6" s="100"/>
      <c r="H6" s="100"/>
      <c r="I6" s="100"/>
      <c r="J6" s="100"/>
      <c r="K6" s="196" t="s">
        <v>0</v>
      </c>
    </row>
    <row r="7" spans="1:11" ht="15.75">
      <c r="A7" s="696" t="s">
        <v>85</v>
      </c>
      <c r="B7" s="697"/>
      <c r="C7" s="697"/>
      <c r="D7" s="697"/>
      <c r="E7" s="697"/>
      <c r="F7" s="697"/>
      <c r="G7" s="697"/>
      <c r="H7" s="697"/>
      <c r="I7" s="697"/>
      <c r="J7" s="697"/>
      <c r="K7" s="196" t="s">
        <v>0</v>
      </c>
    </row>
    <row r="8" spans="1:11" ht="15.75">
      <c r="A8" s="698" t="s">
        <v>84</v>
      </c>
      <c r="B8" s="699"/>
      <c r="C8" s="699"/>
      <c r="D8" s="699"/>
      <c r="E8" s="699"/>
      <c r="F8" s="699"/>
      <c r="G8" s="699"/>
      <c r="H8" s="699"/>
      <c r="I8" s="699"/>
      <c r="J8" s="699"/>
      <c r="K8" s="196" t="s">
        <v>0</v>
      </c>
    </row>
    <row r="9" spans="1:11">
      <c r="A9" s="101"/>
      <c r="B9" s="101"/>
      <c r="C9" s="101"/>
      <c r="D9" s="101"/>
      <c r="E9" s="101"/>
      <c r="F9" s="101"/>
      <c r="G9" s="101"/>
      <c r="H9" s="101"/>
      <c r="I9" s="101"/>
      <c r="J9" s="101"/>
      <c r="K9" s="196" t="s">
        <v>0</v>
      </c>
    </row>
    <row r="10" spans="1:11" ht="15.75">
      <c r="A10" s="102"/>
      <c r="B10" s="102"/>
      <c r="C10" s="102"/>
      <c r="D10" s="102"/>
      <c r="E10" s="103"/>
      <c r="F10" s="103"/>
      <c r="G10" s="103"/>
      <c r="H10" s="103"/>
      <c r="I10" s="103"/>
      <c r="J10" s="102"/>
      <c r="K10" s="196" t="s">
        <v>0</v>
      </c>
    </row>
    <row r="11" spans="1:11" ht="15.75">
      <c r="A11" s="700" t="s">
        <v>122</v>
      </c>
      <c r="B11" s="700"/>
      <c r="C11" s="700"/>
      <c r="D11" s="700"/>
      <c r="E11" s="700"/>
      <c r="F11" s="700"/>
      <c r="G11" s="700"/>
      <c r="H11" s="700"/>
      <c r="I11" s="700"/>
      <c r="J11" s="700"/>
      <c r="K11" s="196" t="s">
        <v>0</v>
      </c>
    </row>
    <row r="12" spans="1:11" ht="15.75">
      <c r="A12" s="440"/>
      <c r="B12" s="160"/>
      <c r="C12" s="160"/>
      <c r="D12" s="160"/>
      <c r="E12" s="160"/>
      <c r="F12" s="160"/>
      <c r="G12" s="160"/>
      <c r="H12" s="160"/>
      <c r="I12" s="160"/>
      <c r="J12" s="160"/>
      <c r="K12" s="196" t="s">
        <v>0</v>
      </c>
    </row>
    <row r="13" spans="1:11" ht="20.25">
      <c r="A13" s="104"/>
      <c r="B13" s="102"/>
      <c r="C13" s="102"/>
      <c r="D13" s="102"/>
      <c r="E13" s="102"/>
      <c r="F13" s="102"/>
      <c r="G13" s="102"/>
      <c r="H13" s="102"/>
      <c r="I13" s="102"/>
      <c r="J13" s="102"/>
      <c r="K13" s="196" t="s">
        <v>0</v>
      </c>
    </row>
    <row r="14" spans="1:11">
      <c r="A14" s="701" t="s">
        <v>201</v>
      </c>
      <c r="B14" s="701"/>
      <c r="C14" s="701"/>
      <c r="D14" s="701"/>
      <c r="E14" s="701"/>
      <c r="F14" s="701"/>
      <c r="G14" s="701"/>
      <c r="H14" s="701"/>
      <c r="I14" s="701"/>
      <c r="J14" s="701"/>
      <c r="K14" s="196" t="s">
        <v>0</v>
      </c>
    </row>
    <row r="15" spans="1:11">
      <c r="A15" s="701"/>
      <c r="B15" s="701"/>
      <c r="C15" s="701"/>
      <c r="D15" s="701"/>
      <c r="E15" s="701"/>
      <c r="F15" s="701"/>
      <c r="G15" s="701"/>
      <c r="H15" s="701"/>
      <c r="I15" s="701"/>
      <c r="J15" s="701"/>
      <c r="K15" s="196" t="s">
        <v>0</v>
      </c>
    </row>
    <row r="16" spans="1:11">
      <c r="A16" s="701"/>
      <c r="B16" s="701"/>
      <c r="C16" s="701"/>
      <c r="D16" s="701"/>
      <c r="E16" s="701"/>
      <c r="F16" s="701"/>
      <c r="G16" s="701"/>
      <c r="H16" s="701"/>
      <c r="I16" s="701"/>
      <c r="J16" s="701"/>
      <c r="K16" s="196" t="s">
        <v>0</v>
      </c>
    </row>
    <row r="17" spans="1:11">
      <c r="A17" s="105"/>
      <c r="B17" s="105"/>
      <c r="C17" s="105"/>
      <c r="D17" s="105"/>
      <c r="E17" s="105"/>
      <c r="F17" s="105"/>
      <c r="G17" s="105"/>
      <c r="H17" s="105"/>
      <c r="I17" s="105"/>
      <c r="J17" s="105"/>
      <c r="K17" s="196" t="s">
        <v>0</v>
      </c>
    </row>
    <row r="18" spans="1:11">
      <c r="A18" s="106"/>
      <c r="B18" s="106"/>
      <c r="C18" s="106"/>
      <c r="D18" s="106"/>
      <c r="E18" s="106"/>
      <c r="F18" s="106"/>
      <c r="G18" s="106"/>
      <c r="H18" s="106"/>
      <c r="I18" s="106"/>
      <c r="J18" s="106"/>
      <c r="K18" s="196" t="s">
        <v>0</v>
      </c>
    </row>
    <row r="19" spans="1:11">
      <c r="A19" s="100"/>
      <c r="B19" s="100"/>
      <c r="C19" s="100"/>
      <c r="D19" s="100"/>
      <c r="E19" s="100"/>
      <c r="F19" s="100"/>
      <c r="G19" s="100"/>
      <c r="H19" s="100"/>
      <c r="I19" s="100"/>
      <c r="J19" s="100"/>
      <c r="K19" s="196" t="s">
        <v>0</v>
      </c>
    </row>
    <row r="20" spans="1:11">
      <c r="K20" s="196" t="s">
        <v>12</v>
      </c>
    </row>
    <row r="21" spans="1:11">
      <c r="K21" s="196"/>
    </row>
    <row r="22" spans="1:11">
      <c r="K22" s="196"/>
    </row>
    <row r="23" spans="1:11">
      <c r="K23" s="196"/>
    </row>
    <row r="24" spans="1:11">
      <c r="K24" s="196"/>
    </row>
  </sheetData>
  <mergeCells count="5">
    <mergeCell ref="A5:J5"/>
    <mergeCell ref="A7:J7"/>
    <mergeCell ref="A8:J8"/>
    <mergeCell ref="A11:J11"/>
    <mergeCell ref="A14:J16"/>
  </mergeCells>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B. Summary of Requirements </vt:lpstr>
      <vt:lpstr>D. Strategic Goals &amp; Object </vt:lpstr>
      <vt:lpstr>E. ATB Justification</vt:lpstr>
      <vt:lpstr>F. 2011 Crosswalk</vt:lpstr>
      <vt:lpstr>G. 2012 Crosswalk</vt:lpstr>
      <vt:lpstr>I. Permanent Positions </vt:lpstr>
      <vt:lpstr>K. Summary by Grade</vt:lpstr>
      <vt:lpstr>L. Summary by Object Class </vt:lpstr>
      <vt:lpstr>(M) Studies</vt:lpstr>
      <vt:lpstr>'B. Summary of Requirements '!DL</vt:lpstr>
      <vt:lpstr>'(M) Studies'!Print_Area</vt:lpstr>
      <vt:lpstr>'B. Summary of Requirements '!Print_Area</vt:lpstr>
      <vt:lpstr>'D. Strategic Goals &amp; Object '!Print_Area</vt:lpstr>
      <vt:lpstr>'E. ATB Justification'!Print_Area</vt:lpstr>
      <vt:lpstr>'F. 2011 Crosswalk'!Print_Area</vt:lpstr>
      <vt:lpstr>'G. 2012 Crosswalk'!Print_Area</vt:lpstr>
      <vt:lpstr>'I. Permanent Positions '!Print_Area</vt:lpstr>
      <vt:lpstr>'K. Summary by Grade'!Print_Area</vt:lpstr>
      <vt:lpstr>'L. Summary by Object Class '!Print_Area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rlindsay</cp:lastModifiedBy>
  <cp:lastPrinted>2012-02-08T22:16:58Z</cp:lastPrinted>
  <dcterms:created xsi:type="dcterms:W3CDTF">2003-08-28T20:51:00Z</dcterms:created>
  <dcterms:modified xsi:type="dcterms:W3CDTF">2012-02-09T14:57:30Z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