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0" yWindow="-120" windowWidth="15480" windowHeight="7080" tabRatio="889" firstSheet="8" activeTab="11"/>
  </bookViews>
  <sheets>
    <sheet name="A. Org Chart" sheetId="21" r:id="rId1"/>
    <sheet name="B. Summary of Requirements " sheetId="3" r:id="rId2"/>
    <sheet name="C. Increases Offsets" sheetId="4" r:id="rId3"/>
    <sheet name="D. Strategic Goals &amp; Objectives" sheetId="5" r:id="rId4"/>
    <sheet name="E. ATB Justification" sheetId="6" r:id="rId5"/>
    <sheet name="F. 2011 Crosswalk" sheetId="7" r:id="rId6"/>
    <sheet name="G. 2012 Crosswalk" sheetId="8" r:id="rId7"/>
    <sheet name="H. Reimbursable Resources" sheetId="9" r:id="rId8"/>
    <sheet name="I. Permanent Positions" sheetId="10" r:id="rId9"/>
    <sheet name="J. Financial Analysis" sheetId="11" r:id="rId10"/>
    <sheet name="K. Summary by Grade" sheetId="12" r:id="rId11"/>
    <sheet name="L. Summary by Object Class" sheetId="13" r:id="rId12"/>
  </sheets>
  <externalReferences>
    <externalReference r:id="rId13"/>
    <externalReference r:id="rId14"/>
  </externalReferences>
  <definedNames>
    <definedName name="_10POS_BY_CAT" localSheetId="9">'[1]Summ Atty Agt'!#REF!</definedName>
    <definedName name="_11POS_BY_CAT">#REF!</definedName>
    <definedName name="_1ATTORNEY_SUPP" localSheetId="1">#REF!</definedName>
    <definedName name="_2ATTORNEY_SUPP">#REF!</definedName>
    <definedName name="_3GA_ROLLUP" localSheetId="1">'B. Summary of Requirements '!#REF!</definedName>
    <definedName name="_4GA_ROLLUP" localSheetId="3">#REF!</definedName>
    <definedName name="_5GA_ROLLUP" localSheetId="7">[2]SumReq!#REF!</definedName>
    <definedName name="_6GA_ROLLUP" localSheetId="9">'[1]Sum of Req'!#REF!</definedName>
    <definedName name="_7GA_ROLLUP">#REF!</definedName>
    <definedName name="_8POS_BY_CAT" localSheetId="1">#REF!</definedName>
    <definedName name="_9POS_BY_CAT" localSheetId="3">#REF!</definedName>
    <definedName name="DL" localSheetId="1">'B. Summary of Requirements '!$A$3:$X$59</definedName>
    <definedName name="DL">#REF!</definedName>
    <definedName name="EXECSUPP" localSheetId="1">'B. Summary of Requirements '!#REF!</definedName>
    <definedName name="EXECSUPP" localSheetId="3">#REF!</definedName>
    <definedName name="EXECSUPP" localSheetId="9">'[1]Sum of Req'!#REF!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4">'E. ATB Justification'!#REF!</definedName>
    <definedName name="INTEL" localSheetId="1">'B. Summary of Requirements '!#REF!</definedName>
    <definedName name="INTEL" localSheetId="3">#REF!</definedName>
    <definedName name="INTEL" localSheetId="9">'[1]Sum of Req'!#REF!</definedName>
    <definedName name="INTEL">#REF!</definedName>
    <definedName name="JMD" localSheetId="1">'B. Summary of Requirements '!#REF!</definedName>
    <definedName name="JMD" localSheetId="3">#REF!</definedName>
    <definedName name="JMD" localSheetId="9">'[1]Sum of Req'!#REF!</definedName>
    <definedName name="JMD">#REF!</definedName>
    <definedName name="OLE_LINK7" localSheetId="4">'E. ATB Justification'!#REF!</definedName>
    <definedName name="PART">#REF!</definedName>
    <definedName name="_xlnm.Print_Area" localSheetId="1">'B. Summary of Requirements '!$A$1:$X$69</definedName>
    <definedName name="_xlnm.Print_Area" localSheetId="2">'C. Increases Offsets'!$A$1:$G$23</definedName>
    <definedName name="_xlnm.Print_Area" localSheetId="3">'D. Strategic Goals &amp; Objectives'!$A$1:$P$35</definedName>
    <definedName name="_xlnm.Print_Area" localSheetId="4">'E. ATB Justification'!$A$1:$I$31</definedName>
    <definedName name="_xlnm.Print_Area" localSheetId="5">'F. 2011 Crosswalk'!$A$1:$O$24</definedName>
    <definedName name="_xlnm.Print_Area" localSheetId="6">'G. 2012 Crosswalk'!$A$1:$R$24</definedName>
    <definedName name="_xlnm.Print_Area" localSheetId="7">'H. Reimbursable Resources'!$A$1:$N$16</definedName>
    <definedName name="_xlnm.Print_Area" localSheetId="8">'I. Permanent Positions'!$A$1:$K$23</definedName>
    <definedName name="_xlnm.Print_Area" localSheetId="9">'J. Financial Analysis'!$A$1:$K$30</definedName>
    <definedName name="_xlnm.Print_Area" localSheetId="10">'K. Summary by Grade'!$A$1:$I$21</definedName>
    <definedName name="_xlnm.Print_Area" localSheetId="11">'L. Summary by Object Class'!$A$1:$K$43</definedName>
    <definedName name="_xlnm.Print_Area">#REF!</definedName>
    <definedName name="REIMPRO" localSheetId="7">'H. Reimbursable Resources'!$A$1:$N$15</definedName>
    <definedName name="REIMPRO">#REF!</definedName>
    <definedName name="REIMSOR" localSheetId="7">'H. Reimbursable Resources'!$P$18:$AF$30</definedName>
    <definedName name="REIMSOR">#REF!</definedName>
    <definedName name="Z_12C66D54_5067_4346_818B_6EAB1C8A9183_.wvu.Cols" localSheetId="6" hidden="1">'G. 2012 Crosswalk'!$H:$J</definedName>
    <definedName name="Z_12C66D54_5067_4346_818B_6EAB1C8A9183_.wvu.Cols" localSheetId="11" hidden="1">'L. Summary by Object Class'!$J:$L</definedName>
    <definedName name="Z_12C66D54_5067_4346_818B_6EAB1C8A9183_.wvu.PrintArea" localSheetId="1" hidden="1">'B. Summary of Requirements '!$A$1:$X$69</definedName>
    <definedName name="Z_12C66D54_5067_4346_818B_6EAB1C8A9183_.wvu.PrintArea" localSheetId="2" hidden="1">'C. Increases Offsets'!$A$1:$G$23</definedName>
    <definedName name="Z_12C66D54_5067_4346_818B_6EAB1C8A9183_.wvu.PrintArea" localSheetId="3" hidden="1">'D. Strategic Goals &amp; Objectives'!$A$1:$P$35</definedName>
    <definedName name="Z_12C66D54_5067_4346_818B_6EAB1C8A9183_.wvu.PrintArea" localSheetId="4" hidden="1">'E. ATB Justification'!$A$1:$I$31</definedName>
    <definedName name="Z_12C66D54_5067_4346_818B_6EAB1C8A9183_.wvu.PrintArea" localSheetId="5" hidden="1">'F. 2011 Crosswalk'!$A$1:$O$24</definedName>
    <definedName name="Z_12C66D54_5067_4346_818B_6EAB1C8A9183_.wvu.PrintArea" localSheetId="6" hidden="1">'G. 2012 Crosswalk'!$A$1:$R$24</definedName>
    <definedName name="Z_12C66D54_5067_4346_818B_6EAB1C8A9183_.wvu.PrintArea" localSheetId="7" hidden="1">'H. Reimbursable Resources'!$A$1:$N$16</definedName>
    <definedName name="Z_12C66D54_5067_4346_818B_6EAB1C8A9183_.wvu.PrintArea" localSheetId="8" hidden="1">'I. Permanent Positions'!$A$1:$K$23</definedName>
    <definedName name="Z_12C66D54_5067_4346_818B_6EAB1C8A9183_.wvu.PrintArea" localSheetId="9" hidden="1">'J. Financial Analysis'!$A$1:$K$30</definedName>
    <definedName name="Z_12C66D54_5067_4346_818B_6EAB1C8A9183_.wvu.PrintArea" localSheetId="10" hidden="1">'K. Summary by Grade'!$A$1:$I$21</definedName>
    <definedName name="Z_12C66D54_5067_4346_818B_6EAB1C8A9183_.wvu.PrintArea" localSheetId="11" hidden="1">'L. Summary by Object Class'!$A$1:$K$43</definedName>
    <definedName name="Z_12C66D54_5067_4346_818B_6EAB1C8A9183_.wvu.Rows" localSheetId="3" hidden="1">'D. Strategic Goals &amp; Objectives'!$10:$10</definedName>
    <definedName name="Z_3118AF25_8423_420A_806A_487665220C68_.wvu.Cols" localSheetId="6" hidden="1">'G. 2012 Crosswalk'!$H:$J</definedName>
    <definedName name="Z_3118AF25_8423_420A_806A_487665220C68_.wvu.Cols" localSheetId="11" hidden="1">'L. Summary by Object Class'!$J:$L</definedName>
    <definedName name="Z_3118AF25_8423_420A_806A_487665220C68_.wvu.PrintArea" localSheetId="1" hidden="1">'B. Summary of Requirements '!$A$1:$X$69</definedName>
    <definedName name="Z_3118AF25_8423_420A_806A_487665220C68_.wvu.PrintArea" localSheetId="2" hidden="1">'C. Increases Offsets'!$A$1:$G$23</definedName>
    <definedName name="Z_3118AF25_8423_420A_806A_487665220C68_.wvu.PrintArea" localSheetId="3" hidden="1">'D. Strategic Goals &amp; Objectives'!$A$1:$P$35</definedName>
    <definedName name="Z_3118AF25_8423_420A_806A_487665220C68_.wvu.PrintArea" localSheetId="4" hidden="1">'E. ATB Justification'!$A$1:$I$31</definedName>
    <definedName name="Z_3118AF25_8423_420A_806A_487665220C68_.wvu.PrintArea" localSheetId="5" hidden="1">'F. 2011 Crosswalk'!$A$1:$O$24</definedName>
    <definedName name="Z_3118AF25_8423_420A_806A_487665220C68_.wvu.PrintArea" localSheetId="6" hidden="1">'G. 2012 Crosswalk'!$A$1:$R$24</definedName>
    <definedName name="Z_3118AF25_8423_420A_806A_487665220C68_.wvu.PrintArea" localSheetId="7" hidden="1">'H. Reimbursable Resources'!$A$1:$N$16</definedName>
    <definedName name="Z_3118AF25_8423_420A_806A_487665220C68_.wvu.PrintArea" localSheetId="8" hidden="1">'I. Permanent Positions'!$A$1:$K$23</definedName>
    <definedName name="Z_3118AF25_8423_420A_806A_487665220C68_.wvu.PrintArea" localSheetId="9" hidden="1">'J. Financial Analysis'!$A$1:$K$30</definedName>
    <definedName name="Z_3118AF25_8423_420A_806A_487665220C68_.wvu.PrintArea" localSheetId="10" hidden="1">'K. Summary by Grade'!$A$1:$I$21</definedName>
    <definedName name="Z_3118AF25_8423_420A_806A_487665220C68_.wvu.PrintArea" localSheetId="11" hidden="1">'L. Summary by Object Class'!$A$1:$K$43</definedName>
    <definedName name="Z_3118AF25_8423_420A_806A_487665220C68_.wvu.Rows" localSheetId="3" hidden="1">'D. Strategic Goals &amp; Objectives'!$10:$10</definedName>
    <definedName name="Z_4148B88B_8ED7_4FDE_9459_DEB244AD0552_.wvu.Cols" localSheetId="5" hidden="1">'F. 2011 Crosswalk'!#REF!</definedName>
    <definedName name="Z_4148B88B_8ED7_4FDE_9459_DEB244AD0552_.wvu.Cols" localSheetId="6" hidden="1">'G. 2012 Crosswalk'!$H:$J</definedName>
    <definedName name="Z_4148B88B_8ED7_4FDE_9459_DEB244AD0552_.wvu.Cols" localSheetId="11" hidden="1">'L. Summary by Object Class'!$J:$L</definedName>
    <definedName name="Z_4148B88B_8ED7_4FDE_9459_DEB244AD0552_.wvu.PrintArea" localSheetId="1" hidden="1">'B. Summary of Requirements '!$A$1:$X$69</definedName>
    <definedName name="Z_4148B88B_8ED7_4FDE_9459_DEB244AD0552_.wvu.PrintArea" localSheetId="2" hidden="1">'C. Increases Offsets'!$A$1:$G$23</definedName>
    <definedName name="Z_4148B88B_8ED7_4FDE_9459_DEB244AD0552_.wvu.PrintArea" localSheetId="3" hidden="1">'D. Strategic Goals &amp; Objectives'!$A$1:$P$35</definedName>
    <definedName name="Z_4148B88B_8ED7_4FDE_9459_DEB244AD0552_.wvu.PrintArea" localSheetId="4" hidden="1">'E. ATB Justification'!$A$1:$I$31</definedName>
    <definedName name="Z_4148B88B_8ED7_4FDE_9459_DEB244AD0552_.wvu.PrintArea" localSheetId="5" hidden="1">'F. 2011 Crosswalk'!$A$1:$O$24</definedName>
    <definedName name="Z_4148B88B_8ED7_4FDE_9459_DEB244AD0552_.wvu.PrintArea" localSheetId="6" hidden="1">'G. 2012 Crosswalk'!$A$1:$R$24</definedName>
    <definedName name="Z_4148B88B_8ED7_4FDE_9459_DEB244AD0552_.wvu.PrintArea" localSheetId="7" hidden="1">'H. Reimbursable Resources'!$A$1:$N$16</definedName>
    <definedName name="Z_4148B88B_8ED7_4FDE_9459_DEB244AD0552_.wvu.PrintArea" localSheetId="8" hidden="1">'I. Permanent Positions'!$A$1:$K$23</definedName>
    <definedName name="Z_4148B88B_8ED7_4FDE_9459_DEB244AD0552_.wvu.PrintArea" localSheetId="9" hidden="1">'J. Financial Analysis'!$A$1:$K$30</definedName>
    <definedName name="Z_4148B88B_8ED7_4FDE_9459_DEB244AD0552_.wvu.PrintArea" localSheetId="10" hidden="1">'K. Summary by Grade'!$A$1:$I$21</definedName>
    <definedName name="Z_4148B88B_8ED7_4FDE_9459_DEB244AD0552_.wvu.PrintArea" localSheetId="11" hidden="1">'L. Summary by Object Class'!$A$1:$K$43</definedName>
    <definedName name="Z_4148B88B_8ED7_4FDE_9459_DEB244AD0552_.wvu.Rows" localSheetId="3" hidden="1">'D. Strategic Goals &amp; Objectives'!$10:$10</definedName>
    <definedName name="Z_56C0A34E_45B4_448B_85E5_70B3A8E63333_.wvu.Cols" localSheetId="11" hidden="1">'L. Summary by Object Class'!$J:$L</definedName>
    <definedName name="Z_56C0A34E_45B4_448B_85E5_70B3A8E63333_.wvu.PrintArea" localSheetId="1" hidden="1">'B. Summary of Requirements '!$A$1:$X$69</definedName>
    <definedName name="Z_56C0A34E_45B4_448B_85E5_70B3A8E63333_.wvu.PrintArea" localSheetId="2" hidden="1">'C. Increases Offsets'!$A$1:$G$23</definedName>
    <definedName name="Z_56C0A34E_45B4_448B_85E5_70B3A8E63333_.wvu.PrintArea" localSheetId="3" hidden="1">'D. Strategic Goals &amp; Objectives'!$A$1:$P$35</definedName>
    <definedName name="Z_56C0A34E_45B4_448B_85E5_70B3A8E63333_.wvu.PrintArea" localSheetId="4" hidden="1">'E. ATB Justification'!$A$1:$I$31</definedName>
    <definedName name="Z_56C0A34E_45B4_448B_85E5_70B3A8E63333_.wvu.PrintArea" localSheetId="5" hidden="1">'F. 2011 Crosswalk'!$A$1:$O$24</definedName>
    <definedName name="Z_56C0A34E_45B4_448B_85E5_70B3A8E63333_.wvu.PrintArea" localSheetId="6" hidden="1">'G. 2012 Crosswalk'!$A$1:$R$24</definedName>
    <definedName name="Z_56C0A34E_45B4_448B_85E5_70B3A8E63333_.wvu.PrintArea" localSheetId="7" hidden="1">'H. Reimbursable Resources'!$A$1:$N$16</definedName>
    <definedName name="Z_56C0A34E_45B4_448B_85E5_70B3A8E63333_.wvu.PrintArea" localSheetId="8" hidden="1">'I. Permanent Positions'!$A$1:$K$23</definedName>
    <definedName name="Z_56C0A34E_45B4_448B_85E5_70B3A8E63333_.wvu.PrintArea" localSheetId="9" hidden="1">'J. Financial Analysis'!$A$1:$K$30</definedName>
    <definedName name="Z_56C0A34E_45B4_448B_85E5_70B3A8E63333_.wvu.PrintArea" localSheetId="10" hidden="1">'K. Summary by Grade'!$A$1:$I$21</definedName>
    <definedName name="Z_56C0A34E_45B4_448B_85E5_70B3A8E63333_.wvu.PrintArea" localSheetId="11" hidden="1">'L. Summary by Object Class'!$A$1:$K$43</definedName>
    <definedName name="Z_56C0A34E_45B4_448B_85E5_70B3A8E63333_.wvu.Rows" localSheetId="3" hidden="1">'D. Strategic Goals &amp; Objectives'!$10:$10</definedName>
  </definedNames>
  <calcPr calcId="125725"/>
  <customWorkbookViews>
    <customWorkbookView name="mcupertino - Personal View" guid="{12C66D54-5067-4346-818B-6EAB1C8A9183}" mergeInterval="0" personalView="1" maximized="1" xWindow="1" yWindow="1" windowWidth="1280" windowHeight="833" tabRatio="889" activeSheetId="6"/>
    <customWorkbookView name="matsatt - Personal View" guid="{4148B88B-8ED7-4FDE-9459-DEB244AD0552}" mergeInterval="0" personalView="1" maximized="1" xWindow="1" yWindow="1" windowWidth="1246" windowHeight="743" tabRatio="889" activeSheetId="3"/>
    <customWorkbookView name="debjones - Personal View" guid="{56C0A34E-45B4-448B-85E5-70B3A8E63333}" mergeInterval="0" personalView="1" maximized="1" xWindow="1" yWindow="1" windowWidth="1680" windowHeight="820" tabRatio="889" activeSheetId="3" showComments="commIndAndComment"/>
    <customWorkbookView name="mschneck - Personal View" guid="{3118AF25-8423-420A-806A-487665220C68}" mergeInterval="0" personalView="1" maximized="1" xWindow="1" yWindow="1" windowWidth="1680" windowHeight="797" tabRatio="889" activeSheetId="14" showComments="commIndAndComment"/>
  </customWorkbookViews>
</workbook>
</file>

<file path=xl/calcChain.xml><?xml version="1.0" encoding="utf-8"?>
<calcChain xmlns="http://schemas.openxmlformats.org/spreadsheetml/2006/main">
  <c r="N11" i="9"/>
  <c r="M11"/>
  <c r="L11"/>
  <c r="X24" i="3"/>
  <c r="G30" i="13" l="1"/>
  <c r="E30"/>
  <c r="B15" i="11"/>
  <c r="C15"/>
  <c r="D15"/>
  <c r="E15"/>
  <c r="F15"/>
  <c r="G15"/>
  <c r="H15"/>
  <c r="I15"/>
  <c r="C30" i="13"/>
  <c r="C25"/>
  <c r="C23"/>
  <c r="K29" i="11" l="1"/>
  <c r="J29"/>
  <c r="K28"/>
  <c r="J28"/>
  <c r="K27"/>
  <c r="J27"/>
  <c r="K26"/>
  <c r="J26"/>
  <c r="K25"/>
  <c r="J25"/>
  <c r="K24"/>
  <c r="J24"/>
  <c r="K23"/>
  <c r="J23"/>
  <c r="K22"/>
  <c r="J22"/>
  <c r="K21"/>
  <c r="J21"/>
  <c r="K20"/>
  <c r="J20"/>
  <c r="K19"/>
  <c r="J19"/>
  <c r="K18"/>
  <c r="J18"/>
  <c r="K13"/>
  <c r="J13"/>
  <c r="K12"/>
  <c r="J12"/>
  <c r="K11"/>
  <c r="J11"/>
  <c r="J15" s="1"/>
  <c r="K14"/>
  <c r="J14"/>
  <c r="N12" i="7"/>
  <c r="N13"/>
  <c r="N15"/>
  <c r="I14"/>
  <c r="I16" s="1"/>
  <c r="I17" s="1"/>
  <c r="F14"/>
  <c r="F16" s="1"/>
  <c r="F17" s="1"/>
  <c r="C14"/>
  <c r="C16" s="1"/>
  <c r="C17" s="1"/>
  <c r="I31" i="6"/>
  <c r="H31"/>
  <c r="G31"/>
  <c r="G21" i="4"/>
  <c r="G20"/>
  <c r="G19"/>
  <c r="G12"/>
  <c r="G14" s="1"/>
  <c r="M60" i="3"/>
  <c r="V60" s="1"/>
  <c r="N60"/>
  <c r="O60"/>
  <c r="M59"/>
  <c r="V59" s="1"/>
  <c r="N59"/>
  <c r="W59" s="1"/>
  <c r="O59"/>
  <c r="O61" s="1"/>
  <c r="X35"/>
  <c r="X36" s="1"/>
  <c r="W35"/>
  <c r="W36" s="1"/>
  <c r="V35"/>
  <c r="V36" s="1"/>
  <c r="X25"/>
  <c r="X26" s="1"/>
  <c r="X17"/>
  <c r="W25"/>
  <c r="W26" s="1"/>
  <c r="W27" s="1"/>
  <c r="W17"/>
  <c r="V25"/>
  <c r="V26" s="1"/>
  <c r="V27" s="1"/>
  <c r="V17"/>
  <c r="R12" i="8"/>
  <c r="O12" i="7"/>
  <c r="O13"/>
  <c r="W63" i="3"/>
  <c r="W68"/>
  <c r="W67"/>
  <c r="L10" i="9"/>
  <c r="M10"/>
  <c r="N10"/>
  <c r="I32" i="13"/>
  <c r="I31"/>
  <c r="I30"/>
  <c r="I29"/>
  <c r="I28"/>
  <c r="I27"/>
  <c r="I26"/>
  <c r="I25"/>
  <c r="I24"/>
  <c r="I23"/>
  <c r="I22"/>
  <c r="I21"/>
  <c r="I20"/>
  <c r="I19"/>
  <c r="I18"/>
  <c r="H15"/>
  <c r="H14"/>
  <c r="H13"/>
  <c r="H10"/>
  <c r="H11"/>
  <c r="I15"/>
  <c r="I14"/>
  <c r="I13"/>
  <c r="I11"/>
  <c r="I10"/>
  <c r="H13" i="12"/>
  <c r="H14"/>
  <c r="H15"/>
  <c r="H12"/>
  <c r="M13" i="7"/>
  <c r="M12"/>
  <c r="M14" s="1"/>
  <c r="J29" i="5"/>
  <c r="J32"/>
  <c r="I32"/>
  <c r="I29"/>
  <c r="I33" s="1"/>
  <c r="J20"/>
  <c r="J21"/>
  <c r="J22"/>
  <c r="J23"/>
  <c r="P23" s="1"/>
  <c r="J24"/>
  <c r="J25"/>
  <c r="I25"/>
  <c r="I24"/>
  <c r="O24" s="1"/>
  <c r="I23"/>
  <c r="O23" s="1"/>
  <c r="I22"/>
  <c r="I21"/>
  <c r="I20"/>
  <c r="O20" s="1"/>
  <c r="J14"/>
  <c r="J15"/>
  <c r="J16"/>
  <c r="I15"/>
  <c r="I17" s="1"/>
  <c r="I16"/>
  <c r="I14"/>
  <c r="Q18" i="8"/>
  <c r="Q17"/>
  <c r="Q14"/>
  <c r="Q12"/>
  <c r="P12"/>
  <c r="O13"/>
  <c r="N13"/>
  <c r="L14" i="7"/>
  <c r="A48" i="3"/>
  <c r="A5" i="4" s="1"/>
  <c r="Q13" i="8"/>
  <c r="G12" i="13"/>
  <c r="F12"/>
  <c r="H12" s="1"/>
  <c r="H16" s="1"/>
  <c r="E12"/>
  <c r="E16" s="1"/>
  <c r="D12"/>
  <c r="D16" s="1"/>
  <c r="C12"/>
  <c r="C16" s="1"/>
  <c r="C33" s="1"/>
  <c r="C37" s="1"/>
  <c r="B12"/>
  <c r="B16" s="1"/>
  <c r="M13" i="8"/>
  <c r="L13"/>
  <c r="L15" s="1"/>
  <c r="L19" s="1"/>
  <c r="K13"/>
  <c r="J13"/>
  <c r="I13"/>
  <c r="I15" s="1"/>
  <c r="I19" s="1"/>
  <c r="H13"/>
  <c r="G13"/>
  <c r="F13"/>
  <c r="F15" s="1"/>
  <c r="F19" s="1"/>
  <c r="E13"/>
  <c r="D13"/>
  <c r="C13"/>
  <c r="C15" s="1"/>
  <c r="C19" s="1"/>
  <c r="B13"/>
  <c r="R13"/>
  <c r="A5"/>
  <c r="A4"/>
  <c r="X59" i="3"/>
  <c r="X60"/>
  <c r="W60"/>
  <c r="A4" i="5"/>
  <c r="N33"/>
  <c r="M33"/>
  <c r="L33"/>
  <c r="K33"/>
  <c r="G33"/>
  <c r="F33"/>
  <c r="D33"/>
  <c r="C33"/>
  <c r="P32"/>
  <c r="O32"/>
  <c r="P31"/>
  <c r="O31"/>
  <c r="P30"/>
  <c r="O30"/>
  <c r="N26"/>
  <c r="N35" s="1"/>
  <c r="M26"/>
  <c r="L26"/>
  <c r="K26"/>
  <c r="J26"/>
  <c r="G26"/>
  <c r="F26"/>
  <c r="D26"/>
  <c r="C26"/>
  <c r="P25"/>
  <c r="O25"/>
  <c r="P24"/>
  <c r="P22"/>
  <c r="O22"/>
  <c r="P21"/>
  <c r="O21"/>
  <c r="P20"/>
  <c r="N17"/>
  <c r="M17"/>
  <c r="L17"/>
  <c r="L35" s="1"/>
  <c r="K17"/>
  <c r="G17"/>
  <c r="F17"/>
  <c r="D17"/>
  <c r="C17"/>
  <c r="P16"/>
  <c r="O16"/>
  <c r="P15"/>
  <c r="P17" s="1"/>
  <c r="P14"/>
  <c r="O14"/>
  <c r="D61" i="3"/>
  <c r="E61"/>
  <c r="E64" s="1"/>
  <c r="E69" s="1"/>
  <c r="F61"/>
  <c r="G61"/>
  <c r="H61"/>
  <c r="H64" s="1"/>
  <c r="H69" s="1"/>
  <c r="I61"/>
  <c r="J61"/>
  <c r="K61"/>
  <c r="K64" s="1"/>
  <c r="K69" s="1"/>
  <c r="L61"/>
  <c r="P61"/>
  <c r="Q61"/>
  <c r="Q64" s="1"/>
  <c r="Q69" s="1"/>
  <c r="R61"/>
  <c r="S61"/>
  <c r="T61"/>
  <c r="T64" s="1"/>
  <c r="T69" s="1"/>
  <c r="U61"/>
  <c r="J13" i="9"/>
  <c r="D13"/>
  <c r="G13"/>
  <c r="L28" i="13"/>
  <c r="L22"/>
  <c r="I17" i="11"/>
  <c r="I30" s="1"/>
  <c r="H17"/>
  <c r="H30" s="1"/>
  <c r="H23" i="10"/>
  <c r="F16" i="12"/>
  <c r="I20" i="10"/>
  <c r="I23" s="1"/>
  <c r="I22"/>
  <c r="J22" s="1"/>
  <c r="G23"/>
  <c r="C14" i="4"/>
  <c r="D14"/>
  <c r="E14"/>
  <c r="F14"/>
  <c r="D14" i="7"/>
  <c r="F23" i="4"/>
  <c r="B16" i="12"/>
  <c r="E17" i="11"/>
  <c r="E30" s="1"/>
  <c r="G17"/>
  <c r="G30" s="1"/>
  <c r="B23" i="10"/>
  <c r="B19"/>
  <c r="I19"/>
  <c r="E19"/>
  <c r="H13" i="9"/>
  <c r="C13"/>
  <c r="E23" i="4"/>
  <c r="C23"/>
  <c r="A5" i="13"/>
  <c r="A4"/>
  <c r="D23" i="10"/>
  <c r="D23" i="4"/>
  <c r="D16" i="12"/>
  <c r="K19" i="10"/>
  <c r="K20" s="1"/>
  <c r="K23" s="1"/>
  <c r="J19"/>
  <c r="H19"/>
  <c r="G19"/>
  <c r="F19"/>
  <c r="D19"/>
  <c r="C19"/>
  <c r="A6" i="12"/>
  <c r="A5"/>
  <c r="A5" i="11"/>
  <c r="A4"/>
  <c r="A6" i="10"/>
  <c r="A5"/>
  <c r="A4" i="6"/>
  <c r="A5" i="9"/>
  <c r="A4"/>
  <c r="A5" i="7"/>
  <c r="A4"/>
  <c r="J16" i="13"/>
  <c r="K16"/>
  <c r="K33" s="1"/>
  <c r="K18"/>
  <c r="L18"/>
  <c r="L19"/>
  <c r="L20"/>
  <c r="J21"/>
  <c r="L21"/>
  <c r="L23"/>
  <c r="L24"/>
  <c r="L25"/>
  <c r="L26"/>
  <c r="L27"/>
  <c r="L29"/>
  <c r="L30"/>
  <c r="L31"/>
  <c r="L32"/>
  <c r="C23" i="10"/>
  <c r="E23"/>
  <c r="F23"/>
  <c r="E13" i="9"/>
  <c r="F13"/>
  <c r="I13"/>
  <c r="K13"/>
  <c r="B14" i="7"/>
  <c r="E14"/>
  <c r="G14"/>
  <c r="H14"/>
  <c r="J14"/>
  <c r="K14"/>
  <c r="I12" i="13"/>
  <c r="F16"/>
  <c r="G16"/>
  <c r="F35" i="5"/>
  <c r="C35"/>
  <c r="G35"/>
  <c r="K35"/>
  <c r="P13" i="8"/>
  <c r="Q15"/>
  <c r="X61" i="3" l="1"/>
  <c r="X27"/>
  <c r="X37" s="1"/>
  <c r="X38" s="1"/>
  <c r="N14" i="7"/>
  <c r="N16" s="1"/>
  <c r="N17" s="1"/>
  <c r="O14"/>
  <c r="K15" i="11"/>
  <c r="Q19" i="8"/>
  <c r="J17" i="5"/>
  <c r="J35" s="1"/>
  <c r="J33"/>
  <c r="M35"/>
  <c r="I16" i="13"/>
  <c r="V37" i="3"/>
  <c r="V38" s="1"/>
  <c r="G33" i="13"/>
  <c r="G37" s="1"/>
  <c r="J33"/>
  <c r="W61" i="3"/>
  <c r="W64" s="1"/>
  <c r="W69" s="1"/>
  <c r="N61"/>
  <c r="N64" s="1"/>
  <c r="N69" s="1"/>
  <c r="G23" i="4"/>
  <c r="D35" i="5"/>
  <c r="O26"/>
  <c r="I33" i="13"/>
  <c r="J17" i="11"/>
  <c r="J30" s="1"/>
  <c r="H16" i="12"/>
  <c r="J20" i="10"/>
  <c r="J23" s="1"/>
  <c r="M13" i="9"/>
  <c r="L13"/>
  <c r="N13"/>
  <c r="I35" i="5"/>
  <c r="W37" i="3"/>
  <c r="W38" s="1"/>
  <c r="L16" i="13"/>
  <c r="E33"/>
  <c r="P26" i="5"/>
  <c r="V61" i="3"/>
  <c r="I26" i="5"/>
  <c r="F17" i="11"/>
  <c r="F30" s="1"/>
  <c r="B17"/>
  <c r="B30" s="1"/>
  <c r="O15" i="5"/>
  <c r="O17" s="1"/>
  <c r="O29"/>
  <c r="O33" s="1"/>
  <c r="D17" i="11"/>
  <c r="D30" s="1"/>
  <c r="M61" i="3"/>
  <c r="P29" i="5"/>
  <c r="P33" s="1"/>
  <c r="P35" l="1"/>
  <c r="C17" i="11"/>
  <c r="C30" s="1"/>
  <c r="K17"/>
  <c r="K30" s="1"/>
  <c r="O35" i="5"/>
  <c r="L33" i="13"/>
  <c r="E37"/>
</calcChain>
</file>

<file path=xl/sharedStrings.xml><?xml version="1.0" encoding="utf-8"?>
<sst xmlns="http://schemas.openxmlformats.org/spreadsheetml/2006/main" count="768" uniqueCount="235">
  <si>
    <t>2011 Appropriation Enacted</t>
  </si>
  <si>
    <t>2011
Enacted</t>
  </si>
  <si>
    <t xml:space="preserve">   1.2  Prosecute those involved in terrorist acts</t>
  </si>
  <si>
    <t xml:space="preserve">    1.3  Combat espionage against the United States </t>
  </si>
  <si>
    <t xml:space="preserve">   2.1  Combat the threat, incidence, and prevalence of violent crime</t>
  </si>
  <si>
    <t xml:space="preserve">   2.4 Combat corruption, economic crimes, and international organized crime</t>
  </si>
  <si>
    <t xml:space="preserve">   2.5 Promote and protect Americans' civil rights</t>
  </si>
  <si>
    <t xml:space="preserve">   2.6 Protect the federal fisc and defend the interests of the United States</t>
  </si>
  <si>
    <t xml:space="preserve">   2.3  Combat the threat, trafficking, and use of illegal drugs and the diversion of
          licit drugs</t>
  </si>
  <si>
    <t xml:space="preserve">   2.2  Prevent and intervene in crimes against vulnerable populations, uphold the
          rights of, and improve services to, America's crime victims</t>
  </si>
  <si>
    <t xml:space="preserve">   3.1 Promote and strengthen relationships and strategies for the administration of 
          justice with state, local, tribal and international law enforcement</t>
  </si>
  <si>
    <t xml:space="preserve">   3.2 Protect judges, witnesses, and other participants in federal proceedings; 
         apprehend fugitives; and ensure the appearance of criminal defendants for 
         judicial proceedings or confinement</t>
  </si>
  <si>
    <t xml:space="preserve">   3.3  Provide for the safe, secure, humane, and cost-effective confinement of 
          detainees awaiting trial and/or sentencing, and those in the custody of the
          Federal Prison System </t>
  </si>
  <si>
    <t xml:space="preserve">   3.4  Adjudicate all immigration cases promptly and impartially in accordance with
          due process</t>
  </si>
  <si>
    <t>Goal 1: Prevent Terrorism and Promote the Nation's Security
            Consistent with the Rule of Law</t>
  </si>
  <si>
    <t>Goal 2: Prevent Crime, Protect the Rights of the 
             American People, and Enforce Federal Law</t>
  </si>
  <si>
    <t xml:space="preserve">Goal 3: Ensure and Support the Fair, Impartial, Efficient, and 
             Transparent Administration of Justice at the Federal,
             State, Local, Tribal and International Levels        </t>
  </si>
  <si>
    <t>G: Crosswalk of 2012 Availability</t>
  </si>
  <si>
    <t>Federal Prisoner Detention</t>
  </si>
  <si>
    <t>JCON and JCON S/TS - To Components</t>
  </si>
  <si>
    <t>Housing of USMS Detainees</t>
  </si>
  <si>
    <t xml:space="preserve">Offsets: </t>
  </si>
  <si>
    <t>IGA Rate Savings</t>
  </si>
  <si>
    <t>IT Savings</t>
  </si>
  <si>
    <t>OFDT Merger Savings</t>
  </si>
  <si>
    <t>Detention Services</t>
  </si>
  <si>
    <t>JPATS</t>
  </si>
  <si>
    <t>Housing of Detainees</t>
  </si>
  <si>
    <t>FPD</t>
  </si>
  <si>
    <t>Carryover - FPD carried forward $38,134,293 from funds provided in FY 2010.</t>
  </si>
  <si>
    <t>Subsistence &amp; Support of Prisoners</t>
  </si>
  <si>
    <t>Other Services</t>
  </si>
  <si>
    <t>end of line</t>
  </si>
  <si>
    <t xml:space="preserve">          Total DIRECT requirements</t>
  </si>
  <si>
    <t>23.1  GSA rent (Reimbursable)</t>
  </si>
  <si>
    <t>25.3 DHS Security (Reimbursable)</t>
  </si>
  <si>
    <t>Financial Analysis of Program Changes</t>
  </si>
  <si>
    <t>Total positions &amp; annual amount</t>
  </si>
  <si>
    <t>Total FTE &amp; personnel compensation</t>
  </si>
  <si>
    <t>Agt./Atty.</t>
  </si>
  <si>
    <t>Program Offsets</t>
  </si>
  <si>
    <t>Adjustments to Base</t>
  </si>
  <si>
    <t>Domestic Rent and Facilities</t>
  </si>
  <si>
    <t>ATBs</t>
  </si>
  <si>
    <t>11.1  Direct FTE &amp; personnel compensation</t>
  </si>
  <si>
    <t xml:space="preserve">       Total </t>
  </si>
  <si>
    <t>Average SES Salary</t>
  </si>
  <si>
    <t>Perm. Pos.</t>
  </si>
  <si>
    <t>Location of Description by Decision Unit</t>
  </si>
  <si>
    <t>Reprogrammings / Transfers</t>
  </si>
  <si>
    <t>end of sheet</t>
  </si>
  <si>
    <t>Program Decreases</t>
  </si>
  <si>
    <t>Total Pr. Changes</t>
  </si>
  <si>
    <t>Total Authorized</t>
  </si>
  <si>
    <t>Total Reimbursable</t>
  </si>
  <si>
    <t>Total Increases</t>
  </si>
  <si>
    <t xml:space="preserve">   J: Financial Analysis of Program Changes</t>
  </si>
  <si>
    <t>I: Detail of Permanent Positions by Category</t>
  </si>
  <si>
    <t>Transfers:</t>
  </si>
  <si>
    <t xml:space="preserve">Total Adjustments to Base </t>
  </si>
  <si>
    <t>Increase/Decrease</t>
  </si>
  <si>
    <t>Decision Unit</t>
  </si>
  <si>
    <t xml:space="preserve">     Total</t>
  </si>
  <si>
    <t>atb</t>
  </si>
  <si>
    <t>enhance</t>
  </si>
  <si>
    <t>FTE</t>
  </si>
  <si>
    <t>Total</t>
  </si>
  <si>
    <t>Detail of Permanent Positions by Category</t>
  </si>
  <si>
    <t>Category</t>
  </si>
  <si>
    <t>Transfers</t>
  </si>
  <si>
    <t>Grades and Salary Ranges</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</si>
  <si>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</si>
  <si>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</si>
  <si>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</si>
  <si>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</si>
  <si>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</si>
  <si>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</si>
  <si>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</si>
  <si>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</si>
  <si>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</si>
  <si>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</si>
  <si>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</si>
  <si>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</si>
  <si>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</si>
  <si>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</si>
  <si>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</si>
  <si>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</si>
  <si>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</si>
  <si>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</si>
  <si>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</si>
  <si>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</si>
  <si>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SES</t>
  </si>
  <si>
    <t>GS-15</t>
  </si>
  <si>
    <t>GS-14</t>
  </si>
  <si>
    <t>GS-13</t>
  </si>
  <si>
    <t>Personnel benefits</t>
  </si>
  <si>
    <t>Transportation of things</t>
  </si>
  <si>
    <t>Printing</t>
  </si>
  <si>
    <t>Equipment</t>
  </si>
  <si>
    <t>Purchases of goods &amp; services from Government accounts</t>
  </si>
  <si>
    <t>Travel and transportation of persons</t>
  </si>
  <si>
    <t>GSA rent</t>
  </si>
  <si>
    <t>Communication, rents, and utilities</t>
  </si>
  <si>
    <t>Supplies and materials</t>
  </si>
  <si>
    <t>Operation and maintenance of equipment</t>
  </si>
  <si>
    <t>Average GS Salary</t>
  </si>
  <si>
    <t>Average GS Grade</t>
  </si>
  <si>
    <t>Object Classes</t>
  </si>
  <si>
    <t>Other Object Classes:</t>
  </si>
  <si>
    <t>Summary of Reimbursable Resources</t>
  </si>
  <si>
    <t>Summary of Requirements by Object Class</t>
  </si>
  <si>
    <t>Overtime</t>
  </si>
  <si>
    <t>Program Changes</t>
  </si>
  <si>
    <t>Total Program Changes</t>
  </si>
  <si>
    <t>Attorneys (905)</t>
  </si>
  <si>
    <t>Business &amp; Industry (1100-1199)</t>
  </si>
  <si>
    <t>GS-13, $89,033 - 115,742</t>
  </si>
  <si>
    <t>GS-14, $105,211 - 136,771</t>
  </si>
  <si>
    <t>GS-15, $123,758 - 155,500</t>
  </si>
  <si>
    <t>SES, $119,554 - 179,700</t>
  </si>
  <si>
    <t>2012 template</t>
  </si>
  <si>
    <t>23.1  GSA rent</t>
  </si>
  <si>
    <t>L: Summary of Requirements by Object Class</t>
  </si>
  <si>
    <t>K: Summary of Requirements by Grade</t>
  </si>
  <si>
    <t>Program Increases</t>
  </si>
  <si>
    <t>25.7 Operation and maintenance of equipment</t>
  </si>
  <si>
    <t>Justification for Base Adjustments</t>
  </si>
  <si>
    <t>Pay and Benefits</t>
  </si>
  <si>
    <t>POS</t>
  </si>
  <si>
    <t>Total ATB:</t>
  </si>
  <si>
    <t xml:space="preserve">Amount  </t>
  </si>
  <si>
    <t>Grades:</t>
  </si>
  <si>
    <t>(Dollars in Thousands)</t>
  </si>
  <si>
    <t>Total Offsets</t>
  </si>
  <si>
    <t>Other FTE:</t>
  </si>
  <si>
    <t>Total Comp. FTE</t>
  </si>
  <si>
    <t>Total FTE</t>
  </si>
  <si>
    <t>Reimbursable FTE</t>
  </si>
  <si>
    <t>Other FTE</t>
  </si>
  <si>
    <t>Total Compensable FTE</t>
  </si>
  <si>
    <t>Headquarters (Washington, D.C.)</t>
  </si>
  <si>
    <t>Summary of Requirements</t>
  </si>
  <si>
    <t>Reimbursable FTE:</t>
  </si>
  <si>
    <t>Total Program Increases</t>
  </si>
  <si>
    <t>Rescissions</t>
  </si>
  <si>
    <t>Supplementals</t>
  </si>
  <si>
    <t xml:space="preserve">     Subtotal Increases</t>
  </si>
  <si>
    <t>Collections by Source</t>
  </si>
  <si>
    <t>Budgetary Resources:</t>
  </si>
  <si>
    <t>Estimates by budget activity</t>
  </si>
  <si>
    <t>Pos.</t>
  </si>
  <si>
    <t xml:space="preserve"> </t>
  </si>
  <si>
    <t>Amount</t>
  </si>
  <si>
    <t>Increases</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</si>
  <si>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</si>
  <si>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</si>
  <si>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</si>
  <si>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</si>
  <si>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</si>
  <si>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</si>
  <si>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</si>
  <si>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</si>
  <si>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</si>
  <si>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</si>
  <si>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</si>
  <si>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r>
      <t xml:space="preserve">   1.1 Prevent, disrupt, and defeat terrorist operations before they occur</t>
    </r>
    <r>
      <rPr>
        <b/>
        <sz val="10"/>
        <rFont val="Times New Roman"/>
        <family val="1"/>
      </rPr>
      <t xml:space="preserve"> </t>
    </r>
  </si>
  <si>
    <t>Subtotal, Goal 1</t>
  </si>
  <si>
    <t>Subtotal, Goal 2</t>
  </si>
  <si>
    <t>Subtotal, Goal 3</t>
  </si>
  <si>
    <t>GRAND TOTAL</t>
  </si>
  <si>
    <t>Crosswalk of 2011 Availability</t>
  </si>
  <si>
    <t>2011 Availability</t>
  </si>
  <si>
    <t>Carryover</t>
  </si>
  <si>
    <t>Recoveries</t>
  </si>
  <si>
    <t xml:space="preserve">Increase/Decrease </t>
  </si>
  <si>
    <t>B: Summary of Requirements</t>
  </si>
  <si>
    <t>C: Program Increases/Offsets By Decision Unit</t>
  </si>
  <si>
    <t>D: Resources by DOJ Strategic Goal and Strategic Objective</t>
  </si>
  <si>
    <t>E.  Justification for Base Adjustments</t>
  </si>
  <si>
    <t>H: Summary of Reimbursable Resources</t>
  </si>
  <si>
    <t>FY 2013 Request</t>
  </si>
  <si>
    <t>2012 Rescissions</t>
  </si>
  <si>
    <t>2013 Current Services</t>
  </si>
  <si>
    <t>2013 Total Request</t>
  </si>
  <si>
    <t>2012 - 2013 Total Change</t>
  </si>
  <si>
    <t>2013 Adjustments to Base and Technical Adjustments</t>
  </si>
  <si>
    <t>2013 Increases</t>
  </si>
  <si>
    <t>2013 Offsets</t>
  </si>
  <si>
    <t>2013 Request</t>
  </si>
  <si>
    <t>Subtotal Offsets</t>
  </si>
  <si>
    <t>F: Crosswalk of 2011 Availability</t>
  </si>
  <si>
    <t>FY 2011 Enacted Without Rescissions</t>
  </si>
  <si>
    <t>2012 Availability</t>
  </si>
  <si>
    <t>Crosswalk of 2012 Availability</t>
  </si>
  <si>
    <t>2012 Planned</t>
  </si>
  <si>
    <t xml:space="preserve">  Total, 2013 Program Changes Requested</t>
  </si>
  <si>
    <t xml:space="preserve">     Total, Appropriated Positions</t>
  </si>
  <si>
    <t>2011 Actuals</t>
  </si>
  <si>
    <t>25.3 Purchases of goods &amp; services from Government accounts (Antennas, DHS Sec. Etc.)</t>
  </si>
  <si>
    <t>Total 2012 Enacted (with Rescissions)</t>
  </si>
  <si>
    <t>Increases:</t>
  </si>
  <si>
    <t>2012 
Enacted</t>
  </si>
  <si>
    <t>2012 Enacted</t>
  </si>
  <si>
    <t>FY 2012 Enacted Without Rescissions</t>
  </si>
  <si>
    <t>FY 2013 Program Increases/Offsets By Decision Unit</t>
  </si>
  <si>
    <t>2011 Appropriation Enacted w/Rescissions</t>
  </si>
  <si>
    <t>2011 Enacted w/Rescissions</t>
  </si>
  <si>
    <t>Senior Executive</t>
  </si>
  <si>
    <t>Senior Level</t>
  </si>
  <si>
    <t>Statistician</t>
  </si>
  <si>
    <t>23.2 Contract Parking</t>
  </si>
  <si>
    <t>25.6 Medical Care</t>
  </si>
  <si>
    <t>25.8 Subsistence &amp; Support of Prisoners</t>
  </si>
  <si>
    <r>
      <t>2013 Pay Raise.</t>
    </r>
    <r>
      <rPr>
        <sz val="9"/>
        <rFont val="Times New Roman"/>
        <family val="1"/>
      </rPr>
      <t xml:space="preserve">  This request provides for a proposed 0.5 percent pay raise to be effective in January of 2013.  The increase only includes the general pay raise.  The amount request, $</t>
    </r>
    <r>
      <rPr>
        <u/>
        <sz val="9"/>
        <rFont val="Times New Roman"/>
        <family val="1"/>
      </rPr>
      <t>14,000</t>
    </r>
    <r>
      <rPr>
        <sz val="9"/>
        <rFont val="Times New Roman"/>
        <family val="1"/>
      </rPr>
      <t>, represents the pay amounts for 3/4 of the fiscal year plus appropriate benefits ($</t>
    </r>
    <r>
      <rPr>
        <u/>
        <sz val="9"/>
        <rFont val="Times New Roman"/>
        <family val="1"/>
      </rPr>
      <t>10,000</t>
    </r>
    <r>
      <rPr>
        <sz val="9"/>
        <rFont val="Times New Roman"/>
        <family val="1"/>
      </rPr>
      <t xml:space="preserve"> for pay and $</t>
    </r>
    <r>
      <rPr>
        <u/>
        <sz val="9"/>
        <rFont val="Times New Roman"/>
        <family val="1"/>
      </rPr>
      <t>3,000</t>
    </r>
    <r>
      <rPr>
        <sz val="9"/>
        <rFont val="Times New Roman"/>
        <family val="1"/>
      </rPr>
      <t xml:space="preserve"> for benefits.)</t>
    </r>
  </si>
  <si>
    <r>
      <t>Retirement</t>
    </r>
    <r>
      <rPr>
        <sz val="9"/>
        <color indexed="8"/>
        <rFont val="Times New Roman"/>
        <family val="1"/>
      </rPr>
      <t>.  Agency retirement contributions increase as employees under CSRS retire and are replaced by FERS employees.  Based on OPM government-wide estimates, we project that the DOJ workforce will convert from CSRS to FERS at a rate of 1.3 percent per year.  The requested increase of  $</t>
    </r>
    <r>
      <rPr>
        <u/>
        <sz val="9"/>
        <color indexed="8"/>
        <rFont val="Times New Roman"/>
        <family val="1"/>
      </rPr>
      <t>6,000</t>
    </r>
    <r>
      <rPr>
        <sz val="9"/>
        <color indexed="8"/>
        <rFont val="Times New Roman"/>
        <family val="1"/>
      </rPr>
      <t xml:space="preserve"> is necessary to meet our increased retirement obligations as a result of this conversion.</t>
    </r>
  </si>
  <si>
    <r>
      <t>FERS.</t>
    </r>
    <r>
      <rPr>
        <sz val="9"/>
        <rFont val="Times New Roman"/>
        <family val="1"/>
      </rPr>
      <t xml:space="preserve">  On June 11, 2010, the Board of Actuaries of the civil Service Retirement System recommended a new set of economic assumptions for the Civil Service Retirement System (CSRS) and the Federal Employees Retirement System (FERS).  In accordance with this change, effective October 1, 2011 (FY 2012), the total normal cost of regular retirement under FERS will increase from the current level of 12.5% of pay to 12.7%.  The total FERS contribution for Law Enforcement retirement will increase from 27.0% to 27.6%.  This will result in new agency contribution rates of 11.9% for normal costs (up from the current 11.7%) and 26.3% for law enforcement personnel (up from the current 25.7%).  The amount requested </t>
    </r>
    <r>
      <rPr>
        <u/>
        <sz val="9"/>
        <rFont val="Times New Roman"/>
        <family val="1"/>
      </rPr>
      <t>8,000</t>
    </r>
    <r>
      <rPr>
        <sz val="9"/>
        <rFont val="Times New Roman"/>
        <family val="1"/>
      </rPr>
      <t xml:space="preserve"> represents the funds needed to cover this increase. </t>
    </r>
  </si>
  <si>
    <r>
      <t>Health Insurance.</t>
    </r>
    <r>
      <rPr>
        <sz val="9"/>
        <rFont val="Times New Roman"/>
        <family val="1"/>
      </rPr>
      <t xml:space="preserve">  Effective January 2013, this component's contribution to Federal employees' health insurance premiums increased by </t>
    </r>
    <r>
      <rPr>
        <u/>
        <sz val="9"/>
        <rFont val="Times New Roman"/>
        <family val="1"/>
      </rPr>
      <t>10</t>
    </r>
    <r>
      <rPr>
        <sz val="9"/>
        <rFont val="Times New Roman"/>
        <family val="1"/>
      </rPr>
      <t xml:space="preserve"> percent.  Applied against the 2011 estimate of $</t>
    </r>
    <r>
      <rPr>
        <u/>
        <sz val="9"/>
        <rFont val="Times New Roman"/>
        <family val="1"/>
      </rPr>
      <t>90,000</t>
    </r>
    <r>
      <rPr>
        <sz val="9"/>
        <rFont val="Times New Roman"/>
        <family val="1"/>
      </rPr>
      <t>, the additional amount required is $</t>
    </r>
    <r>
      <rPr>
        <u/>
        <sz val="9"/>
        <rFont val="Times New Roman"/>
        <family val="1"/>
      </rPr>
      <t>9,000</t>
    </r>
    <r>
      <rPr>
        <sz val="9"/>
        <rFont val="Times New Roman"/>
        <family val="1"/>
      </rPr>
      <t>.</t>
    </r>
  </si>
  <si>
    <r>
      <t>Changes in Compensable Days</t>
    </r>
    <r>
      <rPr>
        <sz val="9"/>
        <color indexed="8"/>
        <rFont val="Times New Roman"/>
        <family val="1"/>
      </rPr>
      <t>.  The decreased cost for one compensable day in FY 2013 compared to FY 2012 is calculated by dividing the FY 2012 estimated personnel compensation $</t>
    </r>
    <r>
      <rPr>
        <u/>
        <sz val="9"/>
        <color indexed="8"/>
        <rFont val="Times New Roman"/>
        <family val="1"/>
      </rPr>
      <t>2,998,000</t>
    </r>
    <r>
      <rPr>
        <sz val="9"/>
        <color indexed="8"/>
        <rFont val="Times New Roman"/>
        <family val="1"/>
      </rPr>
      <t xml:space="preserve"> and applicable benefits $</t>
    </r>
    <r>
      <rPr>
        <u/>
        <sz val="9"/>
        <color indexed="8"/>
        <rFont val="Times New Roman"/>
        <family val="1"/>
      </rPr>
      <t>883,000</t>
    </r>
    <r>
      <rPr>
        <sz val="9"/>
        <color indexed="8"/>
        <rFont val="Times New Roman"/>
        <family val="1"/>
      </rPr>
      <t xml:space="preserve"> by 261 compensable days.</t>
    </r>
  </si>
  <si>
    <r>
      <t>General Services Administration (GSA) Rent.</t>
    </r>
    <r>
      <rPr>
        <sz val="9"/>
        <color indexed="8"/>
        <rFont val="Times New Roman"/>
        <family val="1"/>
      </rPr>
      <t xml:space="preserve">  GSA will continue to charge rental rates that approximate those charged to commercial tenants for equivalent space and related services.  The requested increase of $</t>
    </r>
    <r>
      <rPr>
        <u/>
        <sz val="9"/>
        <color indexed="8"/>
        <rFont val="Times New Roman"/>
        <family val="1"/>
      </rPr>
      <t>9,000</t>
    </r>
    <r>
      <rPr>
        <sz val="9"/>
        <color indexed="8"/>
        <rFont val="Times New Roman"/>
        <family val="1"/>
      </rPr>
      <t xml:space="preserve"> is required to meet our commitment to GSA.  The costs associated with GSA rent were derived through the use of an automated system, which uses the latest inventory data, including rate increases to be effective in FY 2013 for each building currently occupied by Department of Justice components, as well as the costs of new space to be occupied.  GSA provided data on the rate increases.</t>
    </r>
  </si>
  <si>
    <r>
      <t>JPATS Fuel and Maintenance Increase.</t>
    </r>
    <r>
      <rPr>
        <sz val="11"/>
        <rFont val="Times New Roman"/>
        <family val="1"/>
      </rPr>
      <t xml:space="preserve">  Increases for JPATS prisoner movements are based on 3 factors:  (1) anticipated increases in fuel costs, (2) contractually-obligated lease and maintenance increases, and (3) general increases in JPATS operations.  Additional resources of </t>
    </r>
    <r>
      <rPr>
        <u/>
        <sz val="11"/>
        <rFont val="Times New Roman"/>
        <family val="1"/>
      </rPr>
      <t>$9,393,000</t>
    </r>
    <r>
      <rPr>
        <sz val="11"/>
        <rFont val="Times New Roman"/>
        <family val="1"/>
      </rPr>
      <t>, are required for 2013.</t>
    </r>
  </si>
  <si>
    <r>
      <t>Jail Day Rate Increase</t>
    </r>
    <r>
      <rPr>
        <sz val="11"/>
        <rFont val="Times New Roman"/>
        <family val="1"/>
      </rPr>
      <t>.  This request recosts the estimated 2012 state and local jail days using the anticipated 2013 increase in the national jail day rate average.  The requested increase reflects the additional resources required to fund the same number of jail days in 2013 as in 2012.  Jail day costs are projected to rise from the current anticipated 2012 level.  An increase of $</t>
    </r>
    <r>
      <rPr>
        <u/>
        <sz val="11"/>
        <rFont val="Times New Roman"/>
        <family val="1"/>
      </rPr>
      <t>43,981,000</t>
    </r>
    <r>
      <rPr>
        <sz val="11"/>
        <rFont val="Times New Roman"/>
        <family val="1"/>
      </rPr>
      <t xml:space="preserve"> is requested for FY 2013..</t>
    </r>
  </si>
  <si>
    <t>Carryover - FPD carried forward $26,516,482 from funds provided in FY 2011.</t>
  </si>
  <si>
    <r>
      <t>JCON and JCON S/TS</t>
    </r>
    <r>
      <rPr>
        <sz val="11"/>
        <rFont val="Times New Roman"/>
        <family val="1"/>
      </rPr>
      <t xml:space="preserve">.  A transfer of $12,000 is included in support of the Department's Justice Consolidated Office Network (JCON) and JCON S/TS programs which will be moved to the Working Capital Fund and provided as a billable service in FY 2013.  The requested increase of </t>
    </r>
    <r>
      <rPr>
        <u/>
        <sz val="11"/>
        <rFont val="Times New Roman"/>
        <family val="1"/>
      </rPr>
      <t>$12,000</t>
    </r>
    <r>
      <rPr>
        <sz val="11"/>
        <rFont val="Times New Roman"/>
        <family val="1"/>
      </rPr>
      <t xml:space="preserve"> is necessary for this transfer.</t>
    </r>
  </si>
  <si>
    <t>Detention Efficiencies</t>
  </si>
  <si>
    <t>Recoveries - FPD recovered $11,031,000 from previous years for detention services.</t>
  </si>
  <si>
    <t>Recoveries - FPD recovered $4,033,000 from previous years for detention services as of 12/31/2011.</t>
  </si>
  <si>
    <r>
      <t>Security Charges</t>
    </r>
    <r>
      <rPr>
        <sz val="9"/>
        <color indexed="8"/>
        <rFont val="Times New Roman"/>
        <family val="1"/>
      </rPr>
      <t>.  Guard Service includes those costs paid directly by DOJ and those paid to Department of Homeland Security (DHS).  The requested increase of $</t>
    </r>
    <r>
      <rPr>
        <u/>
        <sz val="9"/>
        <color indexed="8"/>
        <rFont val="Times New Roman"/>
        <family val="1"/>
      </rPr>
      <t>1,000</t>
    </r>
    <r>
      <rPr>
        <sz val="9"/>
        <color indexed="8"/>
        <rFont val="Times New Roman"/>
        <family val="1"/>
      </rPr>
      <t xml:space="preserve"> is required to meet our commitment to DHS and other security costs.</t>
    </r>
  </si>
  <si>
    <t>2011 Enacted (without Rescissions)</t>
  </si>
  <si>
    <t>2012 Enacted (without Rescissions)</t>
  </si>
  <si>
    <t xml:space="preserve">    *  The Object Class display agrees with amounts as reported in the accounting system.  However, the amounts reported in MAX reflect amounts by expense category.</t>
  </si>
  <si>
    <t>A: Organizational Chart</t>
  </si>
  <si>
    <t>Detention</t>
  </si>
  <si>
    <t>ICE - eIGA</t>
  </si>
  <si>
    <t xml:space="preserve">NOTE:  All FTE numbers in this table reflect authorized FTE, which is the total number of FTE available to a component. Because the FY 2013 President’s Budget Appendix builds the FTE request using actual FTE rather than authorized, it may not match the FY 2012 FTE enacted and FY 2013 FTE request reflected in this table.  </t>
  </si>
  <si>
    <t>Bureau of Prisons - Parole Violators</t>
  </si>
</sst>
</file>

<file path=xl/styles.xml><?xml version="1.0" encoding="utf-8"?>
<styleSheet xmlns="http://schemas.openxmlformats.org/spreadsheetml/2006/main">
  <numFmts count="8">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7" formatCode="_(* #,##0_);_(* \(#,##0\);_(* &quot;-&quot;??_);_(@_)"/>
    <numFmt numFmtId="168" formatCode="_(&quot;$&quot;* #,##0_);_(&quot;$&quot;* \(#,##0\);_(&quot;$&quot;* &quot;-&quot;??_);_(@_)"/>
    <numFmt numFmtId="170" formatCode="0_);\(0\)"/>
  </numFmts>
  <fonts count="79">
    <font>
      <sz val="12"/>
      <name val="Arial"/>
    </font>
    <font>
      <sz val="12"/>
      <name val="TimesNewRomanPS"/>
    </font>
    <font>
      <sz val="12"/>
      <name val="Times New Roman"/>
      <family val="1"/>
    </font>
    <font>
      <sz val="12"/>
      <name val="Times New Roman"/>
      <family val="1"/>
    </font>
    <font>
      <sz val="10"/>
      <color indexed="8"/>
      <name val="TMS"/>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9"/>
      <color indexed="8"/>
      <name val="Times New Roman"/>
      <family val="1"/>
    </font>
    <font>
      <sz val="13"/>
      <name val="Times New Roman"/>
      <family val="1"/>
    </font>
    <font>
      <sz val="8"/>
      <color indexed="8"/>
      <name val="Times New Roman"/>
      <family val="1"/>
    </font>
    <font>
      <b/>
      <sz val="12"/>
      <name val="Arial"/>
      <family val="2"/>
    </font>
    <font>
      <sz val="12"/>
      <name val="Arial"/>
      <family val="2"/>
    </font>
    <font>
      <sz val="10"/>
      <name val="Arial"/>
      <family val="2"/>
    </font>
    <font>
      <b/>
      <sz val="12"/>
      <name val="Times New Roman"/>
      <family val="1"/>
    </font>
    <font>
      <b/>
      <sz val="16"/>
      <name val="Times New Roman"/>
      <family val="1"/>
    </font>
    <font>
      <sz val="12"/>
      <color indexed="8"/>
      <name val="TMS"/>
    </font>
    <font>
      <u/>
      <sz val="12"/>
      <color indexed="8"/>
      <name val="TMS"/>
    </font>
    <font>
      <sz val="10"/>
      <name val="Arial"/>
      <family val="2"/>
    </font>
    <font>
      <b/>
      <u/>
      <sz val="12"/>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sz val="14"/>
      <name val="Arial"/>
      <family val="2"/>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u/>
      <sz val="9"/>
      <name val="Times New Roman"/>
      <family val="1"/>
    </font>
    <font>
      <b/>
      <i/>
      <sz val="10"/>
      <name val="Arial"/>
      <family val="2"/>
    </font>
    <font>
      <i/>
      <sz val="10"/>
      <name val="Arial"/>
      <family val="2"/>
    </font>
    <font>
      <b/>
      <u/>
      <sz val="14"/>
      <name val="Arial"/>
      <family val="2"/>
    </font>
    <font>
      <sz val="14"/>
      <name val="Arial"/>
      <family val="2"/>
    </font>
    <font>
      <sz val="20"/>
      <name val="Arial"/>
      <family val="2"/>
    </font>
    <font>
      <u/>
      <sz val="9"/>
      <color indexed="8"/>
      <name val="Times New Roman"/>
      <family val="1"/>
    </font>
    <font>
      <sz val="8"/>
      <name val="Arial"/>
      <family val="2"/>
    </font>
    <font>
      <sz val="9"/>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10"/>
      <color indexed="9"/>
      <name val="TMS"/>
    </font>
    <font>
      <sz val="8"/>
      <color indexed="9"/>
      <name val="Arial"/>
      <family val="2"/>
    </font>
    <font>
      <sz val="8"/>
      <color indexed="9"/>
      <name val="Arial"/>
      <family val="2"/>
    </font>
    <font>
      <sz val="8"/>
      <name val="Times New Roman"/>
      <family val="1"/>
    </font>
    <font>
      <sz val="8"/>
      <color indexed="9"/>
      <name val="Times New Roman"/>
      <family val="1"/>
    </font>
    <font>
      <sz val="8"/>
      <color indexed="8"/>
      <name val="Arial"/>
      <family val="2"/>
    </font>
    <font>
      <sz val="8"/>
      <color indexed="9"/>
      <name val="Times New Roman"/>
      <family val="1"/>
    </font>
    <font>
      <sz val="8"/>
      <name val="Times New Roman"/>
      <family val="1"/>
    </font>
    <font>
      <sz val="12"/>
      <name val="Arial"/>
      <family val="2"/>
    </font>
    <font>
      <sz val="18"/>
      <name val="Arial"/>
      <family val="2"/>
    </font>
    <font>
      <sz val="16"/>
      <name val="Arial"/>
      <family val="2"/>
    </font>
    <font>
      <u/>
      <sz val="12"/>
      <name val="Times New Roman"/>
      <family val="1"/>
    </font>
    <font>
      <b/>
      <sz val="9"/>
      <name val="Times New Roman"/>
      <family val="1"/>
    </font>
    <font>
      <b/>
      <u/>
      <sz val="9"/>
      <name val="Times New Roman"/>
      <family val="1"/>
    </font>
    <font>
      <sz val="16"/>
      <name val="Times New Roman"/>
      <family val="1"/>
    </font>
    <font>
      <u/>
      <sz val="10"/>
      <name val="Times New Roman"/>
      <family val="1"/>
    </font>
    <font>
      <b/>
      <sz val="10"/>
      <name val="Arial"/>
      <family val="2"/>
    </font>
    <font>
      <i/>
      <sz val="10"/>
      <name val="Times New Roman"/>
      <family val="1"/>
    </font>
    <font>
      <b/>
      <u/>
      <sz val="12"/>
      <name val="Times New Roman"/>
      <family val="1"/>
    </font>
    <font>
      <sz val="10"/>
      <name val="Arial"/>
      <family val="2"/>
    </font>
    <font>
      <sz val="11"/>
      <name val="Times New Roman"/>
      <family val="1"/>
    </font>
    <font>
      <sz val="12"/>
      <color indexed="9"/>
      <name val="Arial"/>
      <family val="2"/>
    </font>
    <font>
      <sz val="16"/>
      <color indexed="8"/>
      <name val="Times New Roman"/>
      <family val="1"/>
    </font>
    <font>
      <b/>
      <u/>
      <sz val="14"/>
      <name val="Times New Roman"/>
      <family val="1"/>
    </font>
    <font>
      <sz val="12"/>
      <color indexed="8"/>
      <name val="Arial"/>
      <family val="2"/>
    </font>
    <font>
      <sz val="8"/>
      <name val="Arial"/>
      <family val="2"/>
    </font>
    <font>
      <u/>
      <sz val="11"/>
      <name val="Times New Roman"/>
      <family val="1"/>
    </font>
    <font>
      <sz val="11"/>
      <name val="Arial"/>
      <family val="2"/>
    </font>
    <font>
      <sz val="12"/>
      <color rgb="FF000000"/>
      <name val="Calibri"/>
      <family val="2"/>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s>
  <borders count="14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23"/>
      </bottom>
      <diagonal/>
    </border>
    <border>
      <left style="thin">
        <color indexed="8"/>
      </left>
      <right/>
      <top/>
      <bottom style="hair">
        <color indexed="8"/>
      </bottom>
      <diagonal/>
    </border>
    <border>
      <left/>
      <right/>
      <top/>
      <bottom style="hair">
        <color indexed="8"/>
      </bottom>
      <diagonal/>
    </border>
    <border>
      <left style="thin">
        <color indexed="64"/>
      </left>
      <right/>
      <top/>
      <bottom style="hair">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64"/>
      </left>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style="thin">
        <color indexed="64"/>
      </left>
      <right/>
      <top style="thin">
        <color indexed="8"/>
      </top>
      <bottom style="thin">
        <color indexed="23"/>
      </bottom>
      <diagonal/>
    </border>
    <border>
      <left style="thin">
        <color indexed="8"/>
      </left>
      <right/>
      <top style="thin">
        <color indexed="8"/>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8"/>
      </top>
      <bottom style="medium">
        <color indexed="64"/>
      </bottom>
      <diagonal/>
    </border>
    <border>
      <left/>
      <right style="thin">
        <color indexed="8"/>
      </right>
      <top/>
      <bottom style="hair">
        <color indexed="8"/>
      </bottom>
      <diagonal/>
    </border>
    <border>
      <left/>
      <right style="thin">
        <color indexed="8"/>
      </right>
      <top/>
      <bottom/>
      <diagonal/>
    </border>
    <border>
      <left/>
      <right style="thin">
        <color indexed="8"/>
      </right>
      <top/>
      <bottom style="thin">
        <color indexed="64"/>
      </bottom>
      <diagonal/>
    </border>
    <border>
      <left/>
      <right style="thin">
        <color indexed="8"/>
      </right>
      <top style="hair">
        <color indexed="23"/>
      </top>
      <bottom style="hair">
        <color indexed="8"/>
      </bottom>
      <diagonal/>
    </border>
    <border>
      <left/>
      <right style="thin">
        <color indexed="8"/>
      </right>
      <top style="thin">
        <color indexed="8"/>
      </top>
      <bottom style="medium">
        <color indexed="8"/>
      </bottom>
      <diagonal/>
    </border>
    <border>
      <left/>
      <right style="thin">
        <color indexed="64"/>
      </right>
      <top/>
      <bottom style="hair">
        <color indexed="8"/>
      </bottom>
      <diagonal/>
    </border>
    <border>
      <left/>
      <right style="medium">
        <color indexed="8"/>
      </right>
      <top style="thin">
        <color indexed="8"/>
      </top>
      <bottom style="medium">
        <color indexed="64"/>
      </bottom>
      <diagonal/>
    </border>
    <border>
      <left/>
      <right style="medium">
        <color indexed="64"/>
      </right>
      <top/>
      <bottom style="hair">
        <color indexed="8"/>
      </bottom>
      <diagonal/>
    </border>
    <border>
      <left/>
      <right style="medium">
        <color indexed="8"/>
      </right>
      <top style="thin">
        <color indexed="8"/>
      </top>
      <bottom/>
      <diagonal/>
    </border>
    <border>
      <left/>
      <right style="medium">
        <color indexed="64"/>
      </right>
      <top/>
      <bottom style="thin">
        <color indexed="64"/>
      </bottom>
      <diagonal/>
    </border>
    <border>
      <left/>
      <right style="medium">
        <color indexed="8"/>
      </right>
      <top style="thin">
        <color indexed="8"/>
      </top>
      <bottom style="medium">
        <color indexed="8"/>
      </bottom>
      <diagonal/>
    </border>
    <border>
      <left style="thin">
        <color indexed="8"/>
      </left>
      <right style="thin">
        <color indexed="8"/>
      </right>
      <top style="hair">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medium">
        <color indexed="8"/>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23"/>
      </top>
      <bottom style="hair">
        <color indexed="23"/>
      </bottom>
      <diagonal/>
    </border>
    <border>
      <left style="thin">
        <color indexed="23"/>
      </left>
      <right style="thin">
        <color indexed="23"/>
      </right>
      <top style="thin">
        <color indexed="23"/>
      </top>
      <bottom style="hair">
        <color indexed="23"/>
      </bottom>
      <diagonal/>
    </border>
    <border>
      <left/>
      <right/>
      <top style="thin">
        <color indexed="64"/>
      </top>
      <bottom/>
      <diagonal/>
    </border>
    <border>
      <left style="thin">
        <color indexed="23"/>
      </left>
      <right style="thin">
        <color indexed="64"/>
      </right>
      <top style="thin">
        <color indexed="23"/>
      </top>
      <bottom style="hair">
        <color indexed="23"/>
      </bottom>
      <diagonal/>
    </border>
    <border>
      <left style="thin">
        <color indexed="64"/>
      </left>
      <right/>
      <top style="hair">
        <color indexed="23"/>
      </top>
      <bottom style="hair">
        <color indexed="23"/>
      </bottom>
      <diagonal/>
    </border>
    <border>
      <left style="thin">
        <color indexed="23"/>
      </left>
      <right style="thin">
        <color indexed="23"/>
      </right>
      <top style="hair">
        <color indexed="23"/>
      </top>
      <bottom style="hair">
        <color indexed="23"/>
      </bottom>
      <diagonal/>
    </border>
    <border>
      <left style="thin">
        <color indexed="23"/>
      </left>
      <right style="thin">
        <color indexed="64"/>
      </right>
      <top style="hair">
        <color indexed="23"/>
      </top>
      <bottom style="hair">
        <color indexed="23"/>
      </bottom>
      <diagonal/>
    </border>
    <border>
      <left style="thin">
        <color indexed="64"/>
      </left>
      <right/>
      <top style="hair">
        <color indexed="23"/>
      </top>
      <bottom style="thin">
        <color indexed="64"/>
      </bottom>
      <diagonal/>
    </border>
    <border>
      <left style="thin">
        <color indexed="23"/>
      </left>
      <right style="thin">
        <color indexed="23"/>
      </right>
      <top style="hair">
        <color indexed="23"/>
      </top>
      <bottom style="thin">
        <color indexed="64"/>
      </bottom>
      <diagonal/>
    </border>
    <border>
      <left style="thin">
        <color indexed="23"/>
      </left>
      <right style="thin">
        <color indexed="64"/>
      </right>
      <top style="hair">
        <color indexed="23"/>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23"/>
      </top>
      <bottom style="thin">
        <color indexed="23"/>
      </bottom>
      <diagonal/>
    </border>
    <border>
      <left style="thin">
        <color indexed="64"/>
      </left>
      <right/>
      <top style="thin">
        <color indexed="23"/>
      </top>
      <bottom style="thin">
        <color indexed="23"/>
      </bottom>
      <diagonal/>
    </border>
    <border>
      <left style="thin">
        <color indexed="64"/>
      </left>
      <right/>
      <top/>
      <bottom style="thin">
        <color indexed="23"/>
      </bottom>
      <diagonal/>
    </border>
    <border>
      <left/>
      <right/>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top/>
      <bottom style="thin">
        <color indexed="8"/>
      </bottom>
      <diagonal/>
    </border>
    <border>
      <left/>
      <right style="medium">
        <color indexed="8"/>
      </right>
      <top/>
      <bottom style="thin">
        <color indexed="8"/>
      </bottom>
      <diagonal/>
    </border>
    <border>
      <left/>
      <right/>
      <top style="medium">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s>
  <cellStyleXfs count="9">
    <xf numFmtId="0" fontId="0" fillId="0" borderId="0"/>
    <xf numFmtId="43" fontId="20" fillId="0" borderId="0" applyFont="0" applyFill="0" applyBorder="0" applyAlignment="0" applyProtection="0"/>
    <xf numFmtId="43" fontId="15" fillId="0" borderId="0" applyFont="0" applyFill="0" applyBorder="0" applyAlignment="0" applyProtection="0"/>
    <xf numFmtId="44" fontId="20" fillId="0" borderId="0" applyFont="0" applyFill="0" applyBorder="0" applyAlignment="0" applyProtection="0"/>
    <xf numFmtId="44" fontId="15" fillId="0" borderId="0" applyFont="0" applyFill="0" applyBorder="0" applyAlignment="0" applyProtection="0"/>
    <xf numFmtId="0" fontId="14" fillId="0" borderId="0"/>
    <xf numFmtId="0" fontId="69" fillId="0" borderId="0"/>
    <xf numFmtId="0" fontId="20" fillId="0" borderId="0"/>
    <xf numFmtId="0" fontId="20" fillId="0" borderId="0"/>
  </cellStyleXfs>
  <cellXfs count="792">
    <xf numFmtId="0" fontId="0" fillId="0" borderId="0" xfId="0"/>
    <xf numFmtId="165" fontId="1" fillId="0" borderId="0" xfId="0" applyNumberFormat="1" applyFont="1" applyAlignment="1"/>
    <xf numFmtId="165" fontId="1" fillId="0" borderId="0" xfId="0" applyNumberFormat="1" applyFont="1" applyBorder="1" applyAlignment="1"/>
    <xf numFmtId="165" fontId="5" fillId="0" borderId="0" xfId="0" applyNumberFormat="1" applyFont="1"/>
    <xf numFmtId="3" fontId="5" fillId="0" borderId="0" xfId="0" applyNumberFormat="1" applyFont="1" applyAlignment="1"/>
    <xf numFmtId="3" fontId="5" fillId="0" borderId="0" xfId="0" applyNumberFormat="1" applyFont="1" applyAlignment="1">
      <alignment horizontal="fill"/>
    </xf>
    <xf numFmtId="165" fontId="8" fillId="0" borderId="0" xfId="0" applyNumberFormat="1" applyFont="1" applyAlignment="1"/>
    <xf numFmtId="165" fontId="5" fillId="0" borderId="0" xfId="0" applyNumberFormat="1" applyFont="1" applyAlignment="1"/>
    <xf numFmtId="165" fontId="3" fillId="0" borderId="0" xfId="0" applyNumberFormat="1" applyFont="1" applyAlignment="1"/>
    <xf numFmtId="165" fontId="3" fillId="0" borderId="0" xfId="0" applyNumberFormat="1" applyFont="1" applyBorder="1" applyAlignment="1"/>
    <xf numFmtId="165" fontId="0" fillId="0" borderId="0" xfId="0" applyNumberFormat="1"/>
    <xf numFmtId="165" fontId="0" fillId="0" borderId="0" xfId="0" applyNumberFormat="1" applyBorder="1"/>
    <xf numFmtId="165" fontId="6" fillId="2" borderId="0" xfId="0" applyNumberFormat="1" applyFont="1" applyFill="1" applyAlignment="1"/>
    <xf numFmtId="165" fontId="6" fillId="2" borderId="0" xfId="0" applyNumberFormat="1" applyFont="1" applyFill="1" applyBorder="1" applyAlignment="1"/>
    <xf numFmtId="165" fontId="7" fillId="2" borderId="0" xfId="0" applyNumberFormat="1" applyFont="1" applyFill="1" applyBorder="1" applyAlignment="1"/>
    <xf numFmtId="165" fontId="12" fillId="2" borderId="0" xfId="0" applyNumberFormat="1" applyFont="1" applyFill="1" applyAlignment="1"/>
    <xf numFmtId="165" fontId="5" fillId="0" borderId="0" xfId="0" applyNumberFormat="1" applyFont="1" applyAlignment="1">
      <alignment horizontal="right"/>
    </xf>
    <xf numFmtId="0" fontId="0" fillId="0" borderId="0" xfId="0" applyBorder="1"/>
    <xf numFmtId="3" fontId="4" fillId="2" borderId="0" xfId="0" applyNumberFormat="1" applyFont="1" applyFill="1" applyBorder="1" applyAlignment="1"/>
    <xf numFmtId="3" fontId="17" fillId="0" borderId="0" xfId="0" applyNumberFormat="1" applyFont="1" applyAlignment="1"/>
    <xf numFmtId="165" fontId="2" fillId="0" borderId="0" xfId="0" applyNumberFormat="1" applyFont="1" applyAlignment="1"/>
    <xf numFmtId="165" fontId="18" fillId="2" borderId="0" xfId="0" applyNumberFormat="1" applyFont="1" applyFill="1" applyAlignment="1"/>
    <xf numFmtId="165" fontId="19" fillId="2" borderId="0" xfId="0" applyNumberFormat="1" applyFont="1" applyFill="1" applyAlignment="1">
      <alignment horizontal="centerContinuous"/>
    </xf>
    <xf numFmtId="165" fontId="18" fillId="2" borderId="0" xfId="0" applyNumberFormat="1" applyFont="1" applyFill="1" applyAlignment="1">
      <alignment horizontal="centerContinuous"/>
    </xf>
    <xf numFmtId="165" fontId="5" fillId="0" borderId="0" xfId="0" applyNumberFormat="1" applyFont="1" applyBorder="1"/>
    <xf numFmtId="0" fontId="20" fillId="0" borderId="0" xfId="7"/>
    <xf numFmtId="0" fontId="22" fillId="0" borderId="2" xfId="7" applyFont="1" applyBorder="1" applyAlignment="1">
      <alignment horizontal="center"/>
    </xf>
    <xf numFmtId="0" fontId="22" fillId="0" borderId="3" xfId="7" applyFont="1" applyBorder="1" applyAlignment="1">
      <alignment horizontal="center"/>
    </xf>
    <xf numFmtId="0" fontId="22" fillId="0" borderId="4" xfId="7" applyFont="1" applyBorder="1" applyAlignment="1">
      <alignment horizontal="center"/>
    </xf>
    <xf numFmtId="0" fontId="8" fillId="0" borderId="5" xfId="7" applyFont="1" applyBorder="1"/>
    <xf numFmtId="0" fontId="8" fillId="0" borderId="3" xfId="7" applyFont="1" applyBorder="1"/>
    <xf numFmtId="5" fontId="22" fillId="0" borderId="0" xfId="7" applyNumberFormat="1" applyFont="1" applyBorder="1"/>
    <xf numFmtId="5" fontId="22" fillId="0" borderId="6" xfId="7" applyNumberFormat="1" applyFont="1" applyBorder="1"/>
    <xf numFmtId="0" fontId="8" fillId="0" borderId="7" xfId="7" applyFont="1" applyBorder="1"/>
    <xf numFmtId="0" fontId="8" fillId="0" borderId="4" xfId="7" applyFont="1" applyBorder="1"/>
    <xf numFmtId="0" fontId="22" fillId="0" borderId="8" xfId="7" applyFont="1" applyBorder="1" applyAlignment="1">
      <alignment horizontal="left"/>
    </xf>
    <xf numFmtId="0" fontId="0" fillId="0" borderId="0" xfId="0" applyBorder="1" applyAlignment="1">
      <alignment vertical="top" wrapText="1"/>
    </xf>
    <xf numFmtId="165" fontId="1" fillId="3" borderId="0" xfId="0" applyNumberFormat="1" applyFont="1" applyFill="1" applyAlignment="1"/>
    <xf numFmtId="165" fontId="15" fillId="3" borderId="0" xfId="0" applyNumberFormat="1" applyFont="1" applyFill="1" applyBorder="1"/>
    <xf numFmtId="0" fontId="31" fillId="0" borderId="0" xfId="0" applyFont="1"/>
    <xf numFmtId="165" fontId="1" fillId="0" borderId="0" xfId="0" applyNumberFormat="1" applyFont="1" applyFill="1" applyAlignment="1"/>
    <xf numFmtId="0" fontId="8" fillId="0" borderId="9" xfId="7" applyFont="1" applyBorder="1"/>
    <xf numFmtId="0" fontId="8" fillId="0" borderId="9" xfId="7" applyFont="1" applyBorder="1" applyAlignment="1">
      <alignment horizontal="center"/>
    </xf>
    <xf numFmtId="0" fontId="8" fillId="0" borderId="5" xfId="7" applyFont="1" applyBorder="1" applyAlignment="1">
      <alignment horizontal="center"/>
    </xf>
    <xf numFmtId="0" fontId="8" fillId="0" borderId="10" xfId="7" applyFont="1" applyBorder="1"/>
    <xf numFmtId="3" fontId="5" fillId="0" borderId="11" xfId="0" applyNumberFormat="1" applyFont="1" applyBorder="1" applyAlignment="1"/>
    <xf numFmtId="0" fontId="20" fillId="0" borderId="0" xfId="7" applyBorder="1"/>
    <xf numFmtId="165" fontId="30" fillId="0" borderId="0" xfId="0" applyNumberFormat="1" applyFont="1" applyFill="1" applyBorder="1"/>
    <xf numFmtId="165" fontId="0" fillId="0" borderId="0" xfId="0" applyNumberFormat="1" applyFill="1" applyBorder="1"/>
    <xf numFmtId="165" fontId="5" fillId="0" borderId="0" xfId="0" applyNumberFormat="1" applyFont="1" applyFill="1" applyAlignment="1"/>
    <xf numFmtId="165" fontId="6" fillId="4" borderId="0" xfId="0" applyNumberFormat="1" applyFont="1" applyFill="1" applyAlignment="1">
      <alignment horizontal="right"/>
    </xf>
    <xf numFmtId="165" fontId="6" fillId="4" borderId="0" xfId="0" applyNumberFormat="1" applyFont="1" applyFill="1" applyAlignment="1"/>
    <xf numFmtId="5" fontId="27" fillId="2" borderId="12" xfId="0" applyNumberFormat="1" applyFont="1" applyFill="1" applyBorder="1" applyAlignment="1"/>
    <xf numFmtId="5" fontId="27" fillId="2" borderId="11" xfId="0" applyNumberFormat="1" applyFont="1" applyFill="1" applyBorder="1" applyAlignment="1"/>
    <xf numFmtId="0" fontId="0" fillId="0" borderId="0" xfId="0" applyBorder="1" applyAlignment="1">
      <alignment horizontal="center"/>
    </xf>
    <xf numFmtId="0" fontId="31" fillId="0" borderId="0" xfId="0" applyFont="1" applyBorder="1" applyAlignment="1">
      <alignment horizontal="center"/>
    </xf>
    <xf numFmtId="0" fontId="0" fillId="0" borderId="0" xfId="0" applyAlignment="1">
      <alignment horizontal="center"/>
    </xf>
    <xf numFmtId="0" fontId="8" fillId="0" borderId="13" xfId="7" applyFont="1" applyBorder="1"/>
    <xf numFmtId="0" fontId="20" fillId="0" borderId="14" xfId="7" applyBorder="1"/>
    <xf numFmtId="0" fontId="8" fillId="0" borderId="14" xfId="7" applyFont="1" applyBorder="1"/>
    <xf numFmtId="0" fontId="20" fillId="0" borderId="10" xfId="7" applyBorder="1"/>
    <xf numFmtId="3" fontId="16" fillId="0" borderId="0" xfId="0" applyNumberFormat="1" applyFont="1" applyAlignment="1">
      <alignment horizontal="centerContinuous"/>
    </xf>
    <xf numFmtId="165" fontId="16" fillId="0" borderId="0" xfId="0" applyNumberFormat="1" applyFont="1" applyAlignment="1">
      <alignment horizontal="centerContinuous"/>
    </xf>
    <xf numFmtId="165" fontId="14" fillId="4" borderId="0" xfId="0" applyNumberFormat="1" applyFont="1" applyFill="1"/>
    <xf numFmtId="165" fontId="14" fillId="4" borderId="0" xfId="0" applyNumberFormat="1" applyFont="1" applyFill="1" applyAlignment="1">
      <alignment horizontal="centerContinuous"/>
    </xf>
    <xf numFmtId="165" fontId="6" fillId="0" borderId="0" xfId="0" applyNumberFormat="1" applyFont="1" applyFill="1" applyBorder="1" applyAlignment="1"/>
    <xf numFmtId="0" fontId="0" fillId="0" borderId="0" xfId="0" applyFill="1" applyBorder="1" applyAlignment="1">
      <alignment vertical="top" wrapText="1"/>
    </xf>
    <xf numFmtId="165" fontId="14" fillId="4" borderId="0" xfId="0" applyNumberFormat="1" applyFont="1" applyFill="1" applyAlignment="1"/>
    <xf numFmtId="0" fontId="23" fillId="0" borderId="0" xfId="0" applyFont="1" applyFill="1" applyAlignment="1">
      <alignment horizontal="centerContinuous"/>
    </xf>
    <xf numFmtId="165" fontId="40" fillId="4" borderId="0" xfId="0" applyNumberFormat="1" applyFont="1" applyFill="1" applyAlignment="1">
      <alignment horizontal="centerContinuous"/>
    </xf>
    <xf numFmtId="0" fontId="14" fillId="4" borderId="0" xfId="0" applyFont="1" applyFill="1"/>
    <xf numFmtId="0" fontId="15" fillId="4" borderId="0" xfId="7" applyFont="1" applyFill="1"/>
    <xf numFmtId="0" fontId="14" fillId="0" borderId="0" xfId="0" applyFont="1" applyFill="1" applyBorder="1" applyAlignment="1">
      <alignment vertical="top" wrapText="1"/>
    </xf>
    <xf numFmtId="0" fontId="14" fillId="0" borderId="0" xfId="0" applyFont="1" applyFill="1" applyBorder="1" applyAlignment="1"/>
    <xf numFmtId="165" fontId="21" fillId="4" borderId="0" xfId="0" applyNumberFormat="1" applyFont="1" applyFill="1" applyAlignment="1">
      <alignment horizontal="centerContinuous"/>
    </xf>
    <xf numFmtId="165" fontId="21" fillId="4" borderId="0" xfId="0" applyNumberFormat="1" applyFont="1" applyFill="1" applyBorder="1" applyAlignment="1">
      <alignment horizontal="centerContinuous"/>
    </xf>
    <xf numFmtId="165" fontId="14" fillId="4" borderId="0" xfId="0" applyNumberFormat="1" applyFont="1" applyFill="1" applyBorder="1" applyAlignment="1">
      <alignment horizontal="centerContinuous"/>
    </xf>
    <xf numFmtId="0" fontId="42" fillId="0" borderId="0" xfId="0" applyFont="1" applyFill="1" applyBorder="1" applyAlignment="1">
      <alignment vertical="top" wrapText="1"/>
    </xf>
    <xf numFmtId="0" fontId="39" fillId="0" borderId="0" xfId="7" applyFont="1" applyFill="1" applyAlignment="1"/>
    <xf numFmtId="0" fontId="38" fillId="0" borderId="0" xfId="7" applyFont="1" applyFill="1" applyAlignment="1"/>
    <xf numFmtId="165" fontId="5" fillId="0" borderId="0" xfId="0" applyNumberFormat="1" applyFont="1" applyBorder="1" applyAlignment="1"/>
    <xf numFmtId="164" fontId="25" fillId="2" borderId="11" xfId="0" applyNumberFormat="1" applyFont="1" applyFill="1" applyBorder="1" applyAlignment="1"/>
    <xf numFmtId="165" fontId="46" fillId="0" borderId="0" xfId="0" applyNumberFormat="1" applyFont="1"/>
    <xf numFmtId="165" fontId="47" fillId="0" borderId="0" xfId="0" applyNumberFormat="1" applyFont="1" applyAlignment="1"/>
    <xf numFmtId="165" fontId="48" fillId="2" borderId="0" xfId="0" applyNumberFormat="1" applyFont="1" applyFill="1" applyAlignment="1"/>
    <xf numFmtId="0" fontId="49" fillId="0" borderId="0" xfId="7" applyFont="1"/>
    <xf numFmtId="170" fontId="1" fillId="3" borderId="0" xfId="0" applyNumberFormat="1" applyFont="1" applyFill="1" applyAlignment="1"/>
    <xf numFmtId="170" fontId="27" fillId="2" borderId="15" xfId="0" applyNumberFormat="1" applyFont="1" applyFill="1" applyBorder="1" applyAlignment="1"/>
    <xf numFmtId="0" fontId="52" fillId="0" borderId="0" xfId="0" applyFont="1"/>
    <xf numFmtId="165" fontId="51" fillId="0" borderId="0" xfId="0" applyNumberFormat="1" applyFont="1"/>
    <xf numFmtId="165" fontId="30" fillId="0" borderId="0" xfId="0" applyNumberFormat="1" applyFont="1"/>
    <xf numFmtId="165" fontId="51" fillId="0" borderId="0" xfId="0" applyNumberFormat="1" applyFont="1" applyAlignment="1"/>
    <xf numFmtId="165" fontId="30" fillId="0" borderId="0" xfId="0" applyNumberFormat="1" applyFont="1" applyAlignment="1"/>
    <xf numFmtId="3" fontId="51" fillId="2" borderId="0" xfId="0" applyNumberFormat="1" applyFont="1" applyFill="1" applyAlignment="1"/>
    <xf numFmtId="3" fontId="55" fillId="2" borderId="0" xfId="0" applyNumberFormat="1" applyFont="1" applyFill="1" applyAlignment="1"/>
    <xf numFmtId="3" fontId="55" fillId="2" borderId="0" xfId="0" applyNumberFormat="1" applyFont="1" applyFill="1" applyBorder="1" applyAlignment="1"/>
    <xf numFmtId="0" fontId="30" fillId="0" borderId="0" xfId="0" applyFont="1"/>
    <xf numFmtId="165" fontId="52" fillId="0" borderId="0" xfId="0" applyNumberFormat="1" applyFont="1"/>
    <xf numFmtId="165" fontId="52" fillId="0" borderId="0" xfId="0" applyNumberFormat="1" applyFont="1" applyBorder="1"/>
    <xf numFmtId="165" fontId="56" fillId="0" borderId="0" xfId="0" applyNumberFormat="1" applyFont="1" applyAlignment="1"/>
    <xf numFmtId="165" fontId="57" fillId="0" borderId="0" xfId="0" applyNumberFormat="1" applyFont="1" applyAlignment="1"/>
    <xf numFmtId="3" fontId="54" fillId="0" borderId="0" xfId="0" applyNumberFormat="1" applyFont="1" applyAlignment="1"/>
    <xf numFmtId="3" fontId="53" fillId="0" borderId="0" xfId="0" applyNumberFormat="1" applyFont="1" applyAlignment="1"/>
    <xf numFmtId="0" fontId="52" fillId="0" borderId="0" xfId="7" applyFont="1"/>
    <xf numFmtId="0" fontId="44" fillId="0" borderId="0" xfId="7" applyFont="1"/>
    <xf numFmtId="37" fontId="5" fillId="0" borderId="9" xfId="0" applyNumberFormat="1" applyFont="1" applyBorder="1" applyAlignment="1"/>
    <xf numFmtId="37" fontId="5" fillId="0" borderId="12" xfId="0" applyNumberFormat="1" applyFont="1" applyBorder="1" applyAlignment="1"/>
    <xf numFmtId="37" fontId="5" fillId="0" borderId="16" xfId="0" applyNumberFormat="1" applyFont="1" applyBorder="1" applyAlignment="1"/>
    <xf numFmtId="37" fontId="16" fillId="0" borderId="17" xfId="0" applyNumberFormat="1" applyFont="1" applyBorder="1" applyAlignment="1"/>
    <xf numFmtId="37" fontId="5" fillId="0" borderId="5" xfId="0" applyNumberFormat="1" applyFont="1" applyBorder="1" applyAlignment="1"/>
    <xf numFmtId="37" fontId="5" fillId="0" borderId="10" xfId="0" applyNumberFormat="1" applyFont="1" applyBorder="1" applyAlignment="1"/>
    <xf numFmtId="37" fontId="5" fillId="0" borderId="11" xfId="0" applyNumberFormat="1" applyFont="1" applyBorder="1"/>
    <xf numFmtId="37" fontId="5" fillId="0" borderId="12" xfId="0" applyNumberFormat="1" applyFont="1" applyBorder="1"/>
    <xf numFmtId="37" fontId="5" fillId="0" borderId="7" xfId="0" applyNumberFormat="1" applyFont="1" applyBorder="1"/>
    <xf numFmtId="37" fontId="5" fillId="0" borderId="3" xfId="0" applyNumberFormat="1" applyFont="1" applyBorder="1"/>
    <xf numFmtId="37" fontId="5" fillId="0" borderId="4" xfId="0" applyNumberFormat="1" applyFont="1" applyBorder="1"/>
    <xf numFmtId="37" fontId="5" fillId="0" borderId="10" xfId="0" applyNumberFormat="1" applyFont="1" applyBorder="1"/>
    <xf numFmtId="37" fontId="22" fillId="0" borderId="8" xfId="7" applyNumberFormat="1" applyFont="1" applyBorder="1"/>
    <xf numFmtId="37" fontId="22" fillId="0" borderId="0" xfId="7" applyNumberFormat="1" applyFont="1" applyBorder="1"/>
    <xf numFmtId="37" fontId="6" fillId="2" borderId="1" xfId="0" applyNumberFormat="1" applyFont="1" applyFill="1" applyBorder="1" applyAlignment="1"/>
    <xf numFmtId="37" fontId="6" fillId="2" borderId="18" xfId="0" applyNumberFormat="1" applyFont="1" applyFill="1" applyBorder="1" applyAlignment="1"/>
    <xf numFmtId="37" fontId="6" fillId="2" borderId="12" xfId="0" applyNumberFormat="1" applyFont="1" applyFill="1" applyBorder="1" applyAlignment="1"/>
    <xf numFmtId="37" fontId="0" fillId="3" borderId="0" xfId="0" applyNumberFormat="1" applyFill="1" applyBorder="1"/>
    <xf numFmtId="37" fontId="24" fillId="2" borderId="19" xfId="0" applyNumberFormat="1" applyFont="1" applyFill="1" applyBorder="1" applyAlignment="1"/>
    <xf numFmtId="37" fontId="24" fillId="2" borderId="20" xfId="0" applyNumberFormat="1" applyFont="1" applyFill="1" applyBorder="1" applyAlignment="1"/>
    <xf numFmtId="37" fontId="24" fillId="2" borderId="21" xfId="0" applyNumberFormat="1" applyFont="1" applyFill="1" applyBorder="1" applyAlignment="1"/>
    <xf numFmtId="37" fontId="24" fillId="2" borderId="22" xfId="0" applyNumberFormat="1" applyFont="1" applyFill="1" applyBorder="1" applyAlignment="1"/>
    <xf numFmtId="37" fontId="24" fillId="2" borderId="0" xfId="0" applyNumberFormat="1" applyFont="1" applyFill="1" applyBorder="1" applyAlignment="1"/>
    <xf numFmtId="37" fontId="24" fillId="2" borderId="25" xfId="0" applyNumberFormat="1" applyFont="1" applyFill="1" applyBorder="1" applyAlignment="1"/>
    <xf numFmtId="37" fontId="24" fillId="2" borderId="15" xfId="0" applyNumberFormat="1" applyFont="1" applyFill="1" applyBorder="1" applyAlignment="1"/>
    <xf numFmtId="37" fontId="24" fillId="2" borderId="11" xfId="0" applyNumberFormat="1" applyFont="1" applyFill="1" applyBorder="1" applyAlignment="1"/>
    <xf numFmtId="37" fontId="25" fillId="2" borderId="26" xfId="0" applyNumberFormat="1" applyFont="1" applyFill="1" applyBorder="1" applyAlignment="1"/>
    <xf numFmtId="4" fontId="24" fillId="2" borderId="15" xfId="0" applyNumberFormat="1" applyFont="1" applyFill="1" applyBorder="1" applyAlignment="1"/>
    <xf numFmtId="4" fontId="24" fillId="2" borderId="15" xfId="0" applyNumberFormat="1" applyFont="1" applyFill="1" applyBorder="1" applyAlignment="1">
      <alignment horizontal="right"/>
    </xf>
    <xf numFmtId="4" fontId="24" fillId="2" borderId="27" xfId="0" applyNumberFormat="1" applyFont="1" applyFill="1" applyBorder="1" applyAlignment="1">
      <alignment horizontal="right"/>
    </xf>
    <xf numFmtId="4" fontId="24" fillId="2" borderId="27" xfId="0" applyNumberFormat="1" applyFont="1" applyFill="1" applyBorder="1" applyAlignment="1"/>
    <xf numFmtId="4" fontId="5" fillId="0" borderId="15" xfId="0" applyNumberFormat="1" applyFont="1" applyBorder="1" applyAlignment="1"/>
    <xf numFmtId="37" fontId="6" fillId="2" borderId="15" xfId="0" applyNumberFormat="1" applyFont="1" applyFill="1" applyBorder="1" applyAlignment="1"/>
    <xf numFmtId="37" fontId="6" fillId="2" borderId="11" xfId="0" applyNumberFormat="1" applyFont="1" applyFill="1" applyBorder="1" applyAlignment="1"/>
    <xf numFmtId="37" fontId="6" fillId="2" borderId="15" xfId="0" applyNumberFormat="1" applyFont="1" applyFill="1" applyBorder="1" applyAlignment="1">
      <alignment horizontal="right"/>
    </xf>
    <xf numFmtId="37" fontId="6" fillId="0" borderId="15" xfId="0" applyNumberFormat="1" applyFont="1" applyFill="1" applyBorder="1" applyAlignment="1"/>
    <xf numFmtId="37" fontId="6" fillId="0" borderId="11" xfId="0" applyNumberFormat="1" applyFont="1" applyFill="1" applyBorder="1" applyAlignment="1"/>
    <xf numFmtId="37" fontId="6" fillId="0" borderId="12" xfId="0" applyNumberFormat="1" applyFont="1" applyFill="1" applyBorder="1" applyAlignment="1"/>
    <xf numFmtId="37" fontId="7" fillId="2" borderId="15" xfId="0" applyNumberFormat="1" applyFont="1" applyFill="1" applyBorder="1" applyAlignment="1"/>
    <xf numFmtId="37" fontId="7" fillId="2" borderId="11" xfId="0" applyNumberFormat="1" applyFont="1" applyFill="1" applyBorder="1" applyAlignment="1"/>
    <xf numFmtId="37" fontId="7" fillId="2" borderId="12" xfId="0" applyNumberFormat="1" applyFont="1" applyFill="1" applyBorder="1" applyAlignment="1"/>
    <xf numFmtId="37" fontId="6" fillId="2" borderId="8" xfId="0" applyNumberFormat="1" applyFont="1" applyFill="1" applyBorder="1" applyAlignment="1"/>
    <xf numFmtId="37" fontId="6" fillId="2" borderId="0" xfId="0" applyNumberFormat="1" applyFont="1" applyFill="1" applyBorder="1" applyAlignment="1"/>
    <xf numFmtId="37" fontId="6" fillId="2" borderId="26" xfId="0" applyNumberFormat="1" applyFont="1" applyFill="1" applyBorder="1" applyAlignment="1"/>
    <xf numFmtId="37" fontId="6" fillId="2" borderId="28" xfId="0" applyNumberFormat="1" applyFont="1" applyFill="1" applyBorder="1" applyAlignment="1"/>
    <xf numFmtId="0" fontId="22" fillId="0" borderId="29" xfId="7" applyFont="1" applyBorder="1"/>
    <xf numFmtId="0" fontId="20" fillId="0" borderId="28" xfId="7" applyBorder="1"/>
    <xf numFmtId="37" fontId="22" fillId="0" borderId="26" xfId="7" applyNumberFormat="1" applyFont="1" applyBorder="1"/>
    <xf numFmtId="37" fontId="22" fillId="0" borderId="28" xfId="7" applyNumberFormat="1" applyFont="1" applyBorder="1"/>
    <xf numFmtId="5" fontId="22" fillId="0" borderId="28" xfId="7" applyNumberFormat="1" applyFont="1" applyBorder="1"/>
    <xf numFmtId="5" fontId="22" fillId="0" borderId="29" xfId="7" applyNumberFormat="1" applyFont="1" applyBorder="1"/>
    <xf numFmtId="0" fontId="37" fillId="0" borderId="0" xfId="0" applyFont="1" applyBorder="1" applyAlignment="1">
      <alignment vertical="top" wrapText="1"/>
    </xf>
    <xf numFmtId="0" fontId="0" fillId="0" borderId="0" xfId="0" applyAlignment="1">
      <alignment vertical="top"/>
    </xf>
    <xf numFmtId="0" fontId="31" fillId="0" borderId="0" xfId="0" applyFont="1" applyAlignment="1">
      <alignment vertical="top"/>
    </xf>
    <xf numFmtId="0" fontId="31" fillId="0" borderId="0" xfId="0" applyFont="1" applyBorder="1" applyAlignment="1">
      <alignment vertical="top" wrapText="1"/>
    </xf>
    <xf numFmtId="0" fontId="54" fillId="0" borderId="0" xfId="0" applyFont="1" applyAlignment="1">
      <alignment vertical="top"/>
    </xf>
    <xf numFmtId="170" fontId="25" fillId="2" borderId="30" xfId="0" applyNumberFormat="1" applyFont="1" applyFill="1" applyBorder="1" applyAlignment="1"/>
    <xf numFmtId="170" fontId="25" fillId="2" borderId="31" xfId="0" applyNumberFormat="1" applyFont="1" applyFill="1" applyBorder="1" applyAlignment="1"/>
    <xf numFmtId="37" fontId="25" fillId="2" borderId="30" xfId="0" applyNumberFormat="1" applyFont="1" applyFill="1" applyBorder="1" applyAlignment="1"/>
    <xf numFmtId="37" fontId="6" fillId="2" borderId="32" xfId="0" applyNumberFormat="1" applyFont="1" applyFill="1" applyBorder="1" applyAlignment="1"/>
    <xf numFmtId="37" fontId="6" fillId="0" borderId="32" xfId="0" applyNumberFormat="1" applyFont="1" applyFill="1" applyBorder="1" applyAlignment="1"/>
    <xf numFmtId="37" fontId="16" fillId="0" borderId="14" xfId="0" applyNumberFormat="1" applyFont="1" applyBorder="1" applyAlignment="1">
      <alignment horizontal="right"/>
    </xf>
    <xf numFmtId="37" fontId="25" fillId="2" borderId="28" xfId="0" applyNumberFormat="1" applyFont="1" applyFill="1" applyBorder="1" applyAlignment="1"/>
    <xf numFmtId="165" fontId="41" fillId="0" borderId="0" xfId="0" applyNumberFormat="1" applyFont="1" applyAlignment="1"/>
    <xf numFmtId="164" fontId="16" fillId="0" borderId="33" xfId="0" applyNumberFormat="1" applyFont="1" applyBorder="1" applyAlignment="1"/>
    <xf numFmtId="3" fontId="25" fillId="2" borderId="34" xfId="0" applyNumberFormat="1" applyFont="1" applyFill="1" applyBorder="1" applyAlignment="1"/>
    <xf numFmtId="165" fontId="14" fillId="3" borderId="0" xfId="0" applyNumberFormat="1" applyFont="1" applyFill="1" applyBorder="1"/>
    <xf numFmtId="1" fontId="16" fillId="0" borderId="16" xfId="0" applyNumberFormat="1" applyFont="1" applyBorder="1" applyAlignment="1">
      <alignment horizontal="right"/>
    </xf>
    <xf numFmtId="37" fontId="5" fillId="0" borderId="16" xfId="0" applyNumberFormat="1" applyFont="1" applyBorder="1" applyAlignment="1">
      <alignment horizontal="right"/>
    </xf>
    <xf numFmtId="37" fontId="16" fillId="0" borderId="17" xfId="0" applyNumberFormat="1" applyFont="1" applyBorder="1" applyAlignment="1">
      <alignment horizontal="right"/>
    </xf>
    <xf numFmtId="37" fontId="5" fillId="0" borderId="15" xfId="0" applyNumberFormat="1" applyFont="1" applyBorder="1" applyAlignment="1">
      <alignment horizontal="center"/>
    </xf>
    <xf numFmtId="37" fontId="5" fillId="0" borderId="11" xfId="0" applyNumberFormat="1" applyFont="1" applyBorder="1" applyAlignment="1">
      <alignment horizontal="center"/>
    </xf>
    <xf numFmtId="37" fontId="5" fillId="0" borderId="11" xfId="0" applyNumberFormat="1" applyFont="1" applyBorder="1" applyAlignment="1"/>
    <xf numFmtId="3" fontId="5" fillId="0" borderId="12" xfId="0" applyNumberFormat="1" applyFont="1" applyBorder="1" applyAlignment="1"/>
    <xf numFmtId="164" fontId="16" fillId="0" borderId="3" xfId="0" applyNumberFormat="1" applyFont="1" applyBorder="1" applyAlignment="1"/>
    <xf numFmtId="164" fontId="16" fillId="0" borderId="4" xfId="0" applyNumberFormat="1" applyFont="1" applyBorder="1" applyAlignment="1"/>
    <xf numFmtId="3" fontId="5" fillId="0" borderId="3" xfId="0" applyNumberFormat="1" applyFont="1" applyBorder="1" applyAlignment="1"/>
    <xf numFmtId="37" fontId="5" fillId="0" borderId="8" xfId="0" applyNumberFormat="1" applyFont="1" applyBorder="1"/>
    <xf numFmtId="37" fontId="5" fillId="0" borderId="13" xfId="0" applyNumberFormat="1" applyFont="1" applyBorder="1"/>
    <xf numFmtId="0" fontId="6" fillId="2" borderId="35" xfId="0" applyNumberFormat="1" applyFont="1" applyFill="1" applyBorder="1" applyAlignment="1"/>
    <xf numFmtId="0" fontId="25" fillId="2" borderId="36" xfId="0" applyNumberFormat="1" applyFont="1" applyFill="1" applyBorder="1" applyAlignment="1">
      <alignment horizontal="right"/>
    </xf>
    <xf numFmtId="0" fontId="25" fillId="2" borderId="37" xfId="0" applyNumberFormat="1" applyFont="1" applyFill="1" applyBorder="1" applyAlignment="1">
      <alignment horizontal="right"/>
    </xf>
    <xf numFmtId="0" fontId="17" fillId="0" borderId="0" xfId="0" applyNumberFormat="1" applyFont="1" applyAlignment="1"/>
    <xf numFmtId="0" fontId="24" fillId="0" borderId="15" xfId="0" applyNumberFormat="1" applyFont="1" applyFill="1" applyBorder="1" applyAlignment="1">
      <alignment horizontal="left"/>
    </xf>
    <xf numFmtId="0" fontId="24" fillId="2" borderId="15" xfId="0" applyNumberFormat="1" applyFont="1" applyFill="1" applyBorder="1" applyAlignment="1">
      <alignment horizontal="left"/>
    </xf>
    <xf numFmtId="0" fontId="25" fillId="2" borderId="26" xfId="0" applyNumberFormat="1" applyFont="1" applyFill="1" applyBorder="1" applyAlignment="1">
      <alignment horizontal="left"/>
    </xf>
    <xf numFmtId="0" fontId="25" fillId="2" borderId="15" xfId="0" applyNumberFormat="1" applyFont="1" applyFill="1" applyBorder="1" applyAlignment="1">
      <alignment horizontal="left"/>
    </xf>
    <xf numFmtId="0" fontId="25" fillId="2" borderId="27" xfId="0" applyNumberFormat="1" applyFont="1" applyFill="1" applyBorder="1" applyAlignment="1">
      <alignment horizontal="left"/>
    </xf>
    <xf numFmtId="0" fontId="25" fillId="2" borderId="38" xfId="0" applyNumberFormat="1" applyFont="1" applyFill="1" applyBorder="1" applyAlignment="1">
      <alignment horizontal="right"/>
    </xf>
    <xf numFmtId="0" fontId="25" fillId="2" borderId="39" xfId="0" applyNumberFormat="1" applyFont="1" applyFill="1" applyBorder="1" applyAlignment="1">
      <alignment horizontal="right"/>
    </xf>
    <xf numFmtId="0" fontId="6" fillId="2" borderId="40" xfId="0" applyNumberFormat="1" applyFont="1" applyFill="1" applyBorder="1" applyAlignment="1">
      <alignment horizontal="left" indent="1"/>
    </xf>
    <xf numFmtId="0" fontId="6" fillId="2" borderId="13" xfId="0" applyNumberFormat="1" applyFont="1" applyFill="1" applyBorder="1" applyAlignment="1">
      <alignment horizontal="left" indent="1"/>
    </xf>
    <xf numFmtId="0" fontId="7" fillId="2" borderId="13" xfId="0" applyNumberFormat="1" applyFont="1" applyFill="1" applyBorder="1" applyAlignment="1">
      <alignment horizontal="left" indent="2"/>
    </xf>
    <xf numFmtId="0" fontId="6" fillId="2" borderId="32" xfId="0" applyNumberFormat="1" applyFont="1" applyFill="1" applyBorder="1" applyAlignment="1">
      <alignment horizontal="left" indent="1"/>
    </xf>
    <xf numFmtId="0" fontId="6" fillId="2" borderId="41" xfId="0" applyNumberFormat="1" applyFont="1" applyFill="1" applyBorder="1" applyAlignment="1">
      <alignment horizontal="left" indent="2"/>
    </xf>
    <xf numFmtId="0" fontId="6" fillId="2" borderId="13" xfId="0" applyNumberFormat="1" applyFont="1" applyFill="1" applyBorder="1" applyAlignment="1">
      <alignment horizontal="left" indent="2"/>
    </xf>
    <xf numFmtId="0" fontId="27" fillId="2" borderId="13" xfId="0" applyNumberFormat="1" applyFont="1" applyFill="1" applyBorder="1" applyAlignment="1">
      <alignment horizontal="left" indent="3"/>
    </xf>
    <xf numFmtId="0" fontId="6" fillId="0" borderId="13" xfId="0" applyNumberFormat="1" applyFont="1" applyFill="1" applyBorder="1" applyAlignment="1">
      <alignment horizontal="left" indent="2"/>
    </xf>
    <xf numFmtId="0" fontId="27" fillId="2" borderId="38" xfId="0" applyNumberFormat="1" applyFont="1" applyFill="1" applyBorder="1" applyAlignment="1">
      <alignment horizontal="right"/>
    </xf>
    <xf numFmtId="0" fontId="27" fillId="2" borderId="39" xfId="0" applyNumberFormat="1" applyFont="1" applyFill="1" applyBorder="1" applyAlignment="1">
      <alignment horizontal="right"/>
    </xf>
    <xf numFmtId="0" fontId="27" fillId="2" borderId="42" xfId="0" applyNumberFormat="1" applyFont="1" applyFill="1" applyBorder="1" applyAlignment="1">
      <alignment horizontal="right"/>
    </xf>
    <xf numFmtId="0" fontId="5" fillId="0" borderId="15" xfId="0" applyNumberFormat="1" applyFont="1" applyBorder="1" applyAlignment="1"/>
    <xf numFmtId="0" fontId="5" fillId="0" borderId="11" xfId="0" applyNumberFormat="1" applyFont="1" applyBorder="1" applyAlignment="1"/>
    <xf numFmtId="0" fontId="5" fillId="0" borderId="7" xfId="0" applyNumberFormat="1" applyFont="1" applyBorder="1" applyAlignment="1"/>
    <xf numFmtId="0" fontId="16" fillId="0" borderId="3" xfId="0" applyNumberFormat="1" applyFont="1" applyBorder="1" applyAlignment="1"/>
    <xf numFmtId="0" fontId="5" fillId="0" borderId="43" xfId="0" applyNumberFormat="1" applyFont="1" applyBorder="1" applyAlignment="1"/>
    <xf numFmtId="0" fontId="5" fillId="0" borderId="44" xfId="0" applyNumberFormat="1" applyFont="1" applyBorder="1" applyAlignment="1"/>
    <xf numFmtId="0" fontId="5" fillId="0" borderId="11" xfId="0" applyNumberFormat="1" applyFont="1" applyBorder="1" applyAlignment="1">
      <alignment horizontal="fill"/>
    </xf>
    <xf numFmtId="0" fontId="5" fillId="0" borderId="3" xfId="0" applyNumberFormat="1" applyFont="1" applyBorder="1" applyAlignment="1">
      <alignment horizontal="fill"/>
    </xf>
    <xf numFmtId="0" fontId="5" fillId="0" borderId="3" xfId="0" applyNumberFormat="1" applyFont="1" applyBorder="1" applyAlignment="1"/>
    <xf numFmtId="0" fontId="5" fillId="0" borderId="38" xfId="0" applyNumberFormat="1" applyFont="1" applyBorder="1" applyAlignment="1">
      <alignment horizontal="right"/>
    </xf>
    <xf numFmtId="0" fontId="5" fillId="0" borderId="39" xfId="0" applyNumberFormat="1" applyFont="1" applyBorder="1" applyAlignment="1">
      <alignment horizontal="center"/>
    </xf>
    <xf numFmtId="0" fontId="5" fillId="0" borderId="39" xfId="0" applyNumberFormat="1" applyFont="1" applyBorder="1" applyAlignment="1">
      <alignment horizontal="right"/>
    </xf>
    <xf numFmtId="0" fontId="5" fillId="0" borderId="38" xfId="0" applyNumberFormat="1" applyFont="1" applyBorder="1" applyAlignment="1">
      <alignment horizontal="center"/>
    </xf>
    <xf numFmtId="0" fontId="5" fillId="0" borderId="42" xfId="0" applyNumberFormat="1" applyFont="1" applyBorder="1" applyAlignment="1">
      <alignment horizontal="right"/>
    </xf>
    <xf numFmtId="37" fontId="16" fillId="0" borderId="32" xfId="0" applyNumberFormat="1" applyFont="1" applyBorder="1" applyAlignment="1">
      <alignment horizontal="center"/>
    </xf>
    <xf numFmtId="37" fontId="16" fillId="0" borderId="3" xfId="0" applyNumberFormat="1" applyFont="1" applyBorder="1" applyAlignment="1">
      <alignment horizontal="center"/>
    </xf>
    <xf numFmtId="37" fontId="5" fillId="0" borderId="8" xfId="0" applyNumberFormat="1" applyFont="1" applyBorder="1" applyAlignment="1">
      <alignment horizontal="center"/>
    </xf>
    <xf numFmtId="37" fontId="5" fillId="0" borderId="0" xfId="0" applyNumberFormat="1" applyFont="1" applyAlignment="1">
      <alignment horizontal="center"/>
    </xf>
    <xf numFmtId="37" fontId="5" fillId="0" borderId="7" xfId="0" applyNumberFormat="1" applyFont="1" applyBorder="1" applyAlignment="1">
      <alignment horizontal="center"/>
    </xf>
    <xf numFmtId="37" fontId="5" fillId="0" borderId="3" xfId="0" applyNumberFormat="1" applyFont="1" applyBorder="1" applyAlignment="1">
      <alignment horizontal="center"/>
    </xf>
    <xf numFmtId="37" fontId="5" fillId="0" borderId="8" xfId="0" applyNumberFormat="1" applyFont="1" applyBorder="1" applyAlignment="1"/>
    <xf numFmtId="37" fontId="5" fillId="0" borderId="0" xfId="0" applyNumberFormat="1" applyFont="1" applyAlignment="1"/>
    <xf numFmtId="37" fontId="5" fillId="0" borderId="7" xfId="0" applyNumberFormat="1" applyFont="1" applyBorder="1" applyAlignment="1"/>
    <xf numFmtId="37" fontId="5" fillId="0" borderId="3" xfId="0" applyNumberFormat="1" applyFont="1" applyBorder="1" applyAlignment="1"/>
    <xf numFmtId="37" fontId="5" fillId="0" borderId="15" xfId="0" applyNumberFormat="1" applyFont="1" applyBorder="1" applyAlignment="1"/>
    <xf numFmtId="37" fontId="5" fillId="0" borderId="45" xfId="0" applyNumberFormat="1" applyFont="1" applyBorder="1" applyAlignment="1">
      <alignment horizontal="center"/>
    </xf>
    <xf numFmtId="37" fontId="5" fillId="0" borderId="0" xfId="0" applyNumberFormat="1" applyFont="1" applyBorder="1" applyAlignment="1"/>
    <xf numFmtId="5" fontId="6" fillId="2" borderId="11" xfId="0" applyNumberFormat="1" applyFont="1" applyFill="1" applyBorder="1" applyAlignment="1"/>
    <xf numFmtId="5" fontId="6" fillId="2" borderId="12" xfId="0" applyNumberFormat="1" applyFont="1" applyFill="1" applyBorder="1" applyAlignment="1"/>
    <xf numFmtId="0" fontId="6" fillId="2" borderId="46" xfId="0" applyNumberFormat="1" applyFont="1" applyFill="1" applyBorder="1" applyAlignment="1">
      <alignment horizontal="left"/>
    </xf>
    <xf numFmtId="0" fontId="28" fillId="2" borderId="47" xfId="0" applyNumberFormat="1" applyFont="1" applyFill="1" applyBorder="1" applyAlignment="1">
      <alignment horizontal="left" indent="5"/>
    </xf>
    <xf numFmtId="165" fontId="1" fillId="0" borderId="0" xfId="0" applyNumberFormat="1" applyFont="1" applyBorder="1"/>
    <xf numFmtId="0" fontId="0" fillId="0" borderId="0" xfId="0" applyBorder="1" applyAlignment="1">
      <alignment horizontal="center" vertical="top"/>
    </xf>
    <xf numFmtId="0" fontId="45" fillId="0" borderId="0" xfId="0" applyFont="1" applyBorder="1" applyAlignment="1">
      <alignment vertical="top" wrapText="1"/>
    </xf>
    <xf numFmtId="0" fontId="37" fillId="0" borderId="0" xfId="0" applyFont="1" applyBorder="1" applyAlignment="1">
      <alignment horizontal="center" vertical="top"/>
    </xf>
    <xf numFmtId="0" fontId="31" fillId="0" borderId="0" xfId="0" applyFont="1" applyBorder="1" applyAlignment="1">
      <alignment horizontal="center" vertical="top"/>
    </xf>
    <xf numFmtId="0" fontId="37" fillId="0" borderId="0" xfId="0" applyFont="1" applyBorder="1" applyAlignment="1">
      <alignment horizontal="center" vertical="top" wrapText="1"/>
    </xf>
    <xf numFmtId="0" fontId="0" fillId="4" borderId="0" xfId="0" applyFill="1" applyBorder="1" applyAlignment="1">
      <alignment horizontal="center" vertical="top"/>
    </xf>
    <xf numFmtId="0" fontId="63" fillId="0" borderId="0" xfId="0" applyFont="1" applyBorder="1" applyAlignment="1">
      <alignment horizontal="center"/>
    </xf>
    <xf numFmtId="0" fontId="62" fillId="0" borderId="0" xfId="0" applyFont="1" applyBorder="1" applyAlignment="1">
      <alignment vertical="top" wrapText="1"/>
    </xf>
    <xf numFmtId="0" fontId="31" fillId="4" borderId="0" xfId="0" applyFont="1" applyFill="1" applyBorder="1" applyAlignment="1">
      <alignment horizontal="center" vertical="top"/>
    </xf>
    <xf numFmtId="164" fontId="31" fillId="0" borderId="0" xfId="0" applyNumberFormat="1" applyFont="1" applyBorder="1" applyAlignment="1">
      <alignment vertical="top" wrapText="1"/>
    </xf>
    <xf numFmtId="3" fontId="31" fillId="0" borderId="0" xfId="0" applyNumberFormat="1" applyFont="1" applyBorder="1" applyAlignment="1">
      <alignment vertical="top" wrapText="1"/>
    </xf>
    <xf numFmtId="1" fontId="31" fillId="0" borderId="0" xfId="0" applyNumberFormat="1" applyFont="1" applyBorder="1" applyAlignment="1">
      <alignment vertical="top" wrapText="1"/>
    </xf>
    <xf numFmtId="0" fontId="37" fillId="0" borderId="0" xfId="0" applyFont="1" applyBorder="1" applyAlignment="1">
      <alignment horizontal="center"/>
    </xf>
    <xf numFmtId="0" fontId="41" fillId="4" borderId="0" xfId="0" applyFont="1" applyFill="1" applyBorder="1" applyAlignment="1">
      <alignment vertical="top" wrapText="1"/>
    </xf>
    <xf numFmtId="0" fontId="5" fillId="0" borderId="26" xfId="0" applyNumberFormat="1" applyFont="1" applyBorder="1" applyAlignment="1"/>
    <xf numFmtId="0" fontId="16" fillId="0" borderId="38" xfId="0" applyNumberFormat="1" applyFont="1" applyBorder="1" applyAlignment="1">
      <alignment horizontal="right"/>
    </xf>
    <xf numFmtId="0" fontId="16" fillId="0" borderId="39" xfId="0" applyNumberFormat="1" applyFont="1" applyBorder="1" applyAlignment="1">
      <alignment horizontal="right"/>
    </xf>
    <xf numFmtId="0" fontId="16" fillId="0" borderId="42" xfId="0" applyNumberFormat="1" applyFont="1" applyBorder="1" applyAlignment="1">
      <alignment horizontal="right"/>
    </xf>
    <xf numFmtId="0" fontId="5" fillId="0" borderId="40" xfId="0" applyNumberFormat="1" applyFont="1" applyBorder="1" applyAlignment="1">
      <alignment horizontal="left"/>
    </xf>
    <xf numFmtId="0" fontId="5" fillId="0" borderId="13" xfId="0" applyNumberFormat="1" applyFont="1" applyBorder="1" applyAlignment="1">
      <alignment horizontal="left"/>
    </xf>
    <xf numFmtId="0" fontId="16" fillId="0" borderId="26" xfId="0" applyNumberFormat="1" applyFont="1" applyBorder="1" applyAlignment="1">
      <alignment horizontal="left" indent="3"/>
    </xf>
    <xf numFmtId="37" fontId="16" fillId="0" borderId="7" xfId="0" applyNumberFormat="1" applyFont="1" applyBorder="1" applyAlignment="1"/>
    <xf numFmtId="37" fontId="16" fillId="0" borderId="3" xfId="0" applyNumberFormat="1" applyFont="1" applyBorder="1" applyAlignment="1"/>
    <xf numFmtId="5" fontId="16" fillId="0" borderId="3" xfId="0" applyNumberFormat="1" applyFont="1" applyBorder="1" applyAlignment="1"/>
    <xf numFmtId="5" fontId="16" fillId="0" borderId="28" xfId="0" applyNumberFormat="1" applyFont="1" applyBorder="1" applyAlignment="1"/>
    <xf numFmtId="5" fontId="16" fillId="0" borderId="4" xfId="0" applyNumberFormat="1" applyFont="1" applyBorder="1" applyAlignment="1"/>
    <xf numFmtId="37" fontId="5" fillId="0" borderId="4" xfId="0" applyNumberFormat="1" applyFont="1" applyBorder="1" applyAlignment="1"/>
    <xf numFmtId="37" fontId="5" fillId="0" borderId="26" xfId="0" applyNumberFormat="1" applyFont="1" applyBorder="1" applyAlignment="1"/>
    <xf numFmtId="37" fontId="5" fillId="0" borderId="28" xfId="0" applyNumberFormat="1" applyFont="1" applyBorder="1" applyAlignment="1"/>
    <xf numFmtId="37" fontId="5" fillId="0" borderId="48" xfId="0" applyNumberFormat="1" applyFont="1" applyBorder="1" applyAlignment="1"/>
    <xf numFmtId="0" fontId="5" fillId="0" borderId="41" xfId="0" applyNumberFormat="1" applyFont="1" applyBorder="1" applyAlignment="1"/>
    <xf numFmtId="0" fontId="5" fillId="0" borderId="13" xfId="0" applyNumberFormat="1" applyFont="1" applyBorder="1" applyAlignment="1">
      <alignment horizontal="left" indent="3"/>
    </xf>
    <xf numFmtId="0" fontId="5" fillId="0" borderId="32" xfId="0" applyNumberFormat="1" applyFont="1" applyBorder="1" applyAlignment="1">
      <alignment horizontal="left" indent="3"/>
    </xf>
    <xf numFmtId="5" fontId="5" fillId="0" borderId="3" xfId="0" applyNumberFormat="1" applyFont="1" applyBorder="1" applyAlignment="1"/>
    <xf numFmtId="5" fontId="5" fillId="0" borderId="4" xfId="0" applyNumberFormat="1" applyFont="1" applyBorder="1" applyAlignment="1"/>
    <xf numFmtId="165" fontId="5" fillId="0" borderId="0" xfId="0" applyNumberFormat="1" applyFont="1" applyAlignment="1">
      <alignment horizontal="centerContinuous"/>
    </xf>
    <xf numFmtId="0" fontId="16" fillId="0" borderId="0" xfId="0" applyNumberFormat="1" applyFont="1" applyBorder="1" applyAlignment="1">
      <alignment horizontal="left" indent="5"/>
    </xf>
    <xf numFmtId="37" fontId="16" fillId="0" borderId="0" xfId="0" applyNumberFormat="1" applyFont="1" applyBorder="1" applyAlignment="1"/>
    <xf numFmtId="5" fontId="16" fillId="0" borderId="0" xfId="0" applyNumberFormat="1" applyFont="1" applyBorder="1" applyAlignment="1"/>
    <xf numFmtId="3" fontId="6" fillId="2" borderId="0" xfId="0" applyNumberFormat="1" applyFont="1" applyFill="1" applyAlignment="1"/>
    <xf numFmtId="165" fontId="54" fillId="0" borderId="0" xfId="0" applyNumberFormat="1" applyFont="1" applyAlignment="1"/>
    <xf numFmtId="165" fontId="53" fillId="0" borderId="0" xfId="0" applyNumberFormat="1" applyFont="1" applyAlignment="1"/>
    <xf numFmtId="37" fontId="5" fillId="0" borderId="49" xfId="0" applyNumberFormat="1" applyFont="1" applyBorder="1" applyAlignment="1"/>
    <xf numFmtId="0" fontId="61" fillId="0" borderId="8" xfId="0" applyNumberFormat="1" applyFont="1" applyBorder="1" applyAlignment="1"/>
    <xf numFmtId="0" fontId="61" fillId="0" borderId="0" xfId="0" applyNumberFormat="1" applyFont="1" applyBorder="1" applyAlignment="1"/>
    <xf numFmtId="0" fontId="61" fillId="0" borderId="49" xfId="0" applyNumberFormat="1" applyFont="1" applyBorder="1" applyAlignment="1"/>
    <xf numFmtId="0" fontId="61" fillId="0" borderId="0" xfId="0" applyNumberFormat="1" applyFont="1" applyAlignment="1"/>
    <xf numFmtId="0" fontId="49" fillId="0" borderId="0" xfId="8" applyFont="1"/>
    <xf numFmtId="0" fontId="0" fillId="0" borderId="0" xfId="0" applyAlignment="1"/>
    <xf numFmtId="0" fontId="20" fillId="0" borderId="0" xfId="8"/>
    <xf numFmtId="0" fontId="16" fillId="0" borderId="0" xfId="8" applyFont="1"/>
    <xf numFmtId="0" fontId="22" fillId="0" borderId="0" xfId="8" applyFont="1"/>
    <xf numFmtId="0" fontId="8" fillId="0" borderId="0" xfId="8" applyFont="1"/>
    <xf numFmtId="0" fontId="8" fillId="0" borderId="0" xfId="8" applyFont="1" applyFill="1" applyAlignment="1">
      <alignment vertical="center"/>
    </xf>
    <xf numFmtId="0" fontId="22" fillId="0" borderId="0" xfId="8" applyFont="1" applyFill="1" applyBorder="1" applyAlignment="1">
      <alignment horizontal="centerContinuous"/>
    </xf>
    <xf numFmtId="0" fontId="8" fillId="0" borderId="8" xfId="8" applyFont="1" applyFill="1" applyBorder="1" applyAlignment="1">
      <alignment horizontal="center"/>
    </xf>
    <xf numFmtId="0" fontId="8" fillId="0" borderId="49" xfId="8" applyFont="1" applyFill="1" applyBorder="1" applyAlignment="1">
      <alignment horizontal="center"/>
    </xf>
    <xf numFmtId="0" fontId="8" fillId="0" borderId="0" xfId="8" applyFont="1" applyFill="1"/>
    <xf numFmtId="0" fontId="8" fillId="0" borderId="0" xfId="8" applyFont="1" applyFill="1" applyBorder="1" applyAlignment="1">
      <alignment horizontal="center"/>
    </xf>
    <xf numFmtId="0" fontId="8" fillId="0" borderId="7" xfId="8" applyFont="1" applyFill="1" applyBorder="1" applyAlignment="1">
      <alignment horizontal="center" wrapText="1"/>
    </xf>
    <xf numFmtId="0" fontId="8" fillId="0" borderId="4" xfId="8" applyFont="1" applyFill="1" applyBorder="1" applyAlignment="1">
      <alignment horizontal="center" wrapText="1"/>
    </xf>
    <xf numFmtId="0" fontId="65" fillId="0" borderId="0" xfId="8" applyFont="1" applyFill="1" applyBorder="1" applyAlignment="1">
      <alignment horizontal="center"/>
    </xf>
    <xf numFmtId="0" fontId="8" fillId="0" borderId="2" xfId="8" applyFont="1" applyBorder="1"/>
    <xf numFmtId="37" fontId="8" fillId="0" borderId="8" xfId="8" applyNumberFormat="1" applyFont="1" applyBorder="1"/>
    <xf numFmtId="37" fontId="8" fillId="0" borderId="49" xfId="8" applyNumberFormat="1" applyFont="1" applyBorder="1"/>
    <xf numFmtId="3" fontId="8" fillId="0" borderId="0" xfId="8" applyNumberFormat="1" applyFont="1"/>
    <xf numFmtId="37" fontId="8" fillId="0" borderId="0" xfId="8" applyNumberFormat="1" applyFont="1" applyBorder="1"/>
    <xf numFmtId="37" fontId="8" fillId="0" borderId="43" xfId="8" applyNumberFormat="1" applyFont="1" applyBorder="1"/>
    <xf numFmtId="0" fontId="8" fillId="0" borderId="0" xfId="8" applyFont="1" applyBorder="1"/>
    <xf numFmtId="0" fontId="22" fillId="0" borderId="6" xfId="8" applyFont="1" applyBorder="1"/>
    <xf numFmtId="37" fontId="8" fillId="0" borderId="49" xfId="3" applyNumberFormat="1" applyFont="1" applyBorder="1"/>
    <xf numFmtId="168" fontId="22" fillId="0" borderId="0" xfId="3" applyNumberFormat="1" applyFont="1" applyBorder="1"/>
    <xf numFmtId="0" fontId="8" fillId="0" borderId="6" xfId="8" applyFont="1" applyBorder="1"/>
    <xf numFmtId="3" fontId="8" fillId="0" borderId="8" xfId="1" applyNumberFormat="1" applyFont="1" applyBorder="1"/>
    <xf numFmtId="3" fontId="8" fillId="0" borderId="6" xfId="1" applyNumberFormat="1" applyFont="1" applyBorder="1"/>
    <xf numFmtId="167" fontId="8" fillId="0" borderId="0" xfId="1" applyNumberFormat="1" applyFont="1" applyBorder="1"/>
    <xf numFmtId="167" fontId="22" fillId="0" borderId="0" xfId="1" applyNumberFormat="1" applyFont="1" applyBorder="1"/>
    <xf numFmtId="0" fontId="66" fillId="0" borderId="0" xfId="8" applyFont="1"/>
    <xf numFmtId="170" fontId="8" fillId="0" borderId="0" xfId="8" applyNumberFormat="1" applyFont="1"/>
    <xf numFmtId="37" fontId="8" fillId="0" borderId="0" xfId="8" applyNumberFormat="1" applyFont="1"/>
    <xf numFmtId="37" fontId="8" fillId="0" borderId="8" xfId="8" applyNumberFormat="1" applyFont="1" applyBorder="1" applyAlignment="1"/>
    <xf numFmtId="37" fontId="8" fillId="0" borderId="49" xfId="8" applyNumberFormat="1" applyFont="1" applyBorder="1" applyAlignment="1"/>
    <xf numFmtId="37" fontId="22" fillId="0" borderId="26" xfId="1" applyNumberFormat="1" applyFont="1" applyBorder="1"/>
    <xf numFmtId="0" fontId="8" fillId="0" borderId="0" xfId="8" applyNumberFormat="1" applyFont="1"/>
    <xf numFmtId="37" fontId="8" fillId="0" borderId="50" xfId="8" applyNumberFormat="1" applyFont="1" applyBorder="1"/>
    <xf numFmtId="0" fontId="22" fillId="0" borderId="51" xfId="8" applyFont="1" applyBorder="1" applyAlignment="1">
      <alignment horizontal="left"/>
    </xf>
    <xf numFmtId="0" fontId="22" fillId="0" borderId="52" xfId="8" applyFont="1" applyBorder="1" applyAlignment="1">
      <alignment horizontal="left"/>
    </xf>
    <xf numFmtId="167" fontId="22" fillId="0" borderId="0" xfId="8" applyNumberFormat="1" applyFont="1" applyBorder="1" applyAlignment="1">
      <alignment horizontal="left"/>
    </xf>
    <xf numFmtId="168" fontId="22" fillId="0" borderId="0" xfId="3" applyNumberFormat="1" applyFont="1" applyBorder="1" applyAlignment="1">
      <alignment horizontal="left"/>
    </xf>
    <xf numFmtId="0" fontId="66" fillId="0" borderId="0" xfId="8" applyFont="1" applyAlignment="1">
      <alignment horizontal="left"/>
    </xf>
    <xf numFmtId="0" fontId="66" fillId="0" borderId="0" xfId="8" applyFont="1" applyBorder="1" applyAlignment="1">
      <alignment horizontal="left"/>
    </xf>
    <xf numFmtId="0" fontId="22" fillId="0" borderId="0" xfId="8" applyFont="1" applyBorder="1" applyAlignment="1">
      <alignment horizontal="left"/>
    </xf>
    <xf numFmtId="0" fontId="15" fillId="0" borderId="0" xfId="8" applyFont="1" applyFill="1"/>
    <xf numFmtId="0" fontId="14" fillId="0" borderId="0" xfId="0" applyFont="1" applyFill="1" applyBorder="1" applyAlignment="1">
      <alignment wrapText="1"/>
    </xf>
    <xf numFmtId="0" fontId="14" fillId="5" borderId="0" xfId="0" applyFont="1" applyFill="1" applyBorder="1" applyAlignment="1">
      <alignment vertical="top" wrapText="1"/>
    </xf>
    <xf numFmtId="0" fontId="14" fillId="5" borderId="0" xfId="0" applyFont="1" applyFill="1" applyBorder="1" applyAlignment="1"/>
    <xf numFmtId="0" fontId="15" fillId="5" borderId="0" xfId="8" applyFont="1" applyFill="1"/>
    <xf numFmtId="0" fontId="71" fillId="0" borderId="0" xfId="0" applyFont="1"/>
    <xf numFmtId="0" fontId="6" fillId="2" borderId="15" xfId="0" applyNumberFormat="1" applyFont="1" applyFill="1" applyBorder="1" applyAlignment="1">
      <alignment horizontal="left" indent="1"/>
    </xf>
    <xf numFmtId="0" fontId="27" fillId="0" borderId="44" xfId="0" applyNumberFormat="1" applyFont="1" applyFill="1" applyBorder="1" applyAlignment="1">
      <alignment horizontal="left" indent="2"/>
    </xf>
    <xf numFmtId="37" fontId="27" fillId="0" borderId="44" xfId="0" applyNumberFormat="1" applyFont="1" applyFill="1" applyBorder="1" applyAlignment="1"/>
    <xf numFmtId="37" fontId="27" fillId="0" borderId="55" xfId="0" applyNumberFormat="1" applyFont="1" applyFill="1" applyBorder="1" applyAlignment="1"/>
    <xf numFmtId="37" fontId="27" fillId="0" borderId="56" xfId="0" applyNumberFormat="1" applyFont="1" applyFill="1" applyBorder="1" applyAlignment="1"/>
    <xf numFmtId="0" fontId="27" fillId="0" borderId="57" xfId="0" applyNumberFormat="1" applyFont="1" applyFill="1" applyBorder="1" applyAlignment="1">
      <alignment horizontal="left" indent="2"/>
    </xf>
    <xf numFmtId="37" fontId="27" fillId="0" borderId="40" xfId="0" applyNumberFormat="1" applyFont="1" applyFill="1" applyBorder="1" applyAlignment="1"/>
    <xf numFmtId="37" fontId="27" fillId="0" borderId="58" xfId="0" applyNumberFormat="1" applyFont="1" applyFill="1" applyBorder="1" applyAlignment="1"/>
    <xf numFmtId="37" fontId="27" fillId="0" borderId="59" xfId="0" applyNumberFormat="1" applyFont="1" applyFill="1" applyBorder="1" applyAlignment="1"/>
    <xf numFmtId="1" fontId="5" fillId="0" borderId="16" xfId="0" applyNumberFormat="1" applyFont="1" applyBorder="1" applyAlignment="1">
      <alignment horizontal="right"/>
    </xf>
    <xf numFmtId="3" fontId="5" fillId="0" borderId="33" xfId="0" applyNumberFormat="1" applyFont="1" applyBorder="1" applyAlignment="1"/>
    <xf numFmtId="37" fontId="6" fillId="2" borderId="48" xfId="0" applyNumberFormat="1" applyFont="1" applyFill="1" applyBorder="1" applyAlignment="1"/>
    <xf numFmtId="37" fontId="6" fillId="2" borderId="13" xfId="0" applyNumberFormat="1" applyFont="1" applyFill="1" applyBorder="1" applyAlignment="1"/>
    <xf numFmtId="0" fontId="21" fillId="4" borderId="0" xfId="0" applyFont="1" applyFill="1" applyBorder="1" applyAlignment="1">
      <alignment horizontal="center" vertical="top"/>
    </xf>
    <xf numFmtId="3" fontId="14" fillId="0" borderId="0" xfId="0" applyNumberFormat="1" applyFont="1" applyAlignment="1"/>
    <xf numFmtId="165" fontId="14" fillId="0" borderId="0" xfId="0" applyNumberFormat="1" applyFont="1" applyAlignment="1"/>
    <xf numFmtId="3" fontId="30" fillId="0" borderId="0" xfId="0" applyNumberFormat="1" applyFont="1" applyAlignment="1"/>
    <xf numFmtId="3" fontId="14" fillId="4" borderId="0" xfId="0" applyNumberFormat="1" applyFont="1" applyFill="1" applyAlignment="1"/>
    <xf numFmtId="165" fontId="14" fillId="0" borderId="0" xfId="0" applyNumberFormat="1" applyFont="1" applyFill="1" applyAlignment="1"/>
    <xf numFmtId="0" fontId="14" fillId="4" borderId="0" xfId="0" applyFont="1" applyFill="1" applyBorder="1" applyAlignment="1">
      <alignment wrapText="1"/>
    </xf>
    <xf numFmtId="0" fontId="14" fillId="4" borderId="0" xfId="0" applyFont="1" applyFill="1" applyBorder="1" applyAlignment="1"/>
    <xf numFmtId="0" fontId="21" fillId="4" borderId="0" xfId="0" applyFont="1" applyFill="1" applyBorder="1" applyAlignment="1">
      <alignment horizontal="center"/>
    </xf>
    <xf numFmtId="165" fontId="14" fillId="0" borderId="0" xfId="0" applyNumberFormat="1" applyFont="1"/>
    <xf numFmtId="3" fontId="6" fillId="2" borderId="0" xfId="0" applyNumberFormat="1" applyFont="1" applyFill="1" applyAlignment="1">
      <alignment horizontal="center"/>
    </xf>
    <xf numFmtId="3" fontId="6" fillId="2" borderId="0" xfId="0" applyNumberFormat="1" applyFont="1" applyFill="1" applyBorder="1" applyAlignment="1">
      <alignment horizontal="center"/>
    </xf>
    <xf numFmtId="5" fontId="16" fillId="0" borderId="5" xfId="0" applyNumberFormat="1" applyFont="1" applyBorder="1" applyAlignment="1"/>
    <xf numFmtId="37" fontId="5" fillId="0" borderId="29" xfId="0" applyNumberFormat="1" applyFont="1" applyBorder="1" applyAlignment="1"/>
    <xf numFmtId="5" fontId="5" fillId="0" borderId="5" xfId="0" applyNumberFormat="1" applyFont="1" applyBorder="1" applyAlignment="1"/>
    <xf numFmtId="0" fontId="16" fillId="0" borderId="62" xfId="0" applyNumberFormat="1" applyFont="1" applyBorder="1" applyAlignment="1">
      <alignment horizontal="center"/>
    </xf>
    <xf numFmtId="0" fontId="16" fillId="0" borderId="39" xfId="0" applyNumberFormat="1" applyFont="1" applyBorder="1" applyAlignment="1">
      <alignment horizontal="center"/>
    </xf>
    <xf numFmtId="0" fontId="25" fillId="2" borderId="63" xfId="0" applyNumberFormat="1" applyFont="1" applyFill="1" applyBorder="1" applyAlignment="1">
      <alignment horizontal="center"/>
    </xf>
    <xf numFmtId="37" fontId="24" fillId="2" borderId="64" xfId="0" applyNumberFormat="1" applyFont="1" applyFill="1" applyBorder="1" applyAlignment="1">
      <alignment horizontal="center"/>
    </xf>
    <xf numFmtId="37" fontId="24" fillId="2" borderId="65" xfId="0" applyNumberFormat="1" applyFont="1" applyFill="1" applyBorder="1" applyAlignment="1">
      <alignment horizontal="center"/>
    </xf>
    <xf numFmtId="37" fontId="24" fillId="2" borderId="66" xfId="0" applyNumberFormat="1" applyFont="1" applyFill="1" applyBorder="1" applyAlignment="1">
      <alignment horizontal="center"/>
    </xf>
    <xf numFmtId="37" fontId="24" fillId="2" borderId="67" xfId="0" applyNumberFormat="1" applyFont="1" applyFill="1" applyBorder="1" applyAlignment="1">
      <alignment horizontal="center"/>
    </xf>
    <xf numFmtId="5" fontId="25" fillId="2" borderId="68" xfId="0" applyNumberFormat="1" applyFont="1" applyFill="1" applyBorder="1" applyAlignment="1">
      <alignment horizontal="center"/>
    </xf>
    <xf numFmtId="3" fontId="4" fillId="2" borderId="0" xfId="0" applyNumberFormat="1" applyFont="1" applyFill="1" applyBorder="1" applyAlignment="1">
      <alignment horizontal="center"/>
    </xf>
    <xf numFmtId="37" fontId="24" fillId="2" borderId="69" xfId="0" applyNumberFormat="1" applyFont="1" applyFill="1" applyBorder="1" applyAlignment="1">
      <alignment horizontal="center"/>
    </xf>
    <xf numFmtId="37" fontId="24" fillId="2" borderId="49" xfId="0" applyNumberFormat="1" applyFont="1" applyFill="1" applyBorder="1" applyAlignment="1">
      <alignment horizontal="center"/>
    </xf>
    <xf numFmtId="37" fontId="24" fillId="2" borderId="20" xfId="0" applyNumberFormat="1" applyFont="1" applyFill="1" applyBorder="1" applyAlignment="1">
      <alignment horizontal="center"/>
    </xf>
    <xf numFmtId="37" fontId="24" fillId="2" borderId="0" xfId="0" applyNumberFormat="1" applyFont="1" applyFill="1" applyBorder="1" applyAlignment="1">
      <alignment horizontal="center"/>
    </xf>
    <xf numFmtId="5" fontId="25" fillId="2" borderId="31" xfId="0" applyNumberFormat="1" applyFont="1" applyFill="1" applyBorder="1" applyAlignment="1">
      <alignment horizontal="center"/>
    </xf>
    <xf numFmtId="0" fontId="23" fillId="0" borderId="0" xfId="0" applyFont="1" applyFill="1" applyAlignment="1">
      <alignment horizontal="center"/>
    </xf>
    <xf numFmtId="0" fontId="0" fillId="0" borderId="0" xfId="0" applyFill="1" applyBorder="1" applyAlignment="1">
      <alignment horizontal="center" vertical="top" wrapText="1"/>
    </xf>
    <xf numFmtId="0" fontId="25" fillId="2" borderId="70" xfId="0" applyNumberFormat="1" applyFont="1" applyFill="1" applyBorder="1" applyAlignment="1">
      <alignment horizontal="center"/>
    </xf>
    <xf numFmtId="37" fontId="24" fillId="2" borderId="71" xfId="0" applyNumberFormat="1" applyFont="1" applyFill="1" applyBorder="1" applyAlignment="1">
      <alignment horizontal="center"/>
    </xf>
    <xf numFmtId="37" fontId="24" fillId="2" borderId="73" xfId="0" applyNumberFormat="1" applyFont="1" applyFill="1" applyBorder="1" applyAlignment="1">
      <alignment horizontal="center"/>
    </xf>
    <xf numFmtId="5" fontId="25" fillId="2" borderId="74" xfId="0" applyNumberFormat="1" applyFont="1" applyFill="1" applyBorder="1" applyAlignment="1">
      <alignment horizontal="center"/>
    </xf>
    <xf numFmtId="0" fontId="46" fillId="0" borderId="0" xfId="0" applyFont="1" applyAlignment="1">
      <alignment horizontal="center"/>
    </xf>
    <xf numFmtId="0" fontId="72" fillId="2" borderId="19" xfId="0" applyNumberFormat="1" applyFont="1" applyFill="1" applyBorder="1" applyAlignment="1">
      <alignment horizontal="left"/>
    </xf>
    <xf numFmtId="0" fontId="72" fillId="2" borderId="75" xfId="0" applyNumberFormat="1" applyFont="1" applyFill="1" applyBorder="1" applyAlignment="1">
      <alignment horizontal="left"/>
    </xf>
    <xf numFmtId="0" fontId="72" fillId="2" borderId="76" xfId="0" applyNumberFormat="1" applyFont="1" applyFill="1" applyBorder="1" applyAlignment="1">
      <alignment horizontal="left"/>
    </xf>
    <xf numFmtId="0" fontId="72" fillId="2" borderId="77" xfId="0" applyNumberFormat="1" applyFont="1" applyFill="1" applyBorder="1" applyAlignment="1">
      <alignment horizontal="left"/>
    </xf>
    <xf numFmtId="0" fontId="35" fillId="2" borderId="78" xfId="0" applyNumberFormat="1" applyFont="1" applyFill="1" applyBorder="1" applyAlignment="1">
      <alignment horizontal="left"/>
    </xf>
    <xf numFmtId="5" fontId="6" fillId="2" borderId="79" xfId="0" applyNumberFormat="1" applyFont="1" applyFill="1" applyBorder="1" applyAlignment="1"/>
    <xf numFmtId="5" fontId="6" fillId="2" borderId="80" xfId="0" applyNumberFormat="1" applyFont="1" applyFill="1" applyBorder="1" applyAlignment="1"/>
    <xf numFmtId="3" fontId="2" fillId="0" borderId="0" xfId="0" applyNumberFormat="1" applyFont="1" applyAlignment="1"/>
    <xf numFmtId="3" fontId="14" fillId="5" borderId="0" xfId="0" applyNumberFormat="1" applyFont="1" applyFill="1" applyAlignment="1"/>
    <xf numFmtId="165" fontId="14" fillId="5" borderId="0" xfId="0" applyNumberFormat="1" applyFont="1" applyFill="1" applyAlignment="1"/>
    <xf numFmtId="0" fontId="22" fillId="0" borderId="0" xfId="7" applyFont="1" applyBorder="1"/>
    <xf numFmtId="0" fontId="15" fillId="0" borderId="0" xfId="7" applyFont="1" applyAlignment="1">
      <alignment horizontal="left" vertical="top" wrapText="1"/>
    </xf>
    <xf numFmtId="0" fontId="15" fillId="0" borderId="0" xfId="8" applyFont="1" applyAlignment="1">
      <alignment horizontal="left" vertical="top" wrapText="1"/>
    </xf>
    <xf numFmtId="0" fontId="15" fillId="0" borderId="0" xfId="8" applyFont="1" applyAlignment="1">
      <alignment vertical="top" wrapText="1"/>
    </xf>
    <xf numFmtId="0" fontId="0" fillId="0" borderId="45" xfId="0" applyNumberFormat="1" applyBorder="1" applyAlignment="1">
      <alignment horizontal="left" indent="4"/>
    </xf>
    <xf numFmtId="37" fontId="5" fillId="0" borderId="6" xfId="0" applyNumberFormat="1" applyFont="1" applyBorder="1" applyAlignment="1"/>
    <xf numFmtId="0" fontId="2" fillId="0" borderId="13" xfId="0" applyNumberFormat="1" applyFont="1" applyBorder="1" applyAlignment="1">
      <alignment horizontal="left" indent="4"/>
    </xf>
    <xf numFmtId="37" fontId="16" fillId="0" borderId="5" xfId="0" applyNumberFormat="1" applyFont="1" applyBorder="1" applyAlignment="1">
      <alignment horizontal="right"/>
    </xf>
    <xf numFmtId="0" fontId="30" fillId="0" borderId="0" xfId="0" applyFont="1" applyAlignment="1">
      <alignment wrapText="1"/>
    </xf>
    <xf numFmtId="0" fontId="28" fillId="2" borderId="37" xfId="0" applyNumberFormat="1" applyFont="1" applyFill="1" applyBorder="1" applyAlignment="1">
      <alignment horizontal="left" indent="5"/>
    </xf>
    <xf numFmtId="37" fontId="28" fillId="2" borderId="81" xfId="0" applyNumberFormat="1" applyFont="1" applyFill="1" applyBorder="1" applyAlignment="1"/>
    <xf numFmtId="37" fontId="29" fillId="0" borderId="28" xfId="0" applyNumberFormat="1" applyFont="1" applyBorder="1"/>
    <xf numFmtId="37" fontId="28" fillId="2" borderId="82" xfId="0" applyNumberFormat="1" applyFont="1" applyFill="1" applyBorder="1" applyAlignment="1"/>
    <xf numFmtId="37" fontId="29" fillId="0" borderId="29" xfId="0" applyNumberFormat="1" applyFont="1" applyBorder="1"/>
    <xf numFmtId="37" fontId="28" fillId="2" borderId="50" xfId="0" applyNumberFormat="1" applyFont="1" applyFill="1" applyBorder="1" applyAlignment="1"/>
    <xf numFmtId="0" fontId="6" fillId="2" borderId="83" xfId="0" applyNumberFormat="1" applyFont="1" applyFill="1" applyBorder="1" applyAlignment="1">
      <alignment horizontal="left"/>
    </xf>
    <xf numFmtId="37" fontId="8" fillId="0" borderId="84" xfId="0" applyNumberFormat="1" applyFont="1" applyBorder="1"/>
    <xf numFmtId="37" fontId="8" fillId="0" borderId="85" xfId="0" applyNumberFormat="1" applyFont="1" applyBorder="1"/>
    <xf numFmtId="37" fontId="6" fillId="2" borderId="85" xfId="0" applyNumberFormat="1" applyFont="1" applyFill="1" applyBorder="1" applyAlignment="1"/>
    <xf numFmtId="37" fontId="6" fillId="2" borderId="84" xfId="0" applyNumberFormat="1" applyFont="1" applyFill="1" applyBorder="1" applyAlignment="1"/>
    <xf numFmtId="0" fontId="6" fillId="2" borderId="86" xfId="0" applyNumberFormat="1" applyFont="1" applyFill="1" applyBorder="1" applyAlignment="1">
      <alignment horizontal="left"/>
    </xf>
    <xf numFmtId="37" fontId="6" fillId="2" borderId="87" xfId="0" applyNumberFormat="1" applyFont="1" applyFill="1" applyBorder="1" applyAlignment="1"/>
    <xf numFmtId="37" fontId="6" fillId="2" borderId="89" xfId="0" applyNumberFormat="1" applyFont="1" applyFill="1" applyBorder="1" applyAlignment="1"/>
    <xf numFmtId="0" fontId="6" fillId="2" borderId="90" xfId="0" applyNumberFormat="1" applyFont="1" applyFill="1" applyBorder="1" applyAlignment="1">
      <alignment horizontal="left"/>
    </xf>
    <xf numFmtId="37" fontId="6" fillId="2" borderId="91" xfId="0" applyNumberFormat="1" applyFont="1" applyFill="1" applyBorder="1" applyAlignment="1"/>
    <xf numFmtId="37" fontId="6" fillId="2" borderId="92" xfId="0" applyNumberFormat="1" applyFont="1" applyFill="1" applyBorder="1" applyAlignment="1"/>
    <xf numFmtId="0" fontId="8" fillId="0" borderId="90" xfId="0" applyNumberFormat="1" applyFont="1" applyBorder="1" applyAlignment="1"/>
    <xf numFmtId="0" fontId="6" fillId="2" borderId="93" xfId="0" applyNumberFormat="1" applyFont="1" applyFill="1" applyBorder="1" applyAlignment="1">
      <alignment horizontal="left"/>
    </xf>
    <xf numFmtId="37" fontId="6" fillId="2" borderId="94" xfId="0" applyNumberFormat="1" applyFont="1" applyFill="1" applyBorder="1" applyAlignment="1"/>
    <xf numFmtId="37" fontId="6" fillId="2" borderId="95" xfId="0" applyNumberFormat="1" applyFont="1" applyFill="1" applyBorder="1" applyAlignment="1"/>
    <xf numFmtId="0" fontId="6" fillId="2" borderId="96" xfId="0" applyNumberFormat="1" applyFont="1" applyFill="1" applyBorder="1" applyAlignment="1">
      <alignment horizontal="left"/>
    </xf>
    <xf numFmtId="37" fontId="8" fillId="0" borderId="97" xfId="0" applyNumberFormat="1" applyFont="1" applyBorder="1"/>
    <xf numFmtId="37" fontId="8" fillId="0" borderId="98" xfId="0" applyNumberFormat="1" applyFont="1" applyBorder="1"/>
    <xf numFmtId="37" fontId="6" fillId="2" borderId="98" xfId="0" applyNumberFormat="1" applyFont="1" applyFill="1" applyBorder="1" applyAlignment="1"/>
    <xf numFmtId="37" fontId="6" fillId="2" borderId="97" xfId="0" applyNumberFormat="1" applyFont="1" applyFill="1" applyBorder="1" applyAlignment="1"/>
    <xf numFmtId="37" fontId="8" fillId="0" borderId="79" xfId="0" applyNumberFormat="1" applyFont="1" applyBorder="1"/>
    <xf numFmtId="37" fontId="8" fillId="0" borderId="10" xfId="0" applyNumberFormat="1" applyFont="1" applyBorder="1"/>
    <xf numFmtId="37" fontId="6" fillId="2" borderId="10" xfId="0" applyNumberFormat="1" applyFont="1" applyFill="1" applyBorder="1" applyAlignment="1"/>
    <xf numFmtId="37" fontId="6" fillId="2" borderId="79" xfId="0" applyNumberFormat="1" applyFont="1" applyFill="1" applyBorder="1" applyAlignment="1"/>
    <xf numFmtId="165" fontId="2" fillId="0" borderId="0" xfId="0" applyNumberFormat="1" applyFont="1"/>
    <xf numFmtId="165" fontId="53" fillId="0" borderId="0" xfId="0" applyNumberFormat="1" applyFont="1"/>
    <xf numFmtId="0" fontId="2" fillId="0" borderId="0" xfId="0" applyFont="1"/>
    <xf numFmtId="165" fontId="2" fillId="4" borderId="0" xfId="0" applyNumberFormat="1" applyFont="1" applyFill="1" applyAlignment="1"/>
    <xf numFmtId="0" fontId="2" fillId="0" borderId="0" xfId="0" applyFont="1" applyAlignment="1"/>
    <xf numFmtId="165" fontId="2" fillId="4" borderId="0" xfId="0" applyNumberFormat="1" applyFont="1" applyFill="1"/>
    <xf numFmtId="0" fontId="25" fillId="2" borderId="99" xfId="0" applyNumberFormat="1" applyFont="1" applyFill="1" applyBorder="1" applyAlignment="1">
      <alignment horizontal="right"/>
    </xf>
    <xf numFmtId="5" fontId="24" fillId="2" borderId="100" xfId="0" applyNumberFormat="1" applyFont="1" applyFill="1" applyBorder="1" applyAlignment="1"/>
    <xf numFmtId="5" fontId="24" fillId="2" borderId="101" xfId="0" applyNumberFormat="1" applyFont="1" applyFill="1" applyBorder="1" applyAlignment="1"/>
    <xf numFmtId="5" fontId="25" fillId="2" borderId="102" xfId="0" applyNumberFormat="1" applyFont="1" applyFill="1" applyBorder="1" applyAlignment="1"/>
    <xf numFmtId="5" fontId="24" fillId="2" borderId="103" xfId="0" applyNumberFormat="1" applyFont="1" applyFill="1" applyBorder="1" applyAlignment="1"/>
    <xf numFmtId="5" fontId="24" fillId="2" borderId="104" xfId="0" applyNumberFormat="1" applyFont="1" applyFill="1" applyBorder="1" applyAlignment="1"/>
    <xf numFmtId="0" fontId="22" fillId="0" borderId="6" xfId="8" applyFont="1" applyBorder="1" applyAlignment="1">
      <alignment vertical="top" wrapText="1"/>
    </xf>
    <xf numFmtId="0" fontId="8" fillId="0" borderId="6" xfId="0" applyFont="1" applyBorder="1" applyAlignment="1">
      <alignment vertical="top" wrapText="1"/>
    </xf>
    <xf numFmtId="0" fontId="8" fillId="0" borderId="6" xfId="0" applyFont="1" applyBorder="1" applyAlignment="1">
      <alignment vertical="top"/>
    </xf>
    <xf numFmtId="0" fontId="22" fillId="0" borderId="5" xfId="8" applyFont="1" applyBorder="1" applyAlignment="1">
      <alignment vertical="top"/>
    </xf>
    <xf numFmtId="0" fontId="8" fillId="0" borderId="6" xfId="8" applyFont="1" applyBorder="1" applyAlignment="1">
      <alignment vertical="top"/>
    </xf>
    <xf numFmtId="37" fontId="8" fillId="0" borderId="8" xfId="1" applyNumberFormat="1" applyFont="1" applyBorder="1"/>
    <xf numFmtId="37" fontId="8" fillId="0" borderId="49" xfId="1" applyNumberFormat="1" applyFont="1" applyBorder="1"/>
    <xf numFmtId="37" fontId="8" fillId="0" borderId="0" xfId="1" applyNumberFormat="1" applyFont="1" applyBorder="1"/>
    <xf numFmtId="37" fontId="22" fillId="0" borderId="48" xfId="1" applyNumberFormat="1" applyFont="1" applyBorder="1"/>
    <xf numFmtId="3" fontId="22" fillId="0" borderId="43" xfId="1" applyNumberFormat="1" applyFont="1" applyBorder="1"/>
    <xf numFmtId="3" fontId="22" fillId="0" borderId="2" xfId="1" applyNumberFormat="1" applyFont="1" applyBorder="1"/>
    <xf numFmtId="37" fontId="22" fillId="0" borderId="43" xfId="1" applyNumberFormat="1" applyFont="1" applyBorder="1"/>
    <xf numFmtId="37" fontId="22" fillId="0" borderId="2" xfId="1" applyNumberFormat="1" applyFont="1" applyBorder="1"/>
    <xf numFmtId="37" fontId="22" fillId="0" borderId="28" xfId="1" applyNumberFormat="1" applyFont="1" applyBorder="1"/>
    <xf numFmtId="37" fontId="8" fillId="0" borderId="7" xfId="8" applyNumberFormat="1" applyFont="1" applyBorder="1"/>
    <xf numFmtId="37" fontId="8" fillId="0" borderId="4" xfId="8" applyNumberFormat="1" applyFont="1" applyBorder="1"/>
    <xf numFmtId="0" fontId="5" fillId="0" borderId="0" xfId="0" applyNumberFormat="1" applyFont="1" applyBorder="1" applyAlignment="1"/>
    <xf numFmtId="37" fontId="2" fillId="0" borderId="11" xfId="0" applyNumberFormat="1" applyFont="1" applyBorder="1" applyAlignment="1"/>
    <xf numFmtId="5" fontId="5" fillId="0" borderId="0" xfId="0" applyNumberFormat="1" applyFont="1" applyBorder="1" applyAlignment="1"/>
    <xf numFmtId="4" fontId="25" fillId="2" borderId="34" xfId="0" applyNumberFormat="1" applyFont="1" applyFill="1" applyBorder="1" applyAlignment="1"/>
    <xf numFmtId="37" fontId="6" fillId="2" borderId="11" xfId="0" quotePrefix="1" applyNumberFormat="1" applyFont="1" applyFill="1" applyBorder="1" applyAlignment="1"/>
    <xf numFmtId="37" fontId="2" fillId="0" borderId="9" xfId="0" applyNumberFormat="1" applyFont="1" applyBorder="1" applyAlignment="1"/>
    <xf numFmtId="37" fontId="2" fillId="0" borderId="11" xfId="0" applyNumberFormat="1" applyFont="1" applyBorder="1"/>
    <xf numFmtId="0" fontId="15" fillId="0" borderId="14" xfId="7" applyFont="1" applyBorder="1" applyAlignment="1">
      <alignment horizontal="center"/>
    </xf>
    <xf numFmtId="5" fontId="22" fillId="0" borderId="54" xfId="3" applyNumberFormat="1" applyFont="1" applyBorder="1" applyAlignment="1">
      <alignment horizontal="right"/>
    </xf>
    <xf numFmtId="37" fontId="22" fillId="0" borderId="53" xfId="8" applyNumberFormat="1" applyFont="1" applyBorder="1" applyAlignment="1">
      <alignment horizontal="right"/>
    </xf>
    <xf numFmtId="37" fontId="24" fillId="2" borderId="140" xfId="0" applyNumberFormat="1" applyFont="1" applyFill="1" applyBorder="1" applyAlignment="1">
      <alignment horizontal="center"/>
    </xf>
    <xf numFmtId="37" fontId="5" fillId="0" borderId="32" xfId="0" applyNumberFormat="1" applyFont="1" applyBorder="1" applyAlignment="1"/>
    <xf numFmtId="37" fontId="5" fillId="0" borderId="79" xfId="0" applyNumberFormat="1" applyFont="1" applyBorder="1" applyAlignment="1"/>
    <xf numFmtId="37" fontId="5" fillId="0" borderId="80" xfId="0" applyNumberFormat="1" applyFont="1" applyBorder="1" applyAlignment="1"/>
    <xf numFmtId="0" fontId="0" fillId="0" borderId="0" xfId="0"/>
    <xf numFmtId="0" fontId="17" fillId="0" borderId="0" xfId="0" applyFont="1"/>
    <xf numFmtId="0" fontId="51" fillId="0" borderId="0" xfId="0" applyFont="1"/>
    <xf numFmtId="0" fontId="13" fillId="0" borderId="0" xfId="0" applyFont="1"/>
    <xf numFmtId="37" fontId="22" fillId="0" borderId="48" xfId="1" applyNumberFormat="1" applyFont="1" applyBorder="1" applyAlignment="1">
      <alignment horizontal="right"/>
    </xf>
    <xf numFmtId="0" fontId="8" fillId="0" borderId="0" xfId="8" applyFont="1" applyAlignment="1">
      <alignment horizontal="right"/>
    </xf>
    <xf numFmtId="5" fontId="22" fillId="0" borderId="54" xfId="3" applyNumberFormat="1" applyFont="1" applyBorder="1" applyAlignment="1"/>
    <xf numFmtId="0" fontId="48" fillId="0" borderId="0" xfId="0" applyFont="1" applyBorder="1" applyAlignment="1"/>
    <xf numFmtId="0" fontId="14" fillId="0" borderId="0" xfId="0" applyFont="1" applyBorder="1" applyAlignment="1"/>
    <xf numFmtId="0" fontId="33" fillId="0" borderId="0" xfId="0" applyNumberFormat="1" applyFont="1" applyAlignment="1">
      <alignment horizontal="center"/>
    </xf>
    <xf numFmtId="0" fontId="0" fillId="0" borderId="0" xfId="0" applyNumberFormat="1" applyBorder="1" applyAlignment="1">
      <alignment horizontal="center"/>
    </xf>
    <xf numFmtId="165" fontId="16" fillId="0" borderId="26" xfId="0" applyNumberFormat="1" applyFont="1" applyBorder="1" applyAlignment="1">
      <alignment horizontal="center"/>
    </xf>
    <xf numFmtId="165" fontId="16" fillId="0" borderId="28" xfId="0" applyNumberFormat="1" applyFont="1" applyBorder="1" applyAlignment="1">
      <alignment horizontal="center"/>
    </xf>
    <xf numFmtId="165" fontId="16" fillId="0" borderId="48" xfId="0" applyNumberFormat="1" applyFont="1" applyBorder="1" applyAlignment="1">
      <alignment horizontal="center"/>
    </xf>
    <xf numFmtId="3" fontId="33" fillId="0" borderId="0" xfId="0" applyNumberFormat="1" applyFont="1" applyAlignment="1">
      <alignment horizontal="center"/>
    </xf>
    <xf numFmtId="3" fontId="8" fillId="0" borderId="0" xfId="0" applyNumberFormat="1" applyFont="1" applyAlignment="1">
      <alignment horizontal="center"/>
    </xf>
    <xf numFmtId="3" fontId="8" fillId="0" borderId="49" xfId="0" applyNumberFormat="1" applyFont="1" applyBorder="1" applyAlignment="1">
      <alignment horizontal="center"/>
    </xf>
    <xf numFmtId="3" fontId="8" fillId="0" borderId="39" xfId="0" applyNumberFormat="1" applyFont="1" applyBorder="1" applyAlignment="1">
      <alignment horizontal="center"/>
    </xf>
    <xf numFmtId="3" fontId="8" fillId="0" borderId="42" xfId="0" applyNumberFormat="1" applyFont="1" applyBorder="1" applyAlignment="1">
      <alignment horizontal="center"/>
    </xf>
    <xf numFmtId="0" fontId="17" fillId="0" borderId="0" xfId="0" applyNumberFormat="1" applyFont="1" applyAlignment="1"/>
    <xf numFmtId="0" fontId="60" fillId="0" borderId="0" xfId="0" applyNumberFormat="1" applyFont="1" applyAlignment="1"/>
    <xf numFmtId="0" fontId="5" fillId="0" borderId="13" xfId="0" applyNumberFormat="1" applyFont="1" applyBorder="1" applyAlignment="1"/>
    <xf numFmtId="0" fontId="0" fillId="0" borderId="45" xfId="0" applyNumberFormat="1" applyBorder="1" applyAlignment="1"/>
    <xf numFmtId="0" fontId="2" fillId="0" borderId="106" xfId="0" applyNumberFormat="1" applyFont="1" applyBorder="1" applyAlignment="1"/>
    <xf numFmtId="0" fontId="0" fillId="0" borderId="105" xfId="0" applyNumberFormat="1" applyBorder="1" applyAlignment="1"/>
    <xf numFmtId="165" fontId="16" fillId="0" borderId="2" xfId="0" applyNumberFormat="1" applyFont="1" applyBorder="1" applyAlignment="1">
      <alignment horizontal="center" wrapText="1"/>
    </xf>
    <xf numFmtId="0" fontId="0" fillId="0" borderId="62" xfId="0" applyBorder="1" applyAlignment="1">
      <alignment horizontal="center" wrapText="1"/>
    </xf>
    <xf numFmtId="0" fontId="16" fillId="0" borderId="107" xfId="0" applyNumberFormat="1" applyFont="1" applyBorder="1" applyAlignment="1"/>
    <xf numFmtId="0" fontId="0" fillId="0" borderId="108" xfId="0" applyNumberFormat="1" applyBorder="1" applyAlignment="1"/>
    <xf numFmtId="0" fontId="16" fillId="0" borderId="109" xfId="0" applyNumberFormat="1" applyFont="1" applyBorder="1" applyAlignment="1">
      <alignment horizontal="left" indent="2"/>
    </xf>
    <xf numFmtId="0" fontId="0" fillId="0" borderId="110" xfId="0" applyNumberFormat="1" applyBorder="1" applyAlignment="1">
      <alignment horizontal="left" indent="2"/>
    </xf>
    <xf numFmtId="0" fontId="5" fillId="0" borderId="13" xfId="0" applyNumberFormat="1" applyFont="1" applyBorder="1" applyAlignment="1">
      <alignment horizontal="left" indent="2"/>
    </xf>
    <xf numFmtId="0" fontId="0" fillId="0" borderId="45" xfId="0" applyNumberFormat="1" applyBorder="1" applyAlignment="1">
      <alignment horizontal="left" indent="2"/>
    </xf>
    <xf numFmtId="3" fontId="5" fillId="0" borderId="0" xfId="0" applyNumberFormat="1" applyFont="1" applyAlignment="1">
      <alignment horizontal="center"/>
    </xf>
    <xf numFmtId="165" fontId="16" fillId="0" borderId="2" xfId="0" applyNumberFormat="1" applyFont="1" applyBorder="1" applyAlignment="1">
      <alignment horizontal="right"/>
    </xf>
    <xf numFmtId="0" fontId="0" fillId="0" borderId="62" xfId="0" applyBorder="1" applyAlignment="1"/>
    <xf numFmtId="165" fontId="16" fillId="0" borderId="2" xfId="0" applyNumberFormat="1" applyFont="1" applyBorder="1" applyAlignment="1">
      <alignment horizontal="center"/>
    </xf>
    <xf numFmtId="0" fontId="32" fillId="0" borderId="0" xfId="0" applyNumberFormat="1" applyFont="1" applyAlignment="1">
      <alignment horizontal="center"/>
    </xf>
    <xf numFmtId="0" fontId="0" fillId="0" borderId="0" xfId="0" applyNumberFormat="1" applyAlignment="1">
      <alignment horizontal="center"/>
    </xf>
    <xf numFmtId="0" fontId="5" fillId="0" borderId="13" xfId="0" applyNumberFormat="1" applyFont="1" applyFill="1" applyBorder="1" applyAlignment="1">
      <alignment horizontal="left" indent="4"/>
    </xf>
    <xf numFmtId="0" fontId="0" fillId="0" borderId="45" xfId="0" applyNumberFormat="1" applyBorder="1" applyAlignment="1">
      <alignment horizontal="left" indent="4"/>
    </xf>
    <xf numFmtId="0" fontId="5" fillId="0" borderId="15" xfId="0" applyNumberFormat="1" applyFont="1" applyBorder="1" applyAlignment="1">
      <alignment horizontal="left" indent="4"/>
    </xf>
    <xf numFmtId="0" fontId="0" fillId="0" borderId="11" xfId="0" applyNumberFormat="1" applyBorder="1" applyAlignment="1">
      <alignment horizontal="left" indent="4"/>
    </xf>
    <xf numFmtId="0" fontId="2" fillId="0" borderId="13" xfId="0" applyNumberFormat="1" applyFont="1" applyBorder="1" applyAlignment="1">
      <alignment horizontal="left" indent="2"/>
    </xf>
    <xf numFmtId="0" fontId="2" fillId="0" borderId="13" xfId="0" applyNumberFormat="1" applyFont="1" applyBorder="1" applyAlignment="1">
      <alignment horizontal="left" indent="4"/>
    </xf>
    <xf numFmtId="0" fontId="5" fillId="0" borderId="13" xfId="0" applyNumberFormat="1" applyFont="1" applyBorder="1" applyAlignment="1">
      <alignment horizontal="left" indent="4"/>
    </xf>
    <xf numFmtId="0" fontId="16" fillId="0" borderId="26" xfId="0" applyNumberFormat="1" applyFont="1" applyBorder="1" applyAlignment="1"/>
    <xf numFmtId="0" fontId="0" fillId="0" borderId="28" xfId="0" applyNumberFormat="1" applyBorder="1" applyAlignment="1"/>
    <xf numFmtId="0" fontId="16" fillId="0" borderId="43" xfId="0" applyNumberFormat="1" applyFont="1" applyBorder="1" applyAlignment="1"/>
    <xf numFmtId="0" fontId="58" fillId="0" borderId="88" xfId="0" applyNumberFormat="1" applyFont="1" applyBorder="1" applyAlignment="1"/>
    <xf numFmtId="0" fontId="58" fillId="0" borderId="8" xfId="0" applyNumberFormat="1" applyFont="1" applyBorder="1" applyAlignment="1"/>
    <xf numFmtId="0" fontId="58" fillId="0" borderId="0" xfId="0" applyNumberFormat="1" applyFont="1" applyBorder="1" applyAlignment="1"/>
    <xf numFmtId="0" fontId="58" fillId="0" borderId="38" xfId="0" applyNumberFormat="1" applyFont="1" applyBorder="1" applyAlignment="1"/>
    <xf numFmtId="0" fontId="58" fillId="0" borderId="39" xfId="0" applyNumberFormat="1" applyFont="1" applyBorder="1" applyAlignment="1"/>
    <xf numFmtId="0" fontId="2" fillId="0" borderId="26" xfId="0" applyNumberFormat="1" applyFont="1" applyBorder="1" applyAlignment="1"/>
    <xf numFmtId="0" fontId="2" fillId="0" borderId="43" xfId="0" applyNumberFormat="1" applyFont="1" applyBorder="1" applyAlignment="1">
      <alignment horizontal="center" vertical="center" wrapText="1"/>
    </xf>
    <xf numFmtId="0" fontId="58" fillId="0" borderId="88" xfId="0" applyNumberFormat="1" applyFont="1" applyBorder="1" applyAlignment="1">
      <alignment horizontal="center" vertical="center" wrapText="1"/>
    </xf>
    <xf numFmtId="0" fontId="58" fillId="0" borderId="61" xfId="0" applyNumberFormat="1" applyFont="1" applyBorder="1" applyAlignment="1">
      <alignment horizontal="center" vertical="center" wrapText="1"/>
    </xf>
    <xf numFmtId="0" fontId="58" fillId="0" borderId="7" xfId="0" applyNumberFormat="1" applyFont="1" applyBorder="1" applyAlignment="1">
      <alignment horizontal="center" vertical="center" wrapText="1"/>
    </xf>
    <xf numFmtId="0" fontId="58" fillId="0" borderId="3" xfId="0" applyNumberFormat="1" applyFont="1" applyBorder="1" applyAlignment="1">
      <alignment horizontal="center" vertical="center" wrapText="1"/>
    </xf>
    <xf numFmtId="0" fontId="58" fillId="0" borderId="4" xfId="0" applyNumberFormat="1" applyFont="1" applyBorder="1" applyAlignment="1">
      <alignment horizontal="center" vertical="center" wrapText="1"/>
    </xf>
    <xf numFmtId="0" fontId="78" fillId="0" borderId="0" xfId="0" applyFont="1" applyAlignment="1">
      <alignment vertical="top" wrapText="1"/>
    </xf>
    <xf numFmtId="0" fontId="0" fillId="0" borderId="0" xfId="0" applyAlignment="1">
      <alignment vertical="top" wrapText="1"/>
    </xf>
    <xf numFmtId="0" fontId="5" fillId="0" borderId="45" xfId="0" applyNumberFormat="1" applyFont="1" applyBorder="1" applyAlignment="1">
      <alignment horizontal="left" indent="4"/>
    </xf>
    <xf numFmtId="0" fontId="5" fillId="0" borderId="60" xfId="0" applyNumberFormat="1" applyFont="1" applyBorder="1" applyAlignment="1">
      <alignment horizontal="left" indent="4"/>
    </xf>
    <xf numFmtId="0" fontId="16" fillId="0" borderId="13" xfId="0" applyNumberFormat="1" applyFont="1" applyBorder="1" applyAlignment="1">
      <alignment horizontal="left"/>
    </xf>
    <xf numFmtId="0" fontId="16" fillId="0" borderId="45" xfId="0" applyNumberFormat="1" applyFont="1" applyBorder="1" applyAlignment="1">
      <alignment horizontal="left"/>
    </xf>
    <xf numFmtId="0" fontId="16" fillId="0" borderId="60" xfId="0" applyNumberFormat="1" applyFont="1" applyBorder="1" applyAlignment="1">
      <alignment horizontal="left"/>
    </xf>
    <xf numFmtId="0" fontId="5" fillId="0" borderId="55" xfId="0" applyNumberFormat="1" applyFont="1" applyBorder="1" applyAlignment="1">
      <alignment horizontal="center"/>
    </xf>
    <xf numFmtId="0" fontId="5" fillId="0" borderId="56" xfId="0" applyNumberFormat="1" applyFont="1" applyBorder="1" applyAlignment="1">
      <alignment horizontal="center"/>
    </xf>
    <xf numFmtId="0" fontId="5" fillId="0" borderId="45" xfId="0" applyNumberFormat="1" applyFont="1" applyBorder="1" applyAlignment="1"/>
    <xf numFmtId="0" fontId="0" fillId="0" borderId="0" xfId="0"/>
    <xf numFmtId="0" fontId="58" fillId="0" borderId="88" xfId="0" applyNumberFormat="1" applyFont="1" applyBorder="1" applyAlignment="1">
      <alignment vertical="center"/>
    </xf>
    <xf numFmtId="0" fontId="58" fillId="0" borderId="61" xfId="0" applyNumberFormat="1" applyFont="1" applyBorder="1" applyAlignment="1">
      <alignment vertical="center"/>
    </xf>
    <xf numFmtId="0" fontId="58" fillId="0" borderId="7" xfId="0" applyNumberFormat="1" applyFont="1" applyBorder="1" applyAlignment="1">
      <alignment vertical="center"/>
    </xf>
    <xf numFmtId="0" fontId="58" fillId="0" borderId="3" xfId="0" applyNumberFormat="1" applyFont="1" applyBorder="1" applyAlignment="1">
      <alignment vertical="center"/>
    </xf>
    <xf numFmtId="0" fontId="58" fillId="0" borderId="4" xfId="0" applyNumberFormat="1" applyFont="1" applyBorder="1" applyAlignment="1">
      <alignment vertical="center"/>
    </xf>
    <xf numFmtId="0" fontId="58" fillId="0" borderId="88" xfId="0" applyNumberFormat="1" applyFont="1" applyBorder="1" applyAlignment="1">
      <alignment vertical="center" wrapText="1"/>
    </xf>
    <xf numFmtId="0" fontId="58" fillId="0" borderId="7" xfId="0" applyNumberFormat="1" applyFont="1" applyBorder="1" applyAlignment="1">
      <alignment vertical="center" wrapText="1"/>
    </xf>
    <xf numFmtId="0" fontId="58" fillId="0" borderId="3" xfId="0" applyNumberFormat="1" applyFont="1" applyBorder="1" applyAlignment="1">
      <alignment vertical="center" wrapText="1"/>
    </xf>
    <xf numFmtId="0" fontId="5" fillId="0" borderId="11" xfId="0" applyNumberFormat="1" applyFont="1" applyBorder="1" applyAlignment="1">
      <alignment horizontal="left"/>
    </xf>
    <xf numFmtId="0" fontId="5" fillId="0" borderId="12" xfId="0" applyNumberFormat="1" applyFont="1" applyBorder="1" applyAlignment="1">
      <alignment horizontal="left"/>
    </xf>
    <xf numFmtId="0" fontId="5" fillId="0" borderId="88" xfId="0" applyNumberFormat="1" applyFont="1" applyBorder="1" applyAlignment="1">
      <alignment horizontal="center"/>
    </xf>
    <xf numFmtId="0" fontId="5" fillId="0" borderId="61" xfId="0" applyNumberFormat="1" applyFont="1" applyBorder="1" applyAlignment="1">
      <alignment horizontal="center"/>
    </xf>
    <xf numFmtId="0" fontId="5" fillId="0" borderId="3" xfId="0" applyNumberFormat="1" applyFont="1" applyBorder="1" applyAlignment="1">
      <alignment horizontal="left"/>
    </xf>
    <xf numFmtId="0" fontId="5" fillId="0" borderId="4" xfId="0" applyNumberFormat="1" applyFont="1" applyBorder="1" applyAlignment="1">
      <alignment horizontal="left"/>
    </xf>
    <xf numFmtId="0" fontId="5" fillId="0" borderId="11" xfId="0" applyNumberFormat="1" applyFont="1" applyBorder="1" applyAlignment="1"/>
    <xf numFmtId="0" fontId="5" fillId="0" borderId="28" xfId="0" applyNumberFormat="1" applyFont="1" applyBorder="1" applyAlignment="1">
      <alignment horizontal="left"/>
    </xf>
    <xf numFmtId="0" fontId="5" fillId="0" borderId="48" xfId="0" applyNumberFormat="1" applyFont="1" applyBorder="1" applyAlignment="1">
      <alignment horizontal="left"/>
    </xf>
    <xf numFmtId="0" fontId="13" fillId="4" borderId="0" xfId="0" applyFont="1" applyFill="1" applyAlignment="1">
      <alignment vertical="top" wrapText="1"/>
    </xf>
    <xf numFmtId="165" fontId="2" fillId="0" borderId="0" xfId="0" applyNumberFormat="1" applyFont="1" applyAlignment="1">
      <alignment horizontal="left" wrapText="1"/>
    </xf>
    <xf numFmtId="165" fontId="5" fillId="0" borderId="0" xfId="0" applyNumberFormat="1" applyFont="1" applyAlignment="1">
      <alignment horizontal="left" wrapText="1"/>
    </xf>
    <xf numFmtId="3" fontId="2" fillId="0" borderId="0" xfId="0" applyNumberFormat="1" applyFont="1" applyAlignment="1">
      <alignment horizontal="left" vertical="top" wrapText="1"/>
    </xf>
    <xf numFmtId="165" fontId="2" fillId="0" borderId="0" xfId="0" applyNumberFormat="1" applyFont="1" applyAlignment="1">
      <alignment horizontal="left" vertical="top" wrapText="1"/>
    </xf>
    <xf numFmtId="165" fontId="5" fillId="0" borderId="0" xfId="0" applyNumberFormat="1" applyFont="1" applyAlignment="1">
      <alignment horizontal="left" vertical="top" wrapText="1"/>
    </xf>
    <xf numFmtId="0" fontId="15" fillId="0" borderId="0" xfId="7" applyFont="1" applyAlignment="1">
      <alignment horizontal="center"/>
    </xf>
    <xf numFmtId="0" fontId="20" fillId="0" borderId="3" xfId="7" applyBorder="1" applyAlignment="1">
      <alignment horizontal="center"/>
    </xf>
    <xf numFmtId="0" fontId="22" fillId="0" borderId="2" xfId="7" applyFont="1" applyBorder="1" applyAlignment="1">
      <alignment horizontal="center" wrapText="1"/>
    </xf>
    <xf numFmtId="0" fontId="0" fillId="0" borderId="5" xfId="0" applyBorder="1" applyAlignment="1">
      <alignment horizontal="center" wrapText="1"/>
    </xf>
    <xf numFmtId="0" fontId="22" fillId="0" borderId="2" xfId="7" applyFont="1" applyBorder="1" applyAlignment="1"/>
    <xf numFmtId="0" fontId="0" fillId="0" borderId="5" xfId="0" applyBorder="1" applyAlignment="1"/>
    <xf numFmtId="3" fontId="17" fillId="0" borderId="0" xfId="0" applyNumberFormat="1" applyFont="1" applyAlignment="1"/>
    <xf numFmtId="0" fontId="60" fillId="0" borderId="0" xfId="0" applyFont="1" applyAlignment="1"/>
    <xf numFmtId="0" fontId="32" fillId="0" borderId="0" xfId="7" applyFont="1" applyAlignment="1">
      <alignment horizontal="center"/>
    </xf>
    <xf numFmtId="0" fontId="59" fillId="0" borderId="0" xfId="0" applyFont="1" applyAlignment="1">
      <alignment horizontal="center"/>
    </xf>
    <xf numFmtId="3" fontId="33" fillId="0" borderId="0" xfId="7" applyNumberFormat="1" applyFont="1" applyAlignment="1">
      <alignment horizontal="center"/>
    </xf>
    <xf numFmtId="0" fontId="59" fillId="0" borderId="0" xfId="0" applyFont="1" applyBorder="1" applyAlignment="1">
      <alignment horizontal="center"/>
    </xf>
    <xf numFmtId="0" fontId="33" fillId="0" borderId="0" xfId="7" applyFont="1" applyAlignment="1">
      <alignment horizontal="center"/>
    </xf>
    <xf numFmtId="3" fontId="17" fillId="0" borderId="0" xfId="0" applyNumberFormat="1" applyFont="1" applyAlignment="1">
      <alignment horizontal="center"/>
    </xf>
    <xf numFmtId="0" fontId="20" fillId="0" borderId="0" xfId="7" applyAlignment="1">
      <alignment horizontal="center"/>
    </xf>
    <xf numFmtId="0" fontId="15" fillId="0" borderId="0" xfId="7" applyFont="1" applyAlignment="1">
      <alignment horizontal="left" vertical="top" wrapText="1"/>
    </xf>
    <xf numFmtId="0" fontId="20" fillId="0" borderId="0" xfId="7" applyAlignment="1">
      <alignment horizontal="left" vertical="top" wrapText="1"/>
    </xf>
    <xf numFmtId="0" fontId="14" fillId="4" borderId="0" xfId="0" applyFont="1" applyFill="1" applyBorder="1" applyAlignment="1">
      <alignment vertical="top" wrapText="1"/>
    </xf>
    <xf numFmtId="0" fontId="0" fillId="4" borderId="0" xfId="0" applyFill="1" applyBorder="1" applyAlignment="1"/>
    <xf numFmtId="0" fontId="14" fillId="4" borderId="0" xfId="7" applyFont="1" applyFill="1" applyAlignment="1">
      <alignment horizontal="left" wrapText="1"/>
    </xf>
    <xf numFmtId="0" fontId="0" fillId="4" borderId="0" xfId="0" applyFill="1" applyAlignment="1"/>
    <xf numFmtId="0" fontId="14" fillId="4" borderId="0" xfId="7" applyFont="1" applyFill="1" applyAlignment="1">
      <alignment horizontal="left"/>
    </xf>
    <xf numFmtId="0" fontId="22" fillId="0" borderId="2" xfId="7" applyFont="1" applyBorder="1" applyAlignment="1">
      <alignment wrapText="1"/>
    </xf>
    <xf numFmtId="0" fontId="0" fillId="0" borderId="6" xfId="0" applyBorder="1" applyAlignment="1">
      <alignment wrapText="1"/>
    </xf>
    <xf numFmtId="0" fontId="22" fillId="0" borderId="26" xfId="7" applyFont="1" applyBorder="1" applyAlignment="1">
      <alignment horizontal="center"/>
    </xf>
    <xf numFmtId="0" fontId="0" fillId="0" borderId="28" xfId="0" applyBorder="1" applyAlignment="1">
      <alignment horizontal="center"/>
    </xf>
    <xf numFmtId="0" fontId="0" fillId="0" borderId="48" xfId="0" applyBorder="1" applyAlignment="1">
      <alignment horizontal="center"/>
    </xf>
    <xf numFmtId="0" fontId="67"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22" fillId="0" borderId="26" xfId="8" applyFont="1" applyFill="1" applyBorder="1" applyAlignment="1">
      <alignment horizontal="center"/>
    </xf>
    <xf numFmtId="0" fontId="22" fillId="0" borderId="88" xfId="8" applyFont="1" applyFill="1" applyBorder="1" applyAlignment="1"/>
    <xf numFmtId="0" fontId="8" fillId="0" borderId="3" xfId="8" applyFont="1" applyFill="1" applyBorder="1" applyAlignment="1"/>
    <xf numFmtId="0" fontId="62" fillId="0" borderId="111" xfId="8" applyFont="1" applyFill="1" applyBorder="1" applyAlignment="1">
      <alignment horizontal="center" vertical="center" wrapText="1"/>
    </xf>
    <xf numFmtId="0" fontId="0" fillId="0" borderId="112"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1" fontId="22" fillId="0" borderId="111" xfId="8" applyNumberFormat="1" applyFont="1" applyFill="1" applyBorder="1" applyAlignment="1">
      <alignment horizontal="center" vertical="center" wrapText="1"/>
    </xf>
    <xf numFmtId="1" fontId="22" fillId="0" borderId="113" xfId="8" applyNumberFormat="1" applyFont="1" applyFill="1" applyBorder="1" applyAlignment="1">
      <alignment horizontal="center" vertical="center" wrapText="1"/>
    </xf>
    <xf numFmtId="0" fontId="0" fillId="0" borderId="84" xfId="0" applyBorder="1" applyAlignment="1">
      <alignment horizontal="center" vertical="center" wrapText="1"/>
    </xf>
    <xf numFmtId="0" fontId="0" fillId="0" borderId="114" xfId="0" applyBorder="1" applyAlignment="1">
      <alignment horizontal="center" vertical="center" wrapText="1"/>
    </xf>
    <xf numFmtId="0" fontId="22" fillId="0" borderId="7" xfId="8" applyFont="1" applyFill="1" applyBorder="1" applyAlignment="1">
      <alignment horizontal="center"/>
    </xf>
    <xf numFmtId="0" fontId="22" fillId="0" borderId="4" xfId="8" applyFont="1" applyFill="1" applyBorder="1" applyAlignment="1">
      <alignment horizontal="center"/>
    </xf>
    <xf numFmtId="0" fontId="15" fillId="5" borderId="0" xfId="0" applyFont="1" applyFill="1" applyBorder="1" applyAlignment="1"/>
    <xf numFmtId="0" fontId="0" fillId="5" borderId="0" xfId="0" applyFill="1" applyBorder="1" applyAlignment="1"/>
    <xf numFmtId="0" fontId="15" fillId="5" borderId="0" xfId="0" applyFont="1" applyFill="1" applyBorder="1" applyAlignment="1">
      <alignment vertical="top" wrapText="1"/>
    </xf>
    <xf numFmtId="0" fontId="0" fillId="5" borderId="0" xfId="0" applyFill="1" applyBorder="1" applyAlignment="1">
      <alignment vertical="top" wrapText="1"/>
    </xf>
    <xf numFmtId="0" fontId="17" fillId="0" borderId="0" xfId="8" applyFont="1" applyAlignment="1"/>
    <xf numFmtId="0" fontId="64" fillId="0" borderId="0" xfId="0" applyFont="1" applyBorder="1" applyAlignment="1"/>
    <xf numFmtId="0" fontId="16" fillId="0" borderId="0" xfId="8" applyFont="1" applyAlignment="1">
      <alignment horizontal="center"/>
    </xf>
    <xf numFmtId="0" fontId="0" fillId="0" borderId="0" xfId="0" applyBorder="1" applyAlignment="1">
      <alignment horizontal="center"/>
    </xf>
    <xf numFmtId="3" fontId="16" fillId="0" borderId="0" xfId="8" applyNumberFormat="1" applyFont="1" applyAlignment="1">
      <alignment horizontal="center"/>
    </xf>
    <xf numFmtId="0" fontId="8" fillId="0" borderId="0" xfId="8" applyFont="1" applyAlignment="1">
      <alignment horizontal="center"/>
    </xf>
    <xf numFmtId="0" fontId="0" fillId="0" borderId="7" xfId="0" applyBorder="1" applyAlignment="1">
      <alignment vertical="center" wrapText="1"/>
    </xf>
    <xf numFmtId="0" fontId="0" fillId="0" borderId="4" xfId="0" applyBorder="1" applyAlignment="1">
      <alignment vertical="center" wrapText="1"/>
    </xf>
    <xf numFmtId="0" fontId="31" fillId="0" borderId="0" xfId="8" applyFont="1" applyBorder="1" applyAlignment="1">
      <alignment horizontal="center"/>
    </xf>
    <xf numFmtId="0" fontId="76" fillId="0" borderId="0" xfId="0" applyFont="1" applyBorder="1" applyAlignment="1">
      <alignment vertical="top" wrapText="1"/>
    </xf>
    <xf numFmtId="0" fontId="77" fillId="0" borderId="0" xfId="0" applyFont="1" applyBorder="1" applyAlignment="1">
      <alignment vertical="top" wrapText="1"/>
    </xf>
    <xf numFmtId="0" fontId="37" fillId="0" borderId="0" xfId="0" applyNumberFormat="1" applyFont="1" applyBorder="1" applyAlignment="1">
      <alignment vertical="top" wrapText="1"/>
    </xf>
    <xf numFmtId="0" fontId="0" fillId="0" borderId="0" xfId="0" applyBorder="1" applyAlignment="1">
      <alignment vertical="top" wrapText="1"/>
    </xf>
    <xf numFmtId="0" fontId="43" fillId="0" borderId="0" xfId="0" applyFont="1" applyBorder="1" applyAlignment="1">
      <alignment vertical="top" wrapText="1"/>
    </xf>
    <xf numFmtId="0" fontId="37" fillId="0" borderId="0" xfId="0" applyFont="1" applyBorder="1" applyAlignment="1">
      <alignment horizontal="center"/>
    </xf>
    <xf numFmtId="0" fontId="37" fillId="0" borderId="0" xfId="0" applyFont="1" applyBorder="1" applyAlignment="1">
      <alignment horizontal="left" vertical="top" wrapText="1"/>
    </xf>
    <xf numFmtId="0" fontId="37" fillId="0" borderId="0" xfId="0" applyFont="1" applyBorder="1" applyAlignment="1">
      <alignment horizontal="center" vertical="top"/>
    </xf>
    <xf numFmtId="0" fontId="0" fillId="0" borderId="0" xfId="0" applyBorder="1" applyAlignment="1">
      <alignment horizontal="center" vertical="top"/>
    </xf>
    <xf numFmtId="0" fontId="17" fillId="0" borderId="0" xfId="8" applyFont="1" applyAlignment="1">
      <alignment horizontal="left"/>
    </xf>
    <xf numFmtId="0" fontId="0" fillId="0" borderId="0" xfId="0" applyBorder="1" applyAlignment="1">
      <alignment horizontal="left"/>
    </xf>
    <xf numFmtId="0" fontId="5" fillId="0" borderId="0" xfId="8" applyFont="1" applyAlignment="1">
      <alignment horizontal="center"/>
    </xf>
    <xf numFmtId="0" fontId="5" fillId="0" borderId="0" xfId="8" applyFont="1" applyBorder="1" applyAlignment="1">
      <alignment horizontal="center"/>
    </xf>
    <xf numFmtId="0" fontId="15" fillId="0" borderId="0" xfId="0" applyFont="1" applyAlignment="1">
      <alignment horizontal="left" wrapText="1"/>
    </xf>
    <xf numFmtId="0" fontId="74" fillId="0" borderId="0" xfId="0" applyFont="1" applyBorder="1" applyAlignment="1">
      <alignment vertical="top" wrapText="1"/>
    </xf>
    <xf numFmtId="0" fontId="37" fillId="0" borderId="0" xfId="0" applyFont="1" applyBorder="1" applyAlignment="1">
      <alignment vertical="top" wrapText="1"/>
    </xf>
    <xf numFmtId="0" fontId="43" fillId="0" borderId="0" xfId="0" applyFont="1" applyFill="1" applyBorder="1" applyAlignment="1">
      <alignment vertical="top" wrapText="1"/>
    </xf>
    <xf numFmtId="0" fontId="15" fillId="4" borderId="0" xfId="0" applyFont="1" applyFill="1" applyBorder="1" applyAlignment="1">
      <alignment vertical="top" wrapText="1"/>
    </xf>
    <xf numFmtId="165" fontId="5" fillId="0" borderId="3" xfId="0" applyNumberFormat="1" applyFont="1" applyBorder="1" applyAlignment="1">
      <alignment horizontal="center"/>
    </xf>
    <xf numFmtId="0" fontId="16" fillId="0" borderId="43" xfId="0" applyNumberFormat="1" applyFont="1" applyBorder="1" applyAlignment="1">
      <alignment horizontal="center" vertical="center"/>
    </xf>
    <xf numFmtId="0" fontId="5" fillId="0" borderId="88" xfId="0" applyNumberFormat="1" applyFont="1" applyBorder="1" applyAlignment="1">
      <alignment horizontal="center" vertical="center"/>
    </xf>
    <xf numFmtId="0" fontId="5" fillId="0" borderId="61" xfId="0" applyNumberFormat="1" applyFont="1" applyBorder="1" applyAlignment="1">
      <alignment horizontal="center" vertical="center"/>
    </xf>
    <xf numFmtId="0" fontId="5" fillId="0" borderId="8"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49" xfId="0" applyNumberFormat="1" applyFont="1" applyBorder="1" applyAlignment="1">
      <alignment horizontal="center" vertical="center"/>
    </xf>
    <xf numFmtId="0" fontId="16" fillId="0" borderId="43" xfId="0" applyNumberFormat="1" applyFont="1" applyBorder="1" applyAlignment="1">
      <alignment horizontal="center" vertical="center" wrapText="1"/>
    </xf>
    <xf numFmtId="0" fontId="5" fillId="0" borderId="88" xfId="0" applyNumberFormat="1" applyFont="1" applyBorder="1" applyAlignment="1">
      <alignment horizontal="center" vertical="center" wrapText="1"/>
    </xf>
    <xf numFmtId="0" fontId="5" fillId="0" borderId="61"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49" xfId="0" applyNumberFormat="1" applyFont="1" applyBorder="1" applyAlignment="1">
      <alignment horizontal="center" vertical="center" wrapText="1"/>
    </xf>
    <xf numFmtId="0" fontId="16" fillId="0" borderId="43" xfId="0" applyNumberFormat="1" applyFont="1" applyBorder="1" applyAlignment="1">
      <alignment horizontal="center"/>
    </xf>
    <xf numFmtId="0" fontId="16" fillId="0" borderId="8" xfId="0" applyNumberFormat="1" applyFont="1" applyBorder="1" applyAlignment="1">
      <alignment horizontal="center"/>
    </xf>
    <xf numFmtId="0" fontId="16" fillId="0" borderId="38" xfId="0" applyNumberFormat="1" applyFont="1" applyBorder="1" applyAlignment="1">
      <alignment horizontal="center"/>
    </xf>
    <xf numFmtId="165" fontId="13" fillId="4" borderId="0" xfId="0" applyNumberFormat="1" applyFont="1" applyFill="1" applyAlignment="1">
      <alignment horizontal="center" wrapText="1"/>
    </xf>
    <xf numFmtId="165" fontId="9" fillId="0" borderId="0" xfId="0" applyNumberFormat="1" applyFont="1" applyAlignment="1">
      <alignment horizontal="center"/>
    </xf>
    <xf numFmtId="0" fontId="5" fillId="0" borderId="0" xfId="0" applyFont="1" applyAlignment="1">
      <alignment horizontal="center"/>
    </xf>
    <xf numFmtId="165" fontId="11" fillId="0" borderId="0" xfId="0" applyNumberFormat="1" applyFont="1" applyAlignment="1">
      <alignment horizontal="center"/>
    </xf>
    <xf numFmtId="0" fontId="5" fillId="0" borderId="0" xfId="0" applyFont="1" applyBorder="1" applyAlignment="1">
      <alignment horizontal="center"/>
    </xf>
    <xf numFmtId="165" fontId="5" fillId="0" borderId="0" xfId="0" applyNumberFormat="1" applyFont="1" applyAlignment="1">
      <alignment horizontal="center"/>
    </xf>
    <xf numFmtId="165" fontId="8" fillId="0" borderId="0" xfId="0" applyNumberFormat="1" applyFont="1" applyAlignment="1">
      <alignment horizontal="center"/>
    </xf>
    <xf numFmtId="165" fontId="13" fillId="0" borderId="0" xfId="0" applyNumberFormat="1" applyFont="1" applyAlignment="1">
      <alignment wrapText="1"/>
    </xf>
    <xf numFmtId="0" fontId="14" fillId="0" borderId="0" xfId="0" applyFont="1" applyAlignment="1">
      <alignment wrapText="1"/>
    </xf>
    <xf numFmtId="0" fontId="14" fillId="4" borderId="0" xfId="0" applyFont="1" applyFill="1" applyBorder="1" applyAlignment="1">
      <alignment wrapText="1"/>
    </xf>
    <xf numFmtId="0" fontId="14" fillId="0" borderId="0" xfId="0" applyFont="1" applyBorder="1" applyAlignment="1">
      <alignment wrapText="1"/>
    </xf>
    <xf numFmtId="165" fontId="21" fillId="4" borderId="0" xfId="0" applyNumberFormat="1" applyFont="1" applyFill="1" applyAlignment="1">
      <alignment horizontal="center" wrapText="1"/>
    </xf>
    <xf numFmtId="165" fontId="14" fillId="4" borderId="0" xfId="0" applyNumberFormat="1" applyFont="1" applyFill="1" applyAlignment="1">
      <alignment wrapText="1"/>
    </xf>
    <xf numFmtId="0" fontId="16" fillId="0" borderId="2"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61" xfId="0" applyNumberFormat="1" applyFont="1" applyBorder="1" applyAlignment="1">
      <alignment horizontal="center" vertical="center" wrapText="1"/>
    </xf>
    <xf numFmtId="0" fontId="16" fillId="0" borderId="49" xfId="0" applyNumberFormat="1" applyFont="1" applyBorder="1" applyAlignment="1">
      <alignment horizontal="center" vertical="center" wrapText="1"/>
    </xf>
    <xf numFmtId="165" fontId="51" fillId="0" borderId="0" xfId="0" applyNumberFormat="1" applyFont="1" applyAlignment="1">
      <alignment horizontal="left"/>
    </xf>
    <xf numFmtId="0" fontId="16" fillId="0" borderId="7" xfId="0" applyNumberFormat="1" applyFont="1" applyBorder="1" applyAlignment="1">
      <alignment horizontal="left" indent="5"/>
    </xf>
    <xf numFmtId="0" fontId="16" fillId="0" borderId="4" xfId="0" applyNumberFormat="1" applyFont="1" applyBorder="1" applyAlignment="1">
      <alignment horizontal="left" indent="5"/>
    </xf>
    <xf numFmtId="0" fontId="2" fillId="0" borderId="113" xfId="0" applyNumberFormat="1" applyFont="1" applyBorder="1" applyAlignment="1">
      <alignment horizontal="left"/>
    </xf>
    <xf numFmtId="0" fontId="5" fillId="0" borderId="114" xfId="0" applyNumberFormat="1" applyFont="1" applyBorder="1" applyAlignment="1">
      <alignment horizontal="left"/>
    </xf>
    <xf numFmtId="165" fontId="47" fillId="0" borderId="0" xfId="0" applyNumberFormat="1" applyFont="1" applyAlignment="1">
      <alignment horizontal="center"/>
    </xf>
    <xf numFmtId="0" fontId="47" fillId="0" borderId="0" xfId="0" applyFont="1" applyBorder="1" applyAlignment="1">
      <alignment horizontal="center"/>
    </xf>
    <xf numFmtId="0" fontId="5" fillId="0" borderId="43" xfId="0" applyNumberFormat="1" applyFont="1" applyBorder="1" applyAlignment="1">
      <alignment horizontal="center"/>
    </xf>
    <xf numFmtId="0" fontId="16" fillId="0" borderId="26" xfId="0" applyNumberFormat="1" applyFont="1" applyBorder="1" applyAlignment="1">
      <alignment horizontal="center"/>
    </xf>
    <xf numFmtId="0" fontId="5" fillId="0" borderId="28" xfId="0" applyNumberFormat="1" applyFont="1" applyBorder="1" applyAlignment="1">
      <alignment horizontal="center"/>
    </xf>
    <xf numFmtId="0" fontId="5" fillId="0" borderId="48" xfId="0" applyNumberFormat="1" applyFont="1" applyBorder="1" applyAlignment="1">
      <alignment horizontal="center"/>
    </xf>
    <xf numFmtId="165" fontId="26" fillId="4" borderId="0" xfId="0" applyNumberFormat="1" applyFont="1" applyFill="1" applyAlignment="1">
      <alignment vertical="top" wrapText="1"/>
    </xf>
    <xf numFmtId="165" fontId="41" fillId="4" borderId="0" xfId="0" applyNumberFormat="1" applyFont="1" applyFill="1" applyAlignment="1">
      <alignment vertical="top" wrapText="1"/>
    </xf>
    <xf numFmtId="165" fontId="41" fillId="4" borderId="0" xfId="0" applyNumberFormat="1" applyFont="1" applyFill="1" applyBorder="1" applyAlignment="1">
      <alignment vertical="top" wrapText="1"/>
    </xf>
    <xf numFmtId="0" fontId="26" fillId="4" borderId="0" xfId="0" applyFont="1" applyFill="1" applyBorder="1" applyAlignment="1">
      <alignment wrapText="1"/>
    </xf>
    <xf numFmtId="0" fontId="41" fillId="4" borderId="0" xfId="0" applyFont="1" applyFill="1" applyBorder="1" applyAlignment="1">
      <alignment wrapText="1"/>
    </xf>
    <xf numFmtId="0" fontId="26" fillId="4" borderId="0" xfId="0" applyFont="1" applyFill="1" applyBorder="1" applyAlignment="1">
      <alignment vertical="top" wrapText="1"/>
    </xf>
    <xf numFmtId="0" fontId="41" fillId="4" borderId="0" xfId="0" applyFont="1" applyFill="1" applyBorder="1" applyAlignment="1">
      <alignment vertical="top" wrapText="1"/>
    </xf>
    <xf numFmtId="0" fontId="5" fillId="0" borderId="88" xfId="0" applyNumberFormat="1" applyFont="1" applyBorder="1" applyAlignment="1"/>
    <xf numFmtId="0" fontId="5" fillId="0" borderId="38" xfId="0" applyNumberFormat="1" applyFont="1" applyBorder="1" applyAlignment="1"/>
    <xf numFmtId="0" fontId="5" fillId="0" borderId="39" xfId="0" applyNumberFormat="1" applyFont="1" applyBorder="1" applyAlignment="1"/>
    <xf numFmtId="0" fontId="2" fillId="0" borderId="26" xfId="0" applyNumberFormat="1" applyFont="1" applyBorder="1" applyAlignment="1">
      <alignment horizontal="left"/>
    </xf>
    <xf numFmtId="0" fontId="8" fillId="0" borderId="0" xfId="0" applyNumberFormat="1" applyFont="1" applyAlignment="1">
      <alignment horizontal="center"/>
    </xf>
    <xf numFmtId="0" fontId="5" fillId="0" borderId="0" xfId="0" applyNumberFormat="1" applyFont="1" applyBorder="1" applyAlignment="1">
      <alignment horizontal="center"/>
    </xf>
    <xf numFmtId="0" fontId="2" fillId="0" borderId="0" xfId="0" applyNumberFormat="1" applyFont="1" applyAlignment="1"/>
    <xf numFmtId="0" fontId="9" fillId="0" borderId="0" xfId="0" applyNumberFormat="1" applyFont="1" applyAlignment="1">
      <alignment horizontal="center"/>
    </xf>
    <xf numFmtId="0" fontId="5" fillId="0" borderId="0" xfId="0" applyNumberFormat="1" applyFont="1" applyAlignment="1">
      <alignment horizontal="center"/>
    </xf>
    <xf numFmtId="0" fontId="11" fillId="0" borderId="0" xfId="0" applyNumberFormat="1" applyFont="1" applyAlignment="1">
      <alignment horizontal="center"/>
    </xf>
    <xf numFmtId="0" fontId="27" fillId="2" borderId="125" xfId="0" applyNumberFormat="1" applyFont="1" applyFill="1" applyBorder="1" applyAlignment="1">
      <alignment horizontal="center" vertical="center" wrapText="1"/>
    </xf>
    <xf numFmtId="0" fontId="5" fillId="0" borderId="126" xfId="0" applyNumberFormat="1" applyFont="1" applyBorder="1" applyAlignment="1">
      <alignment horizontal="center" vertical="center" wrapText="1"/>
    </xf>
    <xf numFmtId="0" fontId="27" fillId="2" borderId="118" xfId="0" applyNumberFormat="1" applyFont="1" applyFill="1" applyBorder="1" applyAlignment="1">
      <alignment horizontal="center" wrapText="1"/>
    </xf>
    <xf numFmtId="0" fontId="5" fillId="0" borderId="119" xfId="0" applyNumberFormat="1" applyFont="1" applyBorder="1" applyAlignment="1">
      <alignment horizontal="center" wrapText="1"/>
    </xf>
    <xf numFmtId="0" fontId="27" fillId="2" borderId="115" xfId="0" applyNumberFormat="1" applyFont="1" applyFill="1" applyBorder="1" applyAlignment="1">
      <alignment horizontal="center" wrapText="1"/>
    </xf>
    <xf numFmtId="0" fontId="5" fillId="0" borderId="116" xfId="0" applyNumberFormat="1" applyFont="1" applyBorder="1" applyAlignment="1">
      <alignment horizontal="center" wrapText="1"/>
    </xf>
    <xf numFmtId="165" fontId="5" fillId="0" borderId="0" xfId="0" applyNumberFormat="1" applyFont="1" applyBorder="1" applyAlignment="1">
      <alignment horizontal="center"/>
    </xf>
    <xf numFmtId="165" fontId="6" fillId="2" borderId="117" xfId="0" applyNumberFormat="1" applyFont="1" applyFill="1" applyBorder="1" applyAlignment="1">
      <alignment horizontal="center"/>
    </xf>
    <xf numFmtId="0" fontId="27" fillId="2" borderId="120" xfId="0" applyNumberFormat="1" applyFont="1" applyFill="1" applyBorder="1" applyAlignment="1">
      <alignment horizontal="center" wrapText="1"/>
    </xf>
    <xf numFmtId="0" fontId="27" fillId="2" borderId="121" xfId="0" applyNumberFormat="1" applyFont="1" applyFill="1" applyBorder="1" applyAlignment="1">
      <alignment horizontal="center" wrapText="1"/>
    </xf>
    <xf numFmtId="0" fontId="27" fillId="2" borderId="122" xfId="0" applyNumberFormat="1" applyFont="1" applyFill="1" applyBorder="1" applyAlignment="1">
      <alignment horizontal="center" vertical="center"/>
    </xf>
    <xf numFmtId="0" fontId="27" fillId="2" borderId="123" xfId="0" applyNumberFormat="1" applyFont="1" applyFill="1" applyBorder="1" applyAlignment="1">
      <alignment horizontal="center" vertical="center"/>
    </xf>
    <xf numFmtId="0" fontId="27" fillId="2" borderId="124" xfId="0" applyNumberFormat="1" applyFont="1" applyFill="1" applyBorder="1" applyAlignment="1">
      <alignment horizontal="center" vertical="center"/>
    </xf>
    <xf numFmtId="0" fontId="27" fillId="2" borderId="130" xfId="0" applyNumberFormat="1" applyFont="1" applyFill="1" applyBorder="1" applyAlignment="1">
      <alignment horizontal="center" wrapText="1"/>
    </xf>
    <xf numFmtId="0" fontId="5" fillId="0" borderId="8" xfId="0" applyNumberFormat="1" applyFont="1" applyBorder="1" applyAlignment="1">
      <alignment wrapText="1"/>
    </xf>
    <xf numFmtId="0" fontId="5" fillId="0" borderId="131" xfId="0" applyNumberFormat="1" applyFont="1" applyBorder="1" applyAlignment="1">
      <alignment wrapText="1"/>
    </xf>
    <xf numFmtId="0" fontId="5" fillId="0" borderId="127" xfId="0" applyNumberFormat="1" applyFont="1" applyBorder="1" applyAlignment="1">
      <alignment horizontal="center" wrapText="1"/>
    </xf>
    <xf numFmtId="0" fontId="27" fillId="2" borderId="128" xfId="0" applyNumberFormat="1" applyFont="1" applyFill="1" applyBorder="1" applyAlignment="1">
      <alignment horizontal="center" wrapText="1"/>
    </xf>
    <xf numFmtId="0" fontId="5" fillId="0" borderId="129" xfId="0" applyNumberFormat="1" applyFont="1" applyBorder="1" applyAlignment="1">
      <alignment horizontal="center" wrapText="1"/>
    </xf>
    <xf numFmtId="0" fontId="5" fillId="0" borderId="0" xfId="0" applyNumberFormat="1" applyFont="1" applyBorder="1" applyAlignment="1"/>
    <xf numFmtId="0" fontId="11" fillId="0" borderId="0" xfId="0" applyNumberFormat="1" applyFont="1" applyBorder="1" applyAlignment="1">
      <alignment horizontal="center"/>
    </xf>
    <xf numFmtId="3" fontId="17" fillId="0" borderId="0" xfId="0" applyNumberFormat="1" applyFont="1" applyBorder="1" applyAlignment="1">
      <alignment horizontal="center"/>
    </xf>
    <xf numFmtId="165" fontId="46" fillId="0" borderId="88" xfId="0" applyNumberFormat="1" applyFont="1" applyBorder="1" applyAlignment="1">
      <alignment horizontal="center"/>
    </xf>
    <xf numFmtId="0" fontId="21" fillId="4" borderId="0" xfId="0" applyFont="1" applyFill="1" applyBorder="1" applyAlignment="1">
      <alignment horizontal="center"/>
    </xf>
    <xf numFmtId="0" fontId="14" fillId="4" borderId="0" xfId="0" applyFont="1" applyFill="1" applyBorder="1" applyAlignment="1">
      <alignment horizontal="left" vertical="top" wrapText="1"/>
    </xf>
    <xf numFmtId="0" fontId="34" fillId="2" borderId="23" xfId="0" applyNumberFormat="1" applyFont="1" applyFill="1" applyBorder="1" applyAlignment="1">
      <alignment horizontal="center" wrapText="1"/>
    </xf>
    <xf numFmtId="0" fontId="23" fillId="0" borderId="72" xfId="0" applyNumberFormat="1" applyFont="1" applyBorder="1" applyAlignment="1">
      <alignment wrapText="1"/>
    </xf>
    <xf numFmtId="0" fontId="23" fillId="0" borderId="132" xfId="0" applyNumberFormat="1" applyFont="1" applyBorder="1" applyAlignment="1">
      <alignment wrapText="1"/>
    </xf>
    <xf numFmtId="0" fontId="23" fillId="0" borderId="133" xfId="0" applyNumberFormat="1" applyFont="1" applyBorder="1" applyAlignment="1">
      <alignment wrapText="1"/>
    </xf>
    <xf numFmtId="3" fontId="50" fillId="2" borderId="134" xfId="0" applyNumberFormat="1" applyFont="1" applyFill="1" applyBorder="1" applyAlignment="1">
      <alignment horizontal="center"/>
    </xf>
    <xf numFmtId="0" fontId="46" fillId="0" borderId="134" xfId="0" applyFont="1" applyBorder="1" applyAlignment="1">
      <alignment horizontal="center"/>
    </xf>
    <xf numFmtId="0" fontId="34" fillId="2" borderId="88" xfId="0" applyNumberFormat="1" applyFont="1" applyFill="1" applyBorder="1" applyAlignment="1">
      <alignment horizontal="center" wrapText="1"/>
    </xf>
    <xf numFmtId="0" fontId="34" fillId="2" borderId="132" xfId="0" applyNumberFormat="1" applyFont="1" applyFill="1" applyBorder="1" applyAlignment="1">
      <alignment horizontal="center" wrapText="1"/>
    </xf>
    <xf numFmtId="0" fontId="23" fillId="0" borderId="117" xfId="0" applyNumberFormat="1" applyFont="1" applyBorder="1" applyAlignment="1">
      <alignment horizontal="center" wrapText="1"/>
    </xf>
    <xf numFmtId="0" fontId="34" fillId="2" borderId="24" xfId="0" applyNumberFormat="1" applyFont="1" applyFill="1" applyBorder="1" applyAlignment="1">
      <alignment horizontal="center" wrapText="1"/>
    </xf>
    <xf numFmtId="3" fontId="6" fillId="2" borderId="0" xfId="0" applyNumberFormat="1" applyFont="1" applyFill="1" applyAlignment="1">
      <alignment horizontal="center"/>
    </xf>
    <xf numFmtId="3" fontId="6" fillId="2" borderId="0" xfId="0" applyNumberFormat="1" applyFont="1" applyFill="1" applyBorder="1" applyAlignment="1">
      <alignment horizontal="center"/>
    </xf>
    <xf numFmtId="3" fontId="6" fillId="2" borderId="117" xfId="0" applyNumberFormat="1" applyFont="1" applyFill="1" applyBorder="1" applyAlignment="1">
      <alignment horizontal="center"/>
    </xf>
    <xf numFmtId="0" fontId="25" fillId="2" borderId="135" xfId="0" applyNumberFormat="1" applyFont="1" applyFill="1" applyBorder="1" applyAlignment="1">
      <alignment wrapText="1"/>
    </xf>
    <xf numFmtId="0" fontId="5" fillId="0" borderId="136" xfId="0" applyNumberFormat="1" applyFont="1" applyBorder="1" applyAlignment="1">
      <alignment wrapText="1"/>
    </xf>
    <xf numFmtId="0" fontId="5" fillId="0" borderId="137" xfId="0" applyNumberFormat="1" applyFont="1" applyBorder="1" applyAlignment="1">
      <alignment wrapText="1"/>
    </xf>
    <xf numFmtId="0" fontId="34" fillId="2" borderId="117" xfId="0" applyNumberFormat="1" applyFont="1" applyFill="1" applyBorder="1" applyAlignment="1">
      <alignment horizontal="center" wrapText="1"/>
    </xf>
    <xf numFmtId="0" fontId="35" fillId="2" borderId="0" xfId="0" applyNumberFormat="1" applyFont="1" applyFill="1" applyAlignment="1"/>
    <xf numFmtId="0" fontId="5" fillId="0" borderId="0" xfId="0" applyNumberFormat="1" applyFont="1" applyAlignment="1"/>
    <xf numFmtId="165" fontId="34" fillId="2" borderId="0" xfId="0" applyNumberFormat="1" applyFont="1" applyFill="1" applyAlignment="1">
      <alignment horizontal="center"/>
    </xf>
    <xf numFmtId="165" fontId="6" fillId="2" borderId="0" xfId="0" applyNumberFormat="1" applyFont="1" applyFill="1" applyAlignment="1">
      <alignment horizontal="center"/>
    </xf>
    <xf numFmtId="0" fontId="25" fillId="2" borderId="111" xfId="0" applyNumberFormat="1" applyFont="1" applyFill="1" applyBorder="1" applyAlignment="1">
      <alignment horizontal="center" vertical="center" wrapText="1"/>
    </xf>
    <xf numFmtId="0" fontId="5" fillId="0" borderId="112" xfId="0" applyNumberFormat="1" applyFont="1" applyBorder="1" applyAlignment="1">
      <alignment horizontal="center" vertical="center" wrapText="1"/>
    </xf>
    <xf numFmtId="0" fontId="5" fillId="0" borderId="7"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35" fillId="2" borderId="0" xfId="0" applyNumberFormat="1" applyFont="1" applyFill="1" applyAlignment="1">
      <alignment horizontal="center"/>
    </xf>
    <xf numFmtId="0" fontId="5" fillId="0" borderId="138" xfId="0" applyNumberFormat="1" applyFont="1" applyBorder="1" applyAlignment="1">
      <alignment horizontal="center" vertical="center" wrapText="1"/>
    </xf>
    <xf numFmtId="0" fontId="5" fillId="0" borderId="73" xfId="0" applyNumberFormat="1" applyFont="1" applyBorder="1" applyAlignment="1">
      <alignment horizontal="center" vertical="center" wrapText="1"/>
    </xf>
    <xf numFmtId="165" fontId="6" fillId="2" borderId="39" xfId="0" applyNumberFormat="1" applyFont="1" applyFill="1" applyBorder="1" applyAlignment="1">
      <alignment horizontal="center"/>
    </xf>
    <xf numFmtId="0" fontId="36" fillId="2" borderId="0" xfId="0" applyNumberFormat="1" applyFont="1" applyFill="1" applyAlignment="1">
      <alignment horizontal="center"/>
    </xf>
    <xf numFmtId="0" fontId="25" fillId="2" borderId="139" xfId="0" applyNumberFormat="1" applyFont="1" applyFill="1" applyBorder="1" applyAlignment="1">
      <alignment wrapText="1"/>
    </xf>
    <xf numFmtId="0" fontId="5" fillId="0" borderId="6" xfId="0" applyNumberFormat="1" applyFont="1" applyBorder="1" applyAlignment="1">
      <alignment wrapText="1"/>
    </xf>
    <xf numFmtId="0" fontId="5" fillId="0" borderId="62" xfId="0" applyNumberFormat="1" applyFont="1" applyBorder="1" applyAlignment="1">
      <alignment wrapText="1"/>
    </xf>
    <xf numFmtId="165" fontId="48" fillId="2" borderId="0" xfId="0" applyNumberFormat="1" applyFont="1" applyFill="1" applyAlignment="1">
      <alignment horizontal="center"/>
    </xf>
    <xf numFmtId="165" fontId="14" fillId="4" borderId="0" xfId="0" applyNumberFormat="1" applyFont="1" applyFill="1" applyAlignment="1">
      <alignment vertical="top" wrapText="1"/>
    </xf>
    <xf numFmtId="165" fontId="14" fillId="4" borderId="0" xfId="0" applyNumberFormat="1" applyFont="1" applyFill="1" applyBorder="1" applyAlignment="1">
      <alignment vertical="top" wrapText="1"/>
    </xf>
    <xf numFmtId="0" fontId="2" fillId="4" borderId="0" xfId="0" applyNumberFormat="1" applyFont="1" applyFill="1" applyAlignment="1">
      <alignment horizontal="left" wrapText="1"/>
    </xf>
    <xf numFmtId="0" fontId="0" fillId="0" borderId="0" xfId="0" applyNumberFormat="1" applyBorder="1" applyAlignment="1"/>
    <xf numFmtId="0" fontId="6" fillId="2" borderId="43" xfId="0" applyNumberFormat="1" applyFont="1" applyFill="1" applyBorder="1" applyAlignment="1"/>
    <xf numFmtId="0" fontId="0" fillId="0" borderId="38" xfId="0" applyNumberFormat="1" applyBorder="1" applyAlignment="1"/>
    <xf numFmtId="0" fontId="8" fillId="0" borderId="0" xfId="0" applyNumberFormat="1" applyFont="1" applyBorder="1" applyAlignment="1">
      <alignment horizontal="center"/>
    </xf>
    <xf numFmtId="0" fontId="27" fillId="2" borderId="26" xfId="0" applyNumberFormat="1" applyFont="1" applyFill="1" applyBorder="1" applyAlignment="1">
      <alignment horizontal="center" vertical="center" wrapText="1"/>
    </xf>
    <xf numFmtId="0" fontId="0" fillId="0" borderId="28" xfId="0" applyNumberFormat="1" applyBorder="1" applyAlignment="1">
      <alignment horizontal="center" vertical="center" wrapText="1"/>
    </xf>
    <xf numFmtId="0" fontId="27" fillId="2" borderId="26" xfId="0" applyNumberFormat="1" applyFont="1" applyFill="1" applyBorder="1" applyAlignment="1">
      <alignment horizontal="center" vertical="center"/>
    </xf>
    <xf numFmtId="0" fontId="0" fillId="0" borderId="48" xfId="0" applyNumberFormat="1" applyBorder="1" applyAlignment="1">
      <alignment horizontal="center" vertical="center"/>
    </xf>
    <xf numFmtId="0" fontId="27" fillId="2" borderId="48" xfId="0" applyNumberFormat="1" applyFont="1" applyFill="1" applyBorder="1" applyAlignment="1">
      <alignment horizontal="center" vertical="center"/>
    </xf>
    <xf numFmtId="0" fontId="22" fillId="0" borderId="26" xfId="0" applyNumberFormat="1" applyFont="1" applyBorder="1" applyAlignment="1">
      <alignment horizontal="center" vertical="center" wrapText="1"/>
    </xf>
    <xf numFmtId="0" fontId="22" fillId="0" borderId="48" xfId="0" applyNumberFormat="1" applyFont="1" applyBorder="1" applyAlignment="1">
      <alignment horizontal="center" vertical="center" wrapText="1"/>
    </xf>
    <xf numFmtId="0" fontId="2" fillId="4" borderId="0" xfId="0" applyFont="1" applyFill="1" applyBorder="1" applyAlignment="1">
      <alignment vertical="top" wrapText="1"/>
    </xf>
    <xf numFmtId="0" fontId="2" fillId="4" borderId="0" xfId="0" applyFont="1" applyFill="1" applyBorder="1" applyAlignment="1">
      <alignment wrapText="1"/>
    </xf>
    <xf numFmtId="0" fontId="2" fillId="4" borderId="0" xfId="0" applyFont="1" applyFill="1" applyBorder="1" applyAlignment="1">
      <alignment horizontal="left" wrapText="1"/>
    </xf>
    <xf numFmtId="0" fontId="2" fillId="4" borderId="0" xfId="0" applyNumberFormat="1" applyFont="1" applyFill="1" applyBorder="1" applyAlignment="1">
      <alignment horizontal="left" wrapText="1"/>
    </xf>
    <xf numFmtId="165" fontId="2" fillId="4" borderId="0" xfId="0" applyNumberFormat="1" applyFont="1" applyFill="1" applyAlignment="1">
      <alignment wrapText="1"/>
    </xf>
    <xf numFmtId="165" fontId="2" fillId="4" borderId="0" xfId="0" applyNumberFormat="1" applyFont="1" applyFill="1" applyBorder="1" applyAlignment="1">
      <alignment wrapText="1"/>
    </xf>
    <xf numFmtId="0" fontId="68" fillId="4" borderId="0" xfId="0" applyFont="1" applyFill="1" applyBorder="1" applyAlignment="1">
      <alignment horizontal="left" wrapText="1"/>
    </xf>
    <xf numFmtId="3" fontId="17" fillId="0" borderId="0" xfId="0" applyNumberFormat="1" applyFont="1" applyBorder="1" applyAlignment="1"/>
    <xf numFmtId="0" fontId="0" fillId="0" borderId="0" xfId="0" applyBorder="1" applyAlignment="1"/>
    <xf numFmtId="0" fontId="9" fillId="0" borderId="0" xfId="0" applyNumberFormat="1" applyFont="1" applyBorder="1" applyAlignment="1">
      <alignment horizontal="center"/>
    </xf>
    <xf numFmtId="165" fontId="73" fillId="4" borderId="0" xfId="0" applyNumberFormat="1" applyFont="1" applyFill="1" applyBorder="1" applyAlignment="1">
      <alignment horizontal="center"/>
    </xf>
    <xf numFmtId="165" fontId="47" fillId="0" borderId="0" xfId="0" applyNumberFormat="1" applyFont="1" applyBorder="1" applyAlignment="1">
      <alignment horizontal="center"/>
    </xf>
    <xf numFmtId="0" fontId="46" fillId="0" borderId="0" xfId="0" applyFont="1" applyBorder="1" applyAlignment="1">
      <alignment horizontal="center"/>
    </xf>
  </cellXfs>
  <cellStyles count="9">
    <cellStyle name="Comma" xfId="1" builtinId="3"/>
    <cellStyle name="Comma 2" xfId="2"/>
    <cellStyle name="Currency" xfId="3" builtinId="4"/>
    <cellStyle name="Currency 2" xfId="4"/>
    <cellStyle name="Normal" xfId="0" builtinId="0"/>
    <cellStyle name="Normal 2" xfId="5"/>
    <cellStyle name="Normal 3" xfId="6"/>
    <cellStyle name="Normal_Improve by DU" xfId="7"/>
    <cellStyle name="Normal_Rsrcs_X_ DOJ Goal  Obj"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88901</xdr:rowOff>
    </xdr:from>
    <xdr:to>
      <xdr:col>14</xdr:col>
      <xdr:colOff>12699</xdr:colOff>
      <xdr:row>43</xdr:row>
      <xdr:rowOff>180975</xdr:rowOff>
    </xdr:to>
    <xdr:pic>
      <xdr:nvPicPr>
        <xdr:cNvPr id="2" name="Picture 1" descr="text versi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46076"/>
          <a:ext cx="10052049" cy="89217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rjohnson\AppData\Local\Microsoft\Windows\Temporary%20Internet%20Files\Content.Outlook\CZ3V9LS8\WINNT\Profiles\debjones\Temporary%20Internet%20Files\OLKD\2006%20Perf%20Budget%20Cong%20Submission%20Exhibits%20Templat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rjohnson\AppData\Local\Microsoft\Windows\Temporary%20Internet%20Files\Content.Outlook\CZ3V9LS8\Budget_Staff\napostolides\FY06%20Formulation\05%20OMB%20Budget%20-%20chart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dimension ref="A1:O46"/>
  <sheetViews>
    <sheetView view="pageBreakPreview" zoomScale="60" zoomScaleNormal="100" workbookViewId="0"/>
  </sheetViews>
  <sheetFormatPr defaultRowHeight="15"/>
  <sheetData>
    <row r="1" spans="1:15" ht="20.25">
      <c r="A1" s="477" t="s">
        <v>230</v>
      </c>
      <c r="B1" s="476"/>
      <c r="C1" s="476"/>
      <c r="D1" s="476"/>
      <c r="E1" s="476"/>
      <c r="F1" s="476"/>
      <c r="G1" s="476"/>
      <c r="H1" s="476"/>
      <c r="I1" s="476"/>
      <c r="J1" s="476"/>
      <c r="K1" s="476"/>
      <c r="L1" s="476"/>
      <c r="M1" s="476"/>
      <c r="N1" s="478" t="s">
        <v>32</v>
      </c>
      <c r="O1" s="476"/>
    </row>
    <row r="2" spans="1:15">
      <c r="A2" s="476"/>
      <c r="B2" s="476"/>
      <c r="C2" s="476"/>
      <c r="D2" s="476"/>
      <c r="E2" s="476"/>
      <c r="F2" s="476"/>
      <c r="G2" s="476"/>
      <c r="H2" s="476"/>
      <c r="I2" s="476"/>
      <c r="J2" s="476"/>
      <c r="K2" s="476"/>
      <c r="L2" s="476"/>
      <c r="M2" s="476"/>
      <c r="N2" s="478" t="s">
        <v>32</v>
      </c>
      <c r="O2" s="476"/>
    </row>
    <row r="3" spans="1:15">
      <c r="A3" s="476"/>
      <c r="B3" s="476"/>
      <c r="C3" s="476"/>
      <c r="D3" s="476"/>
      <c r="E3" s="476"/>
      <c r="F3" s="476"/>
      <c r="G3" s="476"/>
      <c r="H3" s="476"/>
      <c r="I3" s="476"/>
      <c r="J3" s="476"/>
      <c r="K3" s="476"/>
      <c r="L3" s="476"/>
      <c r="M3" s="476"/>
      <c r="N3" s="478" t="s">
        <v>32</v>
      </c>
      <c r="O3" s="476"/>
    </row>
    <row r="4" spans="1:15">
      <c r="A4" s="476"/>
      <c r="B4" s="476"/>
      <c r="C4" s="476"/>
      <c r="D4" s="476"/>
      <c r="E4" s="476"/>
      <c r="F4" s="476"/>
      <c r="G4" s="476"/>
      <c r="H4" s="476"/>
      <c r="I4" s="476"/>
      <c r="J4" s="476"/>
      <c r="K4" s="476"/>
      <c r="L4" s="476"/>
      <c r="M4" s="476"/>
      <c r="N4" s="478" t="s">
        <v>32</v>
      </c>
      <c r="O4" s="476"/>
    </row>
    <row r="5" spans="1:15" ht="15.75">
      <c r="A5" s="476"/>
      <c r="B5" s="479"/>
      <c r="C5" s="476"/>
      <c r="D5" s="476"/>
      <c r="E5" s="476"/>
      <c r="F5" s="476"/>
      <c r="G5" s="476"/>
      <c r="H5" s="476"/>
      <c r="I5" s="476"/>
      <c r="J5" s="476"/>
      <c r="K5" s="476"/>
      <c r="L5" s="476"/>
      <c r="M5" s="476"/>
      <c r="N5" s="478" t="s">
        <v>32</v>
      </c>
      <c r="O5" s="476"/>
    </row>
    <row r="6" spans="1:15">
      <c r="A6" s="476"/>
      <c r="B6" s="476"/>
      <c r="C6" s="476"/>
      <c r="D6" s="476"/>
      <c r="E6" s="476"/>
      <c r="F6" s="476"/>
      <c r="G6" s="476"/>
      <c r="H6" s="476"/>
      <c r="I6" s="476"/>
      <c r="J6" s="476"/>
      <c r="K6" s="476"/>
      <c r="L6" s="476"/>
      <c r="M6" s="476"/>
      <c r="N6" s="478" t="s">
        <v>32</v>
      </c>
      <c r="O6" s="476"/>
    </row>
    <row r="7" spans="1:15">
      <c r="A7" s="476"/>
      <c r="B7" s="476"/>
      <c r="C7" s="476"/>
      <c r="D7" s="476"/>
      <c r="E7" s="476"/>
      <c r="F7" s="476"/>
      <c r="G7" s="476"/>
      <c r="H7" s="476"/>
      <c r="I7" s="476"/>
      <c r="J7" s="476"/>
      <c r="K7" s="476"/>
      <c r="L7" s="476"/>
      <c r="M7" s="476"/>
      <c r="N7" s="478" t="s">
        <v>32</v>
      </c>
      <c r="O7" s="476"/>
    </row>
    <row r="8" spans="1:15">
      <c r="A8" s="476"/>
      <c r="B8" s="476"/>
      <c r="C8" s="476"/>
      <c r="D8" s="476"/>
      <c r="E8" s="476"/>
      <c r="F8" s="476"/>
      <c r="G8" s="476"/>
      <c r="H8" s="476"/>
      <c r="I8" s="476"/>
      <c r="J8" s="476"/>
      <c r="K8" s="476"/>
      <c r="L8" s="476"/>
      <c r="M8" s="476"/>
      <c r="N8" s="478" t="s">
        <v>32</v>
      </c>
      <c r="O8" s="476"/>
    </row>
    <row r="9" spans="1:15">
      <c r="A9" s="476"/>
      <c r="B9" s="476"/>
      <c r="C9" s="476"/>
      <c r="D9" s="476"/>
      <c r="E9" s="476"/>
      <c r="F9" s="476"/>
      <c r="G9" s="476"/>
      <c r="H9" s="476"/>
      <c r="I9" s="476"/>
      <c r="J9" s="476"/>
      <c r="K9" s="476"/>
      <c r="L9" s="476"/>
      <c r="M9" s="476"/>
      <c r="N9" s="478" t="s">
        <v>32</v>
      </c>
      <c r="O9" s="476"/>
    </row>
    <row r="10" spans="1:15">
      <c r="A10" s="476"/>
      <c r="B10" s="476"/>
      <c r="C10" s="476"/>
      <c r="D10" s="476"/>
      <c r="E10" s="476"/>
      <c r="F10" s="476"/>
      <c r="G10" s="476"/>
      <c r="H10" s="476"/>
      <c r="I10" s="476"/>
      <c r="J10" s="476"/>
      <c r="K10" s="476"/>
      <c r="L10" s="476"/>
      <c r="M10" s="476"/>
      <c r="N10" s="478" t="s">
        <v>32</v>
      </c>
      <c r="O10" s="476"/>
    </row>
    <row r="11" spans="1:15">
      <c r="A11" s="476"/>
      <c r="B11" s="476"/>
      <c r="C11" s="476"/>
      <c r="D11" s="476"/>
      <c r="E11" s="476"/>
      <c r="F11" s="476"/>
      <c r="G11" s="476"/>
      <c r="H11" s="476"/>
      <c r="I11" s="476"/>
      <c r="J11" s="476"/>
      <c r="K11" s="476"/>
      <c r="L11" s="476"/>
      <c r="M11" s="476"/>
      <c r="N11" s="478" t="s">
        <v>32</v>
      </c>
      <c r="O11" s="476"/>
    </row>
    <row r="12" spans="1:15">
      <c r="A12" s="476"/>
      <c r="B12" s="476"/>
      <c r="C12" s="476"/>
      <c r="D12" s="476"/>
      <c r="E12" s="476"/>
      <c r="F12" s="476"/>
      <c r="G12" s="476"/>
      <c r="H12" s="476"/>
      <c r="I12" s="476"/>
      <c r="J12" s="476"/>
      <c r="K12" s="476"/>
      <c r="L12" s="476"/>
      <c r="M12" s="476"/>
      <c r="N12" s="478" t="s">
        <v>32</v>
      </c>
      <c r="O12" s="476"/>
    </row>
    <row r="13" spans="1:15">
      <c r="A13" s="476"/>
      <c r="B13" s="476"/>
      <c r="C13" s="476"/>
      <c r="D13" s="476"/>
      <c r="E13" s="476"/>
      <c r="F13" s="476"/>
      <c r="G13" s="476"/>
      <c r="H13" s="476"/>
      <c r="I13" s="476"/>
      <c r="J13" s="476"/>
      <c r="K13" s="476"/>
      <c r="L13" s="476"/>
      <c r="M13" s="476"/>
      <c r="N13" s="478" t="s">
        <v>32</v>
      </c>
      <c r="O13" s="476"/>
    </row>
    <row r="14" spans="1:15">
      <c r="A14" s="476"/>
      <c r="B14" s="476"/>
      <c r="C14" s="476"/>
      <c r="D14" s="476"/>
      <c r="E14" s="476"/>
      <c r="F14" s="476"/>
      <c r="G14" s="476"/>
      <c r="H14" s="476"/>
      <c r="I14" s="476"/>
      <c r="J14" s="476"/>
      <c r="K14" s="476"/>
      <c r="L14" s="476"/>
      <c r="M14" s="476"/>
      <c r="N14" s="478" t="s">
        <v>32</v>
      </c>
      <c r="O14" s="476"/>
    </row>
    <row r="15" spans="1:15">
      <c r="A15" s="476"/>
      <c r="B15" s="476"/>
      <c r="C15" s="476"/>
      <c r="D15" s="476"/>
      <c r="E15" s="476"/>
      <c r="F15" s="476"/>
      <c r="G15" s="476"/>
      <c r="H15" s="476"/>
      <c r="I15" s="476"/>
      <c r="J15" s="476"/>
      <c r="K15" s="476"/>
      <c r="L15" s="476"/>
      <c r="M15" s="476"/>
      <c r="N15" s="478" t="s">
        <v>32</v>
      </c>
      <c r="O15" s="476"/>
    </row>
    <row r="16" spans="1:15">
      <c r="A16" s="476"/>
      <c r="B16" s="476"/>
      <c r="C16" s="476"/>
      <c r="D16" s="476"/>
      <c r="E16" s="476"/>
      <c r="F16" s="476"/>
      <c r="G16" s="476"/>
      <c r="H16" s="476"/>
      <c r="I16" s="476"/>
      <c r="J16" s="476"/>
      <c r="K16" s="476"/>
      <c r="L16" s="476"/>
      <c r="M16" s="476"/>
      <c r="N16" s="478" t="s">
        <v>32</v>
      </c>
      <c r="O16" s="476"/>
    </row>
    <row r="17" spans="1:15">
      <c r="A17" s="476"/>
      <c r="B17" s="476"/>
      <c r="C17" s="476"/>
      <c r="D17" s="476"/>
      <c r="E17" s="476"/>
      <c r="F17" s="476"/>
      <c r="G17" s="476"/>
      <c r="H17" s="476"/>
      <c r="I17" s="476"/>
      <c r="J17" s="476"/>
      <c r="K17" s="476"/>
      <c r="L17" s="476"/>
      <c r="M17" s="476"/>
      <c r="N17" s="478" t="s">
        <v>32</v>
      </c>
      <c r="O17" s="476"/>
    </row>
    <row r="18" spans="1:15">
      <c r="A18" s="476"/>
      <c r="B18" s="476"/>
      <c r="C18" s="476"/>
      <c r="D18" s="476"/>
      <c r="E18" s="476"/>
      <c r="F18" s="476"/>
      <c r="G18" s="476"/>
      <c r="H18" s="476"/>
      <c r="I18" s="476"/>
      <c r="J18" s="476"/>
      <c r="K18" s="476"/>
      <c r="L18" s="476"/>
      <c r="M18" s="476"/>
      <c r="N18" s="478" t="s">
        <v>32</v>
      </c>
      <c r="O18" s="476"/>
    </row>
    <row r="19" spans="1:15">
      <c r="A19" s="476"/>
      <c r="B19" s="476"/>
      <c r="C19" s="476"/>
      <c r="D19" s="476"/>
      <c r="E19" s="476"/>
      <c r="F19" s="476"/>
      <c r="G19" s="476"/>
      <c r="H19" s="476"/>
      <c r="I19" s="476"/>
      <c r="J19" s="476"/>
      <c r="K19" s="476"/>
      <c r="L19" s="476"/>
      <c r="M19" s="476"/>
      <c r="N19" s="478" t="s">
        <v>32</v>
      </c>
      <c r="O19" s="476"/>
    </row>
    <row r="20" spans="1:15">
      <c r="A20" s="476"/>
      <c r="B20" s="476"/>
      <c r="C20" s="476"/>
      <c r="D20" s="476"/>
      <c r="E20" s="476"/>
      <c r="F20" s="476"/>
      <c r="G20" s="476"/>
      <c r="H20" s="476"/>
      <c r="I20" s="476"/>
      <c r="J20" s="476"/>
      <c r="K20" s="476"/>
      <c r="L20" s="476"/>
      <c r="M20" s="476"/>
      <c r="N20" s="478" t="s">
        <v>32</v>
      </c>
      <c r="O20" s="476"/>
    </row>
    <row r="21" spans="1:15">
      <c r="A21" s="476"/>
      <c r="B21" s="476"/>
      <c r="C21" s="476"/>
      <c r="D21" s="476"/>
      <c r="E21" s="476"/>
      <c r="F21" s="476"/>
      <c r="G21" s="476"/>
      <c r="H21" s="476"/>
      <c r="I21" s="476"/>
      <c r="J21" s="476"/>
      <c r="K21" s="476"/>
      <c r="L21" s="476"/>
      <c r="M21" s="476"/>
      <c r="N21" s="478" t="s">
        <v>32</v>
      </c>
      <c r="O21" s="476"/>
    </row>
    <row r="22" spans="1:15">
      <c r="A22" s="476"/>
      <c r="B22" s="476"/>
      <c r="C22" s="476"/>
      <c r="D22" s="476"/>
      <c r="E22" s="476"/>
      <c r="F22" s="476"/>
      <c r="G22" s="476"/>
      <c r="H22" s="476"/>
      <c r="I22" s="476"/>
      <c r="J22" s="476"/>
      <c r="K22" s="476"/>
      <c r="L22" s="476"/>
      <c r="M22" s="476"/>
      <c r="N22" s="478" t="s">
        <v>32</v>
      </c>
      <c r="O22" s="476"/>
    </row>
    <row r="23" spans="1:15">
      <c r="A23" s="476"/>
      <c r="B23" s="476"/>
      <c r="C23" s="476"/>
      <c r="D23" s="476"/>
      <c r="E23" s="476"/>
      <c r="F23" s="476"/>
      <c r="G23" s="476"/>
      <c r="H23" s="476"/>
      <c r="I23" s="476"/>
      <c r="J23" s="476"/>
      <c r="K23" s="476"/>
      <c r="L23" s="476"/>
      <c r="M23" s="476"/>
      <c r="N23" s="478" t="s">
        <v>32</v>
      </c>
      <c r="O23" s="476"/>
    </row>
    <row r="24" spans="1:15">
      <c r="A24" s="476"/>
      <c r="B24" s="476"/>
      <c r="C24" s="476"/>
      <c r="D24" s="476"/>
      <c r="E24" s="476"/>
      <c r="F24" s="476"/>
      <c r="G24" s="476"/>
      <c r="H24" s="476"/>
      <c r="I24" s="476"/>
      <c r="J24" s="476"/>
      <c r="K24" s="476"/>
      <c r="L24" s="476"/>
      <c r="M24" s="476"/>
      <c r="N24" s="478" t="s">
        <v>32</v>
      </c>
      <c r="O24" s="476"/>
    </row>
    <row r="25" spans="1:15">
      <c r="A25" s="476"/>
      <c r="B25" s="476"/>
      <c r="C25" s="476"/>
      <c r="D25" s="476"/>
      <c r="E25" s="476"/>
      <c r="F25" s="476"/>
      <c r="G25" s="476"/>
      <c r="H25" s="476"/>
      <c r="I25" s="476"/>
      <c r="J25" s="476"/>
      <c r="K25" s="476"/>
      <c r="L25" s="476"/>
      <c r="M25" s="476"/>
      <c r="N25" s="478" t="s">
        <v>32</v>
      </c>
      <c r="O25" s="476"/>
    </row>
    <row r="26" spans="1:15">
      <c r="A26" s="476"/>
      <c r="B26" s="476"/>
      <c r="C26" s="476"/>
      <c r="D26" s="476"/>
      <c r="E26" s="476"/>
      <c r="F26" s="476"/>
      <c r="G26" s="476"/>
      <c r="H26" s="476"/>
      <c r="I26" s="476"/>
      <c r="J26" s="476"/>
      <c r="K26" s="476"/>
      <c r="L26" s="476"/>
      <c r="M26" s="476"/>
      <c r="N26" s="478" t="s">
        <v>32</v>
      </c>
      <c r="O26" s="476"/>
    </row>
    <row r="27" spans="1:15">
      <c r="A27" s="476"/>
      <c r="B27" s="476"/>
      <c r="C27" s="476"/>
      <c r="D27" s="476"/>
      <c r="E27" s="476"/>
      <c r="F27" s="476"/>
      <c r="G27" s="476"/>
      <c r="H27" s="476"/>
      <c r="I27" s="476"/>
      <c r="J27" s="476"/>
      <c r="K27" s="476"/>
      <c r="L27" s="476"/>
      <c r="M27" s="476"/>
      <c r="N27" s="478" t="s">
        <v>32</v>
      </c>
      <c r="O27" s="476"/>
    </row>
    <row r="28" spans="1:15">
      <c r="A28" s="476"/>
      <c r="B28" s="476"/>
      <c r="C28" s="476"/>
      <c r="D28" s="476"/>
      <c r="E28" s="476"/>
      <c r="F28" s="476"/>
      <c r="G28" s="476"/>
      <c r="H28" s="476"/>
      <c r="I28" s="476"/>
      <c r="J28" s="476"/>
      <c r="K28" s="476"/>
      <c r="L28" s="476"/>
      <c r="M28" s="476"/>
      <c r="N28" s="478" t="s">
        <v>32</v>
      </c>
      <c r="O28" s="476"/>
    </row>
    <row r="29" spans="1:15">
      <c r="A29" s="483"/>
      <c r="B29" s="484"/>
      <c r="C29" s="484"/>
      <c r="D29" s="484"/>
      <c r="E29" s="484"/>
      <c r="F29" s="484"/>
      <c r="G29" s="484"/>
      <c r="H29" s="484"/>
      <c r="I29" s="484"/>
      <c r="J29" s="484"/>
      <c r="K29" s="484"/>
      <c r="L29" s="484"/>
      <c r="M29" s="484"/>
      <c r="N29" s="478" t="s">
        <v>50</v>
      </c>
      <c r="O29" s="476"/>
    </row>
    <row r="30" spans="1:15">
      <c r="A30" s="476"/>
      <c r="B30" s="476"/>
      <c r="C30" s="476"/>
      <c r="D30" s="476"/>
      <c r="E30" s="476"/>
      <c r="F30" s="476"/>
      <c r="G30" s="476"/>
      <c r="H30" s="476"/>
      <c r="I30" s="476"/>
      <c r="J30" s="476"/>
      <c r="K30" s="476"/>
      <c r="L30" s="476"/>
      <c r="M30" s="476"/>
      <c r="N30" s="478"/>
      <c r="O30" s="476"/>
    </row>
    <row r="31" spans="1:15">
      <c r="A31" s="476"/>
      <c r="B31" s="476"/>
      <c r="C31" s="476"/>
      <c r="D31" s="476"/>
      <c r="E31" s="476"/>
      <c r="F31" s="476"/>
      <c r="G31" s="476"/>
      <c r="H31" s="476"/>
      <c r="I31" s="476"/>
      <c r="J31" s="476"/>
      <c r="K31" s="476"/>
      <c r="L31" s="476"/>
      <c r="M31" s="476"/>
      <c r="N31" s="478" t="s">
        <v>32</v>
      </c>
      <c r="O31" s="476"/>
    </row>
    <row r="32" spans="1:15">
      <c r="A32" s="476"/>
      <c r="B32" s="476"/>
      <c r="C32" s="476"/>
      <c r="D32" s="476"/>
      <c r="E32" s="476"/>
      <c r="F32" s="476"/>
      <c r="G32" s="476"/>
      <c r="H32" s="476"/>
      <c r="I32" s="476"/>
      <c r="J32" s="476"/>
      <c r="K32" s="476"/>
      <c r="L32" s="476"/>
      <c r="M32" s="476"/>
      <c r="N32" s="478" t="s">
        <v>32</v>
      </c>
      <c r="O32" s="476"/>
    </row>
    <row r="33" spans="1:15">
      <c r="A33" s="476"/>
      <c r="B33" s="476"/>
      <c r="C33" s="476"/>
      <c r="D33" s="476"/>
      <c r="E33" s="476"/>
      <c r="F33" s="476"/>
      <c r="G33" s="476"/>
      <c r="H33" s="476"/>
      <c r="I33" s="476"/>
      <c r="J33" s="476"/>
      <c r="K33" s="476"/>
      <c r="L33" s="476"/>
      <c r="M33" s="476"/>
      <c r="N33" s="478"/>
      <c r="O33" s="476"/>
    </row>
    <row r="34" spans="1:15">
      <c r="A34" s="476"/>
      <c r="B34" s="476"/>
      <c r="C34" s="476"/>
      <c r="D34" s="476"/>
      <c r="E34" s="476"/>
      <c r="F34" s="476"/>
      <c r="G34" s="476"/>
      <c r="H34" s="476"/>
      <c r="I34" s="476"/>
      <c r="J34" s="476"/>
      <c r="K34" s="476"/>
      <c r="L34" s="476"/>
      <c r="M34" s="476"/>
      <c r="N34" s="478"/>
      <c r="O34" s="476"/>
    </row>
    <row r="35" spans="1:15">
      <c r="A35" s="476"/>
      <c r="B35" s="476"/>
      <c r="C35" s="476"/>
      <c r="D35" s="476"/>
      <c r="E35" s="476"/>
      <c r="F35" s="476"/>
      <c r="G35" s="476"/>
      <c r="H35" s="476"/>
      <c r="I35" s="476"/>
      <c r="J35" s="476"/>
      <c r="K35" s="476"/>
      <c r="L35" s="476"/>
      <c r="M35" s="476"/>
      <c r="N35" s="478"/>
      <c r="O35" s="476"/>
    </row>
    <row r="36" spans="1:15">
      <c r="A36" s="476"/>
      <c r="B36" s="476"/>
      <c r="C36" s="476"/>
      <c r="D36" s="476"/>
      <c r="E36" s="476"/>
      <c r="F36" s="476"/>
      <c r="G36" s="476"/>
      <c r="H36" s="476"/>
      <c r="I36" s="476"/>
      <c r="J36" s="476"/>
      <c r="K36" s="476"/>
      <c r="L36" s="476"/>
      <c r="M36" s="476"/>
      <c r="N36" s="478"/>
      <c r="O36" s="476"/>
    </row>
    <row r="37" spans="1:15">
      <c r="A37" s="476"/>
      <c r="B37" s="476"/>
      <c r="C37" s="476"/>
      <c r="D37" s="476"/>
      <c r="E37" s="476"/>
      <c r="F37" s="476"/>
      <c r="G37" s="476"/>
      <c r="H37" s="476"/>
      <c r="I37" s="476"/>
      <c r="J37" s="476"/>
      <c r="K37" s="476"/>
      <c r="L37" s="476"/>
      <c r="M37" s="476"/>
      <c r="N37" s="478"/>
      <c r="O37" s="476"/>
    </row>
    <row r="38" spans="1:15">
      <c r="A38" s="476"/>
      <c r="B38" s="476"/>
      <c r="C38" s="476"/>
      <c r="D38" s="476"/>
      <c r="E38" s="476"/>
      <c r="F38" s="476"/>
      <c r="G38" s="476"/>
      <c r="H38" s="476"/>
      <c r="I38" s="476"/>
      <c r="J38" s="476"/>
      <c r="K38" s="476"/>
      <c r="L38" s="476"/>
      <c r="M38" s="476"/>
      <c r="N38" s="478"/>
      <c r="O38" s="476"/>
    </row>
    <row r="39" spans="1:15">
      <c r="A39" s="476"/>
      <c r="B39" s="476"/>
      <c r="C39" s="476"/>
      <c r="D39" s="476"/>
      <c r="E39" s="476"/>
      <c r="F39" s="476"/>
      <c r="G39" s="476"/>
      <c r="H39" s="476"/>
      <c r="I39" s="476"/>
      <c r="J39" s="476"/>
      <c r="K39" s="476"/>
      <c r="L39" s="476"/>
      <c r="M39" s="476"/>
      <c r="N39" s="478"/>
      <c r="O39" s="476"/>
    </row>
    <row r="40" spans="1:15">
      <c r="A40" s="476"/>
      <c r="B40" s="476"/>
      <c r="C40" s="476"/>
      <c r="D40" s="476"/>
      <c r="E40" s="476"/>
      <c r="F40" s="476"/>
      <c r="G40" s="476"/>
      <c r="H40" s="476"/>
      <c r="I40" s="476"/>
      <c r="J40" s="476"/>
      <c r="K40" s="476"/>
      <c r="L40" s="476"/>
      <c r="M40" s="476"/>
      <c r="N40" s="478"/>
      <c r="O40" s="476"/>
    </row>
    <row r="41" spans="1:15">
      <c r="A41" s="476"/>
      <c r="B41" s="476"/>
      <c r="C41" s="476"/>
      <c r="D41" s="476"/>
      <c r="E41" s="476"/>
      <c r="F41" s="476"/>
      <c r="G41" s="476"/>
      <c r="H41" s="476"/>
      <c r="I41" s="476"/>
      <c r="J41" s="476"/>
      <c r="K41" s="476"/>
      <c r="L41" s="476"/>
      <c r="M41" s="476"/>
      <c r="N41" s="478"/>
      <c r="O41" s="476"/>
    </row>
    <row r="42" spans="1:15">
      <c r="A42" s="476"/>
      <c r="B42" s="476"/>
      <c r="C42" s="476"/>
      <c r="D42" s="476"/>
      <c r="E42" s="476"/>
      <c r="F42" s="476"/>
      <c r="G42" s="476"/>
      <c r="H42" s="476"/>
      <c r="I42" s="476"/>
      <c r="J42" s="476"/>
      <c r="K42" s="476"/>
      <c r="L42" s="476"/>
      <c r="M42" s="476"/>
      <c r="N42" s="478"/>
      <c r="O42" s="476"/>
    </row>
    <row r="43" spans="1:15">
      <c r="A43" s="476"/>
      <c r="B43" s="476"/>
      <c r="C43" s="476"/>
      <c r="D43" s="476"/>
      <c r="E43" s="476"/>
      <c r="F43" s="476"/>
      <c r="G43" s="476"/>
      <c r="H43" s="476"/>
      <c r="I43" s="476"/>
      <c r="J43" s="476"/>
      <c r="K43" s="476"/>
      <c r="L43" s="476"/>
      <c r="M43" s="476"/>
      <c r="N43" s="478"/>
      <c r="O43" s="476"/>
    </row>
    <row r="44" spans="1:15">
      <c r="A44" s="476"/>
      <c r="B44" s="476"/>
      <c r="C44" s="476"/>
      <c r="D44" s="476"/>
      <c r="E44" s="476"/>
      <c r="F44" s="476"/>
      <c r="G44" s="476"/>
      <c r="H44" s="476"/>
      <c r="I44" s="476"/>
      <c r="J44" s="476"/>
      <c r="K44" s="476"/>
      <c r="L44" s="476"/>
      <c r="M44" s="476"/>
      <c r="N44" s="478"/>
      <c r="O44" s="476"/>
    </row>
    <row r="45" spans="1:15">
      <c r="A45" s="476"/>
      <c r="B45" s="476"/>
      <c r="C45" s="476"/>
      <c r="D45" s="476"/>
      <c r="E45" s="476"/>
      <c r="F45" s="476"/>
      <c r="G45" s="476"/>
      <c r="H45" s="476"/>
      <c r="I45" s="476"/>
      <c r="J45" s="476"/>
      <c r="K45" s="476"/>
      <c r="L45" s="476"/>
      <c r="M45" s="476"/>
      <c r="N45" s="478"/>
      <c r="O45" s="476"/>
    </row>
    <row r="46" spans="1:15">
      <c r="A46" s="476"/>
      <c r="B46" s="476"/>
      <c r="C46" s="476"/>
      <c r="D46" s="476"/>
      <c r="E46" s="476"/>
      <c r="F46" s="476"/>
      <c r="G46" s="476"/>
      <c r="H46" s="476"/>
      <c r="I46" s="476"/>
      <c r="J46" s="476"/>
      <c r="K46" s="476"/>
      <c r="L46" s="476"/>
      <c r="M46" s="476"/>
      <c r="N46" s="478"/>
      <c r="O46" s="476"/>
    </row>
  </sheetData>
  <mergeCells count="1">
    <mergeCell ref="A29:M29"/>
  </mergeCells>
  <pageMargins left="0.7" right="0.7" top="0.75" bottom="0.75" header="0.3" footer="0.3"/>
  <pageSetup scale="75" orientation="landscape" r:id="rId1"/>
  <drawing r:id="rId2"/>
</worksheet>
</file>

<file path=xl/worksheets/sheet10.xml><?xml version="1.0" encoding="utf-8"?>
<worksheet xmlns="http://schemas.openxmlformats.org/spreadsheetml/2006/main" xmlns:r="http://schemas.openxmlformats.org/officeDocument/2006/relationships">
  <sheetPr codeName="Sheet15">
    <pageSetUpPr fitToPage="1"/>
  </sheetPr>
  <dimension ref="A1:Z39"/>
  <sheetViews>
    <sheetView view="pageBreakPreview" zoomScale="55" zoomScaleNormal="75" zoomScaleSheetLayoutView="55" workbookViewId="0">
      <pane xSplit="1" ySplit="10" topLeftCell="B11" activePane="bottomRight" state="frozen"/>
      <selection pane="topRight" activeCell="B1" sqref="B1"/>
      <selection pane="bottomLeft" activeCell="A11" sqref="A11"/>
      <selection pane="bottomRight" activeCell="M30" sqref="M30"/>
    </sheetView>
  </sheetViews>
  <sheetFormatPr defaultRowHeight="15"/>
  <cols>
    <col min="1" max="1" width="57.44140625" customWidth="1"/>
    <col min="2" max="2" width="6.21875" customWidth="1"/>
    <col min="3" max="3" width="9.77734375" style="56" customWidth="1"/>
    <col min="4" max="4" width="6.21875" customWidth="1"/>
    <col min="5" max="5" width="11.77734375" style="56" customWidth="1"/>
    <col min="6" max="6" width="6.21875" customWidth="1"/>
    <col min="7" max="7" width="9.77734375" style="56" customWidth="1"/>
    <col min="8" max="8" width="6.21875" customWidth="1"/>
    <col min="9" max="9" width="9.77734375" style="56" customWidth="1"/>
    <col min="10" max="10" width="10.5546875" bestFit="1" customWidth="1"/>
    <col min="11" max="11" width="12" style="56" customWidth="1"/>
    <col min="12" max="12" width="0.6640625" style="96" customWidth="1"/>
  </cols>
  <sheetData>
    <row r="1" spans="1:12" ht="20.25">
      <c r="A1" s="187" t="s">
        <v>56</v>
      </c>
      <c r="B1" s="277"/>
      <c r="C1" s="359"/>
      <c r="D1" s="277"/>
      <c r="E1" s="359"/>
      <c r="F1" s="277"/>
      <c r="G1" s="359"/>
      <c r="H1" s="277"/>
      <c r="I1" s="359"/>
      <c r="J1" s="277"/>
      <c r="K1" s="360"/>
      <c r="L1" s="93" t="s">
        <v>32</v>
      </c>
    </row>
    <row r="2" spans="1:12" ht="13.15" customHeight="1">
      <c r="A2" s="741"/>
      <c r="B2" s="741"/>
      <c r="C2" s="741"/>
      <c r="D2" s="741"/>
      <c r="E2" s="741"/>
      <c r="F2" s="741"/>
      <c r="G2" s="741"/>
      <c r="H2" s="741"/>
      <c r="I2" s="741"/>
      <c r="J2" s="741"/>
      <c r="K2" s="742"/>
      <c r="L2" s="93" t="s">
        <v>32</v>
      </c>
    </row>
    <row r="3" spans="1:12" ht="18.75">
      <c r="A3" s="703" t="s">
        <v>36</v>
      </c>
      <c r="B3" s="703"/>
      <c r="C3" s="703"/>
      <c r="D3" s="703"/>
      <c r="E3" s="703"/>
      <c r="F3" s="703"/>
      <c r="G3" s="703"/>
      <c r="H3" s="703"/>
      <c r="I3" s="703"/>
      <c r="J3" s="703"/>
      <c r="K3" s="703"/>
      <c r="L3" s="93" t="s">
        <v>32</v>
      </c>
    </row>
    <row r="4" spans="1:12" ht="16.5">
      <c r="A4" s="705" t="str">
        <f>+'B. Summary of Requirements '!A5</f>
        <v>Federal Prisoner Detention</v>
      </c>
      <c r="B4" s="705"/>
      <c r="C4" s="705"/>
      <c r="D4" s="705"/>
      <c r="E4" s="705"/>
      <c r="F4" s="705"/>
      <c r="G4" s="705"/>
      <c r="H4" s="705"/>
      <c r="I4" s="705"/>
      <c r="J4" s="705"/>
      <c r="K4" s="705"/>
      <c r="L4" s="93" t="s">
        <v>32</v>
      </c>
    </row>
    <row r="5" spans="1:12" ht="16.5">
      <c r="A5" s="705" t="str">
        <f>+'B. Summary of Requirements '!A6</f>
        <v>(Dollars in Thousands)</v>
      </c>
      <c r="B5" s="705"/>
      <c r="C5" s="705"/>
      <c r="D5" s="705"/>
      <c r="E5" s="705"/>
      <c r="F5" s="705"/>
      <c r="G5" s="705"/>
      <c r="H5" s="705"/>
      <c r="I5" s="705"/>
      <c r="J5" s="705"/>
      <c r="K5" s="705"/>
      <c r="L5" s="93" t="s">
        <v>32</v>
      </c>
    </row>
    <row r="6" spans="1:12">
      <c r="A6" s="700" t="s">
        <v>132</v>
      </c>
      <c r="B6" s="700"/>
      <c r="C6" s="700"/>
      <c r="D6" s="700"/>
      <c r="E6" s="700"/>
      <c r="F6" s="700"/>
      <c r="G6" s="700"/>
      <c r="H6" s="700"/>
      <c r="I6" s="700"/>
      <c r="J6" s="700"/>
      <c r="K6" s="700"/>
      <c r="L6" s="93" t="s">
        <v>32</v>
      </c>
    </row>
    <row r="7" spans="1:12">
      <c r="A7" s="743"/>
      <c r="B7" s="743"/>
      <c r="C7" s="743"/>
      <c r="D7" s="743"/>
      <c r="E7" s="743"/>
      <c r="F7" s="743"/>
      <c r="G7" s="743"/>
      <c r="H7" s="743"/>
      <c r="I7" s="743"/>
      <c r="J7" s="743"/>
      <c r="K7" s="743"/>
      <c r="L7" s="93" t="s">
        <v>32</v>
      </c>
    </row>
    <row r="8" spans="1:12" ht="15.75" customHeight="1">
      <c r="A8" s="744" t="s">
        <v>131</v>
      </c>
      <c r="B8" s="731" t="s">
        <v>25</v>
      </c>
      <c r="C8" s="740"/>
      <c r="D8" s="740"/>
      <c r="E8" s="740"/>
      <c r="F8" s="740"/>
      <c r="G8" s="740"/>
      <c r="H8" s="740"/>
      <c r="I8" s="740"/>
      <c r="J8" s="731" t="s">
        <v>112</v>
      </c>
      <c r="K8" s="732"/>
      <c r="L8" s="93" t="s">
        <v>32</v>
      </c>
    </row>
    <row r="9" spans="1:12" ht="55.5" customHeight="1">
      <c r="A9" s="745"/>
      <c r="B9" s="738" t="s">
        <v>20</v>
      </c>
      <c r="C9" s="739"/>
      <c r="D9" s="737" t="s">
        <v>22</v>
      </c>
      <c r="E9" s="737"/>
      <c r="F9" s="737" t="s">
        <v>23</v>
      </c>
      <c r="G9" s="737"/>
      <c r="H9" s="747" t="s">
        <v>24</v>
      </c>
      <c r="I9" s="739"/>
      <c r="J9" s="733"/>
      <c r="K9" s="734"/>
      <c r="L9" s="93" t="s">
        <v>32</v>
      </c>
    </row>
    <row r="10" spans="1:12" ht="36" customHeight="1" thickBot="1">
      <c r="A10" s="746"/>
      <c r="B10" s="185" t="s">
        <v>150</v>
      </c>
      <c r="C10" s="366" t="s">
        <v>130</v>
      </c>
      <c r="D10" s="186" t="s">
        <v>150</v>
      </c>
      <c r="E10" s="366" t="s">
        <v>130</v>
      </c>
      <c r="F10" s="186" t="s">
        <v>150</v>
      </c>
      <c r="G10" s="366" t="s">
        <v>130</v>
      </c>
      <c r="H10" s="185" t="s">
        <v>150</v>
      </c>
      <c r="I10" s="366" t="s">
        <v>130</v>
      </c>
      <c r="J10" s="185" t="s">
        <v>150</v>
      </c>
      <c r="K10" s="380" t="s">
        <v>130</v>
      </c>
      <c r="L10" s="93" t="s">
        <v>32</v>
      </c>
    </row>
    <row r="11" spans="1:12" ht="20.25">
      <c r="A11" s="385" t="s">
        <v>91</v>
      </c>
      <c r="B11" s="123"/>
      <c r="C11" s="367"/>
      <c r="D11" s="124"/>
      <c r="E11" s="373"/>
      <c r="F11" s="124"/>
      <c r="G11" s="375"/>
      <c r="H11" s="123">
        <v>-2</v>
      </c>
      <c r="I11" s="367">
        <v>-341</v>
      </c>
      <c r="J11" s="125">
        <f t="shared" ref="J11:K14" si="0">SUM(H11,F11,D11,B11)</f>
        <v>-2</v>
      </c>
      <c r="K11" s="381">
        <f t="shared" si="0"/>
        <v>-341</v>
      </c>
      <c r="L11" s="93" t="s">
        <v>32</v>
      </c>
    </row>
    <row r="12" spans="1:12" ht="20.25">
      <c r="A12" s="385" t="s">
        <v>92</v>
      </c>
      <c r="B12" s="123"/>
      <c r="C12" s="367"/>
      <c r="D12" s="124"/>
      <c r="E12" s="373"/>
      <c r="F12" s="124"/>
      <c r="G12" s="375"/>
      <c r="H12" s="123">
        <v>-10</v>
      </c>
      <c r="I12" s="367">
        <v>-1238</v>
      </c>
      <c r="J12" s="125">
        <f t="shared" si="0"/>
        <v>-10</v>
      </c>
      <c r="K12" s="381">
        <f t="shared" si="0"/>
        <v>-1238</v>
      </c>
      <c r="L12" s="93" t="s">
        <v>32</v>
      </c>
    </row>
    <row r="13" spans="1:12" ht="20.25">
      <c r="A13" s="385" t="s">
        <v>93</v>
      </c>
      <c r="B13" s="123"/>
      <c r="C13" s="367"/>
      <c r="D13" s="124"/>
      <c r="E13" s="373"/>
      <c r="F13" s="124"/>
      <c r="G13" s="375"/>
      <c r="H13" s="123">
        <v>-9</v>
      </c>
      <c r="I13" s="367">
        <v>-947</v>
      </c>
      <c r="J13" s="125">
        <f t="shared" si="0"/>
        <v>-9</v>
      </c>
      <c r="K13" s="381">
        <f t="shared" si="0"/>
        <v>-947</v>
      </c>
      <c r="L13" s="93" t="s">
        <v>32</v>
      </c>
    </row>
    <row r="14" spans="1:12" ht="20.25">
      <c r="A14" s="385" t="s">
        <v>94</v>
      </c>
      <c r="B14" s="123"/>
      <c r="C14" s="367"/>
      <c r="D14" s="124"/>
      <c r="E14" s="373"/>
      <c r="F14" s="124"/>
      <c r="G14" s="375"/>
      <c r="H14" s="123">
        <v>-6</v>
      </c>
      <c r="I14" s="367">
        <v>-534</v>
      </c>
      <c r="J14" s="125">
        <f t="shared" si="0"/>
        <v>-6</v>
      </c>
      <c r="K14" s="381">
        <f t="shared" si="0"/>
        <v>-534</v>
      </c>
      <c r="L14" s="93" t="s">
        <v>32</v>
      </c>
    </row>
    <row r="15" spans="1:12" ht="20.25">
      <c r="A15" s="385" t="s">
        <v>37</v>
      </c>
      <c r="B15" s="128">
        <f t="shared" ref="B15:K15" si="1">SUM(B11:B14)</f>
        <v>0</v>
      </c>
      <c r="C15" s="369">
        <f t="shared" si="1"/>
        <v>0</v>
      </c>
      <c r="D15" s="128">
        <f t="shared" si="1"/>
        <v>0</v>
      </c>
      <c r="E15" s="369">
        <f t="shared" si="1"/>
        <v>0</v>
      </c>
      <c r="F15" s="128">
        <f t="shared" si="1"/>
        <v>0</v>
      </c>
      <c r="G15" s="369">
        <f t="shared" si="1"/>
        <v>0</v>
      </c>
      <c r="H15" s="128">
        <f t="shared" si="1"/>
        <v>-27</v>
      </c>
      <c r="I15" s="369">
        <f t="shared" si="1"/>
        <v>-3060</v>
      </c>
      <c r="J15" s="128">
        <f t="shared" si="1"/>
        <v>-27</v>
      </c>
      <c r="K15" s="382">
        <f t="shared" si="1"/>
        <v>-3060</v>
      </c>
      <c r="L15" s="93" t="s">
        <v>32</v>
      </c>
    </row>
    <row r="16" spans="1:12" ht="20.25">
      <c r="A16" s="387"/>
      <c r="B16" s="127"/>
      <c r="C16" s="368"/>
      <c r="D16" s="126"/>
      <c r="E16" s="368"/>
      <c r="F16" s="127"/>
      <c r="G16" s="368"/>
      <c r="H16" s="127"/>
      <c r="I16" s="368"/>
      <c r="J16" s="127"/>
      <c r="K16" s="472"/>
      <c r="L16" s="93" t="s">
        <v>32</v>
      </c>
    </row>
    <row r="17" spans="1:26" ht="20.25">
      <c r="A17" s="388" t="s">
        <v>38</v>
      </c>
      <c r="B17" s="128">
        <f t="shared" ref="B17:K17" si="2">SUM(B15:B15)</f>
        <v>0</v>
      </c>
      <c r="C17" s="369">
        <f t="shared" si="2"/>
        <v>0</v>
      </c>
      <c r="D17" s="128">
        <f t="shared" si="2"/>
        <v>0</v>
      </c>
      <c r="E17" s="369">
        <f t="shared" si="2"/>
        <v>0</v>
      </c>
      <c r="F17" s="128">
        <f t="shared" si="2"/>
        <v>0</v>
      </c>
      <c r="G17" s="369">
        <f t="shared" si="2"/>
        <v>0</v>
      </c>
      <c r="H17" s="128">
        <f t="shared" si="2"/>
        <v>-27</v>
      </c>
      <c r="I17" s="369">
        <f t="shared" si="2"/>
        <v>-3060</v>
      </c>
      <c r="J17" s="128">
        <f t="shared" si="2"/>
        <v>-27</v>
      </c>
      <c r="K17" s="382">
        <f t="shared" si="2"/>
        <v>-3060</v>
      </c>
      <c r="L17" s="93" t="s">
        <v>32</v>
      </c>
    </row>
    <row r="18" spans="1:26" ht="20.25">
      <c r="A18" s="385" t="s">
        <v>95</v>
      </c>
      <c r="B18" s="123"/>
      <c r="C18" s="368"/>
      <c r="D18" s="124"/>
      <c r="E18" s="373"/>
      <c r="F18" s="124"/>
      <c r="G18" s="375"/>
      <c r="H18" s="123"/>
      <c r="I18" s="367">
        <v>-907</v>
      </c>
      <c r="J18" s="125">
        <f t="shared" ref="J18:J29" si="3">SUM(H18,F18,D18,B18)</f>
        <v>0</v>
      </c>
      <c r="K18" s="381">
        <f t="shared" ref="K18:K29" si="4">SUM(I18,G18,E18,C18)</f>
        <v>-907</v>
      </c>
      <c r="L18" s="93" t="s">
        <v>32</v>
      </c>
    </row>
    <row r="19" spans="1:26" ht="20.25">
      <c r="A19" s="385" t="s">
        <v>100</v>
      </c>
      <c r="B19" s="123"/>
      <c r="C19" s="370"/>
      <c r="D19" s="124"/>
      <c r="E19" s="373"/>
      <c r="F19" s="124"/>
      <c r="G19" s="375"/>
      <c r="H19" s="123"/>
      <c r="I19" s="367">
        <v>-136</v>
      </c>
      <c r="J19" s="125">
        <f t="shared" si="3"/>
        <v>0</v>
      </c>
      <c r="K19" s="381">
        <f t="shared" si="4"/>
        <v>-136</v>
      </c>
      <c r="L19" s="93" t="s">
        <v>32</v>
      </c>
    </row>
    <row r="20" spans="1:26" ht="20.25">
      <c r="A20" s="385" t="s">
        <v>96</v>
      </c>
      <c r="B20" s="123"/>
      <c r="C20" s="367"/>
      <c r="D20" s="124"/>
      <c r="E20" s="373"/>
      <c r="F20" s="124"/>
      <c r="G20" s="375"/>
      <c r="H20" s="123"/>
      <c r="I20" s="367">
        <v>-14</v>
      </c>
      <c r="J20" s="125">
        <f t="shared" si="3"/>
        <v>0</v>
      </c>
      <c r="K20" s="381">
        <f t="shared" si="4"/>
        <v>-14</v>
      </c>
      <c r="L20" s="93" t="s">
        <v>32</v>
      </c>
    </row>
    <row r="21" spans="1:26" ht="20.25">
      <c r="A21" s="385" t="s">
        <v>101</v>
      </c>
      <c r="B21" s="123"/>
      <c r="C21" s="367"/>
      <c r="D21" s="124"/>
      <c r="E21" s="373"/>
      <c r="F21" s="124"/>
      <c r="G21" s="375"/>
      <c r="H21" s="123"/>
      <c r="I21" s="367">
        <v>-584</v>
      </c>
      <c r="J21" s="125">
        <f t="shared" si="3"/>
        <v>0</v>
      </c>
      <c r="K21" s="381">
        <f t="shared" si="4"/>
        <v>-584</v>
      </c>
      <c r="L21" s="93" t="s">
        <v>32</v>
      </c>
    </row>
    <row r="22" spans="1:26" ht="20.25">
      <c r="A22" s="385" t="s">
        <v>102</v>
      </c>
      <c r="B22" s="123"/>
      <c r="C22" s="367"/>
      <c r="D22" s="124"/>
      <c r="E22" s="373"/>
      <c r="F22" s="124"/>
      <c r="G22" s="375"/>
      <c r="H22" s="123"/>
      <c r="I22" s="367">
        <v>-229</v>
      </c>
      <c r="J22" s="125">
        <f t="shared" si="3"/>
        <v>0</v>
      </c>
      <c r="K22" s="381">
        <f t="shared" si="4"/>
        <v>-229</v>
      </c>
      <c r="L22" s="93" t="s">
        <v>32</v>
      </c>
    </row>
    <row r="23" spans="1:26" ht="20.25">
      <c r="A23" s="385" t="s">
        <v>97</v>
      </c>
      <c r="B23" s="123"/>
      <c r="C23" s="367"/>
      <c r="D23" s="124"/>
      <c r="E23" s="373"/>
      <c r="F23" s="124"/>
      <c r="G23" s="375"/>
      <c r="H23" s="123"/>
      <c r="I23" s="367">
        <v>-3</v>
      </c>
      <c r="J23" s="125">
        <f t="shared" si="3"/>
        <v>0</v>
      </c>
      <c r="K23" s="381">
        <f t="shared" si="4"/>
        <v>-3</v>
      </c>
      <c r="L23" s="93" t="s">
        <v>32</v>
      </c>
    </row>
    <row r="24" spans="1:26" ht="20.25">
      <c r="A24" s="385" t="s">
        <v>31</v>
      </c>
      <c r="B24" s="123"/>
      <c r="C24" s="367"/>
      <c r="D24" s="124"/>
      <c r="E24" s="373"/>
      <c r="F24" s="124">
        <v>0</v>
      </c>
      <c r="G24" s="375">
        <v>-106</v>
      </c>
      <c r="H24" s="123"/>
      <c r="I24" s="367">
        <v>-397</v>
      </c>
      <c r="J24" s="125">
        <f t="shared" si="3"/>
        <v>0</v>
      </c>
      <c r="K24" s="381">
        <f t="shared" si="4"/>
        <v>-503</v>
      </c>
      <c r="L24" s="93" t="s">
        <v>32</v>
      </c>
    </row>
    <row r="25" spans="1:26" ht="20.25">
      <c r="A25" s="385" t="s">
        <v>30</v>
      </c>
      <c r="B25" s="123">
        <v>0</v>
      </c>
      <c r="C25" s="367">
        <v>59861</v>
      </c>
      <c r="D25" s="124">
        <v>0</v>
      </c>
      <c r="E25" s="373">
        <v>-20000</v>
      </c>
      <c r="F25" s="124"/>
      <c r="G25" s="375"/>
      <c r="H25" s="123"/>
      <c r="I25" s="367"/>
      <c r="J25" s="125">
        <f t="shared" si="3"/>
        <v>0</v>
      </c>
      <c r="K25" s="381">
        <f t="shared" si="4"/>
        <v>39861</v>
      </c>
      <c r="L25" s="93" t="s">
        <v>32</v>
      </c>
    </row>
    <row r="26" spans="1:26" ht="20.25">
      <c r="A26" s="385" t="s">
        <v>99</v>
      </c>
      <c r="B26" s="123"/>
      <c r="C26" s="367"/>
      <c r="D26" s="124"/>
      <c r="E26" s="373"/>
      <c r="F26" s="124"/>
      <c r="G26" s="375"/>
      <c r="H26" s="123"/>
      <c r="I26" s="367">
        <v>-155</v>
      </c>
      <c r="J26" s="125">
        <f t="shared" si="3"/>
        <v>0</v>
      </c>
      <c r="K26" s="381">
        <f t="shared" si="4"/>
        <v>-155</v>
      </c>
      <c r="L26" s="93" t="s">
        <v>32</v>
      </c>
    </row>
    <row r="27" spans="1:26" ht="20.25">
      <c r="A27" s="385" t="s">
        <v>104</v>
      </c>
      <c r="B27" s="123"/>
      <c r="C27" s="367"/>
      <c r="D27" s="124"/>
      <c r="E27" s="373"/>
      <c r="F27" s="124"/>
      <c r="G27" s="375"/>
      <c r="H27" s="123"/>
      <c r="I27" s="367">
        <v>-20</v>
      </c>
      <c r="J27" s="125">
        <f t="shared" si="3"/>
        <v>0</v>
      </c>
      <c r="K27" s="381">
        <f t="shared" si="4"/>
        <v>-20</v>
      </c>
      <c r="L27" s="93" t="s">
        <v>32</v>
      </c>
    </row>
    <row r="28" spans="1:26" ht="20.25">
      <c r="A28" s="385" t="s">
        <v>103</v>
      </c>
      <c r="B28" s="123"/>
      <c r="C28" s="367"/>
      <c r="D28" s="124"/>
      <c r="E28" s="373"/>
      <c r="F28" s="124"/>
      <c r="G28" s="375"/>
      <c r="H28" s="123"/>
      <c r="I28" s="367">
        <v>-39</v>
      </c>
      <c r="J28" s="125">
        <f t="shared" si="3"/>
        <v>0</v>
      </c>
      <c r="K28" s="381">
        <f t="shared" si="4"/>
        <v>-39</v>
      </c>
      <c r="L28" s="93" t="s">
        <v>32</v>
      </c>
    </row>
    <row r="29" spans="1:26" ht="20.25">
      <c r="A29" s="386" t="s">
        <v>98</v>
      </c>
      <c r="B29" s="126"/>
      <c r="C29" s="368"/>
      <c r="D29" s="127"/>
      <c r="E29" s="374"/>
      <c r="F29" s="127"/>
      <c r="G29" s="376"/>
      <c r="H29" s="126"/>
      <c r="I29" s="368">
        <v>-18</v>
      </c>
      <c r="J29" s="125">
        <f t="shared" si="3"/>
        <v>0</v>
      </c>
      <c r="K29" s="381">
        <f t="shared" si="4"/>
        <v>-18</v>
      </c>
      <c r="L29" s="93" t="s">
        <v>32</v>
      </c>
    </row>
    <row r="30" spans="1:26" ht="21" thickBot="1">
      <c r="A30" s="389" t="s">
        <v>195</v>
      </c>
      <c r="B30" s="161">
        <f t="shared" ref="B30:I30" si="5">SUM(B17:B29)</f>
        <v>0</v>
      </c>
      <c r="C30" s="371">
        <f t="shared" si="5"/>
        <v>59861</v>
      </c>
      <c r="D30" s="162">
        <f t="shared" si="5"/>
        <v>0</v>
      </c>
      <c r="E30" s="371">
        <f t="shared" si="5"/>
        <v>-20000</v>
      </c>
      <c r="F30" s="162">
        <f t="shared" si="5"/>
        <v>0</v>
      </c>
      <c r="G30" s="377">
        <f t="shared" si="5"/>
        <v>-106</v>
      </c>
      <c r="H30" s="161">
        <f t="shared" si="5"/>
        <v>-27</v>
      </c>
      <c r="I30" s="371">
        <f t="shared" si="5"/>
        <v>-5562</v>
      </c>
      <c r="J30" s="163">
        <f>SUM(J17:J29)</f>
        <v>-27</v>
      </c>
      <c r="K30" s="383">
        <f>SUM(K17:K29)</f>
        <v>34193</v>
      </c>
      <c r="L30" s="93" t="s">
        <v>50</v>
      </c>
    </row>
    <row r="31" spans="1:26">
      <c r="A31" s="735"/>
      <c r="B31" s="736"/>
      <c r="C31" s="736"/>
      <c r="D31" s="736"/>
      <c r="E31" s="736"/>
      <c r="F31" s="736"/>
      <c r="G31" s="736"/>
      <c r="H31" s="736"/>
      <c r="I31" s="736"/>
      <c r="J31" s="736"/>
      <c r="K31" s="736"/>
      <c r="L31" s="94"/>
      <c r="M31" s="17"/>
      <c r="N31" s="17"/>
      <c r="O31" s="17"/>
      <c r="P31" s="17"/>
      <c r="Q31" s="17"/>
      <c r="R31" s="17"/>
      <c r="S31" s="17"/>
      <c r="T31" s="17"/>
      <c r="U31" s="17"/>
      <c r="V31" s="17"/>
      <c r="W31" s="17"/>
      <c r="X31" s="17"/>
      <c r="Y31" s="17"/>
      <c r="Z31" s="17"/>
    </row>
    <row r="32" spans="1:26">
      <c r="A32" s="18"/>
      <c r="B32" s="18"/>
      <c r="C32" s="372"/>
      <c r="D32" s="18"/>
      <c r="E32" s="372"/>
      <c r="F32" s="18"/>
      <c r="G32" s="372"/>
      <c r="H32" s="18"/>
      <c r="I32" s="372"/>
      <c r="J32" s="18"/>
      <c r="K32" s="372"/>
      <c r="L32" s="95"/>
      <c r="M32" s="17"/>
      <c r="N32" s="17"/>
      <c r="O32" s="17"/>
      <c r="P32" s="17"/>
      <c r="Q32" s="17"/>
      <c r="R32" s="17"/>
      <c r="S32" s="17"/>
      <c r="T32" s="17"/>
      <c r="U32" s="17"/>
      <c r="V32" s="17"/>
      <c r="W32" s="17"/>
      <c r="X32" s="17"/>
      <c r="Y32" s="17"/>
      <c r="Z32" s="17"/>
    </row>
    <row r="34" spans="1:11" ht="18.75">
      <c r="A34" s="729"/>
      <c r="B34" s="729"/>
      <c r="C34" s="729"/>
      <c r="D34" s="729"/>
      <c r="E34" s="729"/>
      <c r="F34" s="729"/>
      <c r="G34" s="729"/>
      <c r="H34" s="729"/>
      <c r="I34" s="729"/>
      <c r="J34" s="68"/>
      <c r="K34" s="378"/>
    </row>
    <row r="35" spans="1:11" ht="18.75">
      <c r="A35" s="357"/>
      <c r="B35" s="357"/>
      <c r="C35" s="357"/>
      <c r="D35" s="357"/>
      <c r="E35" s="357"/>
      <c r="F35" s="357"/>
      <c r="G35" s="357"/>
      <c r="H35" s="357"/>
      <c r="I35" s="378"/>
      <c r="J35" s="68"/>
      <c r="K35" s="378"/>
    </row>
    <row r="36" spans="1:11" ht="141.75" customHeight="1">
      <c r="A36" s="730"/>
      <c r="B36" s="730"/>
      <c r="C36" s="730"/>
      <c r="D36" s="730"/>
      <c r="E36" s="730"/>
      <c r="F36" s="730"/>
      <c r="G36" s="730"/>
      <c r="H36" s="730"/>
      <c r="I36" s="730"/>
      <c r="J36" s="66"/>
      <c r="K36" s="379"/>
    </row>
    <row r="39" spans="1:11">
      <c r="K39" s="384"/>
    </row>
  </sheetData>
  <customSheetViews>
    <customSheetView guid="{12C66D54-5067-4346-818B-6EAB1C8A918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1"/>
      <headerFooter alignWithMargins="0">
        <oddFooter xml:space="preserve">&amp;C&amp;"Times New Roman,Regular"&amp;14Exhibit J - Financial Analysis of Program Changes&amp;12
</oddFooter>
      </headerFooter>
    </customSheetView>
    <customSheetView guid="{4148B88B-8ED7-4FDE-9459-DEB244AD0552}"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2"/>
      <headerFooter alignWithMargins="0">
        <oddFooter xml:space="preserve">&amp;C&amp;"Times New Roman,Regular"&amp;14Exhibit J - Financial Analysis of Program Changes&amp;12
</oddFooter>
      </headerFooter>
    </customSheetView>
    <customSheetView guid="{56C0A34E-45B4-448B-85E5-70B3A8E6333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3"/>
      <headerFooter alignWithMargins="0">
        <oddFooter xml:space="preserve">&amp;C&amp;"Times New Roman,Regular"&amp;14Exhibit J - Financial Analysis of Program Changes&amp;12
</oddFooter>
      </headerFooter>
    </customSheetView>
    <customSheetView guid="{3118AF25-8423-420A-806A-487665220C68}" scale="55" showPageBreaks="1" fitToPage="1" printArea="1" view="pageBreakPreview">
      <pane xSplit="1" ySplit="10" topLeftCell="B11" activePane="bottomRight" state="frozen"/>
      <selection pane="bottomRight" activeCell="W35" sqref="W35"/>
      <pageMargins left="0.25" right="0.25" top="0.5" bottom="0.5" header="0.5" footer="0.5"/>
      <printOptions horizontalCentered="1"/>
      <pageSetup scale="41" fitToHeight="0" orientation="landscape" r:id="rId4"/>
      <headerFooter alignWithMargins="0">
        <oddFooter xml:space="preserve">&amp;C&amp;"Times New Roman,Regular"&amp;14Exhibit J - Financial Analysis of Program Changes&amp;12
</oddFooter>
      </headerFooter>
    </customSheetView>
  </customSheetViews>
  <mergeCells count="16">
    <mergeCell ref="A6:K6"/>
    <mergeCell ref="B9:C9"/>
    <mergeCell ref="F9:G9"/>
    <mergeCell ref="B8:I8"/>
    <mergeCell ref="A2:K2"/>
    <mergeCell ref="A4:K4"/>
    <mergeCell ref="A3:K3"/>
    <mergeCell ref="A5:K5"/>
    <mergeCell ref="A7:K7"/>
    <mergeCell ref="A8:A10"/>
    <mergeCell ref="H9:I9"/>
    <mergeCell ref="A34:I34"/>
    <mergeCell ref="A36:I36"/>
    <mergeCell ref="J8:K9"/>
    <mergeCell ref="A31:K31"/>
    <mergeCell ref="D9:E9"/>
  </mergeCells>
  <phoneticPr fontId="0" type="noConversion"/>
  <printOptions horizontalCentered="1"/>
  <pageMargins left="0.25" right="0.25" top="0.5" bottom="0.5" header="0.5" footer="0.5"/>
  <pageSetup scale="76" fitToHeight="0" orientation="landscape" r:id="rId5"/>
  <headerFooter alignWithMargins="0">
    <oddFooter xml:space="preserve">&amp;C&amp;"Times New Roman,Regular"&amp;14Exhibit J - Financial Analysis of Program Changes&amp;12
</oddFooter>
  </headerFooter>
</worksheet>
</file>

<file path=xl/worksheets/sheet11.xml><?xml version="1.0" encoding="utf-8"?>
<worksheet xmlns="http://schemas.openxmlformats.org/spreadsheetml/2006/main" xmlns:r="http://schemas.openxmlformats.org/officeDocument/2006/relationships">
  <sheetPr codeName="Sheet16"/>
  <dimension ref="A1:N27"/>
  <sheetViews>
    <sheetView showGridLines="0" showOutlineSymbols="0" view="pageBreakPreview" zoomScale="75" zoomScaleNormal="75" zoomScaleSheetLayoutView="75" workbookViewId="0">
      <pane xSplit="1" ySplit="11" topLeftCell="B12" activePane="bottomRight" state="frozen"/>
      <selection pane="topRight" activeCell="B1" sqref="B1"/>
      <selection pane="bottomLeft" activeCell="A12" sqref="A12"/>
      <selection pane="bottomRight" activeCell="Q40" sqref="Q40"/>
    </sheetView>
  </sheetViews>
  <sheetFormatPr defaultColWidth="9.6640625" defaultRowHeight="15.75"/>
  <cols>
    <col min="1" max="1" width="57" style="7" customWidth="1"/>
    <col min="2" max="2" width="8.33203125" style="7" customWidth="1"/>
    <col min="3" max="3" width="12.109375" style="7" customWidth="1"/>
    <col min="4" max="4" width="8.77734375" style="7" customWidth="1"/>
    <col min="5" max="5" width="9.77734375" style="7" customWidth="1"/>
    <col min="6" max="6" width="9.21875" style="7" customWidth="1"/>
    <col min="7" max="7" width="9.77734375" style="7" customWidth="1"/>
    <col min="8" max="8" width="7.77734375" style="7" customWidth="1"/>
    <col min="9" max="9" width="11.77734375" style="7" bestFit="1" customWidth="1"/>
    <col min="10" max="10" width="1.21875" style="92" customWidth="1"/>
    <col min="11" max="16384" width="9.6640625" style="7"/>
  </cols>
  <sheetData>
    <row r="1" spans="1:12" ht="20.25">
      <c r="A1" s="748" t="s">
        <v>123</v>
      </c>
      <c r="B1" s="749"/>
      <c r="C1" s="749"/>
      <c r="D1" s="749"/>
      <c r="E1" s="749"/>
      <c r="F1" s="749"/>
      <c r="G1" s="749"/>
      <c r="H1" s="749"/>
      <c r="I1" s="749"/>
      <c r="J1" s="278" t="s">
        <v>32</v>
      </c>
    </row>
    <row r="2" spans="1:12" ht="18.75">
      <c r="A2" s="750"/>
      <c r="B2" s="750"/>
      <c r="C2" s="750"/>
      <c r="D2" s="750"/>
      <c r="E2" s="750"/>
      <c r="F2" s="750"/>
      <c r="G2" s="750"/>
      <c r="H2" s="750"/>
      <c r="I2" s="750"/>
      <c r="J2" s="278" t="s">
        <v>32</v>
      </c>
    </row>
    <row r="3" spans="1:12">
      <c r="A3" s="751"/>
      <c r="B3" s="751"/>
      <c r="C3" s="751"/>
      <c r="D3" s="751"/>
      <c r="E3" s="751"/>
      <c r="F3" s="751"/>
      <c r="G3" s="751"/>
      <c r="H3" s="751"/>
      <c r="I3" s="751"/>
      <c r="J3" s="278" t="s">
        <v>32</v>
      </c>
    </row>
    <row r="4" spans="1:12" ht="20.25">
      <c r="A4" s="756" t="s">
        <v>159</v>
      </c>
      <c r="B4" s="704"/>
      <c r="C4" s="704"/>
      <c r="D4" s="704"/>
      <c r="E4" s="704"/>
      <c r="F4" s="704"/>
      <c r="G4" s="704"/>
      <c r="H4" s="704"/>
      <c r="I4" s="704"/>
      <c r="J4" s="278" t="s">
        <v>32</v>
      </c>
    </row>
    <row r="5" spans="1:12" ht="18.75">
      <c r="A5" s="760" t="str">
        <f>+'B. Summary of Requirements '!A5</f>
        <v>Federal Prisoner Detention</v>
      </c>
      <c r="B5" s="701"/>
      <c r="C5" s="701"/>
      <c r="D5" s="701"/>
      <c r="E5" s="701"/>
      <c r="F5" s="701"/>
      <c r="G5" s="701"/>
      <c r="H5" s="701"/>
      <c r="I5" s="701"/>
      <c r="J5" s="278" t="s">
        <v>32</v>
      </c>
    </row>
    <row r="6" spans="1:12" ht="18.75">
      <c r="A6" s="760" t="str">
        <f>+'B. Summary of Requirements '!A6</f>
        <v>(Dollars in Thousands)</v>
      </c>
      <c r="B6" s="704"/>
      <c r="C6" s="704"/>
      <c r="D6" s="704"/>
      <c r="E6" s="704"/>
      <c r="F6" s="704"/>
      <c r="G6" s="704"/>
      <c r="H6" s="704"/>
      <c r="I6" s="704"/>
      <c r="J6" s="278" t="s">
        <v>32</v>
      </c>
    </row>
    <row r="7" spans="1:12">
      <c r="A7" s="751"/>
      <c r="B7" s="751"/>
      <c r="C7" s="751"/>
      <c r="D7" s="751"/>
      <c r="E7" s="751"/>
      <c r="F7" s="751"/>
      <c r="G7" s="751"/>
      <c r="H7" s="751"/>
      <c r="I7" s="751"/>
      <c r="J7" s="278" t="s">
        <v>32</v>
      </c>
    </row>
    <row r="8" spans="1:12" ht="16.5" thickBot="1">
      <c r="A8" s="759" t="s">
        <v>151</v>
      </c>
      <c r="B8" s="759"/>
      <c r="C8" s="759"/>
      <c r="D8" s="759"/>
      <c r="E8" s="759"/>
      <c r="F8" s="759"/>
      <c r="G8" s="759"/>
      <c r="H8" s="759"/>
      <c r="I8" s="759"/>
      <c r="J8" s="278" t="s">
        <v>32</v>
      </c>
    </row>
    <row r="9" spans="1:12">
      <c r="A9" s="761" t="s">
        <v>70</v>
      </c>
      <c r="B9" s="752" t="s">
        <v>206</v>
      </c>
      <c r="C9" s="753"/>
      <c r="D9" s="752" t="s">
        <v>201</v>
      </c>
      <c r="E9" s="753"/>
      <c r="F9" s="752" t="s">
        <v>188</v>
      </c>
      <c r="G9" s="753"/>
      <c r="H9" s="752" t="s">
        <v>60</v>
      </c>
      <c r="I9" s="757"/>
      <c r="J9" s="278" t="s">
        <v>32</v>
      </c>
    </row>
    <row r="10" spans="1:12" ht="53.25" customHeight="1">
      <c r="A10" s="762"/>
      <c r="B10" s="754"/>
      <c r="C10" s="755"/>
      <c r="D10" s="754"/>
      <c r="E10" s="755"/>
      <c r="F10" s="754"/>
      <c r="G10" s="755"/>
      <c r="H10" s="754"/>
      <c r="I10" s="758"/>
      <c r="J10" s="278" t="s">
        <v>32</v>
      </c>
    </row>
    <row r="11" spans="1:12" ht="16.5" thickBot="1">
      <c r="A11" s="763"/>
      <c r="B11" s="193" t="s">
        <v>150</v>
      </c>
      <c r="C11" s="194" t="s">
        <v>152</v>
      </c>
      <c r="D11" s="193" t="s">
        <v>150</v>
      </c>
      <c r="E11" s="194" t="s">
        <v>152</v>
      </c>
      <c r="F11" s="193" t="s">
        <v>150</v>
      </c>
      <c r="G11" s="194" t="s">
        <v>152</v>
      </c>
      <c r="H11" s="193" t="s">
        <v>150</v>
      </c>
      <c r="I11" s="440" t="s">
        <v>152</v>
      </c>
      <c r="J11" s="278" t="s">
        <v>32</v>
      </c>
    </row>
    <row r="12" spans="1:12">
      <c r="A12" s="188" t="s">
        <v>119</v>
      </c>
      <c r="B12" s="129">
        <v>2</v>
      </c>
      <c r="C12" s="130"/>
      <c r="D12" s="129">
        <v>2</v>
      </c>
      <c r="E12" s="130"/>
      <c r="F12" s="129">
        <v>0</v>
      </c>
      <c r="G12" s="130"/>
      <c r="H12" s="129">
        <f>F12-D12</f>
        <v>-2</v>
      </c>
      <c r="I12" s="441"/>
      <c r="J12" s="278" t="s">
        <v>32</v>
      </c>
    </row>
    <row r="13" spans="1:12">
      <c r="A13" s="189" t="s">
        <v>118</v>
      </c>
      <c r="B13" s="129">
        <v>10</v>
      </c>
      <c r="C13" s="130"/>
      <c r="D13" s="129">
        <v>10</v>
      </c>
      <c r="E13" s="130"/>
      <c r="F13" s="129">
        <v>0</v>
      </c>
      <c r="G13" s="130"/>
      <c r="H13" s="129">
        <f t="shared" ref="H13:H15" si="0">F13-D13</f>
        <v>-10</v>
      </c>
      <c r="I13" s="442"/>
      <c r="J13" s="278" t="s">
        <v>32</v>
      </c>
    </row>
    <row r="14" spans="1:12">
      <c r="A14" s="189" t="s">
        <v>117</v>
      </c>
      <c r="B14" s="129">
        <v>9</v>
      </c>
      <c r="C14" s="130"/>
      <c r="D14" s="129">
        <v>9</v>
      </c>
      <c r="E14" s="130"/>
      <c r="F14" s="129">
        <v>0</v>
      </c>
      <c r="G14" s="130"/>
      <c r="H14" s="129">
        <f t="shared" si="0"/>
        <v>-9</v>
      </c>
      <c r="I14" s="442"/>
      <c r="J14" s="278" t="s">
        <v>32</v>
      </c>
    </row>
    <row r="15" spans="1:12">
      <c r="A15" s="189" t="s">
        <v>116</v>
      </c>
      <c r="B15" s="129">
        <v>6</v>
      </c>
      <c r="C15" s="130"/>
      <c r="D15" s="129">
        <v>6</v>
      </c>
      <c r="E15" s="130"/>
      <c r="F15" s="129">
        <v>0</v>
      </c>
      <c r="G15" s="130"/>
      <c r="H15" s="129">
        <f t="shared" si="0"/>
        <v>-6</v>
      </c>
      <c r="I15" s="442"/>
      <c r="J15" s="278" t="s">
        <v>32</v>
      </c>
    </row>
    <row r="16" spans="1:12">
      <c r="A16" s="190" t="s">
        <v>196</v>
      </c>
      <c r="B16" s="131">
        <f>SUM(B12:B15)</f>
        <v>27</v>
      </c>
      <c r="C16" s="167"/>
      <c r="D16" s="131">
        <f>SUM(D12:D15)</f>
        <v>27</v>
      </c>
      <c r="E16" s="167"/>
      <c r="F16" s="131">
        <f>SUM(F12:F15)</f>
        <v>0</v>
      </c>
      <c r="G16" s="167"/>
      <c r="H16" s="131">
        <f>SUM(H12:H15)</f>
        <v>-27</v>
      </c>
      <c r="I16" s="443"/>
      <c r="J16" s="278" t="s">
        <v>32</v>
      </c>
      <c r="L16" s="20"/>
    </row>
    <row r="17" spans="1:14">
      <c r="A17" s="191" t="s">
        <v>46</v>
      </c>
      <c r="B17" s="132"/>
      <c r="C17" s="81">
        <v>170000</v>
      </c>
      <c r="D17" s="132"/>
      <c r="E17" s="81">
        <v>170000</v>
      </c>
      <c r="F17" s="136"/>
      <c r="G17" s="81">
        <v>0</v>
      </c>
      <c r="H17" s="132"/>
      <c r="I17" s="444"/>
      <c r="J17" s="278" t="s">
        <v>32</v>
      </c>
    </row>
    <row r="18" spans="1:14">
      <c r="A18" s="191" t="s">
        <v>105</v>
      </c>
      <c r="B18" s="133"/>
      <c r="C18" s="81">
        <v>108717</v>
      </c>
      <c r="D18" s="132"/>
      <c r="E18" s="81">
        <v>108717</v>
      </c>
      <c r="F18" s="136"/>
      <c r="G18" s="81">
        <v>0</v>
      </c>
      <c r="H18" s="132"/>
      <c r="I18" s="442"/>
      <c r="J18" s="278" t="s">
        <v>32</v>
      </c>
    </row>
    <row r="19" spans="1:14" ht="16.5" thickBot="1">
      <c r="A19" s="192" t="s">
        <v>106</v>
      </c>
      <c r="B19" s="134"/>
      <c r="C19" s="465">
        <v>14.17</v>
      </c>
      <c r="D19" s="135"/>
      <c r="E19" s="465">
        <v>14.17</v>
      </c>
      <c r="F19" s="135"/>
      <c r="G19" s="170">
        <v>0</v>
      </c>
      <c r="H19" s="135"/>
      <c r="I19" s="445"/>
      <c r="J19" s="278" t="s">
        <v>50</v>
      </c>
    </row>
    <row r="20" spans="1:14">
      <c r="A20" s="764"/>
      <c r="B20" s="684"/>
      <c r="C20" s="684"/>
      <c r="D20" s="684"/>
      <c r="E20" s="684"/>
      <c r="F20" s="684"/>
      <c r="G20" s="684"/>
      <c r="H20" s="684"/>
      <c r="I20" s="684"/>
      <c r="J20" s="684"/>
    </row>
    <row r="21" spans="1:14">
      <c r="A21" s="12"/>
      <c r="B21" s="12"/>
      <c r="C21" s="12"/>
      <c r="D21" s="12"/>
      <c r="E21" s="12"/>
      <c r="F21" s="12"/>
      <c r="G21" s="12"/>
      <c r="H21" s="12"/>
      <c r="I21" s="12"/>
      <c r="J21" s="279"/>
    </row>
    <row r="22" spans="1:14">
      <c r="A22" s="74"/>
      <c r="B22" s="64"/>
      <c r="C22" s="64"/>
      <c r="D22" s="64"/>
      <c r="E22" s="64"/>
      <c r="F22" s="64"/>
      <c r="G22" s="64"/>
      <c r="H22" s="64"/>
    </row>
    <row r="23" spans="1:14">
      <c r="A23" s="74"/>
      <c r="B23" s="64"/>
      <c r="C23" s="64"/>
      <c r="D23" s="64"/>
      <c r="E23" s="64"/>
      <c r="F23" s="64"/>
      <c r="G23" s="64"/>
      <c r="H23" s="64"/>
    </row>
    <row r="24" spans="1:14" ht="67.5" customHeight="1">
      <c r="A24" s="588"/>
      <c r="B24" s="588"/>
      <c r="C24" s="588"/>
      <c r="D24" s="588"/>
      <c r="E24" s="588"/>
      <c r="F24" s="588"/>
      <c r="G24" s="588"/>
      <c r="H24" s="588"/>
    </row>
    <row r="25" spans="1:14" ht="18.95" customHeight="1">
      <c r="A25" s="670"/>
      <c r="B25" s="671"/>
      <c r="C25" s="671"/>
      <c r="D25" s="671"/>
      <c r="E25" s="671"/>
      <c r="F25" s="671"/>
      <c r="G25" s="671"/>
      <c r="H25" s="671"/>
    </row>
    <row r="26" spans="1:14">
      <c r="A26" s="20"/>
      <c r="B26" s="20"/>
      <c r="C26" s="20"/>
      <c r="D26" s="20"/>
      <c r="E26" s="20"/>
      <c r="F26" s="20"/>
      <c r="G26" s="20"/>
      <c r="H26" s="20"/>
    </row>
    <row r="27" spans="1:14" ht="18.95" customHeight="1">
      <c r="A27" s="765"/>
      <c r="B27" s="765"/>
      <c r="C27" s="765"/>
      <c r="D27" s="765"/>
      <c r="E27" s="765"/>
      <c r="F27" s="765"/>
      <c r="G27" s="765"/>
      <c r="H27" s="765"/>
      <c r="I27" s="765"/>
      <c r="J27" s="765"/>
      <c r="K27" s="765"/>
      <c r="L27" s="765"/>
      <c r="M27" s="765"/>
      <c r="N27" s="766"/>
    </row>
  </sheetData>
  <customSheetViews>
    <customSheetView guid="{12C66D54-5067-4346-818B-6EAB1C8A9183}" scale="75" showPageBreaks="1" showGridLines="0" outlineSymbols="0" printArea="1" view="pageBreakPreview">
      <pane xSplit="1" ySplit="11" topLeftCell="B12" activePane="bottomRight" state="frozen"/>
      <selection pane="bottomRight" activeCell="H14" sqref="H14"/>
      <pageMargins left="0.5" right="0.5" top="0.5" bottom="0.55000000000000004" header="0" footer="0"/>
      <printOptions horizontalCentered="1"/>
      <pageSetup scale="67" orientation="landscape" horizontalDpi="300" verticalDpi="300" r:id="rId1"/>
      <headerFooter alignWithMargins="0">
        <oddFooter>&amp;C&amp;"Times New Roman,Regular"Exhibit K - Summary of Requirements by Grade</oddFooter>
      </headerFooter>
    </customSheetView>
    <customSheetView guid="{4148B88B-8ED7-4FDE-9459-DEB244AD0552}" scale="75" showPageBreaks="1" showGridLines="0" outlineSymbols="0" printArea="1" view="pageBreakPreview">
      <pane xSplit="1" ySplit="11" topLeftCell="B12" activePane="bottomRight" state="frozen"/>
      <selection pane="bottomRight" activeCell="E23" sqref="E23"/>
      <pageMargins left="0.5" right="0.5" top="0.5" bottom="0.55000000000000004" header="0" footer="0"/>
      <printOptions horizontalCentered="1"/>
      <pageSetup scale="67" orientation="landscape" horizontalDpi="300" verticalDpi="300" r:id="rId2"/>
      <headerFooter alignWithMargins="0">
        <oddFooter>&amp;C&amp;"Times New Roman,Regular"Exhibit K - Summary of Requirements by Grade</oddFooter>
      </headerFooter>
    </customSheetView>
    <customSheetView guid="{56C0A34E-45B4-448B-85E5-70B3A8E63333}" scale="75" showPageBreaks="1" showGridLines="0" outlineSymbols="0" printArea="1" view="pageBreakPreview">
      <pane xSplit="1" ySplit="11" topLeftCell="B12" activePane="bottomRight" state="frozen"/>
      <selection pane="bottomRight" activeCell="D9" sqref="D9:E10"/>
      <pageMargins left="0.5" right="0.5" top="0.5" bottom="0.55000000000000004" header="0" footer="0"/>
      <printOptions horizontalCentered="1"/>
      <pageSetup scale="67" orientation="landscape" horizontalDpi="300" verticalDpi="300" r:id="rId3"/>
      <headerFooter alignWithMargins="0">
        <oddFooter>&amp;C&amp;"Times New Roman,Regular"Exhibit K - Summary of Requirements by Grade</oddFooter>
      </headerFooter>
    </customSheetView>
    <customSheetView guid="{3118AF25-8423-420A-806A-487665220C68}" scale="75" showPageBreaks="1" showGridLines="0" outlineSymbols="0" printArea="1" view="pageBreakPreview">
      <pane xSplit="1" ySplit="11" topLeftCell="B24" activePane="bottomRight" state="frozen"/>
      <selection pane="bottomRight" activeCell="F29" sqref="F29"/>
      <pageMargins left="0.5" right="0.5" top="0.5" bottom="0.55000000000000004" header="0" footer="0"/>
      <printOptions horizontalCentered="1"/>
      <pageSetup scale="67" orientation="landscape" horizontalDpi="300" verticalDpi="300" r:id="rId4"/>
      <headerFooter alignWithMargins="0">
        <oddFooter>&amp;C&amp;"Times New Roman,Regular"Exhibit K - Summary of Requirements by Grade</oddFooter>
      </headerFooter>
    </customSheetView>
  </customSheetViews>
  <mergeCells count="17">
    <mergeCell ref="A27:N27"/>
    <mergeCell ref="A1:I1"/>
    <mergeCell ref="A2:I2"/>
    <mergeCell ref="A3:I3"/>
    <mergeCell ref="A24:H24"/>
    <mergeCell ref="A25:H25"/>
    <mergeCell ref="B9:C10"/>
    <mergeCell ref="A4:I4"/>
    <mergeCell ref="D9:E10"/>
    <mergeCell ref="F9:G10"/>
    <mergeCell ref="H9:I10"/>
    <mergeCell ref="A8:I8"/>
    <mergeCell ref="A6:I6"/>
    <mergeCell ref="A5:I5"/>
    <mergeCell ref="A9:A11"/>
    <mergeCell ref="A20:J20"/>
    <mergeCell ref="A7:I7"/>
  </mergeCells>
  <phoneticPr fontId="0" type="noConversion"/>
  <printOptions horizontalCentered="1"/>
  <pageMargins left="0.5" right="0.5" top="0.5" bottom="0.55000000000000004" header="0" footer="0"/>
  <pageSetup scale="67" orientation="landscape" horizontalDpi="300" verticalDpi="300" r:id="rId5"/>
  <headerFooter alignWithMargins="0">
    <oddFooter>&amp;C&amp;"Times New Roman,Regular"Exhibit K - Summary of Requirements by Grade</oddFooter>
  </headerFooter>
</worksheet>
</file>

<file path=xl/worksheets/sheet12.xml><?xml version="1.0" encoding="utf-8"?>
<worksheet xmlns="http://schemas.openxmlformats.org/spreadsheetml/2006/main" xmlns:r="http://schemas.openxmlformats.org/officeDocument/2006/relationships">
  <sheetPr codeName="Sheet17"/>
  <dimension ref="A1:Z196"/>
  <sheetViews>
    <sheetView tabSelected="1" view="pageBreakPreview" zoomScale="75" zoomScaleNormal="75" zoomScaleSheetLayoutView="50" workbookViewId="0">
      <pane xSplit="1" ySplit="9" topLeftCell="B10" activePane="bottomRight" state="frozen"/>
      <selection pane="topRight" activeCell="B1" sqref="B1"/>
      <selection pane="bottomLeft" activeCell="A10" sqref="A10"/>
      <selection pane="bottomRight" activeCell="A4" sqref="A4:I4"/>
    </sheetView>
  </sheetViews>
  <sheetFormatPr defaultRowHeight="15.75"/>
  <cols>
    <col min="1" max="1" width="65.33203125" style="3" customWidth="1"/>
    <col min="2" max="2" width="8.88671875" style="3"/>
    <col min="3" max="3" width="11.77734375" style="3" customWidth="1"/>
    <col min="4" max="4" width="8.88671875" style="3"/>
    <col min="5" max="5" width="10.6640625" style="3" customWidth="1"/>
    <col min="6" max="6" width="8.88671875" style="3"/>
    <col min="7" max="7" width="11" style="3" customWidth="1"/>
    <col min="8" max="8" width="8.88671875" style="3"/>
    <col min="9" max="9" width="11.33203125" style="3" customWidth="1"/>
    <col min="10" max="12" width="8.88671875" style="3" hidden="1" customWidth="1"/>
    <col min="13" max="13" width="1" style="90" customWidth="1"/>
    <col min="15" max="16384" width="8.88671875" style="3"/>
  </cols>
  <sheetData>
    <row r="1" spans="1:13" ht="19.149999999999999" customHeight="1">
      <c r="A1" s="495" t="s">
        <v>122</v>
      </c>
      <c r="B1" s="768"/>
      <c r="C1" s="768"/>
      <c r="D1" s="768"/>
      <c r="E1" s="768"/>
      <c r="F1" s="768"/>
      <c r="G1" s="768"/>
      <c r="H1" s="768"/>
      <c r="I1" s="768"/>
      <c r="M1" s="89" t="s">
        <v>32</v>
      </c>
    </row>
    <row r="2" spans="1:13" ht="19.149999999999999" customHeight="1">
      <c r="A2" s="786"/>
      <c r="B2" s="787"/>
      <c r="C2" s="787"/>
      <c r="D2" s="787"/>
      <c r="E2" s="787"/>
      <c r="F2" s="787"/>
      <c r="G2" s="787"/>
      <c r="H2" s="787"/>
      <c r="I2" s="787"/>
      <c r="M2" s="89" t="s">
        <v>32</v>
      </c>
    </row>
    <row r="3" spans="1:13" ht="18.75">
      <c r="A3" s="788" t="s">
        <v>110</v>
      </c>
      <c r="B3" s="768"/>
      <c r="C3" s="768"/>
      <c r="D3" s="768"/>
      <c r="E3" s="768"/>
      <c r="F3" s="768"/>
      <c r="G3" s="768"/>
      <c r="H3" s="768"/>
      <c r="I3" s="768"/>
      <c r="M3" s="89" t="s">
        <v>32</v>
      </c>
    </row>
    <row r="4" spans="1:13" ht="16.5">
      <c r="A4" s="726" t="str">
        <f>+'B. Summary of Requirements '!A5</f>
        <v>Federal Prisoner Detention</v>
      </c>
      <c r="B4" s="768"/>
      <c r="C4" s="768"/>
      <c r="D4" s="768"/>
      <c r="E4" s="768"/>
      <c r="F4" s="768"/>
      <c r="G4" s="768"/>
      <c r="H4" s="768"/>
      <c r="I4" s="768"/>
      <c r="M4" s="89" t="s">
        <v>32</v>
      </c>
    </row>
    <row r="5" spans="1:13" ht="16.5">
      <c r="A5" s="726" t="str">
        <f>+'B. Summary of Requirements '!A6</f>
        <v>(Dollars in Thousands)</v>
      </c>
      <c r="B5" s="768"/>
      <c r="C5" s="768"/>
      <c r="D5" s="768"/>
      <c r="E5" s="768"/>
      <c r="F5" s="768"/>
      <c r="G5" s="768"/>
      <c r="H5" s="768"/>
      <c r="I5" s="768"/>
      <c r="M5" s="89" t="s">
        <v>32</v>
      </c>
    </row>
    <row r="6" spans="1:13">
      <c r="A6" s="771"/>
      <c r="B6" s="768"/>
      <c r="C6" s="768"/>
      <c r="D6" s="768"/>
      <c r="E6" s="768"/>
      <c r="F6" s="768"/>
      <c r="G6" s="768"/>
      <c r="H6" s="768"/>
      <c r="I6" s="768"/>
      <c r="M6" s="89" t="s">
        <v>32</v>
      </c>
    </row>
    <row r="7" spans="1:13" ht="11.25" customHeight="1">
      <c r="A7" s="645"/>
      <c r="B7" s="645"/>
      <c r="C7" s="645"/>
      <c r="D7" s="645"/>
      <c r="E7" s="645"/>
      <c r="F7" s="645"/>
      <c r="G7" s="645"/>
      <c r="H7" s="645"/>
      <c r="I7" s="645"/>
      <c r="M7" s="89" t="s">
        <v>32</v>
      </c>
    </row>
    <row r="8" spans="1:13" ht="44.25" customHeight="1">
      <c r="A8" s="769" t="s">
        <v>107</v>
      </c>
      <c r="B8" s="772" t="s">
        <v>197</v>
      </c>
      <c r="C8" s="773"/>
      <c r="D8" s="777" t="s">
        <v>192</v>
      </c>
      <c r="E8" s="778"/>
      <c r="F8" s="774" t="s">
        <v>188</v>
      </c>
      <c r="G8" s="776"/>
      <c r="H8" s="774" t="s">
        <v>174</v>
      </c>
      <c r="I8" s="775"/>
      <c r="J8" s="7"/>
      <c r="M8" s="89" t="s">
        <v>32</v>
      </c>
    </row>
    <row r="9" spans="1:13" ht="25.5" customHeight="1" thickBot="1">
      <c r="A9" s="770"/>
      <c r="B9" s="203" t="s">
        <v>65</v>
      </c>
      <c r="C9" s="204" t="s">
        <v>152</v>
      </c>
      <c r="D9" s="203" t="s">
        <v>65</v>
      </c>
      <c r="E9" s="204" t="s">
        <v>152</v>
      </c>
      <c r="F9" s="203" t="s">
        <v>65</v>
      </c>
      <c r="G9" s="204" t="s">
        <v>152</v>
      </c>
      <c r="H9" s="203" t="s">
        <v>65</v>
      </c>
      <c r="I9" s="205" t="s">
        <v>152</v>
      </c>
      <c r="J9" s="7"/>
      <c r="M9" s="89" t="s">
        <v>32</v>
      </c>
    </row>
    <row r="10" spans="1:13">
      <c r="A10" s="195" t="s">
        <v>44</v>
      </c>
      <c r="B10" s="137">
        <v>22</v>
      </c>
      <c r="C10" s="233">
        <v>2998</v>
      </c>
      <c r="D10" s="137">
        <v>27</v>
      </c>
      <c r="E10" s="233">
        <v>2998</v>
      </c>
      <c r="F10" s="137"/>
      <c r="G10" s="233"/>
      <c r="H10" s="137">
        <f t="shared" ref="H10:I15" si="0">F10-D10</f>
        <v>-27</v>
      </c>
      <c r="I10" s="234">
        <f t="shared" si="0"/>
        <v>-2998</v>
      </c>
      <c r="J10" s="7"/>
      <c r="M10" s="89" t="s">
        <v>32</v>
      </c>
    </row>
    <row r="11" spans="1:13">
      <c r="A11" s="196" t="s">
        <v>90</v>
      </c>
      <c r="B11" s="137"/>
      <c r="C11" s="138"/>
      <c r="D11" s="137"/>
      <c r="E11" s="138"/>
      <c r="F11" s="137"/>
      <c r="G11" s="138"/>
      <c r="H11" s="137">
        <f t="shared" si="0"/>
        <v>0</v>
      </c>
      <c r="I11" s="121">
        <f t="shared" si="0"/>
        <v>0</v>
      </c>
      <c r="J11" s="16" t="s">
        <v>63</v>
      </c>
      <c r="K11" s="3" t="s">
        <v>64</v>
      </c>
      <c r="M11" s="89" t="s">
        <v>32</v>
      </c>
    </row>
    <row r="12" spans="1:13">
      <c r="A12" s="196" t="s">
        <v>72</v>
      </c>
      <c r="B12" s="348">
        <f t="shared" ref="B12:G12" si="1">B13+B14</f>
        <v>0</v>
      </c>
      <c r="C12" s="138">
        <f t="shared" si="1"/>
        <v>0</v>
      </c>
      <c r="D12" s="348">
        <f t="shared" si="1"/>
        <v>0</v>
      </c>
      <c r="E12" s="138">
        <f t="shared" si="1"/>
        <v>0</v>
      </c>
      <c r="F12" s="348">
        <f t="shared" si="1"/>
        <v>0</v>
      </c>
      <c r="G12" s="138">
        <f t="shared" si="1"/>
        <v>0</v>
      </c>
      <c r="H12" s="137">
        <f t="shared" si="0"/>
        <v>0</v>
      </c>
      <c r="I12" s="121">
        <f t="shared" si="0"/>
        <v>0</v>
      </c>
      <c r="J12" s="7">
        <v>93</v>
      </c>
      <c r="M12" s="89" t="s">
        <v>32</v>
      </c>
    </row>
    <row r="13" spans="1:13">
      <c r="A13" s="197" t="s">
        <v>74</v>
      </c>
      <c r="B13" s="143"/>
      <c r="C13" s="144"/>
      <c r="D13" s="143"/>
      <c r="E13" s="144"/>
      <c r="F13" s="143"/>
      <c r="G13" s="144"/>
      <c r="H13" s="143">
        <f t="shared" si="0"/>
        <v>0</v>
      </c>
      <c r="I13" s="145">
        <f t="shared" si="0"/>
        <v>0</v>
      </c>
      <c r="J13" s="7"/>
      <c r="M13" s="89" t="s">
        <v>32</v>
      </c>
    </row>
    <row r="14" spans="1:13">
      <c r="A14" s="197" t="s">
        <v>73</v>
      </c>
      <c r="B14" s="143"/>
      <c r="C14" s="144"/>
      <c r="D14" s="143"/>
      <c r="E14" s="144"/>
      <c r="F14" s="143"/>
      <c r="G14" s="144"/>
      <c r="H14" s="143">
        <f t="shared" si="0"/>
        <v>0</v>
      </c>
      <c r="I14" s="145">
        <f t="shared" si="0"/>
        <v>0</v>
      </c>
      <c r="J14" s="7"/>
      <c r="M14" s="89" t="s">
        <v>32</v>
      </c>
    </row>
    <row r="15" spans="1:13">
      <c r="A15" s="198" t="s">
        <v>75</v>
      </c>
      <c r="B15" s="146"/>
      <c r="C15" s="147"/>
      <c r="D15" s="146"/>
      <c r="E15" s="147"/>
      <c r="F15" s="146"/>
      <c r="G15" s="147"/>
      <c r="H15" s="137">
        <f t="shared" si="0"/>
        <v>0</v>
      </c>
      <c r="I15" s="121">
        <f t="shared" si="0"/>
        <v>0</v>
      </c>
      <c r="J15" s="7"/>
      <c r="M15" s="89" t="s">
        <v>32</v>
      </c>
    </row>
    <row r="16" spans="1:13">
      <c r="A16" s="199" t="s">
        <v>45</v>
      </c>
      <c r="B16" s="148">
        <f>+B10+B11+B12+B15</f>
        <v>22</v>
      </c>
      <c r="C16" s="149">
        <f t="shared" ref="C16:I16" si="2">+C10+C11+C12+C15</f>
        <v>2998</v>
      </c>
      <c r="D16" s="148">
        <f>+D10+D11+D12+D15</f>
        <v>27</v>
      </c>
      <c r="E16" s="149">
        <f t="shared" si="2"/>
        <v>2998</v>
      </c>
      <c r="F16" s="148">
        <f t="shared" si="2"/>
        <v>0</v>
      </c>
      <c r="G16" s="347">
        <f t="shared" si="2"/>
        <v>0</v>
      </c>
      <c r="H16" s="149">
        <f>+H10+H11+H12+H15</f>
        <v>-27</v>
      </c>
      <c r="I16" s="347">
        <f t="shared" si="2"/>
        <v>-2998</v>
      </c>
      <c r="J16" s="24">
        <f>697+630+957+2333</f>
        <v>4617</v>
      </c>
      <c r="K16" s="3">
        <f>2451-93</f>
        <v>2358</v>
      </c>
      <c r="L16" s="3">
        <f>+E16-G16</f>
        <v>2998</v>
      </c>
      <c r="M16" s="89" t="s">
        <v>32</v>
      </c>
    </row>
    <row r="17" spans="1:15">
      <c r="A17" s="196" t="s">
        <v>108</v>
      </c>
      <c r="B17" s="137"/>
      <c r="C17" s="138"/>
      <c r="D17" s="137"/>
      <c r="E17" s="138"/>
      <c r="F17" s="137"/>
      <c r="G17" s="138"/>
      <c r="H17" s="137"/>
      <c r="I17" s="121"/>
      <c r="J17" s="7"/>
      <c r="M17" s="89" t="s">
        <v>32</v>
      </c>
    </row>
    <row r="18" spans="1:15">
      <c r="A18" s="200" t="s">
        <v>77</v>
      </c>
      <c r="B18" s="137"/>
      <c r="C18" s="138">
        <v>883</v>
      </c>
      <c r="D18" s="137"/>
      <c r="E18" s="138">
        <v>883</v>
      </c>
      <c r="F18" s="137"/>
      <c r="G18" s="138">
        <v>0</v>
      </c>
      <c r="H18" s="137"/>
      <c r="I18" s="121">
        <f>G18-E18</f>
        <v>-883</v>
      </c>
      <c r="J18" s="7">
        <v>359</v>
      </c>
      <c r="K18" s="3">
        <f>1171+93</f>
        <v>1264</v>
      </c>
      <c r="L18" s="3">
        <f t="shared" ref="L18:L33" si="3">+E18-G18</f>
        <v>883</v>
      </c>
      <c r="M18" s="89" t="s">
        <v>32</v>
      </c>
    </row>
    <row r="19" spans="1:15">
      <c r="A19" s="200" t="s">
        <v>78</v>
      </c>
      <c r="B19" s="137"/>
      <c r="C19" s="138">
        <v>81</v>
      </c>
      <c r="D19" s="137"/>
      <c r="E19" s="138">
        <v>81</v>
      </c>
      <c r="F19" s="137"/>
      <c r="G19" s="138">
        <v>0</v>
      </c>
      <c r="H19" s="137"/>
      <c r="I19" s="121">
        <f t="shared" ref="I19:I32" si="4">G19-E19</f>
        <v>-81</v>
      </c>
      <c r="J19" s="7"/>
      <c r="K19" s="3">
        <v>110</v>
      </c>
      <c r="L19" s="3">
        <f t="shared" si="3"/>
        <v>81</v>
      </c>
      <c r="M19" s="89" t="s">
        <v>32</v>
      </c>
    </row>
    <row r="20" spans="1:15">
      <c r="A20" s="200" t="s">
        <v>79</v>
      </c>
      <c r="B20" s="137"/>
      <c r="C20" s="138">
        <v>8</v>
      </c>
      <c r="D20" s="137"/>
      <c r="E20" s="138">
        <v>8</v>
      </c>
      <c r="F20" s="137"/>
      <c r="G20" s="138">
        <v>0</v>
      </c>
      <c r="H20" s="137"/>
      <c r="I20" s="121">
        <f t="shared" si="4"/>
        <v>-8</v>
      </c>
      <c r="J20" s="7"/>
      <c r="K20" s="3">
        <v>0</v>
      </c>
      <c r="L20" s="3">
        <f t="shared" si="3"/>
        <v>8</v>
      </c>
      <c r="M20" s="89" t="s">
        <v>32</v>
      </c>
    </row>
    <row r="21" spans="1:15">
      <c r="A21" s="200" t="s">
        <v>121</v>
      </c>
      <c r="B21" s="137"/>
      <c r="C21" s="138">
        <v>584</v>
      </c>
      <c r="D21" s="137"/>
      <c r="E21" s="138">
        <v>567</v>
      </c>
      <c r="F21" s="137"/>
      <c r="G21" s="138">
        <v>0</v>
      </c>
      <c r="H21" s="137"/>
      <c r="I21" s="121">
        <f t="shared" si="4"/>
        <v>-567</v>
      </c>
      <c r="J21" s="7">
        <f>4220-576</f>
        <v>3644</v>
      </c>
      <c r="L21" s="3">
        <f t="shared" si="3"/>
        <v>567</v>
      </c>
      <c r="M21" s="89" t="s">
        <v>32</v>
      </c>
    </row>
    <row r="22" spans="1:15">
      <c r="A22" s="200" t="s">
        <v>210</v>
      </c>
      <c r="B22" s="137"/>
      <c r="C22" s="138">
        <v>29</v>
      </c>
      <c r="D22" s="137"/>
      <c r="E22" s="138">
        <v>29</v>
      </c>
      <c r="F22" s="137"/>
      <c r="G22" s="138">
        <v>0</v>
      </c>
      <c r="H22" s="137"/>
      <c r="I22" s="121">
        <f t="shared" si="4"/>
        <v>-29</v>
      </c>
      <c r="J22" s="7"/>
      <c r="L22" s="3">
        <f t="shared" si="3"/>
        <v>29</v>
      </c>
      <c r="M22" s="89" t="s">
        <v>32</v>
      </c>
    </row>
    <row r="23" spans="1:15">
      <c r="A23" s="200" t="s">
        <v>80</v>
      </c>
      <c r="B23" s="137"/>
      <c r="C23" s="138">
        <f>74+30</f>
        <v>104</v>
      </c>
      <c r="D23" s="137"/>
      <c r="E23" s="138">
        <v>104</v>
      </c>
      <c r="F23" s="137"/>
      <c r="G23" s="138">
        <v>0</v>
      </c>
      <c r="H23" s="137"/>
      <c r="I23" s="121">
        <f t="shared" si="4"/>
        <v>-104</v>
      </c>
      <c r="J23" s="7">
        <v>332</v>
      </c>
      <c r="K23" s="3">
        <v>175</v>
      </c>
      <c r="L23" s="3">
        <f t="shared" si="3"/>
        <v>104</v>
      </c>
      <c r="M23" s="89" t="s">
        <v>32</v>
      </c>
    </row>
    <row r="24" spans="1:15">
      <c r="A24" s="200" t="s">
        <v>81</v>
      </c>
      <c r="B24" s="137"/>
      <c r="C24" s="138">
        <v>1</v>
      </c>
      <c r="D24" s="137"/>
      <c r="E24" s="138">
        <v>1</v>
      </c>
      <c r="F24" s="137"/>
      <c r="G24" s="138">
        <v>0</v>
      </c>
      <c r="H24" s="137"/>
      <c r="I24" s="121">
        <f t="shared" si="4"/>
        <v>-1</v>
      </c>
      <c r="J24" s="7"/>
      <c r="L24" s="3">
        <f t="shared" si="3"/>
        <v>1</v>
      </c>
      <c r="M24" s="89" t="s">
        <v>32</v>
      </c>
    </row>
    <row r="25" spans="1:15">
      <c r="A25" s="200" t="s">
        <v>82</v>
      </c>
      <c r="B25" s="137"/>
      <c r="C25" s="138">
        <f>5041+14057</f>
        <v>19098</v>
      </c>
      <c r="D25" s="137"/>
      <c r="E25" s="138">
        <v>18000</v>
      </c>
      <c r="F25" s="137"/>
      <c r="G25" s="138">
        <v>18000</v>
      </c>
      <c r="H25" s="137"/>
      <c r="I25" s="121">
        <f t="shared" si="4"/>
        <v>0</v>
      </c>
      <c r="J25" s="7"/>
      <c r="K25" s="3">
        <v>14918</v>
      </c>
      <c r="L25" s="3">
        <f t="shared" si="3"/>
        <v>0</v>
      </c>
      <c r="M25" s="89" t="s">
        <v>32</v>
      </c>
    </row>
    <row r="26" spans="1:15">
      <c r="A26" s="200" t="s">
        <v>83</v>
      </c>
      <c r="B26" s="137"/>
      <c r="C26" s="138">
        <v>44255</v>
      </c>
      <c r="D26" s="137"/>
      <c r="E26" s="138">
        <v>44255</v>
      </c>
      <c r="F26" s="137"/>
      <c r="G26" s="138">
        <v>45150</v>
      </c>
      <c r="H26" s="137"/>
      <c r="I26" s="121">
        <f t="shared" si="4"/>
        <v>895</v>
      </c>
      <c r="J26" s="7">
        <v>276</v>
      </c>
      <c r="K26" s="3">
        <v>14853</v>
      </c>
      <c r="L26" s="3">
        <f t="shared" si="3"/>
        <v>-895</v>
      </c>
      <c r="M26" s="89" t="s">
        <v>32</v>
      </c>
    </row>
    <row r="27" spans="1:15">
      <c r="A27" s="200" t="s">
        <v>198</v>
      </c>
      <c r="B27" s="137"/>
      <c r="C27" s="138">
        <v>1327</v>
      </c>
      <c r="D27" s="137"/>
      <c r="E27" s="138">
        <v>1327</v>
      </c>
      <c r="F27" s="137"/>
      <c r="G27" s="138">
        <v>0</v>
      </c>
      <c r="H27" s="137"/>
      <c r="I27" s="121">
        <f t="shared" si="4"/>
        <v>-1327</v>
      </c>
      <c r="J27" s="7"/>
      <c r="K27" s="3">
        <v>135</v>
      </c>
      <c r="L27" s="3">
        <f t="shared" si="3"/>
        <v>1327</v>
      </c>
      <c r="M27" s="89" t="s">
        <v>32</v>
      </c>
    </row>
    <row r="28" spans="1:15">
      <c r="A28" s="200" t="s">
        <v>211</v>
      </c>
      <c r="B28" s="137"/>
      <c r="C28" s="138">
        <v>14520</v>
      </c>
      <c r="D28" s="137"/>
      <c r="E28" s="138">
        <v>18000</v>
      </c>
      <c r="F28" s="137"/>
      <c r="G28" s="138">
        <v>18000</v>
      </c>
      <c r="H28" s="137"/>
      <c r="I28" s="121">
        <f t="shared" si="4"/>
        <v>0</v>
      </c>
      <c r="J28" s="7"/>
      <c r="L28" s="3">
        <f t="shared" si="3"/>
        <v>0</v>
      </c>
      <c r="M28" s="89" t="s">
        <v>32</v>
      </c>
      <c r="O28" s="24"/>
    </row>
    <row r="29" spans="1:15">
      <c r="A29" s="200" t="s">
        <v>125</v>
      </c>
      <c r="B29" s="137"/>
      <c r="C29" s="138">
        <v>28</v>
      </c>
      <c r="D29" s="137"/>
      <c r="E29" s="138">
        <v>28</v>
      </c>
      <c r="F29" s="137"/>
      <c r="G29" s="138">
        <v>0</v>
      </c>
      <c r="H29" s="137"/>
      <c r="I29" s="121">
        <f t="shared" si="4"/>
        <v>-28</v>
      </c>
      <c r="J29" s="7"/>
      <c r="L29" s="3">
        <f t="shared" si="3"/>
        <v>28</v>
      </c>
      <c r="M29" s="89" t="s">
        <v>32</v>
      </c>
    </row>
    <row r="30" spans="1:15">
      <c r="A30" s="200" t="s">
        <v>212</v>
      </c>
      <c r="B30" s="137"/>
      <c r="C30" s="138">
        <f>1342351+111960</f>
        <v>1454311</v>
      </c>
      <c r="D30" s="137"/>
      <c r="E30" s="466">
        <f>1454311+42321+28184</f>
        <v>1524816</v>
      </c>
      <c r="F30" s="137"/>
      <c r="G30" s="138">
        <f>1623085-21480-14640+120</f>
        <v>1587085</v>
      </c>
      <c r="H30" s="137"/>
      <c r="I30" s="121">
        <f t="shared" si="4"/>
        <v>62269</v>
      </c>
      <c r="J30" s="7"/>
      <c r="K30" s="3">
        <v>10</v>
      </c>
      <c r="L30" s="3">
        <f t="shared" si="3"/>
        <v>-62269</v>
      </c>
      <c r="M30" s="89" t="s">
        <v>32</v>
      </c>
      <c r="O30" s="24"/>
    </row>
    <row r="31" spans="1:15">
      <c r="A31" s="200" t="s">
        <v>84</v>
      </c>
      <c r="B31" s="137"/>
      <c r="C31" s="138">
        <v>25</v>
      </c>
      <c r="D31" s="137"/>
      <c r="E31" s="138">
        <v>25</v>
      </c>
      <c r="F31" s="137"/>
      <c r="G31" s="138">
        <v>0</v>
      </c>
      <c r="H31" s="137"/>
      <c r="I31" s="121">
        <f t="shared" si="4"/>
        <v>-25</v>
      </c>
      <c r="J31" s="7"/>
      <c r="K31" s="3">
        <v>85</v>
      </c>
      <c r="L31" s="3">
        <f t="shared" si="3"/>
        <v>25</v>
      </c>
      <c r="M31" s="89" t="s">
        <v>32</v>
      </c>
      <c r="O31" s="24"/>
    </row>
    <row r="32" spans="1:15">
      <c r="A32" s="200" t="s">
        <v>85</v>
      </c>
      <c r="B32" s="137"/>
      <c r="C32" s="138">
        <v>22</v>
      </c>
      <c r="D32" s="137"/>
      <c r="E32" s="138">
        <v>22</v>
      </c>
      <c r="F32" s="137"/>
      <c r="G32" s="138">
        <v>0</v>
      </c>
      <c r="H32" s="137"/>
      <c r="I32" s="121">
        <f t="shared" si="4"/>
        <v>-22</v>
      </c>
      <c r="J32" s="7"/>
      <c r="K32" s="3">
        <v>37758</v>
      </c>
      <c r="L32" s="3">
        <f t="shared" si="3"/>
        <v>22</v>
      </c>
      <c r="M32" s="89" t="s">
        <v>32</v>
      </c>
    </row>
    <row r="33" spans="1:26">
      <c r="A33" s="201" t="s">
        <v>86</v>
      </c>
      <c r="B33" s="87"/>
      <c r="C33" s="53">
        <f>SUM(C16:C32)</f>
        <v>1538274</v>
      </c>
      <c r="D33" s="87"/>
      <c r="E33" s="53">
        <f>SUM(E16:E32)</f>
        <v>1611144</v>
      </c>
      <c r="F33" s="87"/>
      <c r="G33" s="53">
        <f>SUM(G16:G32)</f>
        <v>1668235</v>
      </c>
      <c r="H33" s="87"/>
      <c r="I33" s="52">
        <f>SUM(I16:I32)</f>
        <v>57091</v>
      </c>
      <c r="J33" s="7">
        <f>SUM(J12:J32)</f>
        <v>9321</v>
      </c>
      <c r="K33" s="3">
        <f>SUM(K16:K32)</f>
        <v>71666</v>
      </c>
      <c r="L33" s="3">
        <f t="shared" si="3"/>
        <v>-57091</v>
      </c>
      <c r="M33" s="89" t="s">
        <v>32</v>
      </c>
    </row>
    <row r="34" spans="1:26" ht="16.899999999999999" customHeight="1">
      <c r="A34" s="202" t="s">
        <v>87</v>
      </c>
      <c r="B34" s="140"/>
      <c r="C34" s="141">
        <v>-38134</v>
      </c>
      <c r="D34" s="140"/>
      <c r="E34" s="141">
        <v>-26516</v>
      </c>
      <c r="F34" s="140"/>
      <c r="G34" s="141"/>
      <c r="H34" s="140"/>
      <c r="I34" s="142"/>
      <c r="J34" s="7"/>
      <c r="M34" s="89" t="s">
        <v>32</v>
      </c>
      <c r="O34" s="434"/>
    </row>
    <row r="35" spans="1:26">
      <c r="A35" s="202" t="s">
        <v>88</v>
      </c>
      <c r="B35" s="140"/>
      <c r="C35" s="141">
        <v>26516</v>
      </c>
      <c r="D35" s="140"/>
      <c r="E35" s="141"/>
      <c r="F35" s="140"/>
      <c r="G35" s="141"/>
      <c r="H35" s="140"/>
      <c r="I35" s="142"/>
      <c r="J35" s="7"/>
      <c r="M35" s="89" t="s">
        <v>32</v>
      </c>
      <c r="O35" s="434"/>
    </row>
    <row r="36" spans="1:26">
      <c r="A36" s="202" t="s">
        <v>89</v>
      </c>
      <c r="B36" s="140"/>
      <c r="C36" s="141">
        <v>-11031</v>
      </c>
      <c r="D36" s="140"/>
      <c r="E36" s="141">
        <v>-4033</v>
      </c>
      <c r="F36" s="140"/>
      <c r="G36" s="141"/>
      <c r="H36" s="140"/>
      <c r="I36" s="142"/>
      <c r="J36" s="7"/>
      <c r="M36" s="89" t="s">
        <v>32</v>
      </c>
      <c r="O36" s="434"/>
    </row>
    <row r="37" spans="1:26" ht="16.5" customHeight="1" thickBot="1">
      <c r="A37" s="337" t="s">
        <v>33</v>
      </c>
      <c r="B37" s="338"/>
      <c r="C37" s="339">
        <f>SUM(C33:C36)</f>
        <v>1515625</v>
      </c>
      <c r="D37" s="338"/>
      <c r="E37" s="339">
        <f>SUM(E33:E36)</f>
        <v>1580595</v>
      </c>
      <c r="F37" s="338"/>
      <c r="G37" s="339">
        <f>SUM(G33:G36)</f>
        <v>1668235</v>
      </c>
      <c r="H37" s="338"/>
      <c r="I37" s="340"/>
      <c r="J37" s="7"/>
      <c r="M37" s="89" t="s">
        <v>32</v>
      </c>
      <c r="O37" s="767"/>
      <c r="P37" s="767"/>
      <c r="Q37" s="767"/>
      <c r="R37" s="767"/>
      <c r="S37" s="767"/>
      <c r="T37" s="767"/>
      <c r="U37" s="767"/>
      <c r="V37" s="767"/>
      <c r="W37" s="767"/>
      <c r="X37" s="767"/>
      <c r="Y37" s="767"/>
      <c r="Z37" s="767"/>
    </row>
    <row r="38" spans="1:26">
      <c r="A38" s="341" t="s">
        <v>229</v>
      </c>
      <c r="B38" s="342"/>
      <c r="C38" s="343"/>
      <c r="D38" s="342"/>
      <c r="E38" s="343"/>
      <c r="F38" s="342"/>
      <c r="G38" s="343"/>
      <c r="H38" s="342"/>
      <c r="I38" s="344"/>
      <c r="J38" s="7"/>
      <c r="M38" s="89" t="s">
        <v>32</v>
      </c>
      <c r="O38" s="767"/>
      <c r="P38" s="767"/>
      <c r="Q38" s="767"/>
      <c r="R38" s="767"/>
      <c r="S38" s="767"/>
      <c r="T38" s="767"/>
      <c r="U38" s="767"/>
      <c r="V38" s="767"/>
      <c r="W38" s="767"/>
      <c r="X38" s="767"/>
      <c r="Y38" s="767"/>
      <c r="Z38" s="767"/>
    </row>
    <row r="39" spans="1:26">
      <c r="A39" s="336" t="s">
        <v>142</v>
      </c>
      <c r="B39" s="137"/>
      <c r="C39" s="138"/>
      <c r="D39" s="137"/>
      <c r="E39" s="138"/>
      <c r="F39" s="137"/>
      <c r="G39" s="138"/>
      <c r="H39" s="137"/>
      <c r="I39" s="121"/>
      <c r="J39" s="7"/>
      <c r="M39" s="89" t="s">
        <v>32</v>
      </c>
      <c r="O39" s="767"/>
      <c r="P39" s="767"/>
      <c r="Q39" s="767"/>
      <c r="R39" s="767"/>
      <c r="S39" s="767"/>
      <c r="T39" s="767"/>
      <c r="U39" s="767"/>
      <c r="V39" s="767"/>
      <c r="W39" s="767"/>
      <c r="X39" s="767"/>
      <c r="Y39" s="767"/>
      <c r="Z39" s="767"/>
    </row>
    <row r="40" spans="1:26">
      <c r="A40" s="200" t="s">
        <v>76</v>
      </c>
      <c r="B40" s="139">
        <v>0</v>
      </c>
      <c r="C40" s="233">
        <v>0</v>
      </c>
      <c r="D40" s="139">
        <v>0</v>
      </c>
      <c r="E40" s="233">
        <v>0</v>
      </c>
      <c r="F40" s="139">
        <v>0</v>
      </c>
      <c r="G40" s="233">
        <v>0</v>
      </c>
      <c r="H40" s="140"/>
      <c r="I40" s="234"/>
      <c r="J40" s="7"/>
      <c r="M40" s="89" t="s">
        <v>32</v>
      </c>
      <c r="O40" s="434"/>
    </row>
    <row r="41" spans="1:26">
      <c r="A41" s="196" t="s">
        <v>34</v>
      </c>
      <c r="B41" s="137"/>
      <c r="C41" s="233">
        <v>0</v>
      </c>
      <c r="D41" s="137"/>
      <c r="E41" s="233">
        <v>0</v>
      </c>
      <c r="F41" s="137"/>
      <c r="G41" s="233">
        <v>0</v>
      </c>
      <c r="H41" s="140"/>
      <c r="I41" s="234"/>
      <c r="J41" s="7"/>
      <c r="M41" s="89" t="s">
        <v>32</v>
      </c>
    </row>
    <row r="42" spans="1:26">
      <c r="A42" s="198" t="s">
        <v>35</v>
      </c>
      <c r="B42" s="164"/>
      <c r="C42" s="390">
        <v>0</v>
      </c>
      <c r="D42" s="164"/>
      <c r="E42" s="390">
        <v>0</v>
      </c>
      <c r="F42" s="164"/>
      <c r="G42" s="390">
        <v>0</v>
      </c>
      <c r="H42" s="165"/>
      <c r="I42" s="391"/>
      <c r="J42" s="7"/>
      <c r="M42" s="89" t="s">
        <v>32</v>
      </c>
    </row>
    <row r="43" spans="1:26">
      <c r="A43" s="80"/>
      <c r="B43" s="65"/>
      <c r="C43" s="65"/>
      <c r="D43" s="65"/>
      <c r="E43" s="65"/>
      <c r="F43" s="65"/>
      <c r="G43" s="65"/>
      <c r="H43" s="65"/>
      <c r="I43" s="65"/>
      <c r="J43" s="7"/>
      <c r="M43" s="89" t="s">
        <v>50</v>
      </c>
    </row>
    <row r="44" spans="1:26">
      <c r="A44" s="790"/>
      <c r="B44" s="791"/>
      <c r="C44" s="791"/>
      <c r="D44" s="791"/>
      <c r="E44" s="791"/>
      <c r="F44" s="791"/>
      <c r="G44" s="791"/>
      <c r="H44" s="791"/>
      <c r="I44" s="791"/>
      <c r="J44" s="791"/>
      <c r="K44" s="791"/>
      <c r="L44" s="791"/>
      <c r="M44" s="791"/>
    </row>
    <row r="45" spans="1:26" s="434" customFormat="1">
      <c r="H45" s="14"/>
      <c r="I45" s="14"/>
      <c r="J45" s="20"/>
      <c r="M45" s="435"/>
      <c r="N45" s="436"/>
    </row>
    <row r="46" spans="1:26" s="434" customFormat="1" ht="18.75">
      <c r="A46" s="789"/>
      <c r="B46" s="789"/>
      <c r="C46" s="789"/>
      <c r="D46" s="789"/>
      <c r="E46" s="789"/>
      <c r="F46" s="789"/>
      <c r="G46" s="789"/>
      <c r="H46" s="789"/>
      <c r="I46" s="789"/>
      <c r="J46" s="20"/>
      <c r="M46" s="435"/>
      <c r="N46" s="436"/>
    </row>
    <row r="47" spans="1:26" s="20" customFormat="1" ht="27" customHeight="1">
      <c r="A47" s="785"/>
      <c r="B47" s="785"/>
      <c r="C47" s="785"/>
      <c r="D47" s="785"/>
      <c r="E47" s="785"/>
      <c r="F47" s="785"/>
      <c r="G47" s="785"/>
      <c r="H47" s="785"/>
      <c r="I47" s="785"/>
      <c r="M47" s="279"/>
      <c r="N47" s="438"/>
    </row>
    <row r="48" spans="1:26" s="20" customFormat="1" ht="27" customHeight="1">
      <c r="A48" s="785"/>
      <c r="B48" s="785"/>
      <c r="C48" s="785"/>
      <c r="D48" s="785"/>
      <c r="E48" s="785"/>
      <c r="F48" s="785"/>
      <c r="G48" s="785"/>
      <c r="H48" s="785"/>
      <c r="I48" s="785"/>
      <c r="M48" s="279"/>
      <c r="N48" s="438"/>
    </row>
    <row r="49" spans="1:14" s="20" customFormat="1" ht="27" customHeight="1">
      <c r="A49" s="785"/>
      <c r="B49" s="785"/>
      <c r="C49" s="785"/>
      <c r="D49" s="785"/>
      <c r="E49" s="785"/>
      <c r="F49" s="785"/>
      <c r="G49" s="785"/>
      <c r="H49" s="785"/>
      <c r="I49" s="785"/>
      <c r="M49" s="279"/>
      <c r="N49" s="438"/>
    </row>
    <row r="50" spans="1:14" s="20" customFormat="1" ht="35.1" customHeight="1">
      <c r="A50" s="781"/>
      <c r="B50" s="781"/>
      <c r="C50" s="781"/>
      <c r="D50" s="781"/>
      <c r="E50" s="781"/>
      <c r="F50" s="781"/>
      <c r="G50" s="781"/>
      <c r="H50" s="781"/>
      <c r="I50" s="781"/>
      <c r="M50" s="279"/>
      <c r="N50" s="438"/>
    </row>
    <row r="51" spans="1:14" s="20" customFormat="1" ht="39.75" customHeight="1">
      <c r="A51" s="782"/>
      <c r="B51" s="782"/>
      <c r="C51" s="782"/>
      <c r="D51" s="782"/>
      <c r="E51" s="782"/>
      <c r="F51" s="782"/>
      <c r="G51" s="782"/>
      <c r="H51" s="782"/>
      <c r="I51" s="782"/>
      <c r="M51" s="279"/>
      <c r="N51" s="438"/>
    </row>
    <row r="52" spans="1:14" s="20" customFormat="1" ht="27" customHeight="1">
      <c r="A52" s="782"/>
      <c r="B52" s="782"/>
      <c r="C52" s="782"/>
      <c r="D52" s="782"/>
      <c r="E52" s="782"/>
      <c r="F52" s="782"/>
      <c r="G52" s="782"/>
      <c r="H52" s="782"/>
      <c r="I52" s="782"/>
      <c r="M52" s="279"/>
      <c r="N52" s="438"/>
    </row>
    <row r="53" spans="1:14" s="20" customFormat="1" ht="39.75" customHeight="1">
      <c r="A53" s="782"/>
      <c r="B53" s="782"/>
      <c r="C53" s="782"/>
      <c r="D53" s="782"/>
      <c r="E53" s="782"/>
      <c r="F53" s="782"/>
      <c r="G53" s="782"/>
      <c r="H53" s="782"/>
      <c r="I53" s="782"/>
      <c r="M53" s="279"/>
      <c r="N53" s="438"/>
    </row>
    <row r="54" spans="1:14" s="20" customFormat="1" ht="27" customHeight="1">
      <c r="A54" s="783"/>
      <c r="B54" s="783"/>
      <c r="C54" s="783"/>
      <c r="D54" s="783"/>
      <c r="E54" s="783"/>
      <c r="F54" s="783"/>
      <c r="G54" s="783"/>
      <c r="H54" s="783"/>
      <c r="I54" s="783"/>
      <c r="J54" s="783"/>
      <c r="K54" s="783"/>
      <c r="L54" s="783"/>
      <c r="M54" s="783"/>
      <c r="N54" s="784"/>
    </row>
    <row r="55" spans="1:14" s="20" customFormat="1" ht="22.9" customHeight="1">
      <c r="A55" s="437"/>
      <c r="B55" s="780"/>
      <c r="C55" s="780"/>
      <c r="D55" s="780"/>
      <c r="E55" s="780"/>
      <c r="F55" s="780"/>
      <c r="G55" s="780"/>
      <c r="H55" s="780"/>
      <c r="I55" s="780"/>
      <c r="M55" s="279"/>
      <c r="N55" s="438"/>
    </row>
    <row r="56" spans="1:14" s="20" customFormat="1">
      <c r="A56" s="437"/>
      <c r="B56" s="437"/>
      <c r="C56" s="437"/>
      <c r="D56" s="437"/>
      <c r="E56" s="437"/>
      <c r="F56" s="437"/>
      <c r="G56" s="437"/>
      <c r="H56" s="50"/>
      <c r="I56" s="51"/>
      <c r="M56" s="279"/>
      <c r="N56" s="438"/>
    </row>
    <row r="57" spans="1:14" s="434" customFormat="1">
      <c r="A57" s="439"/>
      <c r="B57" s="439"/>
      <c r="C57" s="439"/>
      <c r="D57" s="439"/>
      <c r="E57" s="439"/>
      <c r="F57" s="439"/>
      <c r="G57" s="439"/>
      <c r="H57" s="51"/>
      <c r="I57" s="51"/>
      <c r="J57" s="20"/>
      <c r="M57" s="435"/>
      <c r="N57" s="436"/>
    </row>
    <row r="58" spans="1:14" s="434" customFormat="1">
      <c r="A58" s="439"/>
      <c r="B58" s="439"/>
      <c r="C58" s="439"/>
      <c r="D58" s="439"/>
      <c r="E58" s="439"/>
      <c r="F58" s="439"/>
      <c r="G58" s="439"/>
      <c r="H58" s="51"/>
      <c r="I58" s="51"/>
      <c r="J58" s="20"/>
      <c r="M58" s="435"/>
      <c r="N58" s="436"/>
    </row>
    <row r="59" spans="1:14" s="434" customFormat="1" ht="65.45" customHeight="1">
      <c r="A59" s="439"/>
      <c r="B59" s="779"/>
      <c r="C59" s="779"/>
      <c r="D59" s="779"/>
      <c r="E59" s="779"/>
      <c r="F59" s="779"/>
      <c r="G59" s="779"/>
      <c r="H59" s="779"/>
      <c r="I59" s="779"/>
      <c r="J59" s="20"/>
      <c r="M59" s="435"/>
      <c r="N59" s="436"/>
    </row>
    <row r="60" spans="1:14">
      <c r="H60" s="12"/>
      <c r="I60" s="12"/>
      <c r="J60" s="7"/>
    </row>
    <row r="61" spans="1:14">
      <c r="H61" s="12"/>
      <c r="I61" s="84"/>
      <c r="J61" s="7"/>
    </row>
    <row r="62" spans="1:14">
      <c r="H62" s="12"/>
      <c r="I62" s="12"/>
      <c r="J62" s="7"/>
    </row>
    <row r="63" spans="1:14">
      <c r="H63" s="12"/>
      <c r="I63" s="12"/>
      <c r="J63" s="7"/>
    </row>
    <row r="64" spans="1:14">
      <c r="H64" s="12"/>
      <c r="I64" s="12"/>
      <c r="J64" s="7"/>
    </row>
    <row r="65" spans="8:10">
      <c r="H65" s="12"/>
      <c r="I65" s="12"/>
      <c r="J65" s="7"/>
    </row>
    <row r="66" spans="8:10">
      <c r="H66" s="12"/>
      <c r="I66" s="12"/>
      <c r="J66" s="7"/>
    </row>
    <row r="67" spans="8:10">
      <c r="H67" s="12"/>
      <c r="I67" s="12"/>
      <c r="J67" s="7"/>
    </row>
    <row r="68" spans="8:10">
      <c r="H68" s="12"/>
      <c r="I68" s="12"/>
      <c r="J68" s="7"/>
    </row>
    <row r="69" spans="8:10">
      <c r="H69" s="12"/>
      <c r="I69" s="12"/>
      <c r="J69" s="7"/>
    </row>
    <row r="70" spans="8:10">
      <c r="H70" s="12"/>
      <c r="I70" s="12"/>
      <c r="J70" s="7"/>
    </row>
    <row r="71" spans="8:10">
      <c r="H71" s="12"/>
      <c r="I71" s="12"/>
      <c r="J71" s="7"/>
    </row>
    <row r="72" spans="8:10">
      <c r="H72" s="12"/>
      <c r="I72" s="13"/>
      <c r="J72" s="7"/>
    </row>
    <row r="73" spans="8:10">
      <c r="H73" s="12"/>
      <c r="I73" s="13"/>
      <c r="J73" s="7"/>
    </row>
    <row r="74" spans="8:10">
      <c r="H74" s="12"/>
      <c r="I74" s="12"/>
      <c r="J74" s="7"/>
    </row>
    <row r="75" spans="8:10">
      <c r="H75" s="12"/>
      <c r="I75" s="12"/>
      <c r="J75" s="7"/>
    </row>
    <row r="76" spans="8:10">
      <c r="H76" s="12"/>
      <c r="I76" s="12"/>
      <c r="J76" s="7"/>
    </row>
    <row r="77" spans="8:10">
      <c r="H77" s="12"/>
      <c r="I77" s="12"/>
      <c r="J77" s="7"/>
    </row>
    <row r="78" spans="8:10">
      <c r="H78" s="12"/>
      <c r="I78" s="12"/>
      <c r="J78" s="7"/>
    </row>
    <row r="79" spans="8:10">
      <c r="H79" s="12"/>
      <c r="I79" s="12"/>
      <c r="J79" s="7"/>
    </row>
    <row r="80" spans="8:10">
      <c r="H80" s="12"/>
      <c r="I80" s="12"/>
      <c r="J80" s="7"/>
    </row>
    <row r="81" spans="8:10">
      <c r="H81" s="12"/>
      <c r="I81" s="12"/>
      <c r="J81" s="7"/>
    </row>
    <row r="82" spans="8:10">
      <c r="H82" s="12"/>
      <c r="I82" s="12"/>
      <c r="J82" s="7"/>
    </row>
    <row r="83" spans="8:10">
      <c r="H83" s="12"/>
      <c r="I83" s="12"/>
      <c r="J83" s="7"/>
    </row>
    <row r="84" spans="8:10">
      <c r="H84" s="12"/>
      <c r="I84" s="12"/>
      <c r="J84" s="7"/>
    </row>
    <row r="85" spans="8:10">
      <c r="H85" s="12"/>
      <c r="I85" s="12"/>
      <c r="J85" s="7"/>
    </row>
    <row r="86" spans="8:10">
      <c r="H86" s="12"/>
      <c r="I86" s="12"/>
      <c r="J86" s="7"/>
    </row>
    <row r="87" spans="8:10">
      <c r="H87" s="15"/>
      <c r="I87" s="12"/>
      <c r="J87" s="7"/>
    </row>
    <row r="88" spans="8:10">
      <c r="H88" s="7"/>
      <c r="I88" s="7"/>
      <c r="J88" s="7"/>
    </row>
    <row r="89" spans="8:10">
      <c r="H89" s="6"/>
      <c r="I89" s="6"/>
      <c r="J89" s="7"/>
    </row>
    <row r="90" spans="8:10">
      <c r="H90" s="6"/>
      <c r="I90" s="6"/>
      <c r="J90" s="7"/>
    </row>
    <row r="91" spans="8:10">
      <c r="H91" s="6"/>
      <c r="I91" s="6"/>
      <c r="J91" s="7"/>
    </row>
    <row r="92" spans="8:10">
      <c r="H92" s="6"/>
      <c r="I92" s="6"/>
      <c r="J92" s="7"/>
    </row>
    <row r="93" spans="8:10">
      <c r="J93" s="7"/>
    </row>
    <row r="94" spans="8:10">
      <c r="J94" s="7"/>
    </row>
    <row r="196" spans="1:1">
      <c r="A196" s="3" t="s">
        <v>120</v>
      </c>
    </row>
  </sheetData>
  <customSheetViews>
    <customSheetView guid="{12C66D54-5067-4346-818B-6EAB1C8A9183}"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1"/>
      <headerFooter alignWithMargins="0">
        <oddFooter>&amp;C&amp;"Times New Roman,Regular"Exhibit L - Summary of Requirements by Object Class</oddFooter>
      </headerFooter>
    </customSheetView>
    <customSheetView guid="{4148B88B-8ED7-4FDE-9459-DEB244AD0552}"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2"/>
      <headerFooter alignWithMargins="0">
        <oddFooter>&amp;C&amp;"Times New Roman,Regular"Exhibit L - Summary of Requirements by Object Class</oddFooter>
      </headerFooter>
    </customSheetView>
    <customSheetView guid="{56C0A34E-45B4-448B-85E5-70B3A8E63333}" scale="75" showPageBreaks="1" printArea="1" hiddenColumns="1" view="pageBreakPreview">
      <pane xSplit="1" ySplit="9" topLeftCell="B10" activePane="bottomRight" state="frozen"/>
      <selection pane="bottomRight" activeCell="D9" sqref="D9"/>
      <pageMargins left="0.5" right="0.5" top="0.5" bottom="0.25" header="0.5" footer="0.5"/>
      <printOptions horizontalCentered="1"/>
      <pageSetup scale="70" orientation="landscape" r:id="rId3"/>
      <headerFooter alignWithMargins="0">
        <oddFooter>&amp;C&amp;"Times New Roman,Regular"Exhibit L - Summary of Requirements by Object Class</oddFooter>
      </headerFooter>
    </customSheetView>
    <customSheetView guid="{3118AF25-8423-420A-806A-487665220C68}" scale="75" showPageBreaks="1" printArea="1" hiddenColumns="1" view="pageBreakPreview">
      <pane xSplit="1" ySplit="9" topLeftCell="B19" activePane="bottomRight" state="frozen"/>
      <selection pane="bottomRight" activeCell="I12" sqref="I12"/>
      <pageMargins left="0.5" right="0.5" top="0.5" bottom="0.25" header="0.5" footer="0.5"/>
      <printOptions horizontalCentered="1"/>
      <pageSetup scale="70" orientation="landscape" r:id="rId4"/>
      <headerFooter alignWithMargins="0">
        <oddFooter>&amp;C&amp;"Times New Roman,Regular"Exhibit L - Summary of Requirements by Object Class</oddFooter>
      </headerFooter>
    </customSheetView>
  </customSheetViews>
  <mergeCells count="25">
    <mergeCell ref="A47:I47"/>
    <mergeCell ref="A48:I48"/>
    <mergeCell ref="A49:I49"/>
    <mergeCell ref="A51:I51"/>
    <mergeCell ref="A1:I1"/>
    <mergeCell ref="A2:I2"/>
    <mergeCell ref="A3:I3"/>
    <mergeCell ref="A4:I4"/>
    <mergeCell ref="A46:I46"/>
    <mergeCell ref="A44:M44"/>
    <mergeCell ref="B59:I59"/>
    <mergeCell ref="B55:I55"/>
    <mergeCell ref="A50:I50"/>
    <mergeCell ref="A52:I52"/>
    <mergeCell ref="A53:I53"/>
    <mergeCell ref="A54:N54"/>
    <mergeCell ref="O37:Z39"/>
    <mergeCell ref="A7:I7"/>
    <mergeCell ref="A5:I5"/>
    <mergeCell ref="A8:A9"/>
    <mergeCell ref="A6:I6"/>
    <mergeCell ref="B8:C8"/>
    <mergeCell ref="H8:I8"/>
    <mergeCell ref="F8:G8"/>
    <mergeCell ref="D8:E8"/>
  </mergeCells>
  <phoneticPr fontId="0" type="noConversion"/>
  <printOptions horizontalCentered="1"/>
  <pageMargins left="0.5" right="0.5" top="0.5" bottom="0.25" header="0.5" footer="0.5"/>
  <pageSetup scale="70" orientation="landscape" r:id="rId5"/>
  <headerFooter alignWithMargins="0">
    <oddFooter>&amp;C&amp;"Times New Roman,Regular"Exhibit L - Summary of Requirements by Object Class</oddFooter>
  </headerFooter>
</worksheet>
</file>

<file path=xl/worksheets/sheet2.xml><?xml version="1.0" encoding="utf-8"?>
<worksheet xmlns="http://schemas.openxmlformats.org/spreadsheetml/2006/main" xmlns:r="http://schemas.openxmlformats.org/officeDocument/2006/relationships">
  <sheetPr codeName="Sheet4">
    <pageSetUpPr fitToPage="1"/>
  </sheetPr>
  <dimension ref="A1:Z81"/>
  <sheetViews>
    <sheetView showGridLines="0" showOutlineSymbols="0" view="pageBreakPreview" topLeftCell="A28" zoomScale="65" zoomScaleNormal="75" zoomScaleSheetLayoutView="65" workbookViewId="0">
      <selection activeCell="A9" sqref="A9:X9"/>
    </sheetView>
  </sheetViews>
  <sheetFormatPr defaultRowHeight="15.75"/>
  <cols>
    <col min="1" max="2" width="2.5546875" style="4" customWidth="1"/>
    <col min="3" max="3" width="25" style="4" customWidth="1"/>
    <col min="4" max="4" width="6.88671875" style="7" customWidth="1"/>
    <col min="5" max="5" width="6.21875" style="7" customWidth="1"/>
    <col min="6" max="6" width="11.21875" style="7" customWidth="1"/>
    <col min="7" max="7" width="8.44140625" style="7" bestFit="1" customWidth="1"/>
    <col min="8" max="8" width="6.21875" style="7" customWidth="1"/>
    <col min="9" max="9" width="12.44140625" style="7" customWidth="1"/>
    <col min="10" max="10" width="6.21875" style="7" bestFit="1" customWidth="1"/>
    <col min="11" max="11" width="5.6640625" style="7" customWidth="1"/>
    <col min="12" max="12" width="9.33203125" style="7" bestFit="1" customWidth="1"/>
    <col min="13" max="13" width="7" style="7" bestFit="1" customWidth="1"/>
    <col min="14" max="14" width="6.109375" style="7" customWidth="1"/>
    <col min="15" max="15" width="11.88671875" style="7" customWidth="1"/>
    <col min="16" max="17" width="5.6640625" style="7" customWidth="1"/>
    <col min="18" max="18" width="8.5546875" style="7" customWidth="1"/>
    <col min="19" max="19" width="6.109375" style="7" customWidth="1"/>
    <col min="20" max="20" width="5.6640625" style="7" customWidth="1"/>
    <col min="21" max="21" width="10.5546875" style="7" customWidth="1"/>
    <col min="22" max="22" width="9.5546875" style="7" customWidth="1"/>
    <col min="23" max="23" width="9.77734375" style="7" bestFit="1" customWidth="1"/>
    <col min="24" max="24" width="13.21875" style="7" bestFit="1" customWidth="1"/>
    <col min="25" max="25" width="6.5546875" style="102" customWidth="1"/>
    <col min="26" max="26" width="7.6640625" style="4" customWidth="1"/>
    <col min="27" max="16384" width="8.88671875" style="4"/>
  </cols>
  <sheetData>
    <row r="1" spans="1:25" ht="20.25">
      <c r="A1" s="495" t="s">
        <v>175</v>
      </c>
      <c r="B1" s="496"/>
      <c r="C1" s="496"/>
      <c r="D1" s="496"/>
      <c r="E1" s="496"/>
      <c r="F1" s="496"/>
      <c r="G1" s="496"/>
      <c r="H1" s="496"/>
      <c r="I1" s="496"/>
      <c r="J1" s="496"/>
      <c r="K1" s="496"/>
      <c r="L1" s="496"/>
      <c r="M1" s="496"/>
      <c r="N1" s="496"/>
      <c r="O1" s="496"/>
      <c r="P1" s="496"/>
      <c r="Q1" s="496"/>
      <c r="R1" s="496"/>
      <c r="S1" s="496"/>
      <c r="T1" s="496"/>
      <c r="U1" s="496"/>
      <c r="V1" s="496"/>
      <c r="W1" s="496"/>
      <c r="X1" s="496"/>
      <c r="Y1" s="101" t="s">
        <v>32</v>
      </c>
    </row>
    <row r="2" spans="1:25">
      <c r="A2" s="509"/>
      <c r="B2" s="509"/>
      <c r="C2" s="509"/>
      <c r="D2" s="509"/>
      <c r="E2" s="509"/>
      <c r="F2" s="509"/>
      <c r="G2" s="509"/>
      <c r="H2" s="509"/>
      <c r="I2" s="509"/>
      <c r="J2" s="509"/>
      <c r="K2" s="509"/>
      <c r="L2" s="509"/>
      <c r="M2" s="509"/>
      <c r="N2" s="509"/>
      <c r="O2" s="509"/>
      <c r="P2" s="509"/>
      <c r="Q2" s="509"/>
      <c r="R2" s="509"/>
      <c r="S2" s="509"/>
      <c r="T2" s="509"/>
      <c r="U2" s="509"/>
      <c r="V2" s="509"/>
      <c r="W2" s="509"/>
      <c r="X2" s="509"/>
      <c r="Y2" s="101" t="s">
        <v>32</v>
      </c>
    </row>
    <row r="3" spans="1:25">
      <c r="A3" s="491"/>
      <c r="B3" s="491"/>
      <c r="C3" s="491"/>
      <c r="D3" s="491"/>
      <c r="E3" s="491"/>
      <c r="F3" s="491"/>
      <c r="G3" s="491"/>
      <c r="H3" s="491"/>
      <c r="I3" s="491"/>
      <c r="J3" s="491"/>
      <c r="K3" s="491"/>
      <c r="L3" s="491"/>
      <c r="M3" s="491"/>
      <c r="N3" s="491"/>
      <c r="O3" s="491"/>
      <c r="P3" s="491"/>
      <c r="Q3" s="491"/>
      <c r="R3" s="491"/>
      <c r="S3" s="491"/>
      <c r="T3" s="491"/>
      <c r="U3" s="491"/>
      <c r="V3" s="491"/>
      <c r="W3" s="491"/>
      <c r="X3" s="491"/>
      <c r="Y3" s="101" t="s">
        <v>32</v>
      </c>
    </row>
    <row r="4" spans="1:25" ht="22.5">
      <c r="A4" s="513" t="s">
        <v>141</v>
      </c>
      <c r="B4" s="514"/>
      <c r="C4" s="514"/>
      <c r="D4" s="514"/>
      <c r="E4" s="514"/>
      <c r="F4" s="514"/>
      <c r="G4" s="514"/>
      <c r="H4" s="514"/>
      <c r="I4" s="514"/>
      <c r="J4" s="514"/>
      <c r="K4" s="514"/>
      <c r="L4" s="514"/>
      <c r="M4" s="514"/>
      <c r="N4" s="514"/>
      <c r="O4" s="514"/>
      <c r="P4" s="514"/>
      <c r="Q4" s="514"/>
      <c r="R4" s="514"/>
      <c r="S4" s="514"/>
      <c r="T4" s="514"/>
      <c r="U4" s="514"/>
      <c r="V4" s="514"/>
      <c r="W4" s="514"/>
      <c r="X4" s="514"/>
      <c r="Y4" s="101" t="s">
        <v>32</v>
      </c>
    </row>
    <row r="5" spans="1:25" ht="23.25">
      <c r="A5" s="485" t="s">
        <v>18</v>
      </c>
      <c r="B5" s="486"/>
      <c r="C5" s="486"/>
      <c r="D5" s="486"/>
      <c r="E5" s="486"/>
      <c r="F5" s="486"/>
      <c r="G5" s="486"/>
      <c r="H5" s="486"/>
      <c r="I5" s="486"/>
      <c r="J5" s="486"/>
      <c r="K5" s="486"/>
      <c r="L5" s="486"/>
      <c r="M5" s="486"/>
      <c r="N5" s="486"/>
      <c r="O5" s="486"/>
      <c r="P5" s="486"/>
      <c r="Q5" s="486"/>
      <c r="R5" s="486"/>
      <c r="S5" s="486"/>
      <c r="T5" s="486"/>
      <c r="U5" s="486"/>
      <c r="V5" s="486"/>
      <c r="W5" s="486"/>
      <c r="X5" s="486"/>
      <c r="Y5" s="101" t="s">
        <v>32</v>
      </c>
    </row>
    <row r="6" spans="1:25" ht="23.25">
      <c r="A6" s="485" t="s">
        <v>132</v>
      </c>
      <c r="B6" s="486"/>
      <c r="C6" s="486"/>
      <c r="D6" s="486"/>
      <c r="E6" s="486"/>
      <c r="F6" s="486"/>
      <c r="G6" s="486"/>
      <c r="H6" s="486"/>
      <c r="I6" s="486"/>
      <c r="J6" s="486"/>
      <c r="K6" s="486"/>
      <c r="L6" s="486"/>
      <c r="M6" s="486"/>
      <c r="N6" s="486"/>
      <c r="O6" s="486"/>
      <c r="P6" s="486"/>
      <c r="Q6" s="486"/>
      <c r="R6" s="486"/>
      <c r="S6" s="486"/>
      <c r="T6" s="486"/>
      <c r="U6" s="486"/>
      <c r="V6" s="486"/>
      <c r="W6" s="486"/>
      <c r="X6" s="486"/>
      <c r="Y6" s="101" t="s">
        <v>32</v>
      </c>
    </row>
    <row r="7" spans="1:25" ht="23.25">
      <c r="A7" s="485"/>
      <c r="B7" s="486"/>
      <c r="C7" s="486"/>
      <c r="D7" s="486"/>
      <c r="E7" s="486"/>
      <c r="F7" s="486"/>
      <c r="G7" s="486"/>
      <c r="H7" s="486"/>
      <c r="I7" s="486"/>
      <c r="J7" s="486"/>
      <c r="K7" s="486"/>
      <c r="L7" s="486"/>
      <c r="M7" s="486"/>
      <c r="N7" s="486"/>
      <c r="O7" s="486"/>
      <c r="P7" s="486"/>
      <c r="Q7" s="486"/>
      <c r="R7" s="486"/>
      <c r="S7" s="486"/>
      <c r="T7" s="486"/>
      <c r="U7" s="486"/>
      <c r="V7" s="486"/>
      <c r="W7" s="486"/>
      <c r="X7" s="486"/>
      <c r="Y7" s="101" t="s">
        <v>32</v>
      </c>
    </row>
    <row r="8" spans="1:25" ht="23.25">
      <c r="A8" s="490"/>
      <c r="B8" s="490"/>
      <c r="C8" s="490"/>
      <c r="D8" s="490"/>
      <c r="E8" s="490"/>
      <c r="F8" s="490"/>
      <c r="G8" s="490"/>
      <c r="H8" s="490"/>
      <c r="I8" s="490"/>
      <c r="J8" s="490"/>
      <c r="K8" s="490"/>
      <c r="L8" s="490"/>
      <c r="M8" s="490"/>
      <c r="N8" s="490"/>
      <c r="O8" s="490"/>
      <c r="P8" s="490"/>
      <c r="Q8" s="490"/>
      <c r="R8" s="490"/>
      <c r="S8" s="490"/>
      <c r="T8" s="490"/>
      <c r="U8" s="490"/>
      <c r="V8" s="490"/>
      <c r="W8" s="490"/>
      <c r="X8" s="490"/>
      <c r="Y8" s="101" t="s">
        <v>32</v>
      </c>
    </row>
    <row r="9" spans="1:25" ht="23.25">
      <c r="A9" s="490"/>
      <c r="B9" s="490"/>
      <c r="C9" s="490"/>
      <c r="D9" s="490"/>
      <c r="E9" s="490"/>
      <c r="F9" s="490"/>
      <c r="G9" s="490"/>
      <c r="H9" s="490"/>
      <c r="I9" s="490"/>
      <c r="J9" s="490"/>
      <c r="K9" s="490"/>
      <c r="L9" s="490"/>
      <c r="M9" s="490"/>
      <c r="N9" s="490"/>
      <c r="O9" s="490"/>
      <c r="P9" s="490"/>
      <c r="Q9" s="490"/>
      <c r="R9" s="490"/>
      <c r="S9" s="490"/>
      <c r="T9" s="490"/>
      <c r="U9" s="490"/>
      <c r="V9" s="490"/>
      <c r="W9" s="490"/>
      <c r="X9" s="490"/>
      <c r="Y9" s="101" t="s">
        <v>32</v>
      </c>
    </row>
    <row r="10" spans="1:25" ht="23.25">
      <c r="A10" s="490"/>
      <c r="B10" s="490"/>
      <c r="C10" s="490"/>
      <c r="D10" s="490"/>
      <c r="E10" s="490"/>
      <c r="F10" s="490"/>
      <c r="G10" s="490"/>
      <c r="H10" s="490"/>
      <c r="I10" s="490"/>
      <c r="J10" s="490"/>
      <c r="K10" s="490"/>
      <c r="L10" s="490"/>
      <c r="M10" s="490"/>
      <c r="N10" s="490"/>
      <c r="O10" s="490"/>
      <c r="P10" s="490"/>
      <c r="Q10" s="490"/>
      <c r="R10" s="490"/>
      <c r="S10" s="490"/>
      <c r="T10" s="490"/>
      <c r="U10" s="490"/>
      <c r="V10" s="490"/>
      <c r="W10" s="490"/>
      <c r="X10" s="490"/>
      <c r="Y10" s="101" t="s">
        <v>32</v>
      </c>
    </row>
    <row r="11" spans="1:25">
      <c r="A11" s="491"/>
      <c r="B11" s="491"/>
      <c r="C11" s="491"/>
      <c r="D11" s="491"/>
      <c r="E11" s="491"/>
      <c r="F11" s="491"/>
      <c r="G11" s="491"/>
      <c r="H11" s="491"/>
      <c r="I11" s="491"/>
      <c r="J11" s="491"/>
      <c r="K11" s="491"/>
      <c r="L11" s="491"/>
      <c r="M11" s="491"/>
      <c r="N11" s="491"/>
      <c r="O11" s="491"/>
      <c r="P11" s="491"/>
      <c r="Q11" s="491"/>
      <c r="R11" s="491"/>
      <c r="S11" s="491"/>
      <c r="T11" s="491"/>
      <c r="U11" s="492"/>
      <c r="V11" s="487" t="s">
        <v>180</v>
      </c>
      <c r="W11" s="488"/>
      <c r="X11" s="489"/>
      <c r="Y11" s="101" t="s">
        <v>32</v>
      </c>
    </row>
    <row r="12" spans="1:25">
      <c r="A12" s="491"/>
      <c r="B12" s="491"/>
      <c r="C12" s="491"/>
      <c r="D12" s="491"/>
      <c r="E12" s="491"/>
      <c r="F12" s="491"/>
      <c r="G12" s="491"/>
      <c r="H12" s="491"/>
      <c r="I12" s="491"/>
      <c r="J12" s="491"/>
      <c r="K12" s="491"/>
      <c r="L12" s="491"/>
      <c r="M12" s="491"/>
      <c r="N12" s="491"/>
      <c r="O12" s="491"/>
      <c r="P12" s="491"/>
      <c r="Q12" s="491"/>
      <c r="R12" s="491"/>
      <c r="S12" s="491"/>
      <c r="T12" s="491"/>
      <c r="U12" s="492"/>
      <c r="V12" s="501" t="s">
        <v>47</v>
      </c>
      <c r="W12" s="512" t="s">
        <v>65</v>
      </c>
      <c r="X12" s="510" t="s">
        <v>152</v>
      </c>
      <c r="Y12" s="101" t="s">
        <v>32</v>
      </c>
    </row>
    <row r="13" spans="1:25" ht="16.5" thickBot="1">
      <c r="A13" s="493"/>
      <c r="B13" s="493"/>
      <c r="C13" s="493"/>
      <c r="D13" s="493"/>
      <c r="E13" s="493"/>
      <c r="F13" s="493"/>
      <c r="G13" s="493"/>
      <c r="H13" s="493"/>
      <c r="I13" s="493"/>
      <c r="J13" s="493"/>
      <c r="K13" s="493"/>
      <c r="L13" s="493"/>
      <c r="M13" s="493"/>
      <c r="N13" s="493"/>
      <c r="O13" s="493"/>
      <c r="P13" s="493"/>
      <c r="Q13" s="493"/>
      <c r="R13" s="493"/>
      <c r="S13" s="493"/>
      <c r="T13" s="493"/>
      <c r="U13" s="494"/>
      <c r="V13" s="502"/>
      <c r="W13" s="511"/>
      <c r="X13" s="511"/>
      <c r="Y13" s="101" t="s">
        <v>32</v>
      </c>
    </row>
    <row r="14" spans="1:25">
      <c r="A14" s="503" t="s">
        <v>227</v>
      </c>
      <c r="B14" s="504"/>
      <c r="C14" s="504"/>
      <c r="D14" s="504"/>
      <c r="E14" s="504"/>
      <c r="F14" s="504"/>
      <c r="G14" s="504"/>
      <c r="H14" s="504"/>
      <c r="I14" s="504"/>
      <c r="J14" s="504"/>
      <c r="K14" s="504"/>
      <c r="L14" s="504"/>
      <c r="M14" s="504"/>
      <c r="N14" s="504"/>
      <c r="O14" s="504"/>
      <c r="P14" s="504"/>
      <c r="Q14" s="504"/>
      <c r="R14" s="504"/>
      <c r="S14" s="504"/>
      <c r="T14" s="504"/>
      <c r="U14" s="504"/>
      <c r="V14" s="172">
        <v>27</v>
      </c>
      <c r="W14" s="172">
        <v>27</v>
      </c>
      <c r="X14" s="169">
        <v>1518663</v>
      </c>
      <c r="Y14" s="101" t="s">
        <v>32</v>
      </c>
    </row>
    <row r="15" spans="1:25">
      <c r="A15" s="503" t="s">
        <v>228</v>
      </c>
      <c r="B15" s="504"/>
      <c r="C15" s="504"/>
      <c r="D15" s="504"/>
      <c r="E15" s="504"/>
      <c r="F15" s="504"/>
      <c r="G15" s="504"/>
      <c r="H15" s="504"/>
      <c r="I15" s="504"/>
      <c r="J15" s="504"/>
      <c r="K15" s="504"/>
      <c r="L15" s="504"/>
      <c r="M15" s="504"/>
      <c r="N15" s="504"/>
      <c r="O15" s="504"/>
      <c r="P15" s="504"/>
      <c r="Q15" s="504"/>
      <c r="R15" s="504"/>
      <c r="S15" s="504"/>
      <c r="T15" s="504"/>
      <c r="U15" s="504"/>
      <c r="V15" s="173">
        <v>27</v>
      </c>
      <c r="W15" s="173">
        <v>27</v>
      </c>
      <c r="X15" s="107">
        <v>1580595</v>
      </c>
      <c r="Y15" s="101" t="s">
        <v>32</v>
      </c>
    </row>
    <row r="16" spans="1:25" ht="18.75" customHeight="1">
      <c r="A16" s="499" t="s">
        <v>181</v>
      </c>
      <c r="B16" s="500"/>
      <c r="C16" s="500"/>
      <c r="D16" s="500"/>
      <c r="E16" s="500"/>
      <c r="F16" s="500"/>
      <c r="G16" s="500"/>
      <c r="H16" s="500"/>
      <c r="I16" s="500"/>
      <c r="J16" s="500"/>
      <c r="K16" s="500"/>
      <c r="L16" s="500"/>
      <c r="M16" s="500"/>
      <c r="N16" s="500"/>
      <c r="O16" s="500"/>
      <c r="P16" s="500"/>
      <c r="Q16" s="500"/>
      <c r="R16" s="500"/>
      <c r="S16" s="500"/>
      <c r="T16" s="500"/>
      <c r="U16" s="500"/>
      <c r="V16" s="345"/>
      <c r="W16" s="345"/>
      <c r="X16" s="346"/>
      <c r="Y16" s="101" t="s">
        <v>32</v>
      </c>
    </row>
    <row r="17" spans="1:26">
      <c r="A17" s="505" t="s">
        <v>199</v>
      </c>
      <c r="B17" s="506"/>
      <c r="C17" s="506"/>
      <c r="D17" s="506"/>
      <c r="E17" s="506"/>
      <c r="F17" s="506"/>
      <c r="G17" s="506"/>
      <c r="H17" s="506"/>
      <c r="I17" s="506"/>
      <c r="J17" s="506"/>
      <c r="K17" s="506"/>
      <c r="L17" s="506"/>
      <c r="M17" s="506"/>
      <c r="N17" s="506"/>
      <c r="O17" s="506"/>
      <c r="P17" s="506"/>
      <c r="Q17" s="506"/>
      <c r="R17" s="506"/>
      <c r="S17" s="506"/>
      <c r="T17" s="506"/>
      <c r="U17" s="506"/>
      <c r="V17" s="174">
        <f>+V16+V15</f>
        <v>27</v>
      </c>
      <c r="W17" s="174">
        <f>+W16+W15</f>
        <v>27</v>
      </c>
      <c r="X17" s="108">
        <f>+X16+X15</f>
        <v>1580595</v>
      </c>
      <c r="Y17" s="101" t="s">
        <v>32</v>
      </c>
    </row>
    <row r="18" spans="1:26">
      <c r="A18" s="497" t="s">
        <v>41</v>
      </c>
      <c r="B18" s="498"/>
      <c r="C18" s="498"/>
      <c r="D18" s="498"/>
      <c r="E18" s="498"/>
      <c r="F18" s="498"/>
      <c r="G18" s="498"/>
      <c r="H18" s="498"/>
      <c r="I18" s="498"/>
      <c r="J18" s="498"/>
      <c r="K18" s="498"/>
      <c r="L18" s="498"/>
      <c r="M18" s="498"/>
      <c r="N18" s="498"/>
      <c r="O18" s="498"/>
      <c r="P18" s="498"/>
      <c r="Q18" s="498"/>
      <c r="R18" s="498"/>
      <c r="S18" s="498"/>
      <c r="T18" s="498"/>
      <c r="U18" s="498"/>
      <c r="V18" s="105"/>
      <c r="W18" s="105"/>
      <c r="X18" s="106"/>
      <c r="Y18" s="101" t="s">
        <v>32</v>
      </c>
    </row>
    <row r="19" spans="1:26">
      <c r="A19" s="507" t="s">
        <v>58</v>
      </c>
      <c r="B19" s="508"/>
      <c r="C19" s="508"/>
      <c r="D19" s="508"/>
      <c r="E19" s="508"/>
      <c r="F19" s="508"/>
      <c r="G19" s="508"/>
      <c r="H19" s="508"/>
      <c r="I19" s="508"/>
      <c r="J19" s="508"/>
      <c r="K19" s="508"/>
      <c r="L19" s="508"/>
      <c r="M19" s="508"/>
      <c r="N19" s="508"/>
      <c r="O19" s="508"/>
      <c r="P19" s="508"/>
      <c r="Q19" s="508"/>
      <c r="R19" s="508"/>
      <c r="S19" s="508"/>
      <c r="T19" s="508"/>
      <c r="U19" s="508"/>
      <c r="V19" s="105"/>
      <c r="W19" s="105"/>
      <c r="X19" s="106"/>
      <c r="Y19" s="101" t="s">
        <v>32</v>
      </c>
      <c r="Z19" s="392"/>
    </row>
    <row r="20" spans="1:26">
      <c r="A20" s="515" t="s">
        <v>19</v>
      </c>
      <c r="B20" s="516"/>
      <c r="C20" s="516"/>
      <c r="D20" s="516"/>
      <c r="E20" s="516"/>
      <c r="F20" s="516"/>
      <c r="G20" s="516"/>
      <c r="H20" s="516"/>
      <c r="I20" s="516"/>
      <c r="J20" s="516"/>
      <c r="K20" s="516"/>
      <c r="L20" s="516"/>
      <c r="M20" s="516"/>
      <c r="N20" s="516"/>
      <c r="O20" s="516"/>
      <c r="P20" s="516"/>
      <c r="Q20" s="516"/>
      <c r="R20" s="516"/>
      <c r="S20" s="516"/>
      <c r="T20" s="516"/>
      <c r="U20" s="516"/>
      <c r="V20" s="105"/>
      <c r="W20" s="105"/>
      <c r="X20" s="106">
        <v>12</v>
      </c>
      <c r="Y20" s="101" t="s">
        <v>32</v>
      </c>
    </row>
    <row r="21" spans="1:26">
      <c r="A21" s="519" t="s">
        <v>200</v>
      </c>
      <c r="B21" s="508"/>
      <c r="C21" s="508"/>
      <c r="D21" s="508"/>
      <c r="E21" s="508"/>
      <c r="F21" s="508"/>
      <c r="G21" s="508"/>
      <c r="H21" s="508"/>
      <c r="I21" s="508"/>
      <c r="J21" s="508"/>
      <c r="K21" s="508"/>
      <c r="L21" s="508"/>
      <c r="M21" s="508"/>
      <c r="N21" s="508"/>
      <c r="O21" s="508"/>
      <c r="P21" s="508"/>
      <c r="Q21" s="508"/>
      <c r="R21" s="508"/>
      <c r="S21" s="508"/>
      <c r="T21" s="508"/>
      <c r="U21" s="508"/>
      <c r="V21" s="105"/>
      <c r="W21" s="105"/>
      <c r="X21" s="106"/>
      <c r="Y21" s="101" t="s">
        <v>32</v>
      </c>
      <c r="Z21" s="392"/>
    </row>
    <row r="22" spans="1:26">
      <c r="A22" s="515" t="s">
        <v>127</v>
      </c>
      <c r="B22" s="516"/>
      <c r="C22" s="516"/>
      <c r="D22" s="516"/>
      <c r="E22" s="516"/>
      <c r="F22" s="516"/>
      <c r="G22" s="516"/>
      <c r="H22" s="516"/>
      <c r="I22" s="516"/>
      <c r="J22" s="516"/>
      <c r="K22" s="516"/>
      <c r="L22" s="516"/>
      <c r="M22" s="516"/>
      <c r="N22" s="516"/>
      <c r="O22" s="516"/>
      <c r="P22" s="516"/>
      <c r="Q22" s="516"/>
      <c r="R22" s="516"/>
      <c r="S22" s="516"/>
      <c r="T22" s="516"/>
      <c r="U22" s="516"/>
      <c r="V22" s="105"/>
      <c r="W22" s="105"/>
      <c r="X22" s="106">
        <v>51</v>
      </c>
      <c r="Y22" s="101" t="s">
        <v>32</v>
      </c>
      <c r="Z22" s="392"/>
    </row>
    <row r="23" spans="1:26">
      <c r="A23" s="517" t="s">
        <v>42</v>
      </c>
      <c r="B23" s="518"/>
      <c r="C23" s="518"/>
      <c r="D23" s="518"/>
      <c r="E23" s="518"/>
      <c r="F23" s="518"/>
      <c r="G23" s="518"/>
      <c r="H23" s="518"/>
      <c r="I23" s="518"/>
      <c r="J23" s="518"/>
      <c r="K23" s="518"/>
      <c r="L23" s="518"/>
      <c r="M23" s="518"/>
      <c r="N23" s="518"/>
      <c r="O23" s="518"/>
      <c r="P23" s="518"/>
      <c r="Q23" s="518"/>
      <c r="R23" s="518"/>
      <c r="S23" s="518"/>
      <c r="T23" s="518"/>
      <c r="U23" s="518"/>
      <c r="V23" s="105"/>
      <c r="W23" s="105"/>
      <c r="X23" s="106">
        <v>10</v>
      </c>
      <c r="Y23" s="101" t="s">
        <v>32</v>
      </c>
      <c r="Z23" s="392"/>
    </row>
    <row r="24" spans="1:26">
      <c r="A24" s="520" t="s">
        <v>231</v>
      </c>
      <c r="B24" s="516"/>
      <c r="C24" s="516"/>
      <c r="D24" s="516"/>
      <c r="E24" s="516"/>
      <c r="F24" s="516"/>
      <c r="G24" s="516"/>
      <c r="H24" s="516"/>
      <c r="I24" s="516"/>
      <c r="J24" s="516"/>
      <c r="K24" s="516"/>
      <c r="L24" s="516"/>
      <c r="M24" s="516"/>
      <c r="N24" s="516"/>
      <c r="O24" s="516"/>
      <c r="P24" s="516"/>
      <c r="Q24" s="516"/>
      <c r="R24" s="516"/>
      <c r="S24" s="516"/>
      <c r="T24" s="516"/>
      <c r="U24" s="516"/>
      <c r="V24" s="105"/>
      <c r="W24" s="105"/>
      <c r="X24" s="106">
        <f>9393+43981</f>
        <v>53374</v>
      </c>
      <c r="Y24" s="101" t="s">
        <v>32</v>
      </c>
      <c r="Z24" s="392"/>
    </row>
    <row r="25" spans="1:26">
      <c r="A25" s="521" t="s">
        <v>146</v>
      </c>
      <c r="B25" s="516"/>
      <c r="C25" s="516"/>
      <c r="D25" s="516"/>
      <c r="E25" s="516"/>
      <c r="F25" s="516"/>
      <c r="G25" s="516"/>
      <c r="H25" s="516"/>
      <c r="I25" s="516"/>
      <c r="J25" s="516"/>
      <c r="K25" s="516"/>
      <c r="L25" s="516"/>
      <c r="M25" s="516"/>
      <c r="N25" s="516"/>
      <c r="O25" s="516"/>
      <c r="P25" s="516"/>
      <c r="Q25" s="516"/>
      <c r="R25" s="516"/>
      <c r="S25" s="516"/>
      <c r="T25" s="516"/>
      <c r="U25" s="516"/>
      <c r="V25" s="105">
        <f>SUM(V22:V24)</f>
        <v>0</v>
      </c>
      <c r="W25" s="105">
        <f>SUM(W22:W24)</f>
        <v>0</v>
      </c>
      <c r="X25" s="105">
        <f>SUM(X22:X24)</f>
        <v>53435</v>
      </c>
      <c r="Y25" s="101" t="s">
        <v>32</v>
      </c>
    </row>
    <row r="26" spans="1:26">
      <c r="A26" s="507" t="s">
        <v>59</v>
      </c>
      <c r="B26" s="508"/>
      <c r="C26" s="508"/>
      <c r="D26" s="508"/>
      <c r="E26" s="508"/>
      <c r="F26" s="508"/>
      <c r="G26" s="508"/>
      <c r="H26" s="508"/>
      <c r="I26" s="508"/>
      <c r="J26" s="508"/>
      <c r="K26" s="508"/>
      <c r="L26" s="508"/>
      <c r="M26" s="508"/>
      <c r="N26" s="508"/>
      <c r="O26" s="508"/>
      <c r="P26" s="508"/>
      <c r="Q26" s="508"/>
      <c r="R26" s="508"/>
      <c r="S26" s="508"/>
      <c r="T26" s="508"/>
      <c r="U26" s="508"/>
      <c r="V26" s="105">
        <f>+V20+V25</f>
        <v>0</v>
      </c>
      <c r="W26" s="105">
        <f>W20+W25</f>
        <v>0</v>
      </c>
      <c r="X26" s="105">
        <f>+X25+X20</f>
        <v>53447</v>
      </c>
      <c r="Y26" s="101" t="s">
        <v>32</v>
      </c>
    </row>
    <row r="27" spans="1:26">
      <c r="A27" s="541" t="s">
        <v>182</v>
      </c>
      <c r="B27" s="542"/>
      <c r="C27" s="542"/>
      <c r="D27" s="542"/>
      <c r="E27" s="542"/>
      <c r="F27" s="542"/>
      <c r="G27" s="542"/>
      <c r="H27" s="542"/>
      <c r="I27" s="542"/>
      <c r="J27" s="542"/>
      <c r="K27" s="542"/>
      <c r="L27" s="542"/>
      <c r="M27" s="542"/>
      <c r="N27" s="542"/>
      <c r="O27" s="542"/>
      <c r="P27" s="542"/>
      <c r="Q27" s="542"/>
      <c r="R27" s="542"/>
      <c r="S27" s="542"/>
      <c r="T27" s="542"/>
      <c r="U27" s="543"/>
      <c r="V27" s="166">
        <f>+V26+V17</f>
        <v>27</v>
      </c>
      <c r="W27" s="166">
        <f>+W26+W17</f>
        <v>27</v>
      </c>
      <c r="X27" s="166">
        <f>+X26+X17</f>
        <v>1634042</v>
      </c>
      <c r="Y27" s="101" t="s">
        <v>32</v>
      </c>
    </row>
    <row r="28" spans="1:26">
      <c r="A28" s="497" t="s">
        <v>112</v>
      </c>
      <c r="B28" s="498"/>
      <c r="C28" s="498"/>
      <c r="D28" s="498"/>
      <c r="E28" s="498"/>
      <c r="F28" s="498"/>
      <c r="G28" s="498"/>
      <c r="H28" s="498"/>
      <c r="I28" s="498"/>
      <c r="J28" s="498"/>
      <c r="K28" s="498"/>
      <c r="L28" s="498"/>
      <c r="M28" s="498"/>
      <c r="N28" s="498"/>
      <c r="O28" s="498"/>
      <c r="P28" s="498"/>
      <c r="Q28" s="498"/>
      <c r="R28" s="498"/>
      <c r="S28" s="498"/>
      <c r="T28" s="498"/>
      <c r="U28" s="498"/>
      <c r="V28" s="105"/>
      <c r="W28" s="105"/>
      <c r="X28" s="106"/>
      <c r="Y28" s="101" t="s">
        <v>32</v>
      </c>
    </row>
    <row r="29" spans="1:26">
      <c r="A29" s="519" t="s">
        <v>200</v>
      </c>
      <c r="B29" s="508"/>
      <c r="C29" s="508"/>
      <c r="D29" s="508"/>
      <c r="E29" s="508"/>
      <c r="F29" s="508"/>
      <c r="G29" s="508"/>
      <c r="H29" s="508"/>
      <c r="I29" s="508"/>
      <c r="J29" s="508"/>
      <c r="K29" s="508"/>
      <c r="L29" s="508"/>
      <c r="M29" s="508"/>
      <c r="N29" s="508"/>
      <c r="O29" s="508"/>
      <c r="P29" s="508"/>
      <c r="Q29" s="508"/>
      <c r="R29" s="508"/>
      <c r="S29" s="508"/>
      <c r="T29" s="508"/>
      <c r="U29" s="508"/>
      <c r="V29" s="105" t="s">
        <v>151</v>
      </c>
      <c r="W29" s="105"/>
      <c r="X29" s="106"/>
      <c r="Y29" s="101" t="s">
        <v>32</v>
      </c>
      <c r="Z29" s="392"/>
    </row>
    <row r="30" spans="1:26">
      <c r="A30" s="521" t="s">
        <v>20</v>
      </c>
      <c r="B30" s="539"/>
      <c r="C30" s="539"/>
      <c r="D30" s="539"/>
      <c r="E30" s="539"/>
      <c r="F30" s="539"/>
      <c r="G30" s="539"/>
      <c r="H30" s="539"/>
      <c r="I30" s="539"/>
      <c r="J30" s="539"/>
      <c r="K30" s="539"/>
      <c r="L30" s="539"/>
      <c r="M30" s="539"/>
      <c r="N30" s="539"/>
      <c r="O30" s="539"/>
      <c r="P30" s="539"/>
      <c r="Q30" s="539"/>
      <c r="R30" s="539"/>
      <c r="S30" s="539"/>
      <c r="T30" s="539"/>
      <c r="U30" s="540"/>
      <c r="V30" s="105">
        <v>0</v>
      </c>
      <c r="W30" s="105">
        <v>0</v>
      </c>
      <c r="X30" s="106">
        <v>59861</v>
      </c>
      <c r="Y30" s="101" t="s">
        <v>32</v>
      </c>
    </row>
    <row r="31" spans="1:26">
      <c r="A31" s="519" t="s">
        <v>21</v>
      </c>
      <c r="B31" s="508"/>
      <c r="C31" s="508"/>
      <c r="D31" s="508"/>
      <c r="E31" s="508"/>
      <c r="F31" s="508"/>
      <c r="G31" s="508"/>
      <c r="H31" s="508"/>
      <c r="I31" s="508"/>
      <c r="J31" s="508"/>
      <c r="K31" s="508"/>
      <c r="L31" s="508"/>
      <c r="M31" s="508"/>
      <c r="N31" s="508"/>
      <c r="O31" s="508"/>
      <c r="P31" s="508"/>
      <c r="Q31" s="508"/>
      <c r="R31" s="508"/>
      <c r="S31" s="508"/>
      <c r="T31" s="508"/>
      <c r="U31" s="508"/>
      <c r="V31" s="105"/>
      <c r="W31" s="105"/>
      <c r="X31" s="106"/>
      <c r="Y31" s="101" t="s">
        <v>32</v>
      </c>
    </row>
    <row r="32" spans="1:26">
      <c r="A32" s="520" t="s">
        <v>223</v>
      </c>
      <c r="B32" s="516"/>
      <c r="C32" s="516"/>
      <c r="D32" s="516"/>
      <c r="E32" s="516"/>
      <c r="F32" s="516"/>
      <c r="G32" s="516"/>
      <c r="H32" s="516"/>
      <c r="I32" s="516"/>
      <c r="J32" s="516"/>
      <c r="K32" s="516"/>
      <c r="L32" s="516"/>
      <c r="M32" s="516"/>
      <c r="N32" s="516"/>
      <c r="O32" s="516"/>
      <c r="P32" s="516"/>
      <c r="Q32" s="516"/>
      <c r="R32" s="516"/>
      <c r="S32" s="516"/>
      <c r="T32" s="516"/>
      <c r="U32" s="516"/>
      <c r="V32" s="105">
        <v>0</v>
      </c>
      <c r="W32" s="105">
        <v>0</v>
      </c>
      <c r="X32" s="106">
        <v>-20000</v>
      </c>
      <c r="Y32" s="101" t="s">
        <v>32</v>
      </c>
    </row>
    <row r="33" spans="1:25">
      <c r="A33" s="521" t="s">
        <v>23</v>
      </c>
      <c r="B33" s="516"/>
      <c r="C33" s="516"/>
      <c r="D33" s="516"/>
      <c r="E33" s="516"/>
      <c r="F33" s="516"/>
      <c r="G33" s="516"/>
      <c r="H33" s="516"/>
      <c r="I33" s="516"/>
      <c r="J33" s="516"/>
      <c r="K33" s="516"/>
      <c r="L33" s="516"/>
      <c r="M33" s="516"/>
      <c r="N33" s="516"/>
      <c r="O33" s="516"/>
      <c r="P33" s="516"/>
      <c r="Q33" s="516"/>
      <c r="R33" s="516"/>
      <c r="S33" s="516"/>
      <c r="T33" s="516"/>
      <c r="U33" s="516"/>
      <c r="V33" s="105">
        <v>0</v>
      </c>
      <c r="W33" s="105">
        <v>0</v>
      </c>
      <c r="X33" s="106">
        <v>-106</v>
      </c>
      <c r="Y33" s="101" t="s">
        <v>32</v>
      </c>
    </row>
    <row r="34" spans="1:25">
      <c r="A34" s="521" t="s">
        <v>24</v>
      </c>
      <c r="B34" s="516"/>
      <c r="C34" s="516"/>
      <c r="D34" s="516"/>
      <c r="E34" s="516"/>
      <c r="F34" s="516"/>
      <c r="G34" s="516"/>
      <c r="H34" s="516"/>
      <c r="I34" s="516"/>
      <c r="J34" s="516"/>
      <c r="K34" s="516"/>
      <c r="L34" s="516"/>
      <c r="M34" s="516"/>
      <c r="N34" s="516"/>
      <c r="O34" s="516"/>
      <c r="P34" s="516"/>
      <c r="Q34" s="516"/>
      <c r="R34" s="516"/>
      <c r="S34" s="516"/>
      <c r="T34" s="516"/>
      <c r="U34" s="516"/>
      <c r="V34" s="105">
        <v>-27</v>
      </c>
      <c r="W34" s="105">
        <v>-27</v>
      </c>
      <c r="X34" s="105">
        <v>-5562</v>
      </c>
      <c r="Y34" s="101" t="s">
        <v>32</v>
      </c>
    </row>
    <row r="35" spans="1:25">
      <c r="A35" s="401" t="s">
        <v>189</v>
      </c>
      <c r="B35" s="399"/>
      <c r="C35" s="399"/>
      <c r="D35" s="399"/>
      <c r="E35" s="399"/>
      <c r="F35" s="399"/>
      <c r="G35" s="399"/>
      <c r="H35" s="399"/>
      <c r="I35" s="399"/>
      <c r="J35" s="399"/>
      <c r="K35" s="399"/>
      <c r="L35" s="399"/>
      <c r="M35" s="399"/>
      <c r="N35" s="399"/>
      <c r="O35" s="399"/>
      <c r="P35" s="399"/>
      <c r="Q35" s="399"/>
      <c r="R35" s="399"/>
      <c r="S35" s="399"/>
      <c r="T35" s="399"/>
      <c r="U35" s="399"/>
      <c r="V35" s="400">
        <f>SUM(V32:V34)</f>
        <v>-27</v>
      </c>
      <c r="W35" s="400">
        <f>SUM(W32:W34)</f>
        <v>-27</v>
      </c>
      <c r="X35" s="400">
        <f>SUM(X32:X34)</f>
        <v>-25668</v>
      </c>
      <c r="Y35" s="101" t="s">
        <v>32</v>
      </c>
    </row>
    <row r="36" spans="1:25" ht="18" customHeight="1">
      <c r="A36" s="507" t="s">
        <v>113</v>
      </c>
      <c r="B36" s="508"/>
      <c r="C36" s="508"/>
      <c r="D36" s="508"/>
      <c r="E36" s="508"/>
      <c r="F36" s="508"/>
      <c r="G36" s="508"/>
      <c r="H36" s="508"/>
      <c r="I36" s="508"/>
      <c r="J36" s="508"/>
      <c r="K36" s="508"/>
      <c r="L36" s="508"/>
      <c r="M36" s="508"/>
      <c r="N36" s="508"/>
      <c r="O36" s="508"/>
      <c r="P36" s="508"/>
      <c r="Q36" s="508"/>
      <c r="R36" s="508"/>
      <c r="S36" s="508"/>
      <c r="T36" s="508"/>
      <c r="U36" s="508"/>
      <c r="V36" s="110">
        <f>+V35+V30</f>
        <v>-27</v>
      </c>
      <c r="W36" s="110">
        <f>+W35+W30</f>
        <v>-27</v>
      </c>
      <c r="X36" s="110">
        <f>+X35+X30</f>
        <v>34193</v>
      </c>
      <c r="Y36" s="101" t="s">
        <v>32</v>
      </c>
    </row>
    <row r="37" spans="1:25" ht="18" customHeight="1">
      <c r="A37" s="522" t="s">
        <v>183</v>
      </c>
      <c r="B37" s="523"/>
      <c r="C37" s="523"/>
      <c r="D37" s="523"/>
      <c r="E37" s="523"/>
      <c r="F37" s="523"/>
      <c r="G37" s="523"/>
      <c r="H37" s="523"/>
      <c r="I37" s="523"/>
      <c r="J37" s="523"/>
      <c r="K37" s="523"/>
      <c r="L37" s="523"/>
      <c r="M37" s="523"/>
      <c r="N37" s="523"/>
      <c r="O37" s="523"/>
      <c r="P37" s="523"/>
      <c r="Q37" s="523"/>
      <c r="R37" s="523"/>
      <c r="S37" s="523"/>
      <c r="T37" s="523"/>
      <c r="U37" s="523"/>
      <c r="V37" s="402">
        <f>V27+V36</f>
        <v>0</v>
      </c>
      <c r="W37" s="402">
        <f>W27+W36</f>
        <v>0</v>
      </c>
      <c r="X37" s="402">
        <f>X27+X36</f>
        <v>1668235</v>
      </c>
      <c r="Y37" s="101" t="s">
        <v>32</v>
      </c>
    </row>
    <row r="38" spans="1:25" ht="18" customHeight="1">
      <c r="A38" s="530" t="s">
        <v>184</v>
      </c>
      <c r="B38" s="523"/>
      <c r="C38" s="523"/>
      <c r="D38" s="523"/>
      <c r="E38" s="523"/>
      <c r="F38" s="523"/>
      <c r="G38" s="523"/>
      <c r="H38" s="523"/>
      <c r="I38" s="523"/>
      <c r="J38" s="523"/>
      <c r="K38" s="523"/>
      <c r="L38" s="523"/>
      <c r="M38" s="523"/>
      <c r="N38" s="523"/>
      <c r="O38" s="523"/>
      <c r="P38" s="523"/>
      <c r="Q38" s="523"/>
      <c r="R38" s="523"/>
      <c r="S38" s="523"/>
      <c r="T38" s="523"/>
      <c r="U38" s="523"/>
      <c r="V38" s="109">
        <f>+V37-V14</f>
        <v>-27</v>
      </c>
      <c r="W38" s="109">
        <f>+W37-W14</f>
        <v>-27</v>
      </c>
      <c r="X38" s="109">
        <f>+X37-X17</f>
        <v>87640</v>
      </c>
      <c r="Y38" s="101" t="s">
        <v>32</v>
      </c>
    </row>
    <row r="39" spans="1:25">
      <c r="Y39" s="101" t="s">
        <v>32</v>
      </c>
    </row>
    <row r="40" spans="1:25" ht="18" customHeight="1">
      <c r="A40" s="537" t="s">
        <v>233</v>
      </c>
      <c r="B40" s="538"/>
      <c r="C40" s="538"/>
      <c r="D40" s="538"/>
      <c r="E40" s="538"/>
      <c r="F40" s="538"/>
      <c r="G40" s="538"/>
      <c r="H40" s="538"/>
      <c r="I40" s="538"/>
      <c r="J40" s="538"/>
      <c r="K40" s="538"/>
      <c r="L40" s="538"/>
      <c r="M40" s="538"/>
      <c r="N40" s="538"/>
      <c r="O40" s="538"/>
      <c r="P40" s="538"/>
      <c r="Q40" s="538"/>
      <c r="R40" s="538"/>
      <c r="S40" s="538"/>
      <c r="T40" s="538"/>
      <c r="U40" s="538"/>
      <c r="V40" s="538"/>
      <c r="W40" s="538"/>
      <c r="X40" s="538"/>
      <c r="Y40" s="101" t="s">
        <v>32</v>
      </c>
    </row>
    <row r="41" spans="1:25" ht="18" customHeight="1">
      <c r="A41" s="538"/>
      <c r="B41" s="538"/>
      <c r="C41" s="538"/>
      <c r="D41" s="538"/>
      <c r="E41" s="538"/>
      <c r="F41" s="538"/>
      <c r="G41" s="538"/>
      <c r="H41" s="538"/>
      <c r="I41" s="538"/>
      <c r="J41" s="538"/>
      <c r="K41" s="538"/>
      <c r="L41" s="538"/>
      <c r="M41" s="538"/>
      <c r="N41" s="538"/>
      <c r="O41" s="538"/>
      <c r="P41" s="538"/>
      <c r="Q41" s="538"/>
      <c r="R41" s="538"/>
      <c r="S41" s="538"/>
      <c r="T41" s="538"/>
      <c r="U41" s="538"/>
      <c r="V41" s="538"/>
      <c r="W41" s="538"/>
      <c r="X41" s="538"/>
      <c r="Y41" s="101" t="s">
        <v>32</v>
      </c>
    </row>
    <row r="42" spans="1:25" ht="18" customHeight="1">
      <c r="A42" s="538"/>
      <c r="B42" s="538"/>
      <c r="C42" s="538"/>
      <c r="D42" s="538"/>
      <c r="E42" s="538"/>
      <c r="F42" s="538"/>
      <c r="G42" s="538"/>
      <c r="H42" s="538"/>
      <c r="I42" s="538"/>
      <c r="J42" s="538"/>
      <c r="K42" s="538"/>
      <c r="L42" s="538"/>
      <c r="M42" s="538"/>
      <c r="N42" s="538"/>
      <c r="O42" s="538"/>
      <c r="P42" s="538"/>
      <c r="Q42" s="538"/>
      <c r="R42" s="538"/>
      <c r="S42" s="538"/>
      <c r="T42" s="538"/>
      <c r="U42" s="538"/>
      <c r="V42" s="538"/>
      <c r="W42" s="538"/>
      <c r="X42" s="538"/>
      <c r="Y42" s="101" t="s">
        <v>32</v>
      </c>
    </row>
    <row r="43" spans="1:25" ht="18" customHeight="1">
      <c r="Y43" s="101" t="s">
        <v>32</v>
      </c>
    </row>
    <row r="44" spans="1:25" ht="18" customHeight="1">
      <c r="Y44" s="101" t="s">
        <v>32</v>
      </c>
    </row>
    <row r="45" spans="1:25" ht="18" customHeight="1">
      <c r="Y45" s="101" t="s">
        <v>32</v>
      </c>
    </row>
    <row r="46" spans="1:25" ht="18" customHeight="1">
      <c r="Y46" s="101" t="s">
        <v>32</v>
      </c>
    </row>
    <row r="47" spans="1:25" ht="22.5">
      <c r="A47" s="513" t="s">
        <v>141</v>
      </c>
      <c r="B47" s="514"/>
      <c r="C47" s="514"/>
      <c r="D47" s="514"/>
      <c r="E47" s="514"/>
      <c r="F47" s="514"/>
      <c r="G47" s="514"/>
      <c r="H47" s="514"/>
      <c r="I47" s="514"/>
      <c r="J47" s="514"/>
      <c r="K47" s="514"/>
      <c r="L47" s="514"/>
      <c r="M47" s="514"/>
      <c r="N47" s="514"/>
      <c r="O47" s="514"/>
      <c r="P47" s="514"/>
      <c r="Q47" s="514"/>
      <c r="R47" s="514"/>
      <c r="S47" s="514"/>
      <c r="T47" s="514"/>
      <c r="U47" s="514"/>
      <c r="V47" s="514"/>
      <c r="W47" s="514"/>
      <c r="X47" s="514"/>
      <c r="Y47" s="101" t="s">
        <v>32</v>
      </c>
    </row>
    <row r="48" spans="1:25" ht="23.25">
      <c r="A48" s="485" t="str">
        <f>A5</f>
        <v>Federal Prisoner Detention</v>
      </c>
      <c r="B48" s="547"/>
      <c r="C48" s="547"/>
      <c r="D48" s="547"/>
      <c r="E48" s="547"/>
      <c r="F48" s="547"/>
      <c r="G48" s="547"/>
      <c r="H48" s="547"/>
      <c r="I48" s="547"/>
      <c r="J48" s="547"/>
      <c r="K48" s="547"/>
      <c r="L48" s="547"/>
      <c r="M48" s="547"/>
      <c r="N48" s="547"/>
      <c r="O48" s="547"/>
      <c r="P48" s="547"/>
      <c r="Q48" s="547"/>
      <c r="R48" s="547"/>
      <c r="S48" s="547"/>
      <c r="T48" s="547"/>
      <c r="U48" s="547"/>
      <c r="V48" s="547"/>
      <c r="W48" s="547"/>
      <c r="X48" s="547"/>
      <c r="Y48" s="101" t="s">
        <v>32</v>
      </c>
    </row>
    <row r="49" spans="1:25" ht="23.25">
      <c r="A49" s="485" t="s">
        <v>132</v>
      </c>
      <c r="B49" s="486"/>
      <c r="C49" s="486"/>
      <c r="D49" s="486"/>
      <c r="E49" s="486"/>
      <c r="F49" s="486"/>
      <c r="G49" s="486"/>
      <c r="H49" s="486"/>
      <c r="I49" s="486"/>
      <c r="J49" s="486"/>
      <c r="K49" s="486"/>
      <c r="L49" s="486"/>
      <c r="M49" s="486"/>
      <c r="N49" s="486"/>
      <c r="O49" s="486"/>
      <c r="P49" s="486"/>
      <c r="Q49" s="486"/>
      <c r="R49" s="486"/>
      <c r="S49" s="486"/>
      <c r="T49" s="486"/>
      <c r="U49" s="486"/>
      <c r="V49" s="486"/>
      <c r="W49" s="486"/>
      <c r="X49" s="486"/>
      <c r="Y49" s="101" t="s">
        <v>32</v>
      </c>
    </row>
    <row r="50" spans="1:25" ht="23.25">
      <c r="A50" s="485"/>
      <c r="B50" s="486"/>
      <c r="C50" s="486"/>
      <c r="D50" s="486"/>
      <c r="E50" s="486"/>
      <c r="F50" s="486"/>
      <c r="G50" s="486"/>
      <c r="H50" s="486"/>
      <c r="I50" s="486"/>
      <c r="J50" s="486"/>
      <c r="K50" s="486"/>
      <c r="L50" s="486"/>
      <c r="M50" s="486"/>
      <c r="N50" s="486"/>
      <c r="O50" s="486"/>
      <c r="P50" s="486"/>
      <c r="Q50" s="486"/>
      <c r="R50" s="486"/>
      <c r="S50" s="486"/>
      <c r="T50" s="486"/>
      <c r="U50" s="486"/>
      <c r="V50" s="486"/>
      <c r="W50" s="486"/>
      <c r="X50" s="486"/>
      <c r="Y50" s="101" t="s">
        <v>32</v>
      </c>
    </row>
    <row r="51" spans="1:25" ht="18" customHeight="1">
      <c r="Y51" s="101" t="s">
        <v>32</v>
      </c>
    </row>
    <row r="52" spans="1:25" ht="18" customHeight="1">
      <c r="Y52" s="101" t="s">
        <v>32</v>
      </c>
    </row>
    <row r="53" spans="1:25" ht="18" customHeight="1">
      <c r="Y53" s="101" t="s">
        <v>32</v>
      </c>
    </row>
    <row r="54" spans="1:25" ht="18" customHeight="1">
      <c r="Y54" s="101" t="s">
        <v>32</v>
      </c>
    </row>
    <row r="55" spans="1:25" ht="18" customHeight="1">
      <c r="A55" s="61"/>
      <c r="B55" s="61"/>
      <c r="C55" s="61"/>
      <c r="D55" s="62"/>
      <c r="E55" s="62"/>
      <c r="F55" s="62"/>
      <c r="G55" s="62"/>
      <c r="H55" s="62"/>
      <c r="I55" s="62"/>
      <c r="J55" s="62"/>
      <c r="K55" s="62"/>
      <c r="L55" s="62"/>
      <c r="M55" s="62"/>
      <c r="N55" s="62"/>
      <c r="O55" s="62"/>
      <c r="P55" s="62"/>
      <c r="Q55" s="62"/>
      <c r="R55" s="62"/>
      <c r="S55" s="62"/>
      <c r="T55" s="62"/>
      <c r="U55" s="62"/>
      <c r="V55" s="62"/>
      <c r="W55" s="62"/>
      <c r="X55" s="62"/>
      <c r="Y55" s="101" t="s">
        <v>32</v>
      </c>
    </row>
    <row r="56" spans="1:25" ht="22.5" customHeight="1">
      <c r="A56" s="524" t="s">
        <v>149</v>
      </c>
      <c r="B56" s="525"/>
      <c r="C56" s="525"/>
      <c r="D56" s="531" t="s">
        <v>205</v>
      </c>
      <c r="E56" s="532"/>
      <c r="F56" s="533"/>
      <c r="G56" s="531" t="s">
        <v>201</v>
      </c>
      <c r="H56" s="548"/>
      <c r="I56" s="549"/>
      <c r="J56" s="531" t="s">
        <v>185</v>
      </c>
      <c r="K56" s="532"/>
      <c r="L56" s="533"/>
      <c r="M56" s="531" t="s">
        <v>182</v>
      </c>
      <c r="N56" s="532"/>
      <c r="O56" s="533"/>
      <c r="P56" s="531" t="s">
        <v>186</v>
      </c>
      <c r="Q56" s="553"/>
      <c r="R56" s="553"/>
      <c r="S56" s="531" t="s">
        <v>187</v>
      </c>
      <c r="T56" s="532"/>
      <c r="U56" s="532"/>
      <c r="V56" s="531" t="s">
        <v>188</v>
      </c>
      <c r="W56" s="532"/>
      <c r="X56" s="533"/>
      <c r="Y56" s="101" t="s">
        <v>32</v>
      </c>
    </row>
    <row r="57" spans="1:25" ht="27.75" customHeight="1">
      <c r="A57" s="526"/>
      <c r="B57" s="527"/>
      <c r="C57" s="527"/>
      <c r="D57" s="534"/>
      <c r="E57" s="535"/>
      <c r="F57" s="536"/>
      <c r="G57" s="550"/>
      <c r="H57" s="551"/>
      <c r="I57" s="552"/>
      <c r="J57" s="534"/>
      <c r="K57" s="535"/>
      <c r="L57" s="536"/>
      <c r="M57" s="534"/>
      <c r="N57" s="535"/>
      <c r="O57" s="536"/>
      <c r="P57" s="554"/>
      <c r="Q57" s="555"/>
      <c r="R57" s="555"/>
      <c r="S57" s="534"/>
      <c r="T57" s="535"/>
      <c r="U57" s="535"/>
      <c r="V57" s="534"/>
      <c r="W57" s="535"/>
      <c r="X57" s="536"/>
      <c r="Y57" s="101" t="s">
        <v>32</v>
      </c>
    </row>
    <row r="58" spans="1:25" ht="16.5" thickBot="1">
      <c r="A58" s="528"/>
      <c r="B58" s="529"/>
      <c r="C58" s="529"/>
      <c r="D58" s="215" t="s">
        <v>150</v>
      </c>
      <c r="E58" s="216" t="s">
        <v>65</v>
      </c>
      <c r="F58" s="217" t="s">
        <v>152</v>
      </c>
      <c r="G58" s="215" t="s">
        <v>150</v>
      </c>
      <c r="H58" s="216" t="s">
        <v>65</v>
      </c>
      <c r="I58" s="217" t="s">
        <v>152</v>
      </c>
      <c r="J58" s="215" t="s">
        <v>150</v>
      </c>
      <c r="K58" s="216" t="s">
        <v>65</v>
      </c>
      <c r="L58" s="217" t="s">
        <v>152</v>
      </c>
      <c r="M58" s="215" t="s">
        <v>150</v>
      </c>
      <c r="N58" s="216" t="s">
        <v>65</v>
      </c>
      <c r="O58" s="217" t="s">
        <v>152</v>
      </c>
      <c r="P58" s="215" t="s">
        <v>150</v>
      </c>
      <c r="Q58" s="216" t="s">
        <v>65</v>
      </c>
      <c r="R58" s="217" t="s">
        <v>152</v>
      </c>
      <c r="S58" s="215" t="s">
        <v>150</v>
      </c>
      <c r="T58" s="216" t="s">
        <v>65</v>
      </c>
      <c r="U58" s="217" t="s">
        <v>152</v>
      </c>
      <c r="V58" s="218" t="s">
        <v>150</v>
      </c>
      <c r="W58" s="216" t="s">
        <v>65</v>
      </c>
      <c r="X58" s="219" t="s">
        <v>152</v>
      </c>
      <c r="Y58" s="101" t="s">
        <v>32</v>
      </c>
    </row>
    <row r="59" spans="1:25">
      <c r="A59" s="206"/>
      <c r="B59" s="562" t="s">
        <v>25</v>
      </c>
      <c r="C59" s="562"/>
      <c r="D59" s="175">
        <v>27</v>
      </c>
      <c r="E59" s="176">
        <v>27</v>
      </c>
      <c r="F59" s="177">
        <v>1479869</v>
      </c>
      <c r="G59" s="175">
        <v>27</v>
      </c>
      <c r="H59" s="176">
        <v>27</v>
      </c>
      <c r="I59" s="177">
        <v>1544838</v>
      </c>
      <c r="J59" s="175">
        <v>0</v>
      </c>
      <c r="K59" s="176">
        <v>0</v>
      </c>
      <c r="L59" s="177">
        <v>44054</v>
      </c>
      <c r="M59" s="175">
        <f>+J59+G59</f>
        <v>27</v>
      </c>
      <c r="N59" s="176">
        <f>+K59+H59</f>
        <v>27</v>
      </c>
      <c r="O59" s="177">
        <f>+I59+L59</f>
        <v>1588892</v>
      </c>
      <c r="P59" s="175">
        <v>0</v>
      </c>
      <c r="Q59" s="176">
        <v>0</v>
      </c>
      <c r="R59" s="177">
        <v>59861</v>
      </c>
      <c r="S59" s="175">
        <v>-27</v>
      </c>
      <c r="T59" s="176">
        <v>-27</v>
      </c>
      <c r="U59" s="177">
        <v>-25668</v>
      </c>
      <c r="V59" s="175">
        <f>P59+M59+S59</f>
        <v>0</v>
      </c>
      <c r="W59" s="176">
        <f>+N59+Q59+T59</f>
        <v>0</v>
      </c>
      <c r="X59" s="178">
        <f>R59+O59+U59</f>
        <v>1623085</v>
      </c>
      <c r="Y59" s="101" t="s">
        <v>32</v>
      </c>
    </row>
    <row r="60" spans="1:25" ht="17.25" customHeight="1">
      <c r="A60" s="206"/>
      <c r="B60" s="546" t="s">
        <v>26</v>
      </c>
      <c r="C60" s="546"/>
      <c r="D60" s="175">
        <v>0</v>
      </c>
      <c r="E60" s="176">
        <v>0</v>
      </c>
      <c r="F60" s="45">
        <v>35757</v>
      </c>
      <c r="G60" s="175">
        <v>0</v>
      </c>
      <c r="H60" s="176">
        <v>0</v>
      </c>
      <c r="I60" s="45">
        <v>35757</v>
      </c>
      <c r="J60" s="175">
        <v>0</v>
      </c>
      <c r="K60" s="176">
        <v>0</v>
      </c>
      <c r="L60" s="45">
        <v>9393</v>
      </c>
      <c r="M60" s="175">
        <f>+J60+G60</f>
        <v>0</v>
      </c>
      <c r="N60" s="176">
        <f>+K60+H60</f>
        <v>0</v>
      </c>
      <c r="O60" s="45">
        <f>+L60+I60</f>
        <v>45150</v>
      </c>
      <c r="P60" s="175">
        <v>0</v>
      </c>
      <c r="Q60" s="176">
        <v>0</v>
      </c>
      <c r="R60" s="45">
        <v>0</v>
      </c>
      <c r="S60" s="175">
        <v>0</v>
      </c>
      <c r="T60" s="176">
        <v>0</v>
      </c>
      <c r="U60" s="45">
        <v>0</v>
      </c>
      <c r="V60" s="175">
        <f>P60+M60+S60</f>
        <v>0</v>
      </c>
      <c r="W60" s="176">
        <f>+N60+Q60+T60</f>
        <v>0</v>
      </c>
      <c r="X60" s="178">
        <f>R60+O60+U60</f>
        <v>45150</v>
      </c>
      <c r="Y60" s="101" t="s">
        <v>32</v>
      </c>
    </row>
    <row r="61" spans="1:25">
      <c r="A61" s="208"/>
      <c r="B61" s="209"/>
      <c r="C61" s="209" t="s">
        <v>66</v>
      </c>
      <c r="D61" s="220">
        <f t="shared" ref="D61:X61" si="0">SUM(D59:D60)</f>
        <v>27</v>
      </c>
      <c r="E61" s="221">
        <f t="shared" si="0"/>
        <v>27</v>
      </c>
      <c r="F61" s="179">
        <f t="shared" si="0"/>
        <v>1515626</v>
      </c>
      <c r="G61" s="220">
        <f t="shared" si="0"/>
        <v>27</v>
      </c>
      <c r="H61" s="221">
        <f t="shared" si="0"/>
        <v>27</v>
      </c>
      <c r="I61" s="179">
        <f t="shared" si="0"/>
        <v>1580595</v>
      </c>
      <c r="J61" s="220">
        <f t="shared" si="0"/>
        <v>0</v>
      </c>
      <c r="K61" s="221">
        <f t="shared" si="0"/>
        <v>0</v>
      </c>
      <c r="L61" s="179">
        <f t="shared" si="0"/>
        <v>53447</v>
      </c>
      <c r="M61" s="220">
        <f t="shared" si="0"/>
        <v>27</v>
      </c>
      <c r="N61" s="221">
        <f t="shared" si="0"/>
        <v>27</v>
      </c>
      <c r="O61" s="179">
        <f t="shared" si="0"/>
        <v>1634042</v>
      </c>
      <c r="P61" s="220">
        <f t="shared" si="0"/>
        <v>0</v>
      </c>
      <c r="Q61" s="221">
        <f t="shared" si="0"/>
        <v>0</v>
      </c>
      <c r="R61" s="179">
        <f t="shared" si="0"/>
        <v>59861</v>
      </c>
      <c r="S61" s="220">
        <f t="shared" si="0"/>
        <v>-27</v>
      </c>
      <c r="T61" s="221">
        <f t="shared" si="0"/>
        <v>-27</v>
      </c>
      <c r="U61" s="260">
        <f t="shared" si="0"/>
        <v>-25668</v>
      </c>
      <c r="V61" s="220">
        <f t="shared" si="0"/>
        <v>0</v>
      </c>
      <c r="W61" s="221">
        <f t="shared" si="0"/>
        <v>0</v>
      </c>
      <c r="X61" s="180">
        <f t="shared" si="0"/>
        <v>1668235</v>
      </c>
      <c r="Y61" s="101" t="s">
        <v>32</v>
      </c>
    </row>
    <row r="62" spans="1:25" ht="17.25" customHeight="1">
      <c r="A62" s="210"/>
      <c r="B62" s="558"/>
      <c r="C62" s="559"/>
      <c r="D62" s="222"/>
      <c r="E62" s="223"/>
      <c r="F62" s="4"/>
      <c r="G62" s="226"/>
      <c r="H62" s="227"/>
      <c r="I62" s="227"/>
      <c r="J62" s="226"/>
      <c r="K62" s="227"/>
      <c r="L62" s="227"/>
      <c r="M62" s="226"/>
      <c r="N62" s="227"/>
      <c r="O62" s="227"/>
      <c r="P62" s="226"/>
      <c r="Q62" s="227"/>
      <c r="R62" s="227"/>
      <c r="S62" s="226"/>
      <c r="T62" s="227"/>
      <c r="U62" s="227"/>
      <c r="V62" s="226"/>
      <c r="W62" s="232"/>
      <c r="X62" s="280"/>
      <c r="Y62" s="101" t="s">
        <v>32</v>
      </c>
    </row>
    <row r="63" spans="1:25">
      <c r="A63" s="208"/>
      <c r="B63" s="560" t="s">
        <v>137</v>
      </c>
      <c r="C63" s="561"/>
      <c r="D63" s="224"/>
      <c r="E63" s="225"/>
      <c r="F63" s="181"/>
      <c r="G63" s="228"/>
      <c r="H63" s="229"/>
      <c r="I63" s="229"/>
      <c r="J63" s="228"/>
      <c r="K63" s="229"/>
      <c r="L63" s="229"/>
      <c r="M63" s="228"/>
      <c r="N63" s="229"/>
      <c r="O63" s="229"/>
      <c r="P63" s="228"/>
      <c r="Q63" s="229"/>
      <c r="R63" s="229"/>
      <c r="S63" s="228"/>
      <c r="T63" s="229"/>
      <c r="U63" s="229"/>
      <c r="V63" s="228"/>
      <c r="W63" s="225">
        <f>Q63+N63+T63</f>
        <v>0</v>
      </c>
      <c r="X63" s="264"/>
      <c r="Y63" s="101" t="s">
        <v>32</v>
      </c>
    </row>
    <row r="64" spans="1:25">
      <c r="A64" s="206"/>
      <c r="B64" s="556" t="s">
        <v>136</v>
      </c>
      <c r="C64" s="557"/>
      <c r="D64" s="175"/>
      <c r="E64" s="176">
        <f>+E61+E63</f>
        <v>27</v>
      </c>
      <c r="F64" s="45"/>
      <c r="G64" s="230"/>
      <c r="H64" s="176">
        <f>+H61+H63</f>
        <v>27</v>
      </c>
      <c r="I64" s="177"/>
      <c r="J64" s="230"/>
      <c r="K64" s="176">
        <f>+K61+K63</f>
        <v>0</v>
      </c>
      <c r="L64" s="177"/>
      <c r="M64" s="230"/>
      <c r="N64" s="176">
        <f>+N61+N63</f>
        <v>27</v>
      </c>
      <c r="O64" s="177"/>
      <c r="P64" s="230"/>
      <c r="Q64" s="176">
        <f>+Q61+Q63</f>
        <v>0</v>
      </c>
      <c r="R64" s="177"/>
      <c r="S64" s="230"/>
      <c r="T64" s="176">
        <f>+T61+T63</f>
        <v>-27</v>
      </c>
      <c r="U64" s="177"/>
      <c r="V64" s="230"/>
      <c r="W64" s="176">
        <f>+W61+W63</f>
        <v>0</v>
      </c>
      <c r="X64" s="106"/>
      <c r="Y64" s="101" t="s">
        <v>32</v>
      </c>
    </row>
    <row r="65" spans="1:25">
      <c r="A65" s="211"/>
      <c r="B65" s="544"/>
      <c r="C65" s="545"/>
      <c r="D65" s="222"/>
      <c r="E65" s="223"/>
      <c r="F65" s="4"/>
      <c r="G65" s="226"/>
      <c r="H65" s="227"/>
      <c r="I65" s="227"/>
      <c r="J65" s="226"/>
      <c r="K65" s="227"/>
      <c r="L65" s="227"/>
      <c r="M65" s="226"/>
      <c r="N65" s="227"/>
      <c r="O65" s="227"/>
      <c r="P65" s="226"/>
      <c r="Q65" s="227"/>
      <c r="R65" s="227"/>
      <c r="S65" s="226"/>
      <c r="T65" s="227"/>
      <c r="U65" s="227"/>
      <c r="V65" s="226"/>
      <c r="W65" s="232"/>
      <c r="X65" s="280"/>
      <c r="Y65" s="101" t="s">
        <v>32</v>
      </c>
    </row>
    <row r="66" spans="1:25">
      <c r="A66" s="206"/>
      <c r="B66" s="556" t="s">
        <v>134</v>
      </c>
      <c r="C66" s="557"/>
      <c r="D66" s="175"/>
      <c r="E66" s="176"/>
      <c r="F66" s="45"/>
      <c r="G66" s="230"/>
      <c r="H66" s="177"/>
      <c r="I66" s="177"/>
      <c r="J66" s="230"/>
      <c r="K66" s="177"/>
      <c r="L66" s="177"/>
      <c r="M66" s="230"/>
      <c r="N66" s="177"/>
      <c r="O66" s="177"/>
      <c r="P66" s="230"/>
      <c r="Q66" s="177"/>
      <c r="R66" s="177"/>
      <c r="S66" s="230"/>
      <c r="T66" s="177"/>
      <c r="U66" s="177"/>
      <c r="V66" s="230"/>
      <c r="W66" s="177"/>
      <c r="X66" s="106"/>
      <c r="Y66" s="101" t="s">
        <v>32</v>
      </c>
    </row>
    <row r="67" spans="1:25">
      <c r="A67" s="206"/>
      <c r="B67" s="212"/>
      <c r="C67" s="207" t="s">
        <v>71</v>
      </c>
      <c r="D67" s="175"/>
      <c r="E67" s="176"/>
      <c r="F67" s="45"/>
      <c r="G67" s="230"/>
      <c r="H67" s="177"/>
      <c r="I67" s="177"/>
      <c r="J67" s="230"/>
      <c r="K67" s="176"/>
      <c r="L67" s="177"/>
      <c r="M67" s="230"/>
      <c r="N67" s="176"/>
      <c r="O67" s="177"/>
      <c r="P67" s="230"/>
      <c r="Q67" s="176"/>
      <c r="R67" s="177"/>
      <c r="S67" s="230"/>
      <c r="T67" s="176"/>
      <c r="U67" s="177"/>
      <c r="V67" s="230"/>
      <c r="W67" s="231">
        <f>Q67+N67+T67</f>
        <v>0</v>
      </c>
      <c r="X67" s="106"/>
      <c r="Y67" s="101" t="s">
        <v>32</v>
      </c>
    </row>
    <row r="68" spans="1:25">
      <c r="A68" s="208"/>
      <c r="B68" s="213"/>
      <c r="C68" s="214" t="s">
        <v>111</v>
      </c>
      <c r="D68" s="224"/>
      <c r="E68" s="225"/>
      <c r="F68" s="181"/>
      <c r="G68" s="228"/>
      <c r="H68" s="229"/>
      <c r="I68" s="229"/>
      <c r="J68" s="228"/>
      <c r="K68" s="225"/>
      <c r="L68" s="229"/>
      <c r="M68" s="228"/>
      <c r="N68" s="225"/>
      <c r="O68" s="229"/>
      <c r="P68" s="228"/>
      <c r="Q68" s="225"/>
      <c r="R68" s="229"/>
      <c r="S68" s="228"/>
      <c r="T68" s="225"/>
      <c r="U68" s="229"/>
      <c r="V68" s="228"/>
      <c r="W68" s="225">
        <f>Q68+N68+T68</f>
        <v>0</v>
      </c>
      <c r="X68" s="264"/>
      <c r="Y68" s="101" t="s">
        <v>32</v>
      </c>
    </row>
    <row r="69" spans="1:25">
      <c r="A69" s="208"/>
      <c r="B69" s="563" t="s">
        <v>135</v>
      </c>
      <c r="C69" s="564"/>
      <c r="D69" s="224"/>
      <c r="E69" s="225">
        <f>E68+E67+E64</f>
        <v>27</v>
      </c>
      <c r="F69" s="181"/>
      <c r="G69" s="228"/>
      <c r="H69" s="225">
        <f>H68+H67+H64</f>
        <v>27</v>
      </c>
      <c r="I69" s="229"/>
      <c r="J69" s="228"/>
      <c r="K69" s="225">
        <f>K68+K67+K64</f>
        <v>0</v>
      </c>
      <c r="L69" s="229"/>
      <c r="M69" s="228"/>
      <c r="N69" s="225">
        <f>N68+N67+N64</f>
        <v>27</v>
      </c>
      <c r="O69" s="229"/>
      <c r="P69" s="228"/>
      <c r="Q69" s="225">
        <f>Q68+Q67+Q64</f>
        <v>0</v>
      </c>
      <c r="R69" s="229"/>
      <c r="S69" s="228"/>
      <c r="T69" s="225">
        <f>T68+T67+T64</f>
        <v>-27</v>
      </c>
      <c r="U69" s="229"/>
      <c r="V69" s="228"/>
      <c r="W69" s="225">
        <f>W68+W67+W64</f>
        <v>0</v>
      </c>
      <c r="X69" s="264"/>
      <c r="Y69" s="101" t="s">
        <v>50</v>
      </c>
    </row>
    <row r="70" spans="1:25">
      <c r="C70" s="5"/>
    </row>
    <row r="71" spans="1:25" ht="119.25" customHeight="1">
      <c r="B71" s="568"/>
      <c r="C71" s="568"/>
      <c r="D71" s="566"/>
      <c r="E71" s="567"/>
      <c r="F71" s="567"/>
      <c r="G71" s="569"/>
      <c r="H71" s="570"/>
      <c r="I71" s="570"/>
      <c r="J71" s="569"/>
      <c r="K71" s="570"/>
      <c r="L71" s="570"/>
      <c r="M71" s="569"/>
      <c r="N71" s="570"/>
      <c r="O71" s="570"/>
      <c r="P71" s="569"/>
      <c r="Q71" s="570"/>
      <c r="R71" s="570"/>
      <c r="S71" s="569"/>
      <c r="T71" s="570"/>
      <c r="U71" s="570"/>
      <c r="V71" s="569"/>
      <c r="W71" s="570"/>
      <c r="X71" s="570"/>
    </row>
    <row r="72" spans="1:25" s="350" customFormat="1" ht="15">
      <c r="D72" s="351"/>
      <c r="E72" s="351"/>
      <c r="F72" s="351"/>
      <c r="G72" s="351"/>
      <c r="H72" s="351"/>
      <c r="I72" s="351"/>
      <c r="J72" s="351"/>
      <c r="K72" s="351"/>
      <c r="L72" s="351"/>
      <c r="M72" s="351"/>
      <c r="N72" s="351"/>
      <c r="O72" s="351"/>
      <c r="P72" s="351"/>
      <c r="Q72" s="351"/>
      <c r="R72" s="351"/>
      <c r="S72" s="351"/>
      <c r="T72" s="351"/>
      <c r="U72" s="351"/>
      <c r="V72" s="351"/>
      <c r="W72" s="351"/>
      <c r="X72" s="351"/>
      <c r="Y72" s="352"/>
    </row>
    <row r="73" spans="1:25" s="350" customFormat="1" ht="15">
      <c r="D73" s="351"/>
      <c r="E73" s="351"/>
      <c r="F73" s="351"/>
      <c r="G73" s="351"/>
      <c r="H73" s="351"/>
      <c r="I73" s="351"/>
      <c r="J73" s="351"/>
      <c r="K73" s="351"/>
      <c r="L73" s="351"/>
      <c r="M73" s="351"/>
      <c r="N73" s="351"/>
      <c r="O73" s="351"/>
      <c r="P73" s="351"/>
      <c r="Q73" s="351"/>
      <c r="R73" s="351"/>
      <c r="S73" s="351"/>
      <c r="T73" s="351"/>
      <c r="U73" s="351"/>
      <c r="V73" s="351"/>
      <c r="W73" s="351"/>
      <c r="X73" s="351"/>
      <c r="Y73" s="352"/>
    </row>
    <row r="74" spans="1:25" s="350" customFormat="1" ht="15">
      <c r="D74" s="351"/>
      <c r="E74" s="351"/>
      <c r="F74" s="351"/>
      <c r="G74" s="351"/>
      <c r="H74" s="351"/>
      <c r="I74" s="351"/>
      <c r="J74" s="351"/>
      <c r="K74" s="351"/>
      <c r="L74" s="351"/>
      <c r="M74" s="351"/>
      <c r="N74" s="351"/>
      <c r="O74" s="351"/>
      <c r="P74" s="351"/>
      <c r="Q74" s="351"/>
      <c r="R74" s="351"/>
      <c r="S74" s="351"/>
      <c r="T74" s="351"/>
      <c r="U74" s="351"/>
      <c r="V74" s="351"/>
      <c r="W74" s="351"/>
      <c r="X74" s="351"/>
      <c r="Y74" s="352"/>
    </row>
    <row r="75" spans="1:25" s="350" customFormat="1" ht="15">
      <c r="D75" s="351"/>
      <c r="E75" s="351"/>
      <c r="F75" s="351"/>
      <c r="G75" s="351"/>
      <c r="H75" s="351"/>
      <c r="I75" s="351"/>
      <c r="J75" s="351"/>
      <c r="K75" s="351"/>
      <c r="L75" s="351"/>
      <c r="M75" s="351"/>
      <c r="N75" s="351"/>
      <c r="O75" s="351"/>
      <c r="P75" s="351"/>
      <c r="Q75" s="351"/>
      <c r="R75" s="351"/>
      <c r="S75" s="351"/>
      <c r="T75" s="351"/>
      <c r="U75" s="351"/>
      <c r="V75" s="351"/>
      <c r="W75" s="351"/>
      <c r="X75" s="351"/>
      <c r="Y75" s="352"/>
    </row>
    <row r="76" spans="1:25" s="350" customFormat="1" ht="15">
      <c r="D76" s="351"/>
      <c r="E76" s="351"/>
      <c r="F76" s="351"/>
      <c r="G76" s="351"/>
      <c r="H76" s="351"/>
      <c r="I76" s="351"/>
      <c r="J76" s="351"/>
      <c r="K76" s="351"/>
      <c r="L76" s="351"/>
      <c r="M76" s="351"/>
      <c r="N76" s="351"/>
      <c r="O76" s="351"/>
      <c r="P76" s="351"/>
      <c r="Q76" s="351"/>
      <c r="R76" s="351"/>
      <c r="S76" s="351"/>
      <c r="T76" s="351"/>
      <c r="U76" s="351"/>
      <c r="V76" s="351"/>
      <c r="W76" s="351"/>
      <c r="X76" s="351"/>
      <c r="Y76" s="352"/>
    </row>
    <row r="77" spans="1:25" s="350" customFormat="1" ht="15">
      <c r="A77" s="353"/>
      <c r="B77" s="353"/>
      <c r="C77" s="353"/>
      <c r="D77" s="67"/>
      <c r="E77" s="67"/>
      <c r="F77" s="67"/>
      <c r="G77" s="67"/>
      <c r="H77" s="67"/>
      <c r="I77" s="67"/>
      <c r="J77" s="67"/>
      <c r="K77" s="67"/>
      <c r="L77" s="67"/>
      <c r="M77" s="67"/>
      <c r="N77" s="67"/>
      <c r="O77" s="67"/>
      <c r="P77" s="67"/>
      <c r="Q77" s="67"/>
      <c r="R77" s="67"/>
      <c r="S77" s="67"/>
      <c r="T77" s="67"/>
      <c r="U77" s="67"/>
      <c r="V77" s="67"/>
      <c r="W77" s="354"/>
      <c r="X77" s="354"/>
      <c r="Y77" s="352"/>
    </row>
    <row r="78" spans="1:25" s="350" customFormat="1" ht="15">
      <c r="A78" s="353"/>
      <c r="B78" s="353"/>
      <c r="C78" s="393"/>
      <c r="D78" s="394"/>
      <c r="E78" s="394"/>
      <c r="F78" s="394"/>
      <c r="G78" s="394"/>
      <c r="H78" s="394"/>
      <c r="I78" s="394"/>
      <c r="J78" s="394"/>
      <c r="K78" s="394"/>
      <c r="L78" s="394"/>
      <c r="M78" s="394"/>
      <c r="N78" s="394"/>
      <c r="O78" s="394"/>
      <c r="P78" s="394"/>
      <c r="Q78" s="394"/>
      <c r="R78" s="394"/>
      <c r="S78" s="394"/>
      <c r="T78" s="394"/>
      <c r="U78" s="394"/>
      <c r="V78" s="394"/>
      <c r="W78" s="394"/>
      <c r="X78" s="394"/>
      <c r="Y78" s="352"/>
    </row>
    <row r="79" spans="1:25" s="350" customFormat="1" ht="30" customHeight="1">
      <c r="A79" s="565"/>
      <c r="B79" s="565"/>
      <c r="C79" s="565"/>
      <c r="D79" s="565"/>
      <c r="E79" s="565"/>
      <c r="F79" s="565"/>
      <c r="G79" s="565"/>
      <c r="H79" s="565"/>
      <c r="I79" s="565"/>
      <c r="J79" s="565"/>
      <c r="K79" s="565"/>
      <c r="L79" s="565"/>
      <c r="M79" s="565"/>
      <c r="N79" s="565"/>
      <c r="O79" s="565"/>
      <c r="P79" s="565"/>
      <c r="Q79" s="565"/>
      <c r="R79" s="565"/>
      <c r="S79" s="565"/>
      <c r="T79" s="565"/>
      <c r="U79" s="565"/>
      <c r="V79" s="565"/>
      <c r="W79" s="77"/>
      <c r="X79" s="77"/>
      <c r="Y79" s="352"/>
    </row>
    <row r="80" spans="1:25">
      <c r="W80" s="49"/>
      <c r="X80" s="49"/>
    </row>
    <row r="81" spans="11:11">
      <c r="K81" s="83"/>
    </row>
  </sheetData>
  <customSheetViews>
    <customSheetView guid="{12C66D54-5067-4346-818B-6EAB1C8A9183}" scale="65" showPageBreaks="1" showGridLines="0" outlineSymbols="0" fitToPage="1" printArea="1" view="pageBreakPreview">
      <selection activeCell="A21" sqref="A21:U21"/>
      <rowBreaks count="1" manualBreakCount="1">
        <brk id="47" max="23" man="1"/>
      </rowBreaks>
      <pageMargins left="0.5" right="0.4" top="0.5" bottom="0.25" header="0" footer="0"/>
      <printOptions horizontalCentered="1"/>
      <pageSetup scale="55" firstPageNumber="8" fitToHeight="0" orientation="landscape" useFirstPageNumber="1" r:id="rId1"/>
      <headerFooter alignWithMargins="0">
        <oddFooter>&amp;C&amp;"Times New Roman,Regular"Exhibit B - Summary of Requirements</oddFooter>
      </headerFooter>
    </customSheetView>
    <customSheetView guid="{4148B88B-8ED7-4FDE-9459-DEB244AD0552}" scale="65" showPageBreaks="1" showGridLines="0" outlineSymbols="0" fitToPage="1" printArea="1" view="pageBreakPreview" topLeftCell="C7">
      <selection activeCell="A38" sqref="A38:U38"/>
      <rowBreaks count="1" manualBreakCount="1">
        <brk id="47" max="23" man="1"/>
      </rowBreaks>
      <pageMargins left="0.5" right="0.4" top="0.5" bottom="0.25" header="0" footer="0"/>
      <printOptions horizontalCentered="1"/>
      <pageSetup scale="55" firstPageNumber="8" fitToHeight="0" orientation="landscape" useFirstPageNumber="1" r:id="rId2"/>
      <headerFooter alignWithMargins="0">
        <oddFooter>&amp;C&amp;"Times New Roman,Regular"Exhibit B - Summary of Requirements</oddFooter>
      </headerFooter>
    </customSheetView>
    <customSheetView guid="{56C0A34E-45B4-448B-85E5-70B3A8E63333}" scale="65" showPageBreaks="1" showGridLines="0" outlineSymbols="0" fitToPage="1" printArea="1" view="pageBreakPreview" topLeftCell="A6">
      <selection activeCell="X34" sqref="X34"/>
      <rowBreaks count="1" manualBreakCount="1">
        <brk id="49" max="23" man="1"/>
      </rowBreaks>
      <pageMargins left="0.5" right="0.4" top="0.5" bottom="0.25" header="0" footer="0"/>
      <printOptions horizontalCentered="1"/>
      <pageSetup scale="55" firstPageNumber="8" fitToHeight="0" orientation="landscape" useFirstPageNumber="1" r:id="rId3"/>
      <headerFooter alignWithMargins="0">
        <oddFooter>&amp;C&amp;"Times New Roman,Regular"Exhibit B - Summary of Requirements</oddFooter>
      </headerFooter>
    </customSheetView>
    <customSheetView guid="{3118AF25-8423-420A-806A-487665220C68}" scale="65" showPageBreaks="1" showGridLines="0" outlineSymbols="0" fitToPage="1" printArea="1" view="pageBreakPreview" topLeftCell="A50">
      <selection activeCell="W80" sqref="W80"/>
      <rowBreaks count="1" manualBreakCount="1">
        <brk id="47" max="23" man="1"/>
      </rowBreaks>
      <pageMargins left="0.5" right="0.4" top="0.5" bottom="0.25" header="0" footer="0"/>
      <printOptions horizontalCentered="1"/>
      <pageSetup scale="55" firstPageNumber="8" fitToHeight="0" orientation="landscape" useFirstPageNumber="1" r:id="rId4"/>
      <headerFooter alignWithMargins="0">
        <oddFooter>&amp;C&amp;"Times New Roman,Regular"Exhibit B - Summary of Requirements</oddFooter>
      </headerFooter>
    </customSheetView>
  </customSheetViews>
  <mergeCells count="69">
    <mergeCell ref="B66:C66"/>
    <mergeCell ref="B69:C69"/>
    <mergeCell ref="A79:V79"/>
    <mergeCell ref="D71:F71"/>
    <mergeCell ref="B71:C71"/>
    <mergeCell ref="G71:I71"/>
    <mergeCell ref="J71:L71"/>
    <mergeCell ref="M71:O71"/>
    <mergeCell ref="P71:R71"/>
    <mergeCell ref="S71:U71"/>
    <mergeCell ref="V71:X71"/>
    <mergeCell ref="B65:C65"/>
    <mergeCell ref="B60:C60"/>
    <mergeCell ref="A47:X47"/>
    <mergeCell ref="A48:X48"/>
    <mergeCell ref="A49:X49"/>
    <mergeCell ref="G56:I57"/>
    <mergeCell ref="J56:L57"/>
    <mergeCell ref="M56:O57"/>
    <mergeCell ref="P56:R57"/>
    <mergeCell ref="S56:U57"/>
    <mergeCell ref="B64:C64"/>
    <mergeCell ref="B62:C62"/>
    <mergeCell ref="B63:C63"/>
    <mergeCell ref="B59:C59"/>
    <mergeCell ref="A32:U32"/>
    <mergeCell ref="A30:U30"/>
    <mergeCell ref="A27:U27"/>
    <mergeCell ref="A31:U31"/>
    <mergeCell ref="A34:U34"/>
    <mergeCell ref="A37:U37"/>
    <mergeCell ref="A36:U36"/>
    <mergeCell ref="A56:C58"/>
    <mergeCell ref="A33:U33"/>
    <mergeCell ref="A38:U38"/>
    <mergeCell ref="A50:X50"/>
    <mergeCell ref="V56:X57"/>
    <mergeCell ref="D56:F57"/>
    <mergeCell ref="A40:X42"/>
    <mergeCell ref="A20:U20"/>
    <mergeCell ref="A23:U23"/>
    <mergeCell ref="A29:U29"/>
    <mergeCell ref="A26:U26"/>
    <mergeCell ref="A24:U24"/>
    <mergeCell ref="A21:U21"/>
    <mergeCell ref="A22:U22"/>
    <mergeCell ref="A25:U25"/>
    <mergeCell ref="A1:X1"/>
    <mergeCell ref="A28:U28"/>
    <mergeCell ref="A16:U16"/>
    <mergeCell ref="V12:V13"/>
    <mergeCell ref="A15:U15"/>
    <mergeCell ref="A17:U17"/>
    <mergeCell ref="A18:U18"/>
    <mergeCell ref="A19:U19"/>
    <mergeCell ref="A14:U14"/>
    <mergeCell ref="A2:X2"/>
    <mergeCell ref="A3:X3"/>
    <mergeCell ref="A8:X8"/>
    <mergeCell ref="A9:X9"/>
    <mergeCell ref="X12:X13"/>
    <mergeCell ref="W12:W13"/>
    <mergeCell ref="A4:X4"/>
    <mergeCell ref="A5:X5"/>
    <mergeCell ref="A6:X6"/>
    <mergeCell ref="A7:X7"/>
    <mergeCell ref="V11:X11"/>
    <mergeCell ref="A10:X10"/>
    <mergeCell ref="A11:U13"/>
  </mergeCells>
  <phoneticPr fontId="0" type="noConversion"/>
  <printOptions horizontalCentered="1"/>
  <pageMargins left="0.5" right="0.4" top="0.5" bottom="0.25" header="0" footer="0"/>
  <pageSetup scale="53" firstPageNumber="8" fitToHeight="0" orientation="landscape" useFirstPageNumber="1" r:id="rId5"/>
  <headerFooter alignWithMargins="0">
    <oddFooter>&amp;C&amp;"Times New Roman,Regular"Exhibit B - Summary of Requirements</oddFooter>
  </headerFooter>
  <rowBreaks count="1" manualBreakCount="1">
    <brk id="41" max="23" man="1"/>
  </rowBreaks>
  <ignoredErrors>
    <ignoredError sqref="W60 W59" formula="1"/>
  </ignoredErrors>
</worksheet>
</file>

<file path=xl/worksheets/sheet3.xml><?xml version="1.0" encoding="utf-8"?>
<worksheet xmlns="http://schemas.openxmlformats.org/spreadsheetml/2006/main" xmlns:r="http://schemas.openxmlformats.org/officeDocument/2006/relationships">
  <sheetPr codeName="Sheet6">
    <pageSetUpPr fitToPage="1"/>
  </sheetPr>
  <dimension ref="A1:H31"/>
  <sheetViews>
    <sheetView view="pageBreakPreview" zoomScale="75" zoomScaleNormal="75" zoomScaleSheetLayoutView="75" workbookViewId="0">
      <selection sqref="A1:G1"/>
    </sheetView>
  </sheetViews>
  <sheetFormatPr defaultColWidth="7.21875" defaultRowHeight="12.75"/>
  <cols>
    <col min="1" max="1" width="17.88671875" style="25" customWidth="1"/>
    <col min="2" max="2" width="15.88671875" style="25" customWidth="1"/>
    <col min="3" max="3" width="4.6640625" style="25" customWidth="1"/>
    <col min="4" max="4" width="8.33203125" style="25" customWidth="1"/>
    <col min="5" max="5" width="4.6640625" style="25" customWidth="1"/>
    <col min="6" max="6" width="9.109375" style="25" customWidth="1"/>
    <col min="7" max="7" width="11.33203125" style="25" customWidth="1"/>
    <col min="8" max="8" width="8.88671875" style="104" customWidth="1"/>
    <col min="9" max="16384" width="7.21875" style="25"/>
  </cols>
  <sheetData>
    <row r="1" spans="1:8" ht="20.25">
      <c r="A1" s="577" t="s">
        <v>176</v>
      </c>
      <c r="B1" s="578"/>
      <c r="C1" s="578"/>
      <c r="D1" s="578"/>
      <c r="E1" s="578"/>
      <c r="F1" s="578"/>
      <c r="G1" s="578"/>
      <c r="H1" s="103" t="s">
        <v>32</v>
      </c>
    </row>
    <row r="2" spans="1:8" ht="20.25">
      <c r="A2" s="584"/>
      <c r="B2" s="584"/>
      <c r="C2" s="584"/>
      <c r="D2" s="584"/>
      <c r="E2" s="584"/>
      <c r="F2" s="584"/>
      <c r="G2" s="584"/>
      <c r="H2" s="103" t="s">
        <v>32</v>
      </c>
    </row>
    <row r="3" spans="1:8">
      <c r="A3" s="585"/>
      <c r="B3" s="585"/>
      <c r="C3" s="585"/>
      <c r="D3" s="585"/>
      <c r="E3" s="585"/>
      <c r="F3" s="585"/>
      <c r="G3" s="585"/>
      <c r="H3" s="103" t="s">
        <v>32</v>
      </c>
    </row>
    <row r="4" spans="1:8" ht="23.25">
      <c r="A4" s="579" t="s">
        <v>204</v>
      </c>
      <c r="B4" s="580"/>
      <c r="C4" s="580"/>
      <c r="D4" s="580"/>
      <c r="E4" s="580"/>
      <c r="F4" s="580"/>
      <c r="G4" s="580"/>
      <c r="H4" s="103" t="s">
        <v>32</v>
      </c>
    </row>
    <row r="5" spans="1:8" ht="23.25">
      <c r="A5" s="581" t="str">
        <f>'B. Summary of Requirements '!A48</f>
        <v>Federal Prisoner Detention</v>
      </c>
      <c r="B5" s="582"/>
      <c r="C5" s="582"/>
      <c r="D5" s="582"/>
      <c r="E5" s="582"/>
      <c r="F5" s="582"/>
      <c r="G5" s="582"/>
      <c r="H5" s="103" t="s">
        <v>32</v>
      </c>
    </row>
    <row r="6" spans="1:8" ht="23.25">
      <c r="A6" s="583" t="s">
        <v>132</v>
      </c>
      <c r="B6" s="580"/>
      <c r="C6" s="580"/>
      <c r="D6" s="580"/>
      <c r="E6" s="580"/>
      <c r="F6" s="580"/>
      <c r="G6" s="580"/>
      <c r="H6" s="103" t="s">
        <v>32</v>
      </c>
    </row>
    <row r="7" spans="1:8">
      <c r="A7" s="571"/>
      <c r="B7" s="571"/>
      <c r="C7" s="571"/>
      <c r="D7" s="571"/>
      <c r="E7" s="571"/>
      <c r="F7" s="571"/>
      <c r="G7" s="571"/>
      <c r="H7" s="103" t="s">
        <v>32</v>
      </c>
    </row>
    <row r="8" spans="1:8">
      <c r="A8" s="572"/>
      <c r="B8" s="572"/>
      <c r="C8" s="572"/>
      <c r="D8" s="572"/>
      <c r="E8" s="572"/>
      <c r="F8" s="572"/>
      <c r="G8" s="572"/>
      <c r="H8" s="103" t="s">
        <v>32</v>
      </c>
    </row>
    <row r="9" spans="1:8" ht="15">
      <c r="A9" s="593" t="s">
        <v>124</v>
      </c>
      <c r="B9" s="573" t="s">
        <v>48</v>
      </c>
      <c r="C9" s="595" t="s">
        <v>25</v>
      </c>
      <c r="D9" s="596"/>
      <c r="E9" s="596"/>
      <c r="F9" s="597"/>
      <c r="G9" s="573" t="s">
        <v>55</v>
      </c>
      <c r="H9" s="103" t="s">
        <v>32</v>
      </c>
    </row>
    <row r="10" spans="1:8">
      <c r="A10" s="594"/>
      <c r="B10" s="574"/>
      <c r="C10" s="27" t="s">
        <v>150</v>
      </c>
      <c r="D10" s="27" t="s">
        <v>39</v>
      </c>
      <c r="E10" s="27" t="s">
        <v>65</v>
      </c>
      <c r="F10" s="28" t="s">
        <v>152</v>
      </c>
      <c r="G10" s="574"/>
      <c r="H10" s="103" t="s">
        <v>32</v>
      </c>
    </row>
    <row r="11" spans="1:8" ht="15.75">
      <c r="A11" s="41"/>
      <c r="B11" s="42"/>
      <c r="C11" s="182"/>
      <c r="D11" s="111"/>
      <c r="E11" s="111"/>
      <c r="F11" s="112"/>
      <c r="G11" s="112"/>
      <c r="H11" s="103" t="s">
        <v>32</v>
      </c>
    </row>
    <row r="12" spans="1:8" ht="18.75" customHeight="1">
      <c r="A12" s="41" t="s">
        <v>27</v>
      </c>
      <c r="B12" s="42" t="s">
        <v>28</v>
      </c>
      <c r="C12" s="183">
        <v>0</v>
      </c>
      <c r="D12" s="111">
        <v>0</v>
      </c>
      <c r="E12" s="111">
        <v>0</v>
      </c>
      <c r="F12" s="112">
        <v>59861</v>
      </c>
      <c r="G12" s="112">
        <f>+F12</f>
        <v>59861</v>
      </c>
      <c r="H12" s="103" t="s">
        <v>32</v>
      </c>
    </row>
    <row r="13" spans="1:8" ht="18.75" customHeight="1">
      <c r="A13" s="29"/>
      <c r="B13" s="43"/>
      <c r="C13" s="113"/>
      <c r="D13" s="114"/>
      <c r="E13" s="114"/>
      <c r="F13" s="115"/>
      <c r="G13" s="116"/>
      <c r="H13" s="103" t="s">
        <v>32</v>
      </c>
    </row>
    <row r="14" spans="1:8" ht="18.75" customHeight="1">
      <c r="A14" s="35" t="s">
        <v>143</v>
      </c>
      <c r="B14" s="26"/>
      <c r="C14" s="117">
        <f>SUM(C11:C13)</f>
        <v>0</v>
      </c>
      <c r="D14" s="118">
        <f>SUM(D11:D13)</f>
        <v>0</v>
      </c>
      <c r="E14" s="118">
        <f>SUM(E11:E13)</f>
        <v>0</v>
      </c>
      <c r="F14" s="31">
        <f>SUM(F11:F13)</f>
        <v>59861</v>
      </c>
      <c r="G14" s="32">
        <f>SUM(G11:G13)</f>
        <v>59861</v>
      </c>
      <c r="H14" s="103" t="s">
        <v>32</v>
      </c>
    </row>
    <row r="15" spans="1:8" ht="18.75" customHeight="1">
      <c r="A15" s="33"/>
      <c r="B15" s="29"/>
      <c r="C15" s="33"/>
      <c r="D15" s="30"/>
      <c r="E15" s="30"/>
      <c r="F15" s="34"/>
      <c r="G15" s="34"/>
      <c r="H15" s="103" t="s">
        <v>32</v>
      </c>
    </row>
    <row r="16" spans="1:8" ht="18.75" customHeight="1">
      <c r="A16" s="575" t="s">
        <v>40</v>
      </c>
      <c r="B16" s="573" t="s">
        <v>48</v>
      </c>
      <c r="C16" s="595" t="s">
        <v>25</v>
      </c>
      <c r="D16" s="596"/>
      <c r="E16" s="596"/>
      <c r="F16" s="597"/>
      <c r="G16" s="573" t="s">
        <v>133</v>
      </c>
      <c r="H16" s="103" t="s">
        <v>32</v>
      </c>
    </row>
    <row r="17" spans="1:8" ht="18.75" customHeight="1">
      <c r="A17" s="576"/>
      <c r="B17" s="574"/>
      <c r="C17" s="27" t="s">
        <v>150</v>
      </c>
      <c r="D17" s="27" t="s">
        <v>39</v>
      </c>
      <c r="E17" s="27" t="s">
        <v>65</v>
      </c>
      <c r="F17" s="28" t="s">
        <v>152</v>
      </c>
      <c r="G17" s="574"/>
      <c r="H17" s="103" t="s">
        <v>32</v>
      </c>
    </row>
    <row r="18" spans="1:8" ht="18.75" customHeight="1">
      <c r="A18" s="57"/>
      <c r="B18" s="58"/>
      <c r="C18" s="182"/>
      <c r="D18" s="111"/>
      <c r="E18" s="111"/>
      <c r="F18" s="112"/>
      <c r="G18" s="112"/>
      <c r="H18" s="103" t="s">
        <v>32</v>
      </c>
    </row>
    <row r="19" spans="1:8" ht="18.75" customHeight="1">
      <c r="A19" s="57" t="s">
        <v>223</v>
      </c>
      <c r="B19" s="469" t="s">
        <v>28</v>
      </c>
      <c r="C19" s="183">
        <v>0</v>
      </c>
      <c r="D19" s="111">
        <v>0</v>
      </c>
      <c r="E19" s="111">
        <v>0</v>
      </c>
      <c r="F19" s="112">
        <v>-20000</v>
      </c>
      <c r="G19" s="112">
        <f>+F19</f>
        <v>-20000</v>
      </c>
      <c r="H19" s="103" t="s">
        <v>32</v>
      </c>
    </row>
    <row r="20" spans="1:8" ht="18.75" customHeight="1">
      <c r="A20" s="59" t="s">
        <v>23</v>
      </c>
      <c r="B20" s="469" t="s">
        <v>28</v>
      </c>
      <c r="C20" s="183"/>
      <c r="D20" s="111"/>
      <c r="E20" s="111"/>
      <c r="F20" s="112">
        <v>-106</v>
      </c>
      <c r="G20" s="112">
        <f>+F20</f>
        <v>-106</v>
      </c>
      <c r="H20" s="103" t="s">
        <v>32</v>
      </c>
    </row>
    <row r="21" spans="1:8" ht="18.75" customHeight="1">
      <c r="A21" s="59" t="s">
        <v>24</v>
      </c>
      <c r="B21" s="469" t="s">
        <v>28</v>
      </c>
      <c r="C21" s="183">
        <v>-27</v>
      </c>
      <c r="D21" s="468">
        <v>-2</v>
      </c>
      <c r="E21" s="111">
        <v>-27</v>
      </c>
      <c r="F21" s="112">
        <v>-5562</v>
      </c>
      <c r="G21" s="112">
        <f>+F21</f>
        <v>-5562</v>
      </c>
      <c r="H21" s="103" t="s">
        <v>32</v>
      </c>
    </row>
    <row r="22" spans="1:8" ht="18.75" customHeight="1">
      <c r="A22" s="44"/>
      <c r="B22" s="60"/>
      <c r="C22" s="113"/>
      <c r="D22" s="114"/>
      <c r="E22" s="114"/>
      <c r="F22" s="115"/>
      <c r="G22" s="116"/>
      <c r="H22" s="103" t="s">
        <v>32</v>
      </c>
    </row>
    <row r="23" spans="1:8" ht="18.75" customHeight="1">
      <c r="A23" s="150" t="s">
        <v>133</v>
      </c>
      <c r="B23" s="151"/>
      <c r="C23" s="152">
        <f>SUM(C18:C22)</f>
        <v>-27</v>
      </c>
      <c r="D23" s="153">
        <f>SUM(D18:D22)</f>
        <v>-2</v>
      </c>
      <c r="E23" s="153">
        <f>SUM(E18:E22)</f>
        <v>-27</v>
      </c>
      <c r="F23" s="154">
        <f>SUM(F18:F22)</f>
        <v>-25668</v>
      </c>
      <c r="G23" s="155">
        <f>SUM(G18:G22)</f>
        <v>-25668</v>
      </c>
      <c r="H23" s="103" t="s">
        <v>50</v>
      </c>
    </row>
    <row r="24" spans="1:8" ht="18.75" customHeight="1">
      <c r="A24" s="395"/>
      <c r="B24" s="46"/>
      <c r="C24" s="118"/>
      <c r="D24" s="118"/>
      <c r="E24" s="118"/>
      <c r="F24" s="31"/>
      <c r="G24" s="31"/>
      <c r="H24" s="103"/>
    </row>
    <row r="25" spans="1:8" ht="210.75" customHeight="1">
      <c r="A25" s="396"/>
      <c r="B25" s="396"/>
      <c r="C25" s="586"/>
      <c r="D25" s="587"/>
      <c r="E25" s="587"/>
      <c r="F25" s="587"/>
      <c r="G25" s="396"/>
      <c r="H25" s="103"/>
    </row>
    <row r="26" spans="1:8" ht="33.75" customHeight="1">
      <c r="A26" s="590"/>
      <c r="B26" s="591"/>
      <c r="C26" s="591"/>
      <c r="D26" s="591"/>
      <c r="E26" s="591"/>
      <c r="F26" s="591"/>
    </row>
    <row r="27" spans="1:8" ht="12.75" customHeight="1">
      <c r="A27" s="71"/>
      <c r="B27" s="71"/>
      <c r="C27" s="71"/>
      <c r="D27" s="71"/>
      <c r="E27" s="71"/>
      <c r="F27" s="71"/>
    </row>
    <row r="28" spans="1:8" ht="57" customHeight="1">
      <c r="A28" s="588"/>
      <c r="B28" s="589"/>
      <c r="C28" s="589"/>
      <c r="D28" s="589"/>
      <c r="E28" s="589"/>
      <c r="F28" s="589"/>
    </row>
    <row r="29" spans="1:8" ht="15">
      <c r="A29" s="592"/>
      <c r="B29" s="592"/>
      <c r="C29" s="592"/>
      <c r="D29" s="592"/>
      <c r="E29" s="592"/>
      <c r="F29" s="592"/>
    </row>
    <row r="30" spans="1:8" ht="15" customHeight="1">
      <c r="A30" s="78"/>
      <c r="B30" s="79"/>
      <c r="C30" s="79"/>
      <c r="D30" s="79"/>
      <c r="E30" s="79"/>
      <c r="F30" s="79"/>
      <c r="G30" s="85"/>
    </row>
    <row r="31" spans="1:8">
      <c r="A31" s="79"/>
      <c r="B31" s="79"/>
      <c r="C31" s="79"/>
      <c r="D31" s="79"/>
      <c r="E31" s="79"/>
      <c r="F31" s="79"/>
    </row>
  </sheetData>
  <customSheetViews>
    <customSheetView guid="{12C66D54-5067-4346-818B-6EAB1C8A9183}" scale="75" showPageBreaks="1" fitToPage="1" printArea="1" view="pageBreakPreview">
      <selection activeCell="A6" sqref="A6:S6"/>
      <pageMargins left="0.75" right="0.75" top="1" bottom="1" header="0.5" footer="0.5"/>
      <printOptions horizontalCentered="1"/>
      <pageSetup scale="69" orientation="landscape" r:id="rId1"/>
      <headerFooter alignWithMargins="0">
        <oddFooter>&amp;C&amp;"Times New Roman,Regular"Exhibit C - Program Increases/Offsets By Decision Unit</oddFooter>
      </headerFooter>
    </customSheetView>
    <customSheetView guid="{4148B88B-8ED7-4FDE-9459-DEB244AD0552}" scale="75" showPageBreaks="1" fitToPage="1" printArea="1" view="pageBreakPreview">
      <selection activeCell="A6" sqref="A6:S6"/>
      <pageMargins left="0.75" right="0.75" top="1" bottom="1" header="0.5" footer="0.5"/>
      <printOptions horizontalCentered="1"/>
      <pageSetup scale="69" orientation="landscape" r:id="rId2"/>
      <headerFooter alignWithMargins="0">
        <oddFooter>&amp;C&amp;"Times New Roman,Regular"Exhibit C - Program Increases/Offsets By Decision Unit</oddFooter>
      </headerFooter>
    </customSheetView>
    <customSheetView guid="{56C0A34E-45B4-448B-85E5-70B3A8E63333}" scale="75" showPageBreaks="1" fitToPage="1" printArea="1" view="pageBreakPreview">
      <selection activeCell="J27" sqref="J27"/>
      <pageMargins left="0.75" right="0.75" top="1" bottom="1" header="0.5" footer="0.5"/>
      <printOptions horizontalCentered="1"/>
      <pageSetup scale="69" orientation="landscape" r:id="rId3"/>
      <headerFooter alignWithMargins="0">
        <oddFooter>&amp;C&amp;"Times New Roman,Regular"Exhibit C - Program Increases/Offsets By Decision Unit</oddFooter>
      </headerFooter>
    </customSheetView>
    <customSheetView guid="{3118AF25-8423-420A-806A-487665220C68}" scale="75" showPageBreaks="1" fitToPage="1" printArea="1" view="pageBreakPreview">
      <selection activeCell="D16" sqref="D16"/>
      <pageMargins left="0.75" right="0.75" top="1" bottom="1" header="0.5" footer="0.5"/>
      <printOptions horizontalCentered="1"/>
      <pageSetup scale="69" orientation="landscape" r:id="rId4"/>
      <headerFooter alignWithMargins="0">
        <oddFooter>&amp;C&amp;"Times New Roman,Regular"Exhibit C - Program Increases/Offsets By Decision Unit</oddFooter>
      </headerFooter>
    </customSheetView>
  </customSheetViews>
  <mergeCells count="20">
    <mergeCell ref="C25:F25"/>
    <mergeCell ref="A28:F28"/>
    <mergeCell ref="A26:F26"/>
    <mergeCell ref="A29:F29"/>
    <mergeCell ref="A9:A10"/>
    <mergeCell ref="C9:F9"/>
    <mergeCell ref="B9:B10"/>
    <mergeCell ref="C16:F16"/>
    <mergeCell ref="B16:B17"/>
    <mergeCell ref="A1:G1"/>
    <mergeCell ref="A4:G4"/>
    <mergeCell ref="A5:G5"/>
    <mergeCell ref="A6:G6"/>
    <mergeCell ref="A2:G2"/>
    <mergeCell ref="A3:G3"/>
    <mergeCell ref="A7:G7"/>
    <mergeCell ref="A8:G8"/>
    <mergeCell ref="G9:G10"/>
    <mergeCell ref="G16:G17"/>
    <mergeCell ref="A16:A17"/>
  </mergeCells>
  <phoneticPr fontId="20" type="noConversion"/>
  <printOptions horizontalCentered="1"/>
  <pageMargins left="0.75" right="0.75" top="1" bottom="1" header="0.5" footer="0.5"/>
  <pageSetup orientation="landscape" r:id="rId5"/>
  <headerFooter alignWithMargins="0">
    <oddFooter>&amp;C&amp;"Times New Roman,Regular"Exhibit C - Program Increases/Offsets By Decision Unit</oddFooter>
  </headerFooter>
</worksheet>
</file>

<file path=xl/worksheets/sheet4.xml><?xml version="1.0" encoding="utf-8"?>
<worksheet xmlns="http://schemas.openxmlformats.org/spreadsheetml/2006/main" xmlns:r="http://schemas.openxmlformats.org/officeDocument/2006/relationships">
  <sheetPr codeName="Sheet9"/>
  <dimension ref="A1:T46"/>
  <sheetViews>
    <sheetView view="pageBreakPreview" zoomScale="70" zoomScaleNormal="75" zoomScaleSheetLayoutView="70" workbookViewId="0">
      <selection activeCell="G39" sqref="G39"/>
    </sheetView>
  </sheetViews>
  <sheetFormatPr defaultRowHeight="12.75"/>
  <cols>
    <col min="1" max="1" width="53.88671875" style="287" customWidth="1"/>
    <col min="2" max="2" width="1.21875" style="287" customWidth="1"/>
    <col min="3" max="3" width="10.77734375" style="287" customWidth="1"/>
    <col min="4" max="4" width="11" style="287" customWidth="1"/>
    <col min="5" max="5" width="1.21875" style="287" customWidth="1"/>
    <col min="6" max="7" width="11.21875" style="287" customWidth="1"/>
    <col min="8" max="8" width="1.21875" style="287" customWidth="1"/>
    <col min="9" max="16" width="10.77734375" style="287" customWidth="1"/>
    <col min="17" max="17" width="1.88671875" style="287" customWidth="1"/>
    <col min="18" max="16384" width="8.88671875" style="287"/>
  </cols>
  <sheetData>
    <row r="1" spans="1:20" ht="20.25">
      <c r="A1" s="618" t="s">
        <v>177</v>
      </c>
      <c r="B1" s="619"/>
      <c r="C1" s="619"/>
      <c r="D1" s="619"/>
      <c r="E1" s="619"/>
      <c r="F1" s="619"/>
      <c r="G1" s="619"/>
      <c r="H1" s="619"/>
      <c r="I1" s="619"/>
      <c r="J1" s="619"/>
      <c r="K1" s="619"/>
      <c r="L1" s="619"/>
      <c r="M1" s="619"/>
      <c r="N1" s="619"/>
      <c r="O1" s="619"/>
      <c r="P1" s="619"/>
      <c r="Q1" s="285" t="s">
        <v>32</v>
      </c>
      <c r="R1" s="286"/>
      <c r="S1" s="286"/>
    </row>
    <row r="2" spans="1:20" ht="19.149999999999999" customHeight="1">
      <c r="A2" s="288"/>
      <c r="Q2" s="285" t="s">
        <v>32</v>
      </c>
      <c r="T2" s="285"/>
    </row>
    <row r="3" spans="1:20" ht="15.75">
      <c r="A3" s="620" t="s">
        <v>160</v>
      </c>
      <c r="B3" s="621"/>
      <c r="C3" s="621"/>
      <c r="D3" s="621"/>
      <c r="E3" s="621"/>
      <c r="F3" s="621"/>
      <c r="G3" s="621"/>
      <c r="H3" s="621"/>
      <c r="I3" s="621"/>
      <c r="J3" s="621"/>
      <c r="K3" s="621"/>
      <c r="L3" s="621"/>
      <c r="M3" s="621"/>
      <c r="N3" s="621"/>
      <c r="O3" s="621"/>
      <c r="P3" s="621"/>
      <c r="Q3" s="285" t="s">
        <v>32</v>
      </c>
      <c r="R3" s="56"/>
      <c r="S3" s="56"/>
      <c r="T3" s="285"/>
    </row>
    <row r="4" spans="1:20" ht="15.75">
      <c r="A4" s="622" t="str">
        <f>'B. Summary of Requirements '!A5:X5</f>
        <v>Federal Prisoner Detention</v>
      </c>
      <c r="B4" s="621"/>
      <c r="C4" s="621"/>
      <c r="D4" s="621"/>
      <c r="E4" s="621"/>
      <c r="F4" s="621"/>
      <c r="G4" s="621"/>
      <c r="H4" s="621"/>
      <c r="I4" s="621"/>
      <c r="J4" s="621"/>
      <c r="K4" s="621"/>
      <c r="L4" s="621"/>
      <c r="M4" s="621"/>
      <c r="N4" s="621"/>
      <c r="O4" s="621"/>
      <c r="P4" s="621"/>
      <c r="Q4" s="285" t="s">
        <v>32</v>
      </c>
      <c r="R4" s="54"/>
      <c r="S4" s="54"/>
    </row>
    <row r="5" spans="1:20" ht="15">
      <c r="A5" s="623" t="s">
        <v>132</v>
      </c>
      <c r="B5" s="621"/>
      <c r="C5" s="621"/>
      <c r="D5" s="621"/>
      <c r="E5" s="621"/>
      <c r="F5" s="621"/>
      <c r="G5" s="621"/>
      <c r="H5" s="621"/>
      <c r="I5" s="621"/>
      <c r="J5" s="621"/>
      <c r="K5" s="621"/>
      <c r="L5" s="621"/>
      <c r="M5" s="621"/>
      <c r="N5" s="621"/>
      <c r="O5" s="621"/>
      <c r="P5" s="621"/>
      <c r="Q5" s="285" t="s">
        <v>32</v>
      </c>
      <c r="R5" s="56"/>
      <c r="S5" s="56"/>
      <c r="T5" s="285"/>
    </row>
    <row r="6" spans="1:20">
      <c r="Q6" s="285" t="s">
        <v>32</v>
      </c>
      <c r="T6" s="285"/>
    </row>
    <row r="7" spans="1:20" ht="13.5" thickBot="1">
      <c r="Q7" s="285" t="s">
        <v>32</v>
      </c>
      <c r="T7" s="285"/>
    </row>
    <row r="8" spans="1:20" ht="37.5" customHeight="1">
      <c r="A8" s="289"/>
      <c r="B8" s="290"/>
      <c r="C8" s="604" t="s">
        <v>0</v>
      </c>
      <c r="D8" s="605"/>
      <c r="E8" s="291"/>
      <c r="F8" s="604" t="s">
        <v>202</v>
      </c>
      <c r="G8" s="605"/>
      <c r="H8" s="291"/>
      <c r="I8" s="608" t="s">
        <v>182</v>
      </c>
      <c r="J8" s="605"/>
      <c r="K8" s="609">
        <v>2013</v>
      </c>
      <c r="L8" s="610"/>
      <c r="M8" s="610"/>
      <c r="N8" s="611"/>
      <c r="O8" s="608" t="s">
        <v>188</v>
      </c>
      <c r="P8" s="605"/>
      <c r="Q8" s="285" t="s">
        <v>32</v>
      </c>
      <c r="S8" s="292"/>
      <c r="T8" s="285"/>
    </row>
    <row r="9" spans="1:20" ht="14.25" customHeight="1">
      <c r="A9" s="290"/>
      <c r="B9" s="290"/>
      <c r="C9" s="624"/>
      <c r="D9" s="625"/>
      <c r="E9" s="291"/>
      <c r="F9" s="606"/>
      <c r="G9" s="607"/>
      <c r="H9" s="291"/>
      <c r="I9" s="606"/>
      <c r="J9" s="607"/>
      <c r="K9" s="612" t="s">
        <v>153</v>
      </c>
      <c r="L9" s="613"/>
      <c r="M9" s="601" t="s">
        <v>161</v>
      </c>
      <c r="N9" s="597"/>
      <c r="O9" s="606"/>
      <c r="P9" s="607"/>
      <c r="Q9" s="285" t="s">
        <v>32</v>
      </c>
      <c r="S9" s="292"/>
      <c r="T9" s="285"/>
    </row>
    <row r="10" spans="1:20" hidden="1">
      <c r="A10" s="602" t="s">
        <v>162</v>
      </c>
      <c r="B10" s="290"/>
      <c r="C10" s="293"/>
      <c r="D10" s="294"/>
      <c r="E10" s="295"/>
      <c r="F10" s="293"/>
      <c r="G10" s="294"/>
      <c r="H10" s="295"/>
      <c r="I10" s="293"/>
      <c r="J10" s="294"/>
      <c r="K10" s="293"/>
      <c r="L10" s="294"/>
      <c r="M10" s="296"/>
      <c r="N10" s="294"/>
      <c r="O10" s="293"/>
      <c r="P10" s="294"/>
      <c r="Q10" s="285" t="s">
        <v>32</v>
      </c>
      <c r="S10" s="296"/>
      <c r="T10" s="285"/>
    </row>
    <row r="11" spans="1:20" ht="25.5">
      <c r="A11" s="603"/>
      <c r="B11" s="290"/>
      <c r="C11" s="297" t="s">
        <v>163</v>
      </c>
      <c r="D11" s="298" t="s">
        <v>164</v>
      </c>
      <c r="E11" s="295"/>
      <c r="F11" s="297" t="s">
        <v>163</v>
      </c>
      <c r="G11" s="298" t="s">
        <v>164</v>
      </c>
      <c r="H11" s="295"/>
      <c r="I11" s="297" t="s">
        <v>163</v>
      </c>
      <c r="J11" s="298" t="s">
        <v>164</v>
      </c>
      <c r="K11" s="297" t="s">
        <v>163</v>
      </c>
      <c r="L11" s="298" t="s">
        <v>164</v>
      </c>
      <c r="M11" s="297" t="s">
        <v>163</v>
      </c>
      <c r="N11" s="298" t="s">
        <v>164</v>
      </c>
      <c r="O11" s="297" t="s">
        <v>163</v>
      </c>
      <c r="P11" s="298" t="s">
        <v>164</v>
      </c>
      <c r="Q11" s="285" t="s">
        <v>32</v>
      </c>
      <c r="S11" s="299"/>
      <c r="T11" s="285"/>
    </row>
    <row r="12" spans="1:20">
      <c r="A12" s="300"/>
      <c r="B12" s="290"/>
      <c r="C12" s="301"/>
      <c r="D12" s="302"/>
      <c r="E12" s="303"/>
      <c r="F12" s="301"/>
      <c r="G12" s="302"/>
      <c r="H12" s="303"/>
      <c r="I12" s="301"/>
      <c r="J12" s="302"/>
      <c r="K12" s="301"/>
      <c r="L12" s="304"/>
      <c r="M12" s="305"/>
      <c r="N12" s="302"/>
      <c r="O12" s="301"/>
      <c r="P12" s="302"/>
      <c r="Q12" s="285" t="s">
        <v>32</v>
      </c>
      <c r="S12" s="306"/>
      <c r="T12" s="285"/>
    </row>
    <row r="13" spans="1:20" ht="25.5">
      <c r="A13" s="446" t="s">
        <v>14</v>
      </c>
      <c r="B13" s="290"/>
      <c r="C13" s="301"/>
      <c r="D13" s="308"/>
      <c r="E13" s="303"/>
      <c r="F13" s="301"/>
      <c r="G13" s="308"/>
      <c r="H13" s="303"/>
      <c r="I13" s="301"/>
      <c r="J13" s="308"/>
      <c r="K13" s="301"/>
      <c r="L13" s="304"/>
      <c r="M13" s="301"/>
      <c r="N13" s="308"/>
      <c r="O13" s="301"/>
      <c r="P13" s="308"/>
      <c r="Q13" s="285" t="s">
        <v>32</v>
      </c>
      <c r="S13" s="309"/>
      <c r="T13" s="285"/>
    </row>
    <row r="14" spans="1:20">
      <c r="A14" s="448" t="s">
        <v>165</v>
      </c>
      <c r="B14" s="290"/>
      <c r="C14" s="301"/>
      <c r="D14" s="308"/>
      <c r="E14" s="303"/>
      <c r="F14" s="301"/>
      <c r="G14" s="308"/>
      <c r="H14" s="303"/>
      <c r="I14" s="301">
        <f t="shared" ref="I14:J16" si="0">+F14+C14</f>
        <v>0</v>
      </c>
      <c r="J14" s="302">
        <f t="shared" si="0"/>
        <v>0</v>
      </c>
      <c r="K14" s="301"/>
      <c r="L14" s="304"/>
      <c r="M14" s="301"/>
      <c r="N14" s="308"/>
      <c r="O14" s="301">
        <f t="shared" ref="O14:P16" si="1">+I14+K14+M14</f>
        <v>0</v>
      </c>
      <c r="P14" s="302">
        <f t="shared" si="1"/>
        <v>0</v>
      </c>
      <c r="Q14" s="285" t="s">
        <v>32</v>
      </c>
      <c r="S14" s="309"/>
      <c r="T14" s="285"/>
    </row>
    <row r="15" spans="1:20">
      <c r="A15" s="447" t="s">
        <v>2</v>
      </c>
      <c r="B15" s="290"/>
      <c r="C15" s="301"/>
      <c r="D15" s="308"/>
      <c r="E15" s="303"/>
      <c r="F15" s="301"/>
      <c r="G15" s="308"/>
      <c r="H15" s="303"/>
      <c r="I15" s="301">
        <f t="shared" si="0"/>
        <v>0</v>
      </c>
      <c r="J15" s="302">
        <f t="shared" si="0"/>
        <v>0</v>
      </c>
      <c r="K15" s="301"/>
      <c r="L15" s="304"/>
      <c r="M15" s="301"/>
      <c r="N15" s="308"/>
      <c r="O15" s="301">
        <f t="shared" si="1"/>
        <v>0</v>
      </c>
      <c r="P15" s="302">
        <f t="shared" si="1"/>
        <v>0</v>
      </c>
      <c r="Q15" s="285" t="s">
        <v>32</v>
      </c>
      <c r="S15" s="309"/>
      <c r="T15" s="285"/>
    </row>
    <row r="16" spans="1:20" ht="13.5" customHeight="1">
      <c r="A16" s="448" t="s">
        <v>3</v>
      </c>
      <c r="B16" s="310"/>
      <c r="C16" s="451"/>
      <c r="D16" s="452"/>
      <c r="E16" s="311"/>
      <c r="F16" s="451"/>
      <c r="G16" s="452"/>
      <c r="H16" s="312"/>
      <c r="I16" s="301">
        <f t="shared" si="0"/>
        <v>0</v>
      </c>
      <c r="J16" s="302">
        <f t="shared" si="0"/>
        <v>0</v>
      </c>
      <c r="K16" s="451"/>
      <c r="L16" s="453"/>
      <c r="M16" s="451"/>
      <c r="N16" s="452"/>
      <c r="O16" s="451">
        <f t="shared" si="1"/>
        <v>0</v>
      </c>
      <c r="P16" s="452">
        <f t="shared" si="1"/>
        <v>0</v>
      </c>
      <c r="Q16" s="285" t="s">
        <v>32</v>
      </c>
      <c r="S16" s="313"/>
      <c r="T16" s="285"/>
    </row>
    <row r="17" spans="1:20" s="315" customFormat="1">
      <c r="A17" s="449" t="s">
        <v>166</v>
      </c>
      <c r="B17" s="307"/>
      <c r="C17" s="320">
        <f>SUM(C14:C16)</f>
        <v>0</v>
      </c>
      <c r="D17" s="454">
        <f>SUM(D14:D16)</f>
        <v>0</v>
      </c>
      <c r="E17" s="455"/>
      <c r="F17" s="320">
        <f>SUM(F14:F16)</f>
        <v>0</v>
      </c>
      <c r="G17" s="454">
        <f>SUM(G14:G16)</f>
        <v>0</v>
      </c>
      <c r="H17" s="456"/>
      <c r="I17" s="320">
        <f t="shared" ref="I17:P17" si="2">SUM(I14:I16)</f>
        <v>0</v>
      </c>
      <c r="J17" s="454">
        <f t="shared" si="2"/>
        <v>0</v>
      </c>
      <c r="K17" s="320">
        <f t="shared" si="2"/>
        <v>0</v>
      </c>
      <c r="L17" s="454">
        <f t="shared" si="2"/>
        <v>0</v>
      </c>
      <c r="M17" s="320">
        <f t="shared" si="2"/>
        <v>0</v>
      </c>
      <c r="N17" s="454">
        <f t="shared" si="2"/>
        <v>0</v>
      </c>
      <c r="O17" s="320">
        <f t="shared" si="2"/>
        <v>0</v>
      </c>
      <c r="P17" s="454">
        <f t="shared" si="2"/>
        <v>0</v>
      </c>
      <c r="Q17" s="285" t="s">
        <v>32</v>
      </c>
      <c r="R17" s="287"/>
      <c r="S17" s="314"/>
      <c r="T17" s="285"/>
    </row>
    <row r="18" spans="1:20">
      <c r="A18" s="450"/>
      <c r="B18" s="290"/>
      <c r="C18" s="301"/>
      <c r="D18" s="302"/>
      <c r="E18" s="316"/>
      <c r="F18" s="301"/>
      <c r="G18" s="302"/>
      <c r="H18" s="316"/>
      <c r="I18" s="301"/>
      <c r="J18" s="302"/>
      <c r="K18" s="301"/>
      <c r="L18" s="304"/>
      <c r="M18" s="301"/>
      <c r="N18" s="302"/>
      <c r="O18" s="301"/>
      <c r="P18" s="302"/>
      <c r="Q18" s="285" t="s">
        <v>32</v>
      </c>
      <c r="S18" s="306"/>
      <c r="T18" s="285"/>
    </row>
    <row r="19" spans="1:20" ht="25.5">
      <c r="A19" s="446" t="s">
        <v>15</v>
      </c>
      <c r="B19" s="290"/>
      <c r="C19" s="301"/>
      <c r="D19" s="302"/>
      <c r="E19" s="317"/>
      <c r="F19" s="301"/>
      <c r="G19" s="302"/>
      <c r="H19" s="317"/>
      <c r="I19" s="301"/>
      <c r="J19" s="302"/>
      <c r="K19" s="301"/>
      <c r="L19" s="304"/>
      <c r="M19" s="301"/>
      <c r="N19" s="302"/>
      <c r="O19" s="318"/>
      <c r="P19" s="319"/>
      <c r="Q19" s="285" t="s">
        <v>32</v>
      </c>
      <c r="S19" s="306"/>
      <c r="T19" s="285"/>
    </row>
    <row r="20" spans="1:20">
      <c r="A20" s="448" t="s">
        <v>4</v>
      </c>
      <c r="B20" s="290"/>
      <c r="C20" s="301"/>
      <c r="D20" s="302"/>
      <c r="E20" s="317"/>
      <c r="F20" s="301"/>
      <c r="G20" s="302"/>
      <c r="H20" s="317"/>
      <c r="I20" s="301">
        <f t="shared" ref="I20:J25" si="3">+F20+C20</f>
        <v>0</v>
      </c>
      <c r="J20" s="302">
        <f t="shared" si="3"/>
        <v>0</v>
      </c>
      <c r="K20" s="301"/>
      <c r="L20" s="304"/>
      <c r="M20" s="301"/>
      <c r="N20" s="302"/>
      <c r="O20" s="301">
        <f t="shared" ref="O20:P25" si="4">+I20+K20+M20</f>
        <v>0</v>
      </c>
      <c r="P20" s="302">
        <f t="shared" si="4"/>
        <v>0</v>
      </c>
      <c r="Q20" s="285" t="s">
        <v>32</v>
      </c>
      <c r="S20" s="306"/>
      <c r="T20" s="285"/>
    </row>
    <row r="21" spans="1:20" ht="31.5" customHeight="1">
      <c r="A21" s="447" t="s">
        <v>9</v>
      </c>
      <c r="B21" s="290"/>
      <c r="C21" s="301"/>
      <c r="D21" s="302"/>
      <c r="E21" s="317"/>
      <c r="F21" s="301"/>
      <c r="G21" s="302"/>
      <c r="H21" s="317"/>
      <c r="I21" s="301">
        <f t="shared" si="3"/>
        <v>0</v>
      </c>
      <c r="J21" s="302">
        <f t="shared" si="3"/>
        <v>0</v>
      </c>
      <c r="K21" s="301"/>
      <c r="L21" s="304"/>
      <c r="M21" s="301"/>
      <c r="N21" s="302"/>
      <c r="O21" s="301">
        <f t="shared" si="4"/>
        <v>0</v>
      </c>
      <c r="P21" s="302">
        <f t="shared" si="4"/>
        <v>0</v>
      </c>
      <c r="Q21" s="285" t="s">
        <v>32</v>
      </c>
      <c r="S21" s="306"/>
      <c r="T21" s="285"/>
    </row>
    <row r="22" spans="1:20" ht="25.5">
      <c r="A22" s="447" t="s">
        <v>8</v>
      </c>
      <c r="B22" s="290"/>
      <c r="C22" s="301"/>
      <c r="D22" s="302"/>
      <c r="E22" s="317"/>
      <c r="F22" s="301"/>
      <c r="G22" s="302"/>
      <c r="H22" s="317"/>
      <c r="I22" s="301">
        <f t="shared" si="3"/>
        <v>0</v>
      </c>
      <c r="J22" s="302">
        <f t="shared" si="3"/>
        <v>0</v>
      </c>
      <c r="K22" s="301"/>
      <c r="L22" s="304"/>
      <c r="M22" s="301"/>
      <c r="N22" s="302"/>
      <c r="O22" s="301">
        <f t="shared" si="4"/>
        <v>0</v>
      </c>
      <c r="P22" s="302">
        <f t="shared" si="4"/>
        <v>0</v>
      </c>
      <c r="Q22" s="285" t="s">
        <v>32</v>
      </c>
      <c r="S22" s="306"/>
      <c r="T22" s="285"/>
    </row>
    <row r="23" spans="1:20">
      <c r="A23" s="447" t="s">
        <v>5</v>
      </c>
      <c r="B23" s="290"/>
      <c r="C23" s="301"/>
      <c r="D23" s="302"/>
      <c r="E23" s="317"/>
      <c r="F23" s="301"/>
      <c r="G23" s="302"/>
      <c r="H23" s="317"/>
      <c r="I23" s="301">
        <f t="shared" si="3"/>
        <v>0</v>
      </c>
      <c r="J23" s="302">
        <f t="shared" si="3"/>
        <v>0</v>
      </c>
      <c r="K23" s="301"/>
      <c r="L23" s="304"/>
      <c r="M23" s="301"/>
      <c r="N23" s="302"/>
      <c r="O23" s="301">
        <f t="shared" si="4"/>
        <v>0</v>
      </c>
      <c r="P23" s="302">
        <f t="shared" si="4"/>
        <v>0</v>
      </c>
      <c r="Q23" s="285" t="s">
        <v>32</v>
      </c>
      <c r="S23" s="306"/>
      <c r="T23" s="285"/>
    </row>
    <row r="24" spans="1:20">
      <c r="A24" s="448" t="s">
        <v>6</v>
      </c>
      <c r="B24" s="290"/>
      <c r="C24" s="301"/>
      <c r="D24" s="302"/>
      <c r="E24" s="317"/>
      <c r="F24" s="301"/>
      <c r="G24" s="302"/>
      <c r="H24" s="317"/>
      <c r="I24" s="301">
        <f t="shared" si="3"/>
        <v>0</v>
      </c>
      <c r="J24" s="302">
        <f t="shared" si="3"/>
        <v>0</v>
      </c>
      <c r="K24" s="301"/>
      <c r="L24" s="304"/>
      <c r="M24" s="301"/>
      <c r="N24" s="302"/>
      <c r="O24" s="301">
        <f t="shared" si="4"/>
        <v>0</v>
      </c>
      <c r="P24" s="302">
        <f t="shared" si="4"/>
        <v>0</v>
      </c>
      <c r="Q24" s="285" t="s">
        <v>32</v>
      </c>
      <c r="S24" s="306"/>
      <c r="T24" s="285"/>
    </row>
    <row r="25" spans="1:20">
      <c r="A25" s="447" t="s">
        <v>7</v>
      </c>
      <c r="B25" s="290"/>
      <c r="C25" s="301"/>
      <c r="D25" s="302"/>
      <c r="E25" s="317"/>
      <c r="F25" s="301"/>
      <c r="G25" s="302"/>
      <c r="H25" s="317"/>
      <c r="I25" s="301">
        <f t="shared" si="3"/>
        <v>0</v>
      </c>
      <c r="J25" s="302">
        <f t="shared" si="3"/>
        <v>0</v>
      </c>
      <c r="K25" s="301"/>
      <c r="L25" s="304"/>
      <c r="M25" s="301"/>
      <c r="N25" s="302"/>
      <c r="O25" s="301">
        <f t="shared" si="4"/>
        <v>0</v>
      </c>
      <c r="P25" s="302">
        <f t="shared" si="4"/>
        <v>0</v>
      </c>
      <c r="Q25" s="285" t="s">
        <v>32</v>
      </c>
      <c r="R25" s="306"/>
      <c r="S25" s="306"/>
      <c r="T25" s="285"/>
    </row>
    <row r="26" spans="1:20">
      <c r="A26" s="449" t="s">
        <v>167</v>
      </c>
      <c r="B26" s="307"/>
      <c r="C26" s="320">
        <f>SUM(C20:C25)</f>
        <v>0</v>
      </c>
      <c r="D26" s="454">
        <f>SUM(D20:D25)</f>
        <v>0</v>
      </c>
      <c r="E26" s="457"/>
      <c r="F26" s="320">
        <f>SUM(F20:F25)</f>
        <v>0</v>
      </c>
      <c r="G26" s="454">
        <f>SUM(G20:G25)</f>
        <v>0</v>
      </c>
      <c r="H26" s="458"/>
      <c r="I26" s="320">
        <f t="shared" ref="I26:P26" si="5">SUM(I20:I25)</f>
        <v>0</v>
      </c>
      <c r="J26" s="454">
        <f t="shared" si="5"/>
        <v>0</v>
      </c>
      <c r="K26" s="320">
        <f t="shared" si="5"/>
        <v>0</v>
      </c>
      <c r="L26" s="459">
        <f t="shared" si="5"/>
        <v>0</v>
      </c>
      <c r="M26" s="320">
        <f t="shared" si="5"/>
        <v>0</v>
      </c>
      <c r="N26" s="454">
        <f t="shared" si="5"/>
        <v>0</v>
      </c>
      <c r="O26" s="320">
        <f t="shared" si="5"/>
        <v>0</v>
      </c>
      <c r="P26" s="454">
        <f t="shared" si="5"/>
        <v>0</v>
      </c>
      <c r="Q26" s="285" t="s">
        <v>32</v>
      </c>
      <c r="R26" s="314"/>
      <c r="S26" s="314"/>
      <c r="T26" s="285"/>
    </row>
    <row r="27" spans="1:20">
      <c r="A27" s="450"/>
      <c r="B27" s="290"/>
      <c r="C27" s="301"/>
      <c r="D27" s="302"/>
      <c r="E27" s="290"/>
      <c r="F27" s="301"/>
      <c r="G27" s="302"/>
      <c r="H27" s="290"/>
      <c r="I27" s="301"/>
      <c r="J27" s="302"/>
      <c r="K27" s="301"/>
      <c r="L27" s="304"/>
      <c r="M27" s="301"/>
      <c r="N27" s="302"/>
      <c r="O27" s="301"/>
      <c r="P27" s="302"/>
      <c r="Q27" s="285" t="s">
        <v>32</v>
      </c>
      <c r="R27" s="306"/>
      <c r="S27" s="306"/>
      <c r="T27" s="285"/>
    </row>
    <row r="28" spans="1:20" ht="39" customHeight="1">
      <c r="A28" s="446" t="s">
        <v>16</v>
      </c>
      <c r="B28" s="290"/>
      <c r="C28" s="301"/>
      <c r="D28" s="302"/>
      <c r="E28" s="303"/>
      <c r="F28" s="301"/>
      <c r="G28" s="302"/>
      <c r="H28" s="303"/>
      <c r="I28" s="301"/>
      <c r="J28" s="302"/>
      <c r="K28" s="301"/>
      <c r="L28" s="304"/>
      <c r="M28" s="301"/>
      <c r="N28" s="302"/>
      <c r="O28" s="301"/>
      <c r="P28" s="302"/>
      <c r="Q28" s="285" t="s">
        <v>32</v>
      </c>
      <c r="R28" s="306"/>
      <c r="S28" s="306"/>
      <c r="T28" s="285"/>
    </row>
    <row r="29" spans="1:20" ht="30" customHeight="1">
      <c r="A29" s="447" t="s">
        <v>10</v>
      </c>
      <c r="B29" s="290"/>
      <c r="C29" s="301"/>
      <c r="D29" s="302"/>
      <c r="E29" s="303"/>
      <c r="F29" s="301"/>
      <c r="G29" s="302"/>
      <c r="H29" s="303"/>
      <c r="I29" s="301">
        <f t="shared" ref="I29:J32" si="6">+F29+C29</f>
        <v>0</v>
      </c>
      <c r="J29" s="302">
        <f t="shared" si="6"/>
        <v>0</v>
      </c>
      <c r="K29" s="301"/>
      <c r="L29" s="304"/>
      <c r="M29" s="301"/>
      <c r="N29" s="302"/>
      <c r="O29" s="301">
        <f t="shared" ref="O29:P32" si="7">+I29+K29+M29</f>
        <v>0</v>
      </c>
      <c r="P29" s="302">
        <f t="shared" si="7"/>
        <v>0</v>
      </c>
      <c r="Q29" s="285" t="s">
        <v>32</v>
      </c>
      <c r="R29" s="306"/>
      <c r="S29" s="306"/>
      <c r="T29" s="285"/>
    </row>
    <row r="30" spans="1:20" ht="38.25">
      <c r="A30" s="447" t="s">
        <v>11</v>
      </c>
      <c r="B30" s="290"/>
      <c r="C30" s="301">
        <v>0</v>
      </c>
      <c r="D30" s="302">
        <v>35757</v>
      </c>
      <c r="E30" s="303"/>
      <c r="F30" s="301">
        <v>0</v>
      </c>
      <c r="G30" s="302">
        <v>35757</v>
      </c>
      <c r="H30" s="303"/>
      <c r="I30" s="301">
        <v>0</v>
      </c>
      <c r="J30" s="302">
        <v>45150</v>
      </c>
      <c r="K30" s="301">
        <v>0</v>
      </c>
      <c r="L30" s="304">
        <v>0</v>
      </c>
      <c r="M30" s="301">
        <v>0</v>
      </c>
      <c r="N30" s="302">
        <v>0</v>
      </c>
      <c r="O30" s="301">
        <f t="shared" si="7"/>
        <v>0</v>
      </c>
      <c r="P30" s="302">
        <f t="shared" si="7"/>
        <v>45150</v>
      </c>
      <c r="Q30" s="285" t="s">
        <v>32</v>
      </c>
      <c r="R30" s="306"/>
      <c r="S30" s="306"/>
      <c r="T30" s="285"/>
    </row>
    <row r="31" spans="1:20" ht="42" customHeight="1">
      <c r="A31" s="447" t="s">
        <v>12</v>
      </c>
      <c r="B31" s="290"/>
      <c r="C31" s="301">
        <v>27</v>
      </c>
      <c r="D31" s="302">
        <v>1479869</v>
      </c>
      <c r="E31" s="303"/>
      <c r="F31" s="301">
        <v>27</v>
      </c>
      <c r="G31" s="302">
        <v>1544838</v>
      </c>
      <c r="H31" s="303"/>
      <c r="I31" s="301">
        <v>27</v>
      </c>
      <c r="J31" s="302">
        <v>1588892</v>
      </c>
      <c r="K31" s="301">
        <v>0</v>
      </c>
      <c r="L31" s="304">
        <v>59861</v>
      </c>
      <c r="M31" s="301">
        <v>-27</v>
      </c>
      <c r="N31" s="302">
        <v>-25668</v>
      </c>
      <c r="O31" s="301">
        <f t="shared" si="7"/>
        <v>0</v>
      </c>
      <c r="P31" s="302">
        <f t="shared" si="7"/>
        <v>1623085</v>
      </c>
      <c r="Q31" s="285" t="s">
        <v>32</v>
      </c>
      <c r="R31" s="306"/>
      <c r="S31" s="306"/>
      <c r="T31" s="285"/>
    </row>
    <row r="32" spans="1:20" ht="25.5">
      <c r="A32" s="447" t="s">
        <v>13</v>
      </c>
      <c r="B32" s="290"/>
      <c r="C32" s="301"/>
      <c r="D32" s="302"/>
      <c r="E32" s="303"/>
      <c r="F32" s="301"/>
      <c r="G32" s="302"/>
      <c r="H32" s="303"/>
      <c r="I32" s="460">
        <f t="shared" si="6"/>
        <v>0</v>
      </c>
      <c r="J32" s="461">
        <f t="shared" si="6"/>
        <v>0</v>
      </c>
      <c r="K32" s="301"/>
      <c r="L32" s="304"/>
      <c r="M32" s="301"/>
      <c r="N32" s="302"/>
      <c r="O32" s="301">
        <f t="shared" si="7"/>
        <v>0</v>
      </c>
      <c r="P32" s="302">
        <f t="shared" si="7"/>
        <v>0</v>
      </c>
      <c r="Q32" s="285" t="s">
        <v>32</v>
      </c>
      <c r="R32" s="306"/>
      <c r="S32" s="306"/>
      <c r="T32" s="285"/>
    </row>
    <row r="33" spans="1:20">
      <c r="A33" s="449" t="s">
        <v>168</v>
      </c>
      <c r="B33" s="307"/>
      <c r="C33" s="320">
        <f>SUM(C29:C32)</f>
        <v>27</v>
      </c>
      <c r="D33" s="480">
        <f>SUM(D29:D32)</f>
        <v>1515626</v>
      </c>
      <c r="E33" s="455"/>
      <c r="F33" s="320">
        <f>SUM(F29:F32)</f>
        <v>27</v>
      </c>
      <c r="G33" s="480">
        <f>SUM(G29:G32)</f>
        <v>1580595</v>
      </c>
      <c r="H33" s="456"/>
      <c r="I33" s="320">
        <f t="shared" ref="I33:P33" si="8">SUM(I29:I32)</f>
        <v>27</v>
      </c>
      <c r="J33" s="480">
        <f t="shared" si="8"/>
        <v>1634042</v>
      </c>
      <c r="K33" s="320">
        <f t="shared" si="8"/>
        <v>0</v>
      </c>
      <c r="L33" s="459">
        <f t="shared" si="8"/>
        <v>59861</v>
      </c>
      <c r="M33" s="320">
        <f t="shared" si="8"/>
        <v>-27</v>
      </c>
      <c r="N33" s="454">
        <f t="shared" si="8"/>
        <v>-25668</v>
      </c>
      <c r="O33" s="320">
        <f t="shared" si="8"/>
        <v>0</v>
      </c>
      <c r="P33" s="454">
        <f t="shared" si="8"/>
        <v>1668235</v>
      </c>
      <c r="Q33" s="285" t="s">
        <v>32</v>
      </c>
      <c r="R33" s="314"/>
      <c r="S33" s="314"/>
      <c r="T33" s="285"/>
    </row>
    <row r="34" spans="1:20" ht="13.5" thickBot="1">
      <c r="A34" s="290"/>
      <c r="B34" s="290"/>
      <c r="C34" s="290"/>
      <c r="D34" s="290"/>
      <c r="E34" s="290"/>
      <c r="F34" s="290"/>
      <c r="G34" s="481"/>
      <c r="H34" s="290"/>
      <c r="I34" s="290"/>
      <c r="J34" s="290"/>
      <c r="K34" s="321"/>
      <c r="L34" s="321"/>
      <c r="M34" s="322"/>
      <c r="N34" s="290"/>
      <c r="O34" s="290"/>
      <c r="P34" s="290"/>
      <c r="Q34" s="285" t="s">
        <v>32</v>
      </c>
      <c r="R34" s="306"/>
      <c r="S34" s="306"/>
      <c r="T34" s="285"/>
    </row>
    <row r="35" spans="1:20" s="327" customFormat="1" ht="18.75" customHeight="1" thickBot="1">
      <c r="A35" s="323" t="s">
        <v>169</v>
      </c>
      <c r="B35" s="324"/>
      <c r="C35" s="471">
        <f>C17+C26+C33</f>
        <v>27</v>
      </c>
      <c r="D35" s="470">
        <f>D17+D26+D33</f>
        <v>1515626</v>
      </c>
      <c r="E35" s="324"/>
      <c r="F35" s="471">
        <f>F17+F26+F33</f>
        <v>27</v>
      </c>
      <c r="G35" s="470">
        <f>G17+G26+G33</f>
        <v>1580595</v>
      </c>
      <c r="H35" s="324"/>
      <c r="I35" s="471">
        <f t="shared" ref="I35:P35" si="9">I17+I26+I33</f>
        <v>27</v>
      </c>
      <c r="J35" s="470">
        <f t="shared" si="9"/>
        <v>1634042</v>
      </c>
      <c r="K35" s="471">
        <f t="shared" si="9"/>
        <v>0</v>
      </c>
      <c r="L35" s="470">
        <f t="shared" si="9"/>
        <v>59861</v>
      </c>
      <c r="M35" s="471">
        <f t="shared" si="9"/>
        <v>-27</v>
      </c>
      <c r="N35" s="470">
        <f t="shared" si="9"/>
        <v>-25668</v>
      </c>
      <c r="O35" s="471">
        <f t="shared" si="9"/>
        <v>0</v>
      </c>
      <c r="P35" s="482">
        <f t="shared" si="9"/>
        <v>1668235</v>
      </c>
      <c r="Q35" s="285" t="s">
        <v>50</v>
      </c>
      <c r="R35" s="325"/>
      <c r="S35" s="326"/>
      <c r="T35" s="285"/>
    </row>
    <row r="36" spans="1:20">
      <c r="A36" s="329"/>
      <c r="B36" s="329"/>
      <c r="C36" s="325"/>
      <c r="D36" s="326"/>
      <c r="E36" s="329"/>
      <c r="F36" s="325"/>
      <c r="G36" s="326"/>
      <c r="H36" s="329"/>
      <c r="I36" s="325"/>
      <c r="J36" s="326"/>
      <c r="K36" s="327"/>
      <c r="L36" s="327"/>
      <c r="M36" s="327"/>
      <c r="N36" s="327"/>
      <c r="O36" s="327"/>
      <c r="P36" s="327"/>
      <c r="Q36" s="327"/>
      <c r="R36" s="328"/>
      <c r="S36" s="328"/>
      <c r="T36" s="285"/>
    </row>
    <row r="37" spans="1:20">
      <c r="A37" s="329"/>
      <c r="B37" s="329"/>
      <c r="C37" s="325"/>
      <c r="D37" s="326"/>
      <c r="E37" s="329"/>
      <c r="F37" s="325"/>
      <c r="G37" s="326"/>
      <c r="H37" s="329"/>
      <c r="I37" s="325"/>
      <c r="J37" s="326"/>
      <c r="K37" s="327"/>
      <c r="L37" s="327"/>
      <c r="M37" s="327"/>
      <c r="N37" s="327"/>
      <c r="O37" s="327"/>
      <c r="P37" s="327"/>
      <c r="Q37" s="327"/>
      <c r="R37" s="328"/>
      <c r="S37" s="328"/>
      <c r="T37" s="285"/>
    </row>
    <row r="38" spans="1:20">
      <c r="A38" s="329"/>
      <c r="B38" s="329"/>
      <c r="C38" s="325"/>
      <c r="D38" s="326"/>
      <c r="E38" s="329"/>
      <c r="F38" s="325"/>
      <c r="G38" s="326"/>
      <c r="H38" s="329"/>
      <c r="I38" s="325"/>
      <c r="J38" s="326"/>
      <c r="K38" s="327"/>
      <c r="L38" s="327"/>
      <c r="M38" s="327"/>
      <c r="N38" s="327"/>
      <c r="O38" s="327"/>
      <c r="P38" s="327"/>
      <c r="Q38" s="327"/>
      <c r="R38" s="328"/>
      <c r="S38" s="328"/>
    </row>
    <row r="39" spans="1:20" ht="204.75" customHeight="1">
      <c r="A39" s="397"/>
      <c r="C39" s="397"/>
      <c r="D39" s="398"/>
    </row>
    <row r="40" spans="1:20" ht="15">
      <c r="A40" s="614"/>
      <c r="B40" s="615"/>
      <c r="C40" s="615"/>
      <c r="D40" s="615"/>
      <c r="E40" s="615"/>
      <c r="F40" s="615"/>
      <c r="G40" s="615"/>
      <c r="H40" s="333"/>
      <c r="I40" s="73"/>
      <c r="J40" s="73"/>
      <c r="K40" s="73"/>
      <c r="L40" s="73"/>
      <c r="M40" s="73"/>
      <c r="N40" s="73"/>
      <c r="O40" s="73"/>
      <c r="P40" s="73"/>
      <c r="Q40" s="73"/>
      <c r="R40" s="73"/>
      <c r="S40" s="73"/>
    </row>
    <row r="41" spans="1:20">
      <c r="A41" s="334"/>
      <c r="B41" s="334"/>
      <c r="C41" s="334"/>
      <c r="D41" s="334"/>
      <c r="E41" s="334"/>
      <c r="F41" s="334"/>
      <c r="G41" s="334"/>
      <c r="H41" s="334"/>
      <c r="I41" s="330"/>
      <c r="J41" s="330"/>
      <c r="K41" s="330"/>
      <c r="L41" s="330"/>
      <c r="M41" s="330"/>
      <c r="N41" s="330"/>
      <c r="O41" s="330"/>
      <c r="P41" s="330"/>
      <c r="Q41" s="330"/>
      <c r="R41" s="330"/>
      <c r="S41" s="330"/>
    </row>
    <row r="42" spans="1:20" ht="57" customHeight="1">
      <c r="A42" s="616"/>
      <c r="B42" s="617"/>
      <c r="C42" s="617"/>
      <c r="D42" s="617"/>
      <c r="E42" s="617"/>
      <c r="F42" s="617"/>
      <c r="G42" s="617"/>
      <c r="H42" s="332"/>
      <c r="I42" s="72"/>
      <c r="J42" s="331"/>
      <c r="K42" s="331"/>
      <c r="L42" s="331"/>
      <c r="M42" s="331"/>
      <c r="N42" s="331"/>
      <c r="O42" s="331"/>
      <c r="P42" s="331"/>
      <c r="Q42" s="331"/>
      <c r="R42" s="331"/>
      <c r="S42" s="331"/>
    </row>
    <row r="43" spans="1:20" ht="33.75" customHeight="1">
      <c r="A43" s="616"/>
      <c r="B43" s="617"/>
      <c r="C43" s="617"/>
      <c r="D43" s="617"/>
      <c r="E43" s="617"/>
      <c r="F43" s="617"/>
      <c r="G43" s="617"/>
      <c r="H43" s="332"/>
      <c r="I43" s="72"/>
      <c r="J43" s="331"/>
      <c r="K43" s="331"/>
      <c r="L43" s="331"/>
      <c r="M43" s="331"/>
      <c r="N43" s="331"/>
      <c r="O43" s="331"/>
      <c r="P43" s="331"/>
      <c r="Q43" s="331"/>
      <c r="R43" s="331"/>
      <c r="S43" s="331"/>
    </row>
    <row r="44" spans="1:20" ht="15">
      <c r="A44" s="598"/>
      <c r="B44" s="599"/>
      <c r="C44" s="599"/>
      <c r="D44" s="599"/>
      <c r="E44" s="599"/>
      <c r="F44" s="599"/>
      <c r="G44" s="599"/>
      <c r="H44" s="599"/>
      <c r="I44" s="599"/>
      <c r="J44" s="600"/>
      <c r="K44" s="600"/>
      <c r="L44" s="600"/>
      <c r="M44" s="600"/>
      <c r="N44" s="600"/>
      <c r="O44" s="600"/>
      <c r="P44" s="600"/>
      <c r="Q44" s="600"/>
      <c r="R44" s="600"/>
      <c r="S44" s="600"/>
    </row>
    <row r="45" spans="1:20" ht="15">
      <c r="A45" s="598"/>
      <c r="B45" s="599"/>
      <c r="C45" s="599"/>
      <c r="D45" s="599"/>
      <c r="E45" s="599"/>
      <c r="F45" s="599"/>
      <c r="G45" s="599"/>
      <c r="H45" s="599"/>
      <c r="I45" s="599"/>
      <c r="J45" s="600"/>
      <c r="K45" s="600"/>
      <c r="L45" s="600"/>
      <c r="M45" s="600"/>
      <c r="N45" s="600"/>
      <c r="O45" s="600"/>
      <c r="P45" s="600"/>
      <c r="Q45" s="600"/>
      <c r="R45" s="600"/>
      <c r="S45" s="600"/>
    </row>
    <row r="46" spans="1:20">
      <c r="S46" s="285"/>
    </row>
  </sheetData>
  <customSheetViews>
    <customSheetView guid="{12C66D54-5067-4346-818B-6EAB1C8A9183}" scale="70" showPageBreaks="1" printArea="1" hiddenRows="1" view="pageBreakPreview">
      <selection activeCell="J23" sqref="J23"/>
      <pageMargins left="0.75" right="0.75" top="1" bottom="0.79" header="0.5" footer="0.5"/>
      <printOptions horizontalCentered="1"/>
      <pageSetup scale="54" orientation="landscape" r:id="rId1"/>
      <headerFooter alignWithMargins="0">
        <oddFooter>&amp;C&amp;"Times New Roman,Regular"Exhibit D - Resources by DOJ Strategic Goals &amp; Strategic Objectives</oddFooter>
      </headerFooter>
    </customSheetView>
    <customSheetView guid="{4148B88B-8ED7-4FDE-9459-DEB244AD0552}" scale="75" showPageBreaks="1" printArea="1" hiddenRows="1" view="pageBreakPreview">
      <selection activeCell="D45" sqref="D45"/>
      <pageMargins left="0.75" right="0.75" top="1" bottom="0.79" header="0.5" footer="0.5"/>
      <printOptions horizontalCentered="1"/>
      <pageSetup scale="54" orientation="landscape" r:id="rId2"/>
      <headerFooter alignWithMargins="0">
        <oddFooter>&amp;C&amp;"Times New Roman,Regular"Exhibit D - Resources by DOJ Strategic Goals &amp; Strategic Objectives</oddFooter>
      </headerFooter>
    </customSheetView>
    <customSheetView guid="{56C0A34E-45B4-448B-85E5-70B3A8E63333}" scale="75" showPageBreaks="1" printArea="1" hiddenRows="1" view="pageBreakPreview" topLeftCell="A7">
      <selection activeCell="F11" sqref="F11"/>
      <pageMargins left="0.75" right="0.75" top="1" bottom="0.79" header="0.5" footer="0.5"/>
      <printOptions horizontalCentered="1"/>
      <pageSetup scale="54" orientation="landscape" r:id="rId3"/>
      <headerFooter alignWithMargins="0">
        <oddFooter>&amp;C&amp;"Times New Roman,Regular"Exhibit D - Resources by DOJ Strategic Goals &amp; Strategic Objectives</oddFooter>
      </headerFooter>
    </customSheetView>
    <customSheetView guid="{3118AF25-8423-420A-806A-487665220C68}" scale="75" showPageBreaks="1" printArea="1" hiddenRows="1" view="pageBreakPreview" topLeftCell="A8">
      <selection activeCell="P43" sqref="P43"/>
      <pageMargins left="0.75" right="0.75" top="1" bottom="0.79" header="0.5" footer="0.5"/>
      <printOptions horizontalCentered="1"/>
      <pageSetup scale="54" orientation="landscape" r:id="rId4"/>
      <headerFooter alignWithMargins="0">
        <oddFooter>&amp;C&amp;"Times New Roman,Regular"Exhibit D - Resources by DOJ Strategic Goals &amp; Strategic Objectives</oddFooter>
      </headerFooter>
    </customSheetView>
  </customSheetViews>
  <mergeCells count="17">
    <mergeCell ref="A1:P1"/>
    <mergeCell ref="A3:P3"/>
    <mergeCell ref="A4:P4"/>
    <mergeCell ref="A5:P5"/>
    <mergeCell ref="C8:D9"/>
    <mergeCell ref="A45:S45"/>
    <mergeCell ref="M9:N9"/>
    <mergeCell ref="A10:A11"/>
    <mergeCell ref="F8:G9"/>
    <mergeCell ref="O8:P9"/>
    <mergeCell ref="K8:N8"/>
    <mergeCell ref="A44:S44"/>
    <mergeCell ref="K9:L9"/>
    <mergeCell ref="I8:J9"/>
    <mergeCell ref="A40:G40"/>
    <mergeCell ref="A43:G43"/>
    <mergeCell ref="A42:G42"/>
  </mergeCells>
  <phoneticPr fontId="75" type="noConversion"/>
  <printOptions horizontalCentered="1"/>
  <pageMargins left="0.75" right="0.75" top="1" bottom="0.79" header="0.5" footer="0.5"/>
  <pageSetup scale="54" orientation="landscape" r:id="rId5"/>
  <headerFooter alignWithMargins="0">
    <oddFooter>&amp;C&amp;"Times New Roman,Regular"Exhibit D - Resources by DOJ Strategic Goals &amp; Strategic Objectives</oddFooter>
  </headerFooter>
</worksheet>
</file>

<file path=xl/worksheets/sheet5.xml><?xml version="1.0" encoding="utf-8"?>
<worksheet xmlns="http://schemas.openxmlformats.org/spreadsheetml/2006/main" xmlns:r="http://schemas.openxmlformats.org/officeDocument/2006/relationships">
  <sheetPr codeName="Sheet10"/>
  <dimension ref="A1:X34"/>
  <sheetViews>
    <sheetView view="pageBreakPreview" topLeftCell="A19" zoomScaleNormal="75" zoomScaleSheetLayoutView="100" workbookViewId="0">
      <selection activeCell="J32" sqref="J32"/>
    </sheetView>
  </sheetViews>
  <sheetFormatPr defaultRowHeight="15"/>
  <cols>
    <col min="1" max="1" width="33.44140625" customWidth="1"/>
    <col min="2" max="2" width="9.5546875" customWidth="1"/>
    <col min="3" max="3" width="13.109375" customWidth="1"/>
    <col min="4" max="4" width="10.33203125" customWidth="1"/>
    <col min="5" max="5" width="9.5546875" customWidth="1"/>
    <col min="6" max="6" width="16.77734375" customWidth="1"/>
    <col min="7" max="7" width="7.6640625" style="39" customWidth="1"/>
    <col min="8" max="8" width="7.77734375" style="39" customWidth="1"/>
    <col min="9" max="9" width="12.109375" style="39" customWidth="1"/>
    <col min="11" max="11" width="45.6640625" style="88" customWidth="1"/>
  </cols>
  <sheetData>
    <row r="1" spans="1:24" ht="20.25">
      <c r="A1" s="636" t="s">
        <v>178</v>
      </c>
      <c r="B1" s="637"/>
      <c r="C1" s="637"/>
      <c r="D1" s="637"/>
      <c r="E1" s="637"/>
      <c r="F1" s="637"/>
      <c r="G1" s="637"/>
      <c r="H1" s="637"/>
      <c r="I1" s="637"/>
      <c r="J1" s="88" t="s">
        <v>32</v>
      </c>
    </row>
    <row r="2" spans="1:24" ht="15.75">
      <c r="A2" s="638" t="s">
        <v>151</v>
      </c>
      <c r="B2" s="638"/>
      <c r="C2" s="638"/>
      <c r="D2" s="638"/>
      <c r="E2" s="638"/>
      <c r="F2" s="638"/>
      <c r="G2" s="638"/>
      <c r="H2" s="638"/>
      <c r="I2" s="639"/>
      <c r="J2" s="88" t="s">
        <v>32</v>
      </c>
    </row>
    <row r="3" spans="1:24" ht="15" customHeight="1">
      <c r="A3" s="620" t="s">
        <v>126</v>
      </c>
      <c r="B3" s="621"/>
      <c r="C3" s="621"/>
      <c r="D3" s="621"/>
      <c r="E3" s="621"/>
      <c r="F3" s="621"/>
      <c r="G3" s="621"/>
      <c r="H3" s="621"/>
      <c r="I3" s="621"/>
      <c r="J3" s="88" t="s">
        <v>32</v>
      </c>
      <c r="L3" s="54"/>
      <c r="M3" s="54"/>
      <c r="N3" s="54"/>
      <c r="O3" s="54"/>
      <c r="P3" s="54"/>
      <c r="Q3" s="54"/>
      <c r="R3" s="54"/>
      <c r="S3" s="54"/>
      <c r="T3" s="54"/>
      <c r="U3" s="54"/>
      <c r="V3" s="54"/>
      <c r="W3" s="54"/>
      <c r="X3" s="54"/>
    </row>
    <row r="4" spans="1:24" ht="15.75">
      <c r="A4" s="622" t="str">
        <f>+'B. Summary of Requirements '!A5</f>
        <v>Federal Prisoner Detention</v>
      </c>
      <c r="B4" s="621"/>
      <c r="C4" s="621"/>
      <c r="D4" s="621"/>
      <c r="E4" s="621"/>
      <c r="F4" s="621"/>
      <c r="G4" s="621"/>
      <c r="H4" s="621"/>
      <c r="I4" s="621"/>
      <c r="J4" s="88" t="s">
        <v>32</v>
      </c>
      <c r="L4" s="56"/>
      <c r="M4" s="54"/>
      <c r="N4" s="54"/>
      <c r="O4" s="54"/>
      <c r="P4" s="54"/>
      <c r="Q4" s="54"/>
      <c r="R4" s="54"/>
      <c r="S4" s="54"/>
      <c r="T4" s="54"/>
      <c r="U4" s="54"/>
      <c r="V4" s="54"/>
      <c r="W4" s="54"/>
      <c r="X4" s="54"/>
    </row>
    <row r="5" spans="1:24">
      <c r="A5" s="626"/>
      <c r="B5" s="626"/>
      <c r="C5" s="626"/>
      <c r="D5" s="626"/>
      <c r="E5" s="626"/>
      <c r="F5" s="626"/>
      <c r="G5" s="626"/>
      <c r="H5" s="626"/>
      <c r="I5" s="626"/>
      <c r="J5" s="88" t="s">
        <v>32</v>
      </c>
      <c r="L5" s="55"/>
      <c r="M5" s="54"/>
      <c r="N5" s="54"/>
      <c r="O5" s="54"/>
      <c r="P5" s="54"/>
      <c r="Q5" s="54"/>
      <c r="R5" s="54"/>
      <c r="S5" s="54"/>
      <c r="T5" s="54"/>
      <c r="U5" s="54"/>
      <c r="V5" s="54"/>
      <c r="W5" s="54"/>
      <c r="X5" s="54"/>
    </row>
    <row r="6" spans="1:24">
      <c r="A6" s="626"/>
      <c r="B6" s="626"/>
      <c r="C6" s="626"/>
      <c r="D6" s="626"/>
      <c r="E6" s="626"/>
      <c r="F6" s="626"/>
      <c r="G6" s="626"/>
      <c r="H6" s="626"/>
      <c r="I6" s="626"/>
      <c r="J6" s="88" t="s">
        <v>32</v>
      </c>
      <c r="L6" s="55"/>
      <c r="M6" s="54"/>
      <c r="N6" s="54"/>
      <c r="O6" s="54"/>
      <c r="P6" s="54"/>
      <c r="Q6" s="54"/>
      <c r="R6" s="54"/>
      <c r="S6" s="54"/>
      <c r="T6" s="54"/>
      <c r="U6" s="54"/>
      <c r="V6" s="54"/>
      <c r="W6" s="54"/>
      <c r="X6" s="54"/>
    </row>
    <row r="7" spans="1:24">
      <c r="A7" s="250"/>
      <c r="B7" s="54"/>
      <c r="C7" s="54"/>
      <c r="D7" s="54"/>
      <c r="E7" s="54"/>
      <c r="F7" s="54"/>
      <c r="G7" s="244" t="s">
        <v>128</v>
      </c>
      <c r="H7" s="244" t="s">
        <v>65</v>
      </c>
      <c r="I7" s="244" t="s">
        <v>152</v>
      </c>
      <c r="J7" s="88" t="s">
        <v>32</v>
      </c>
      <c r="K7" s="96"/>
      <c r="L7" s="55"/>
      <c r="M7" s="54"/>
      <c r="N7" s="54"/>
      <c r="O7" s="54"/>
      <c r="P7" s="54"/>
      <c r="Q7" s="54"/>
      <c r="R7" s="54"/>
      <c r="S7" s="54"/>
      <c r="T7" s="54"/>
      <c r="U7" s="54"/>
      <c r="V7" s="54"/>
      <c r="W7" s="54"/>
      <c r="X7" s="54"/>
    </row>
    <row r="8" spans="1:24">
      <c r="A8" s="632" t="s">
        <v>69</v>
      </c>
      <c r="B8" s="621"/>
      <c r="C8" s="621"/>
      <c r="D8" s="621"/>
      <c r="E8" s="621"/>
      <c r="F8" s="621"/>
      <c r="G8" s="621"/>
      <c r="H8" s="621"/>
      <c r="I8" s="621"/>
      <c r="J8" s="88" t="s">
        <v>32</v>
      </c>
      <c r="K8" s="96"/>
      <c r="L8" s="55"/>
      <c r="M8" s="55"/>
      <c r="N8" s="55"/>
    </row>
    <row r="9" spans="1:24">
      <c r="A9" s="55"/>
      <c r="B9" s="55"/>
      <c r="C9" s="55"/>
      <c r="D9" s="55"/>
      <c r="E9" s="55"/>
      <c r="F9" s="55"/>
      <c r="G9" s="244"/>
      <c r="H9" s="244"/>
      <c r="I9" s="244"/>
      <c r="J9" s="88" t="s">
        <v>32</v>
      </c>
      <c r="K9" s="96"/>
      <c r="L9" s="55"/>
    </row>
    <row r="10" spans="1:24" s="157" customFormat="1" ht="51.75" customHeight="1">
      <c r="A10" s="627" t="s">
        <v>222</v>
      </c>
      <c r="B10" s="628"/>
      <c r="C10" s="628"/>
      <c r="D10" s="628"/>
      <c r="E10" s="628"/>
      <c r="F10" s="628"/>
      <c r="G10" s="159"/>
      <c r="H10" s="159"/>
      <c r="I10" s="248">
        <v>12</v>
      </c>
      <c r="J10" s="88" t="s">
        <v>32</v>
      </c>
      <c r="K10" s="96"/>
      <c r="L10" s="55"/>
    </row>
    <row r="11" spans="1:24" s="157" customFormat="1">
      <c r="A11" s="634" t="s">
        <v>153</v>
      </c>
      <c r="B11" s="635"/>
      <c r="C11" s="635"/>
      <c r="D11" s="635"/>
      <c r="E11" s="635"/>
      <c r="F11" s="635"/>
      <c r="G11" s="635"/>
      <c r="H11" s="635"/>
      <c r="I11" s="635"/>
      <c r="J11" s="88" t="s">
        <v>32</v>
      </c>
      <c r="K11" s="96"/>
      <c r="L11" s="55"/>
    </row>
    <row r="12" spans="1:24" s="157" customFormat="1">
      <c r="A12" s="240"/>
      <c r="B12" s="238"/>
      <c r="C12" s="238"/>
      <c r="D12" s="238"/>
      <c r="E12" s="238"/>
      <c r="F12" s="238"/>
      <c r="G12" s="238"/>
      <c r="H12" s="238"/>
      <c r="I12" s="238"/>
      <c r="J12" s="88" t="s">
        <v>32</v>
      </c>
      <c r="K12" s="96"/>
      <c r="L12" s="55"/>
    </row>
    <row r="13" spans="1:24" s="157" customFormat="1" ht="26.25" customHeight="1">
      <c r="A13" s="633" t="s">
        <v>213</v>
      </c>
      <c r="B13" s="633"/>
      <c r="C13" s="633"/>
      <c r="D13" s="633"/>
      <c r="E13" s="633"/>
      <c r="F13" s="633"/>
      <c r="G13" s="159"/>
      <c r="H13" s="159"/>
      <c r="I13" s="249">
        <v>14</v>
      </c>
      <c r="J13" s="88" t="s">
        <v>32</v>
      </c>
      <c r="K13" s="96"/>
      <c r="L13" s="55"/>
    </row>
    <row r="14" spans="1:24" s="157" customFormat="1" ht="15" customHeight="1">
      <c r="A14" s="156"/>
      <c r="B14" s="156"/>
      <c r="C14" s="156"/>
      <c r="D14" s="156"/>
      <c r="E14" s="156"/>
      <c r="F14" s="156"/>
      <c r="G14" s="156"/>
      <c r="H14" s="156"/>
      <c r="I14" s="156"/>
      <c r="J14" s="88" t="s">
        <v>32</v>
      </c>
      <c r="K14" s="88"/>
      <c r="L14" s="55"/>
    </row>
    <row r="15" spans="1:24" s="157" customFormat="1" ht="42.75" customHeight="1">
      <c r="A15" s="631" t="s">
        <v>214</v>
      </c>
      <c r="B15" s="641"/>
      <c r="C15" s="641"/>
      <c r="D15" s="641"/>
      <c r="E15" s="641"/>
      <c r="F15" s="641"/>
      <c r="G15" s="159"/>
      <c r="H15" s="159"/>
      <c r="I15" s="249">
        <v>6</v>
      </c>
      <c r="J15" s="88" t="s">
        <v>32</v>
      </c>
      <c r="K15" s="88"/>
      <c r="L15" s="55"/>
    </row>
    <row r="16" spans="1:24" s="157" customFormat="1" ht="15" customHeight="1">
      <c r="A16" s="242"/>
      <c r="B16" s="242"/>
      <c r="C16" s="242"/>
      <c r="D16" s="242"/>
      <c r="E16" s="242"/>
      <c r="F16" s="242"/>
      <c r="G16" s="242"/>
      <c r="H16" s="242"/>
      <c r="I16" s="242"/>
      <c r="J16" s="88" t="s">
        <v>32</v>
      </c>
      <c r="K16" s="88"/>
      <c r="L16" s="55"/>
    </row>
    <row r="17" spans="1:12" s="157" customFormat="1" ht="64.5" customHeight="1">
      <c r="A17" s="629" t="s">
        <v>215</v>
      </c>
      <c r="B17" s="630"/>
      <c r="C17" s="630"/>
      <c r="D17" s="630"/>
      <c r="E17" s="630"/>
      <c r="F17" s="630"/>
      <c r="G17" s="159"/>
      <c r="H17" s="159"/>
      <c r="I17" s="249">
        <v>8</v>
      </c>
      <c r="J17" s="88" t="s">
        <v>32</v>
      </c>
      <c r="K17" s="403"/>
      <c r="L17" s="55"/>
    </row>
    <row r="18" spans="1:12" s="157" customFormat="1" ht="11.25" customHeight="1">
      <c r="A18" s="241"/>
      <c r="B18" s="241"/>
      <c r="C18" s="241"/>
      <c r="D18" s="241"/>
      <c r="E18" s="241"/>
      <c r="F18" s="241"/>
      <c r="G18" s="241"/>
      <c r="H18" s="241"/>
      <c r="I18" s="241"/>
      <c r="J18" s="88" t="s">
        <v>32</v>
      </c>
      <c r="K18" s="88"/>
      <c r="L18" s="55"/>
    </row>
    <row r="19" spans="1:12" s="157" customFormat="1" ht="33.75" customHeight="1">
      <c r="A19" s="642" t="s">
        <v>216</v>
      </c>
      <c r="B19" s="630"/>
      <c r="C19" s="630"/>
      <c r="D19" s="630"/>
      <c r="E19" s="630"/>
      <c r="F19" s="630"/>
      <c r="G19" s="159"/>
      <c r="H19" s="159"/>
      <c r="I19" s="249">
        <v>9</v>
      </c>
      <c r="J19" s="88" t="s">
        <v>32</v>
      </c>
      <c r="K19" s="88"/>
      <c r="L19" s="55"/>
    </row>
    <row r="20" spans="1:12" s="157" customFormat="1" ht="15" customHeight="1">
      <c r="A20" s="156"/>
      <c r="B20" s="156"/>
      <c r="C20" s="156"/>
      <c r="D20" s="156"/>
      <c r="E20" s="156"/>
      <c r="F20" s="156"/>
      <c r="G20" s="156"/>
      <c r="H20" s="156"/>
      <c r="I20" s="156"/>
      <c r="J20" s="88" t="s">
        <v>32</v>
      </c>
      <c r="K20" s="88"/>
      <c r="L20" s="55"/>
    </row>
    <row r="21" spans="1:12" s="157" customFormat="1" ht="33" customHeight="1">
      <c r="A21" s="643" t="s">
        <v>217</v>
      </c>
      <c r="B21" s="641"/>
      <c r="C21" s="641"/>
      <c r="D21" s="641"/>
      <c r="E21" s="641"/>
      <c r="F21" s="641"/>
      <c r="G21" s="159"/>
      <c r="H21" s="159"/>
      <c r="I21" s="249">
        <v>14</v>
      </c>
      <c r="J21" s="88" t="s">
        <v>32</v>
      </c>
      <c r="K21" s="403"/>
      <c r="L21" s="55"/>
    </row>
    <row r="22" spans="1:12" s="157" customFormat="1" ht="15" customHeight="1">
      <c r="A22" s="241"/>
      <c r="B22" s="241"/>
      <c r="C22" s="241"/>
      <c r="D22" s="241"/>
      <c r="E22" s="241"/>
      <c r="F22" s="241"/>
      <c r="G22" s="241"/>
      <c r="H22" s="241"/>
      <c r="I22" s="241"/>
      <c r="J22" s="88" t="s">
        <v>32</v>
      </c>
      <c r="K22" s="96"/>
      <c r="L22" s="55"/>
    </row>
    <row r="23" spans="1:12" s="157" customFormat="1" ht="51.75" customHeight="1">
      <c r="A23" s="631" t="s">
        <v>218</v>
      </c>
      <c r="B23" s="630"/>
      <c r="C23" s="630"/>
      <c r="D23" s="630"/>
      <c r="E23" s="630"/>
      <c r="F23" s="630"/>
      <c r="G23" s="159"/>
      <c r="H23" s="159"/>
      <c r="I23" s="249">
        <v>9</v>
      </c>
      <c r="J23" s="88" t="s">
        <v>32</v>
      </c>
      <c r="K23" s="96"/>
      <c r="L23" s="55"/>
    </row>
    <row r="24" spans="1:12" s="157" customFormat="1" ht="15" customHeight="1">
      <c r="A24" s="242"/>
      <c r="B24" s="242"/>
      <c r="C24" s="242"/>
      <c r="D24" s="242"/>
      <c r="E24" s="242"/>
      <c r="F24" s="242"/>
      <c r="G24" s="242"/>
      <c r="H24" s="242"/>
      <c r="I24" s="242"/>
      <c r="J24" s="88" t="s">
        <v>32</v>
      </c>
      <c r="K24" s="96"/>
      <c r="L24" s="55"/>
    </row>
    <row r="25" spans="1:12" s="157" customFormat="1" ht="30.75" customHeight="1">
      <c r="A25" s="631" t="s">
        <v>226</v>
      </c>
      <c r="B25" s="630"/>
      <c r="C25" s="630"/>
      <c r="D25" s="630"/>
      <c r="E25" s="630"/>
      <c r="F25" s="630"/>
      <c r="G25" s="159"/>
      <c r="H25" s="159"/>
      <c r="I25" s="249">
        <v>1</v>
      </c>
      <c r="J25" s="88" t="s">
        <v>32</v>
      </c>
      <c r="K25" s="96"/>
      <c r="L25" s="55"/>
    </row>
    <row r="26" spans="1:12" s="157" customFormat="1" ht="14.25" customHeight="1">
      <c r="B26" s="239"/>
      <c r="C26" s="239"/>
      <c r="D26" s="239"/>
      <c r="E26" s="239"/>
      <c r="F26" s="245"/>
      <c r="G26" s="159"/>
      <c r="H26" s="159"/>
      <c r="I26" s="159"/>
      <c r="J26" s="88" t="s">
        <v>32</v>
      </c>
      <c r="K26" s="88"/>
      <c r="L26" s="158"/>
    </row>
    <row r="27" spans="1:12" s="157" customFormat="1" ht="48" customHeight="1">
      <c r="A27" s="627" t="s">
        <v>219</v>
      </c>
      <c r="B27" s="627"/>
      <c r="C27" s="627"/>
      <c r="D27" s="627"/>
      <c r="E27" s="627"/>
      <c r="F27" s="627"/>
      <c r="G27" s="159"/>
      <c r="H27" s="159"/>
      <c r="I27" s="248">
        <v>9393</v>
      </c>
      <c r="J27" s="88" t="s">
        <v>32</v>
      </c>
      <c r="K27" s="88"/>
      <c r="L27" s="158"/>
    </row>
    <row r="28" spans="1:12" s="157" customFormat="1" ht="14.25" customHeight="1">
      <c r="B28" s="239"/>
      <c r="C28" s="239"/>
      <c r="D28" s="239"/>
      <c r="E28" s="239"/>
      <c r="G28" s="159"/>
      <c r="H28" s="159"/>
      <c r="I28" s="159"/>
      <c r="J28" s="88" t="s">
        <v>32</v>
      </c>
      <c r="K28" s="88"/>
      <c r="L28" s="158"/>
    </row>
    <row r="29" spans="1:12" s="157" customFormat="1" ht="55.5" customHeight="1">
      <c r="A29" s="627" t="s">
        <v>220</v>
      </c>
      <c r="B29" s="627"/>
      <c r="C29" s="627"/>
      <c r="D29" s="627"/>
      <c r="E29" s="627"/>
      <c r="F29" s="627"/>
      <c r="G29" s="159"/>
      <c r="H29" s="159"/>
      <c r="I29" s="248">
        <v>43981</v>
      </c>
      <c r="J29" s="88" t="s">
        <v>32</v>
      </c>
      <c r="K29" s="88"/>
      <c r="L29" s="158"/>
    </row>
    <row r="30" spans="1:12" s="157" customFormat="1" ht="14.25" customHeight="1">
      <c r="B30" s="239"/>
      <c r="C30" s="239"/>
      <c r="D30" s="239"/>
      <c r="E30" s="239"/>
      <c r="G30" s="159"/>
      <c r="H30" s="159"/>
      <c r="I30" s="159"/>
      <c r="J30" s="88" t="s">
        <v>32</v>
      </c>
      <c r="K30" s="88"/>
      <c r="L30" s="158"/>
    </row>
    <row r="31" spans="1:12" s="157" customFormat="1" ht="14.25" customHeight="1">
      <c r="B31" s="239"/>
      <c r="C31" s="239"/>
      <c r="D31" s="239"/>
      <c r="E31" s="239"/>
      <c r="F31" s="245" t="s">
        <v>129</v>
      </c>
      <c r="G31" s="159">
        <f>SUM(G10:G25)</f>
        <v>0</v>
      </c>
      <c r="H31" s="159">
        <f>SUM(H10:H25)</f>
        <v>0</v>
      </c>
      <c r="I31" s="247">
        <f>SUM(I10:I29)</f>
        <v>53447</v>
      </c>
      <c r="J31" s="88" t="s">
        <v>50</v>
      </c>
      <c r="K31" s="88"/>
      <c r="L31" s="158"/>
    </row>
    <row r="32" spans="1:12" s="157" customFormat="1" ht="18.75" customHeight="1">
      <c r="A32" s="349"/>
      <c r="B32" s="243"/>
      <c r="C32" s="243"/>
      <c r="D32" s="243"/>
      <c r="E32" s="243"/>
      <c r="F32" s="243"/>
      <c r="G32" s="246"/>
      <c r="H32" s="246"/>
      <c r="I32" s="246"/>
      <c r="K32" s="160"/>
      <c r="L32" s="158"/>
    </row>
    <row r="33" spans="1:10" ht="36" customHeight="1">
      <c r="A33" s="644"/>
      <c r="B33" s="644"/>
      <c r="C33" s="644"/>
      <c r="D33" s="644"/>
      <c r="E33" s="644"/>
      <c r="F33" s="644"/>
      <c r="G33" s="644"/>
      <c r="H33" s="644"/>
      <c r="I33" s="644"/>
      <c r="J33" s="644"/>
    </row>
    <row r="34" spans="1:10" ht="35.25" customHeight="1">
      <c r="A34" s="640"/>
      <c r="B34" s="640"/>
      <c r="C34" s="640"/>
      <c r="D34" s="640"/>
      <c r="E34" s="640"/>
      <c r="F34" s="640"/>
      <c r="G34" s="640"/>
      <c r="H34" s="640"/>
      <c r="I34" s="640"/>
    </row>
  </sheetData>
  <customSheetViews>
    <customSheetView guid="{12C66D54-5067-4346-818B-6EAB1C8A9183}" showPageBreaks="1" printArea="1" view="pageBreakPreview">
      <selection activeCell="F15" sqref="A15:F15"/>
      <rowBreaks count="2" manualBreakCount="2">
        <brk id="36" max="8" man="1"/>
        <brk id="57" max="8" man="1"/>
      </rowBreaks>
      <pageMargins left="0.75" right="0.75" top="1" bottom="1" header="0.5" footer="0.5"/>
      <pageSetup scale="67" fitToHeight="3" orientation="landscape" r:id="rId1"/>
      <headerFooter alignWithMargins="0">
        <oddFooter>&amp;C&amp;"Times New Roman,Regular"&amp;11Exhibit E - Justification for Base Adjustments</oddFooter>
      </headerFooter>
    </customSheetView>
    <customSheetView guid="{4148B88B-8ED7-4FDE-9459-DEB244AD0552}" showPageBreaks="1" printArea="1" view="pageBreakPreview">
      <selection activeCell="F64" sqref="F64"/>
      <rowBreaks count="2" manualBreakCount="2">
        <brk id="36" max="8" man="1"/>
        <brk id="57" max="8" man="1"/>
      </rowBreaks>
      <pageMargins left="0.75" right="0.75" top="1" bottom="1" header="0.5" footer="0.5"/>
      <pageSetup scale="67" fitToHeight="3" orientation="landscape" r:id="rId2"/>
      <headerFooter alignWithMargins="0">
        <oddFooter>&amp;C&amp;"Times New Roman,Regular"&amp;11Exhibit E - Justification for Base Adjustments</oddFooter>
      </headerFooter>
    </customSheetView>
    <customSheetView guid="{56C0A34E-45B4-448B-85E5-70B3A8E63333}" showPageBreaks="1" printArea="1" view="pageBreakPreview" topLeftCell="A55">
      <selection activeCell="F64" sqref="F64"/>
      <rowBreaks count="2" manualBreakCount="2">
        <brk id="36" max="8" man="1"/>
        <brk id="57" max="8" man="1"/>
      </rowBreaks>
      <pageMargins left="0.75" right="0.75" top="1" bottom="1" header="0.5" footer="0.5"/>
      <pageSetup scale="67" fitToHeight="3" orientation="landscape" r:id="rId3"/>
      <headerFooter alignWithMargins="0">
        <oddFooter>&amp;C&amp;"Times New Roman,Regular"&amp;11Exhibit E - Justification for Base Adjustments</oddFooter>
      </headerFooter>
    </customSheetView>
    <customSheetView guid="{3118AF25-8423-420A-806A-487665220C68}" showPageBreaks="1" printArea="1" view="pageBreakPreview" topLeftCell="A55">
      <selection activeCell="I71" sqref="I71"/>
      <rowBreaks count="2" manualBreakCount="2">
        <brk id="34" max="8" man="1"/>
        <brk id="55" max="8" man="1"/>
      </rowBreaks>
      <pageMargins left="0.75" right="0.75" top="1" bottom="1" header="0.5" footer="0.5"/>
      <pageSetup scale="67" fitToHeight="3" orientation="landscape" r:id="rId4"/>
      <headerFooter alignWithMargins="0">
        <oddFooter>&amp;C&amp;"Times New Roman,Regular"&amp;11Exhibit E - Justification for Base Adjustments</oddFooter>
      </headerFooter>
    </customSheetView>
  </customSheetViews>
  <mergeCells count="20">
    <mergeCell ref="A34:I34"/>
    <mergeCell ref="A15:F15"/>
    <mergeCell ref="A19:F19"/>
    <mergeCell ref="A21:F21"/>
    <mergeCell ref="A29:F29"/>
    <mergeCell ref="A33:J33"/>
    <mergeCell ref="A27:F27"/>
    <mergeCell ref="A1:I1"/>
    <mergeCell ref="A3:I3"/>
    <mergeCell ref="A4:I4"/>
    <mergeCell ref="A2:I2"/>
    <mergeCell ref="A5:I5"/>
    <mergeCell ref="A6:I6"/>
    <mergeCell ref="A10:F10"/>
    <mergeCell ref="A17:F17"/>
    <mergeCell ref="A23:F23"/>
    <mergeCell ref="A25:F25"/>
    <mergeCell ref="A8:I8"/>
    <mergeCell ref="A13:F13"/>
    <mergeCell ref="A11:I11"/>
  </mergeCells>
  <phoneticPr fontId="0" type="noConversion"/>
  <pageMargins left="0.75" right="0.75" top="1" bottom="1" header="0.5" footer="0.5"/>
  <pageSetup scale="70" fitToHeight="3" orientation="landscape" r:id="rId5"/>
  <headerFooter alignWithMargins="0">
    <oddFooter>&amp;C&amp;"Times New Roman,Regular"&amp;11Exhibit E - Justification for Base Adjustments</oddFooter>
  </headerFooter>
</worksheet>
</file>

<file path=xl/worksheets/sheet6.xml><?xml version="1.0" encoding="utf-8"?>
<worksheet xmlns="http://schemas.openxmlformats.org/spreadsheetml/2006/main" xmlns:r="http://schemas.openxmlformats.org/officeDocument/2006/relationships">
  <sheetPr codeName="Sheet11">
    <pageSetUpPr fitToPage="1"/>
  </sheetPr>
  <dimension ref="A1:AC36"/>
  <sheetViews>
    <sheetView showGridLines="0" showOutlineSymbols="0" view="pageBreakPreview" zoomScale="75" zoomScaleNormal="75" zoomScaleSheetLayoutView="75" workbookViewId="0">
      <selection activeCell="A27" sqref="A27:O27"/>
    </sheetView>
  </sheetViews>
  <sheetFormatPr defaultRowHeight="15.75"/>
  <cols>
    <col min="1" max="1" width="27.77734375" style="8" customWidth="1"/>
    <col min="2" max="2" width="7.5546875" style="8" bestFit="1" customWidth="1"/>
    <col min="3" max="3" width="6.77734375" style="8" customWidth="1"/>
    <col min="4" max="4" width="10.88671875" style="8" bestFit="1" customWidth="1"/>
    <col min="5" max="5" width="5.77734375" style="8" customWidth="1"/>
    <col min="6" max="6" width="5.6640625" style="8" customWidth="1"/>
    <col min="7" max="7" width="7.77734375" style="8" customWidth="1"/>
    <col min="8" max="8" width="5.5546875" style="8" customWidth="1"/>
    <col min="9" max="9" width="5.6640625" style="8" customWidth="1"/>
    <col min="10" max="10" width="7.77734375" style="8" customWidth="1"/>
    <col min="11" max="11" width="8.77734375" style="8" customWidth="1"/>
    <col min="12" max="12" width="10" style="8" customWidth="1"/>
    <col min="13" max="13" width="7.5546875" style="8" bestFit="1" customWidth="1"/>
    <col min="14" max="14" width="6.77734375" style="8" customWidth="1"/>
    <col min="15" max="15" width="10.88671875" style="8" bestFit="1" customWidth="1"/>
    <col min="16" max="16" width="1" style="100" customWidth="1"/>
    <col min="17" max="16384" width="8.88671875" style="8"/>
  </cols>
  <sheetData>
    <row r="1" spans="1:29" ht="20.25">
      <c r="A1" s="577" t="s">
        <v>190</v>
      </c>
      <c r="B1" s="578"/>
      <c r="C1" s="578"/>
      <c r="D1" s="578"/>
      <c r="E1" s="578"/>
      <c r="F1" s="578"/>
      <c r="G1" s="578"/>
      <c r="H1" s="578"/>
      <c r="I1" s="578"/>
      <c r="J1" s="578"/>
      <c r="K1" s="578"/>
      <c r="L1" s="578"/>
      <c r="M1" s="578"/>
      <c r="N1" s="578"/>
      <c r="O1" s="578"/>
      <c r="P1" s="99" t="s">
        <v>32</v>
      </c>
    </row>
    <row r="2" spans="1:29" ht="16.5" customHeight="1">
      <c r="A2" s="666"/>
      <c r="B2" s="666"/>
      <c r="C2" s="666"/>
      <c r="D2" s="666"/>
      <c r="E2" s="666"/>
      <c r="F2" s="666"/>
      <c r="G2" s="666"/>
      <c r="H2" s="666"/>
      <c r="I2" s="666"/>
      <c r="J2" s="666"/>
      <c r="K2" s="666"/>
      <c r="L2" s="666"/>
      <c r="M2" s="666"/>
      <c r="N2" s="666"/>
      <c r="O2" s="666"/>
      <c r="P2" s="99" t="s">
        <v>32</v>
      </c>
    </row>
    <row r="3" spans="1:29" ht="16.5" customHeight="1">
      <c r="A3" s="662" t="s">
        <v>170</v>
      </c>
      <c r="B3" s="663"/>
      <c r="C3" s="663"/>
      <c r="D3" s="663"/>
      <c r="E3" s="663"/>
      <c r="F3" s="663"/>
      <c r="G3" s="663"/>
      <c r="H3" s="663"/>
      <c r="I3" s="663"/>
      <c r="J3" s="663"/>
      <c r="K3" s="663"/>
      <c r="L3" s="663"/>
      <c r="M3" s="663"/>
      <c r="N3" s="663"/>
      <c r="O3" s="663"/>
      <c r="P3" s="99" t="s">
        <v>32</v>
      </c>
    </row>
    <row r="4" spans="1:29" ht="16.5" customHeight="1">
      <c r="A4" s="664" t="str">
        <f>+'B. Summary of Requirements '!A5</f>
        <v>Federal Prisoner Detention</v>
      </c>
      <c r="B4" s="665"/>
      <c r="C4" s="665"/>
      <c r="D4" s="665"/>
      <c r="E4" s="665"/>
      <c r="F4" s="665"/>
      <c r="G4" s="665"/>
      <c r="H4" s="665"/>
      <c r="I4" s="665"/>
      <c r="J4" s="665"/>
      <c r="K4" s="665"/>
      <c r="L4" s="665"/>
      <c r="M4" s="665"/>
      <c r="N4" s="665"/>
      <c r="O4" s="665"/>
      <c r="P4" s="99" t="s">
        <v>32</v>
      </c>
    </row>
    <row r="5" spans="1:29" ht="16.5" customHeight="1">
      <c r="A5" s="664" t="str">
        <f>+'B. Summary of Requirements '!A6</f>
        <v>(Dollars in Thousands)</v>
      </c>
      <c r="B5" s="663"/>
      <c r="C5" s="663"/>
      <c r="D5" s="663"/>
      <c r="E5" s="663"/>
      <c r="F5" s="663"/>
      <c r="G5" s="663"/>
      <c r="H5" s="663"/>
      <c r="I5" s="663"/>
      <c r="J5" s="663"/>
      <c r="K5" s="663"/>
      <c r="L5" s="663"/>
      <c r="M5" s="663"/>
      <c r="N5" s="663"/>
      <c r="O5" s="663"/>
      <c r="P5" s="99" t="s">
        <v>32</v>
      </c>
    </row>
    <row r="6" spans="1:29" ht="16.5" customHeight="1">
      <c r="A6" s="667" t="s">
        <v>132</v>
      </c>
      <c r="B6" s="665"/>
      <c r="C6" s="665"/>
      <c r="D6" s="665"/>
      <c r="E6" s="665"/>
      <c r="F6" s="665"/>
      <c r="G6" s="665"/>
      <c r="H6" s="665"/>
      <c r="I6" s="665"/>
      <c r="J6" s="665"/>
      <c r="K6" s="665"/>
      <c r="L6" s="665"/>
      <c r="M6" s="665"/>
      <c r="N6" s="665"/>
      <c r="O6" s="665"/>
      <c r="P6" s="99" t="s">
        <v>32</v>
      </c>
    </row>
    <row r="7" spans="1:29" ht="16.5" customHeight="1">
      <c r="A7" s="666"/>
      <c r="B7" s="666"/>
      <c r="C7" s="666"/>
      <c r="D7" s="666"/>
      <c r="E7" s="666"/>
      <c r="F7" s="666"/>
      <c r="G7" s="666"/>
      <c r="H7" s="666"/>
      <c r="I7" s="666"/>
      <c r="J7" s="666"/>
      <c r="K7" s="666"/>
      <c r="L7" s="666"/>
      <c r="M7" s="666"/>
      <c r="N7" s="666"/>
      <c r="O7" s="666"/>
      <c r="P7" s="99" t="s">
        <v>32</v>
      </c>
    </row>
    <row r="8" spans="1:29" ht="16.5" customHeight="1">
      <c r="A8" s="645"/>
      <c r="B8" s="645"/>
      <c r="C8" s="645"/>
      <c r="D8" s="645"/>
      <c r="E8" s="645"/>
      <c r="F8" s="645"/>
      <c r="G8" s="645"/>
      <c r="H8" s="645"/>
      <c r="I8" s="645"/>
      <c r="J8" s="645"/>
      <c r="K8" s="645"/>
      <c r="L8" s="645"/>
      <c r="M8" s="645"/>
      <c r="N8" s="645"/>
      <c r="O8" s="645"/>
      <c r="P8" s="99" t="s">
        <v>32</v>
      </c>
    </row>
    <row r="9" spans="1:29" ht="16.5" customHeight="1">
      <c r="A9" s="658" t="s">
        <v>61</v>
      </c>
      <c r="B9" s="652" t="s">
        <v>191</v>
      </c>
      <c r="C9" s="653"/>
      <c r="D9" s="654"/>
      <c r="E9" s="646" t="s">
        <v>144</v>
      </c>
      <c r="F9" s="647"/>
      <c r="G9" s="648"/>
      <c r="H9" s="652" t="s">
        <v>49</v>
      </c>
      <c r="I9" s="653"/>
      <c r="J9" s="653"/>
      <c r="K9" s="674" t="s">
        <v>172</v>
      </c>
      <c r="L9" s="674" t="s">
        <v>173</v>
      </c>
      <c r="M9" s="652" t="s">
        <v>171</v>
      </c>
      <c r="N9" s="653"/>
      <c r="O9" s="654"/>
      <c r="P9" s="99" t="s">
        <v>32</v>
      </c>
    </row>
    <row r="10" spans="1:29" ht="16.5" customHeight="1">
      <c r="A10" s="659"/>
      <c r="B10" s="655"/>
      <c r="C10" s="656"/>
      <c r="D10" s="657"/>
      <c r="E10" s="649"/>
      <c r="F10" s="650"/>
      <c r="G10" s="651"/>
      <c r="H10" s="655"/>
      <c r="I10" s="656"/>
      <c r="J10" s="656"/>
      <c r="K10" s="675"/>
      <c r="L10" s="675"/>
      <c r="M10" s="655"/>
      <c r="N10" s="656"/>
      <c r="O10" s="657"/>
      <c r="P10" s="99" t="s">
        <v>32</v>
      </c>
    </row>
    <row r="11" spans="1:29" ht="16.5" customHeight="1" thickBot="1">
      <c r="A11" s="660"/>
      <c r="B11" s="253" t="s">
        <v>150</v>
      </c>
      <c r="C11" s="254" t="s">
        <v>65</v>
      </c>
      <c r="D11" s="254" t="s">
        <v>152</v>
      </c>
      <c r="E11" s="253" t="s">
        <v>150</v>
      </c>
      <c r="F11" s="254" t="s">
        <v>65</v>
      </c>
      <c r="G11" s="254" t="s">
        <v>152</v>
      </c>
      <c r="H11" s="253" t="s">
        <v>150</v>
      </c>
      <c r="I11" s="254" t="s">
        <v>65</v>
      </c>
      <c r="J11" s="254" t="s">
        <v>152</v>
      </c>
      <c r="K11" s="364" t="s">
        <v>152</v>
      </c>
      <c r="L11" s="365" t="s">
        <v>152</v>
      </c>
      <c r="M11" s="253" t="s">
        <v>150</v>
      </c>
      <c r="N11" s="254" t="s">
        <v>65</v>
      </c>
      <c r="O11" s="255" t="s">
        <v>152</v>
      </c>
      <c r="P11" s="99" t="s">
        <v>32</v>
      </c>
    </row>
    <row r="12" spans="1:29" ht="16.5" customHeight="1">
      <c r="A12" s="256" t="s">
        <v>18</v>
      </c>
      <c r="B12" s="230">
        <v>27</v>
      </c>
      <c r="C12" s="177">
        <v>27</v>
      </c>
      <c r="D12" s="463">
        <v>1518663</v>
      </c>
      <c r="E12" s="230"/>
      <c r="F12" s="177"/>
      <c r="G12" s="463">
        <v>-3037</v>
      </c>
      <c r="H12" s="230">
        <v>0</v>
      </c>
      <c r="I12" s="177">
        <v>0</v>
      </c>
      <c r="J12" s="177">
        <v>0</v>
      </c>
      <c r="K12" s="105">
        <v>38134</v>
      </c>
      <c r="L12" s="177">
        <v>11031</v>
      </c>
      <c r="M12" s="230">
        <f>B12+E12+H12</f>
        <v>27</v>
      </c>
      <c r="N12" s="177">
        <f>C12+F12+I12</f>
        <v>27</v>
      </c>
      <c r="O12" s="106">
        <f>D12+G12+J12+K12+L12</f>
        <v>1564791</v>
      </c>
      <c r="P12" s="99" t="s">
        <v>32</v>
      </c>
    </row>
    <row r="13" spans="1:29" ht="16.5" customHeight="1">
      <c r="A13" s="257"/>
      <c r="B13" s="473"/>
      <c r="C13" s="474"/>
      <c r="D13" s="474"/>
      <c r="E13" s="473"/>
      <c r="F13" s="474"/>
      <c r="G13" s="474"/>
      <c r="H13" s="473"/>
      <c r="I13" s="474"/>
      <c r="J13" s="474"/>
      <c r="K13" s="110"/>
      <c r="L13" s="474"/>
      <c r="M13" s="473">
        <f>B13+E13+H13</f>
        <v>0</v>
      </c>
      <c r="N13" s="474">
        <f>C13+F13+I13</f>
        <v>0</v>
      </c>
      <c r="O13" s="475">
        <f>D13+G13+J13+K13+L13</f>
        <v>0</v>
      </c>
      <c r="P13" s="99" t="s">
        <v>32</v>
      </c>
    </row>
    <row r="14" spans="1:29" ht="16.5" customHeight="1">
      <c r="A14" s="258" t="s">
        <v>158</v>
      </c>
      <c r="B14" s="259">
        <f t="shared" ref="B14:O14" si="0">SUM(B12:B13)</f>
        <v>27</v>
      </c>
      <c r="C14" s="260">
        <f t="shared" si="0"/>
        <v>27</v>
      </c>
      <c r="D14" s="261">
        <f t="shared" si="0"/>
        <v>1518663</v>
      </c>
      <c r="E14" s="259">
        <f t="shared" si="0"/>
        <v>0</v>
      </c>
      <c r="F14" s="260">
        <f t="shared" si="0"/>
        <v>0</v>
      </c>
      <c r="G14" s="261">
        <f t="shared" si="0"/>
        <v>-3037</v>
      </c>
      <c r="H14" s="259">
        <f t="shared" si="0"/>
        <v>0</v>
      </c>
      <c r="I14" s="260">
        <f t="shared" si="0"/>
        <v>0</v>
      </c>
      <c r="J14" s="261">
        <f t="shared" si="0"/>
        <v>0</v>
      </c>
      <c r="K14" s="361">
        <f t="shared" si="0"/>
        <v>38134</v>
      </c>
      <c r="L14" s="261">
        <f t="shared" si="0"/>
        <v>11031</v>
      </c>
      <c r="M14" s="259">
        <f t="shared" si="0"/>
        <v>27</v>
      </c>
      <c r="N14" s="260">
        <f t="shared" si="0"/>
        <v>27</v>
      </c>
      <c r="O14" s="263">
        <f t="shared" si="0"/>
        <v>1564791</v>
      </c>
      <c r="P14" s="99" t="s">
        <v>32</v>
      </c>
    </row>
    <row r="15" spans="1:29" ht="16.5" customHeight="1">
      <c r="A15" s="252" t="s">
        <v>137</v>
      </c>
      <c r="B15" s="228" t="s">
        <v>151</v>
      </c>
      <c r="C15" s="229"/>
      <c r="D15" s="229"/>
      <c r="E15" s="228"/>
      <c r="F15" s="229"/>
      <c r="G15" s="229"/>
      <c r="H15" s="228"/>
      <c r="I15" s="229"/>
      <c r="J15" s="229"/>
      <c r="K15" s="109"/>
      <c r="L15" s="229"/>
      <c r="M15" s="228"/>
      <c r="N15" s="229">
        <f>C15+F15+I15</f>
        <v>0</v>
      </c>
      <c r="O15" s="264"/>
      <c r="P15" s="99" t="s">
        <v>32</v>
      </c>
      <c r="Q15" s="9"/>
      <c r="R15" s="9"/>
      <c r="S15" s="9"/>
      <c r="T15" s="9"/>
      <c r="U15" s="9"/>
      <c r="V15" s="9"/>
      <c r="W15" s="9"/>
      <c r="X15" s="9"/>
      <c r="Y15" s="9"/>
      <c r="Z15" s="9"/>
      <c r="AA15" s="9"/>
      <c r="AB15" s="9"/>
      <c r="AC15" s="9"/>
    </row>
    <row r="16" spans="1:29" ht="16.5" customHeight="1">
      <c r="A16" s="252" t="s">
        <v>136</v>
      </c>
      <c r="B16" s="265"/>
      <c r="C16" s="266">
        <f>SUM(C14:C15)</f>
        <v>27</v>
      </c>
      <c r="D16" s="266"/>
      <c r="E16" s="265"/>
      <c r="F16" s="266">
        <f>+F14+F15</f>
        <v>0</v>
      </c>
      <c r="G16" s="266"/>
      <c r="H16" s="265"/>
      <c r="I16" s="266">
        <f>+I14+I15</f>
        <v>0</v>
      </c>
      <c r="J16" s="266"/>
      <c r="K16" s="362"/>
      <c r="L16" s="266"/>
      <c r="M16" s="265"/>
      <c r="N16" s="266">
        <f>SUM(N14:N15)</f>
        <v>27</v>
      </c>
      <c r="O16" s="267"/>
      <c r="P16" s="99" t="s">
        <v>32</v>
      </c>
    </row>
    <row r="17" spans="1:16" ht="16.5" customHeight="1">
      <c r="A17" s="252" t="s">
        <v>139</v>
      </c>
      <c r="B17" s="228"/>
      <c r="C17" s="229">
        <f>+C16</f>
        <v>27</v>
      </c>
      <c r="D17" s="271"/>
      <c r="E17" s="228"/>
      <c r="F17" s="229">
        <f>+F16</f>
        <v>0</v>
      </c>
      <c r="G17" s="271"/>
      <c r="H17" s="228"/>
      <c r="I17" s="229">
        <f>+I16</f>
        <v>0</v>
      </c>
      <c r="J17" s="271"/>
      <c r="K17" s="363"/>
      <c r="L17" s="271"/>
      <c r="M17" s="228"/>
      <c r="N17" s="229">
        <f>+N16</f>
        <v>27</v>
      </c>
      <c r="O17" s="272"/>
      <c r="P17" s="99" t="s">
        <v>32</v>
      </c>
    </row>
    <row r="18" spans="1:16" ht="16.5" customHeight="1">
      <c r="A18" s="1" t="s">
        <v>29</v>
      </c>
      <c r="B18" s="20"/>
      <c r="C18" s="1"/>
      <c r="D18" s="1"/>
      <c r="E18" s="1"/>
      <c r="F18" s="1"/>
      <c r="G18" s="1"/>
      <c r="H18" s="1"/>
      <c r="I18" s="1"/>
      <c r="J18" s="1"/>
      <c r="K18" s="1"/>
      <c r="L18" s="1"/>
      <c r="M18" s="1"/>
      <c r="N18" s="1"/>
      <c r="O18" s="1"/>
      <c r="P18" s="99" t="s">
        <v>32</v>
      </c>
    </row>
    <row r="19" spans="1:16" ht="16.5" customHeight="1">
      <c r="A19" s="1" t="s">
        <v>224</v>
      </c>
      <c r="B19" s="20"/>
      <c r="C19" s="1"/>
      <c r="D19" s="1"/>
      <c r="E19" s="1"/>
      <c r="F19" s="1"/>
      <c r="G19" s="1"/>
      <c r="H19" s="1"/>
      <c r="I19" s="1"/>
      <c r="J19" s="1"/>
      <c r="K19" s="1"/>
      <c r="L19" s="1"/>
      <c r="M19" s="1"/>
      <c r="N19" s="1"/>
      <c r="O19" s="1"/>
      <c r="P19" s="99" t="s">
        <v>32</v>
      </c>
    </row>
    <row r="20" spans="1:16" ht="16.5" customHeight="1">
      <c r="A20" s="1"/>
      <c r="B20" s="20"/>
      <c r="C20" s="1"/>
      <c r="D20" s="1"/>
      <c r="E20" s="1"/>
      <c r="F20" s="1"/>
      <c r="G20" s="1"/>
      <c r="H20" s="1"/>
      <c r="I20" s="1"/>
      <c r="J20" s="1"/>
      <c r="K20" s="1"/>
      <c r="L20" s="1"/>
      <c r="M20" s="1"/>
      <c r="N20" s="1"/>
      <c r="O20" s="1"/>
      <c r="P20" s="99" t="s">
        <v>32</v>
      </c>
    </row>
    <row r="21" spans="1:16" ht="16.5" customHeight="1">
      <c r="A21" s="1"/>
      <c r="B21" s="20"/>
      <c r="C21" s="1"/>
      <c r="D21" s="1"/>
      <c r="E21" s="1"/>
      <c r="F21" s="1"/>
      <c r="G21" s="1"/>
      <c r="H21" s="1"/>
      <c r="I21" s="1"/>
      <c r="J21" s="1"/>
      <c r="K21" s="1"/>
      <c r="L21" s="1"/>
      <c r="M21" s="1"/>
      <c r="N21" s="1"/>
      <c r="O21" s="1"/>
      <c r="P21" s="99" t="s">
        <v>32</v>
      </c>
    </row>
    <row r="22" spans="1:16" ht="16.5" customHeight="1">
      <c r="A22" s="1"/>
      <c r="B22" s="36"/>
      <c r="C22" s="36"/>
      <c r="D22" s="36"/>
      <c r="E22" s="36"/>
      <c r="F22" s="36"/>
      <c r="G22" s="36"/>
      <c r="H22" s="36"/>
      <c r="I22" s="36"/>
      <c r="J22" s="36"/>
      <c r="K22" s="36"/>
      <c r="L22" s="36"/>
      <c r="M22" s="1"/>
      <c r="N22" s="1"/>
      <c r="O22" s="1"/>
      <c r="P22" s="99" t="s">
        <v>32</v>
      </c>
    </row>
    <row r="23" spans="1:16" ht="16.5" customHeight="1">
      <c r="A23" s="237"/>
      <c r="B23" s="1"/>
      <c r="C23" s="1"/>
      <c r="D23" s="1"/>
      <c r="E23" s="1"/>
      <c r="F23" s="1"/>
      <c r="G23" s="1"/>
      <c r="H23" s="1"/>
      <c r="I23" s="1"/>
      <c r="J23" s="1"/>
      <c r="K23" s="1"/>
      <c r="L23" s="1"/>
      <c r="M23" s="1"/>
      <c r="N23" s="1"/>
      <c r="O23" s="1"/>
      <c r="P23" s="99" t="s">
        <v>32</v>
      </c>
    </row>
    <row r="24" spans="1:16" ht="16.5" customHeight="1">
      <c r="A24" s="40"/>
      <c r="B24" s="40"/>
      <c r="C24" s="40"/>
      <c r="D24" s="40"/>
      <c r="E24" s="40"/>
      <c r="F24" s="40"/>
      <c r="G24" s="40"/>
      <c r="H24" s="1"/>
      <c r="I24" s="1"/>
      <c r="J24" s="1"/>
      <c r="K24" s="1"/>
      <c r="L24" s="1"/>
      <c r="M24" s="1"/>
      <c r="N24" s="1"/>
      <c r="O24" s="1"/>
      <c r="P24" s="88" t="s">
        <v>50</v>
      </c>
    </row>
    <row r="25" spans="1:16" ht="16.5" customHeight="1">
      <c r="A25" s="672"/>
      <c r="B25" s="669"/>
      <c r="C25" s="669"/>
      <c r="D25" s="669"/>
      <c r="E25" s="669"/>
      <c r="F25" s="669"/>
      <c r="G25" s="669"/>
      <c r="H25" s="669"/>
      <c r="I25" s="669"/>
      <c r="J25" s="669"/>
      <c r="K25" s="669"/>
      <c r="L25" s="669"/>
      <c r="M25" s="669"/>
      <c r="N25" s="669"/>
      <c r="O25" s="669"/>
      <c r="P25" s="20"/>
    </row>
    <row r="26" spans="1:16" ht="16.5" customHeight="1">
      <c r="A26" s="661"/>
      <c r="B26" s="661"/>
      <c r="C26" s="661"/>
      <c r="D26" s="661"/>
      <c r="E26" s="661"/>
      <c r="F26" s="661"/>
      <c r="G26" s="661"/>
      <c r="H26" s="661"/>
      <c r="I26" s="661"/>
      <c r="J26" s="661"/>
      <c r="K26" s="661"/>
      <c r="L26" s="661"/>
      <c r="M26" s="661"/>
      <c r="N26" s="661"/>
      <c r="O26" s="661"/>
      <c r="P26" s="20"/>
    </row>
    <row r="27" spans="1:16" ht="16.5" customHeight="1">
      <c r="A27" s="670"/>
      <c r="B27" s="671"/>
      <c r="C27" s="671"/>
      <c r="D27" s="671"/>
      <c r="E27" s="671"/>
      <c r="F27" s="671"/>
      <c r="G27" s="671"/>
      <c r="H27" s="671"/>
      <c r="I27" s="671"/>
      <c r="J27" s="671"/>
      <c r="K27" s="671"/>
      <c r="L27" s="671"/>
      <c r="M27" s="671"/>
      <c r="N27" s="671"/>
      <c r="O27" s="671"/>
      <c r="P27" s="20"/>
    </row>
    <row r="28" spans="1:16" ht="16.5" customHeight="1">
      <c r="A28" s="356"/>
      <c r="B28" s="355"/>
      <c r="C28" s="355"/>
      <c r="D28" s="355"/>
      <c r="E28" s="355"/>
      <c r="F28" s="355"/>
      <c r="G28" s="355"/>
      <c r="H28" s="355"/>
      <c r="I28" s="355"/>
      <c r="J28" s="355"/>
      <c r="K28" s="355"/>
      <c r="L28" s="355"/>
      <c r="M28" s="355"/>
      <c r="N28" s="355"/>
      <c r="O28" s="355"/>
      <c r="P28" s="20"/>
    </row>
    <row r="29" spans="1:16" ht="35.25" customHeight="1">
      <c r="A29" s="673"/>
      <c r="B29" s="670"/>
      <c r="C29" s="670"/>
      <c r="D29" s="670"/>
      <c r="E29" s="670"/>
      <c r="F29" s="670"/>
      <c r="G29" s="670"/>
      <c r="H29" s="670"/>
      <c r="I29" s="670"/>
      <c r="J29" s="670"/>
      <c r="K29" s="670"/>
      <c r="L29" s="670"/>
      <c r="M29" s="670"/>
      <c r="N29" s="670"/>
      <c r="O29" s="670"/>
      <c r="P29" s="20"/>
    </row>
    <row r="30" spans="1:16" ht="35.25" customHeight="1">
      <c r="A30" s="670"/>
      <c r="B30" s="670"/>
      <c r="C30" s="670"/>
      <c r="D30" s="670"/>
      <c r="E30" s="670"/>
      <c r="F30" s="670"/>
      <c r="G30" s="670"/>
      <c r="H30" s="670"/>
      <c r="I30" s="670"/>
      <c r="J30" s="670"/>
      <c r="K30" s="670"/>
      <c r="L30" s="670"/>
      <c r="M30" s="670"/>
      <c r="N30" s="670"/>
      <c r="O30" s="670"/>
      <c r="P30" s="20"/>
    </row>
    <row r="31" spans="1:16" ht="16.5" customHeight="1">
      <c r="A31" s="670"/>
      <c r="B31" s="671"/>
      <c r="C31" s="671"/>
      <c r="D31" s="671"/>
      <c r="E31" s="671"/>
      <c r="F31" s="671"/>
      <c r="G31" s="671"/>
      <c r="H31" s="671"/>
      <c r="I31" s="671"/>
      <c r="J31" s="671"/>
      <c r="K31" s="671"/>
      <c r="L31" s="671"/>
      <c r="M31" s="671"/>
      <c r="N31" s="671"/>
      <c r="O31" s="671"/>
      <c r="P31" s="20"/>
    </row>
    <row r="32" spans="1:16" ht="16.5" customHeight="1">
      <c r="A32" s="668"/>
      <c r="B32" s="669"/>
      <c r="C32" s="669"/>
      <c r="D32" s="669"/>
      <c r="E32" s="669"/>
      <c r="F32" s="669"/>
      <c r="G32" s="669"/>
      <c r="H32" s="669"/>
      <c r="I32" s="669"/>
      <c r="J32" s="669"/>
      <c r="K32" s="669"/>
      <c r="L32" s="669"/>
      <c r="M32" s="669"/>
      <c r="N32" s="669"/>
      <c r="O32" s="669"/>
      <c r="P32" s="669"/>
    </row>
    <row r="33" ht="16.5" customHeight="1"/>
    <row r="34" ht="16.5" customHeight="1"/>
    <row r="35" ht="16.5" customHeight="1"/>
    <row r="36" ht="16.5" customHeight="1"/>
  </sheetData>
  <customSheetViews>
    <customSheetView guid="{12C66D54-5067-4346-818B-6EAB1C8A9183}" scale="75" showPageBreaks="1" showGridLines="0" outlineSymbols="0" fitToPage="1" printArea="1" view="pageBreakPreview">
      <selection activeCell="A36" sqref="A36:O36"/>
      <pageMargins left="0.5" right="0.5" top="0.5" bottom="0.55000000000000004" header="0" footer="0"/>
      <printOptions horizontalCentered="1"/>
      <pageSetup scale="79" firstPageNumber="2" orientation="landscape" useFirstPageNumber="1" horizontalDpi="300" verticalDpi="300" r:id="rId1"/>
      <headerFooter alignWithMargins="0">
        <oddFooter>&amp;C&amp;"Times New Roman,Regular"Exhibit F - Crosswalk of 2011 Availability</oddFooter>
      </headerFooter>
    </customSheetView>
    <customSheetView guid="{4148B88B-8ED7-4FDE-9459-DEB244AD0552}" scale="75" showPageBreaks="1" showGridLines="0" outlineSymbols="0" fitToPage="1" printArea="1" hiddenColumns="1" view="pageBreakPreview">
      <selection activeCell="L12" sqref="L12"/>
      <pageMargins left="0.5" right="0.5" top="0.5" bottom="0.55000000000000004" header="0" footer="0"/>
      <printOptions horizontalCentered="1"/>
      <pageSetup scale="79" firstPageNumber="2" orientation="landscape" useFirstPageNumber="1" horizontalDpi="300" verticalDpi="300" r:id="rId2"/>
      <headerFooter alignWithMargins="0">
        <oddFooter>&amp;C&amp;"Times New Roman,Regular"Exhibit F - Crosswalk of 2011 Availability</oddFooter>
      </headerFooter>
    </customSheetView>
    <customSheetView guid="{56C0A34E-45B4-448B-85E5-70B3A8E63333}" scale="75" showPageBreaks="1" showGridLines="0" outlineSymbols="0" fitToPage="1" printArea="1" view="pageBreakPreview">
      <selection activeCell="S30" sqref="S30"/>
      <pageMargins left="0.5" right="0.5" top="0.5" bottom="0.55000000000000004" header="0" footer="0"/>
      <printOptions horizontalCentered="1"/>
      <pageSetup scale="68" firstPageNumber="2" orientation="landscape" useFirstPageNumber="1" horizontalDpi="300" verticalDpi="300" r:id="rId3"/>
      <headerFooter alignWithMargins="0">
        <oddFooter>&amp;C&amp;"Times New Roman,Regular"Exhibit F - Crosswalk of 2011 Availability</oddFooter>
      </headerFooter>
    </customSheetView>
    <customSheetView guid="{3118AF25-8423-420A-806A-487665220C68}" scale="75" showPageBreaks="1" showGridLines="0" outlineSymbols="0" fitToPage="1" printArea="1" view="pageBreakPreview">
      <selection activeCell="N22" sqref="N22"/>
      <pageMargins left="0.5" right="0.5" top="0.5" bottom="0.55000000000000004" header="0" footer="0"/>
      <printOptions horizontalCentered="1"/>
      <pageSetup scale="79" firstPageNumber="2" orientation="landscape" useFirstPageNumber="1" horizontalDpi="300" verticalDpi="300" r:id="rId4"/>
      <headerFooter alignWithMargins="0">
        <oddFooter>&amp;C&amp;"Times New Roman,Regular"Exhibit F - Crosswalk of 2011 Availability</oddFooter>
      </headerFooter>
    </customSheetView>
  </customSheetViews>
  <mergeCells count="22">
    <mergeCell ref="A32:P32"/>
    <mergeCell ref="M9:O10"/>
    <mergeCell ref="A27:O27"/>
    <mergeCell ref="A31:O31"/>
    <mergeCell ref="A25:O25"/>
    <mergeCell ref="A29:O29"/>
    <mergeCell ref="A30:O30"/>
    <mergeCell ref="H9:J10"/>
    <mergeCell ref="K9:K10"/>
    <mergeCell ref="L9:L10"/>
    <mergeCell ref="A1:O1"/>
    <mergeCell ref="A3:O3"/>
    <mergeCell ref="A4:O4"/>
    <mergeCell ref="A5:O5"/>
    <mergeCell ref="A7:O7"/>
    <mergeCell ref="A2:O2"/>
    <mergeCell ref="A6:O6"/>
    <mergeCell ref="A8:O8"/>
    <mergeCell ref="E9:G10"/>
    <mergeCell ref="B9:D10"/>
    <mergeCell ref="A9:A11"/>
    <mergeCell ref="A26:O26"/>
  </mergeCells>
  <phoneticPr fontId="0" type="noConversion"/>
  <printOptions horizontalCentered="1"/>
  <pageMargins left="0.5" right="0.5" top="0.5" bottom="0.55000000000000004" header="0" footer="0"/>
  <pageSetup scale="79" firstPageNumber="2" orientation="landscape" useFirstPageNumber="1" horizontalDpi="300" verticalDpi="300" r:id="rId5"/>
  <headerFooter alignWithMargins="0">
    <oddFooter>&amp;C&amp;"Times New Roman,Regular"Exhibit F - Crosswalk of 2011 Availability</oddFooter>
  </headerFooter>
  <ignoredErrors>
    <ignoredError sqref="N14 D14" formula="1"/>
  </ignoredErrors>
</worksheet>
</file>

<file path=xl/worksheets/sheet7.xml><?xml version="1.0" encoding="utf-8"?>
<worksheet xmlns="http://schemas.openxmlformats.org/spreadsheetml/2006/main" xmlns:r="http://schemas.openxmlformats.org/officeDocument/2006/relationships">
  <sheetPr>
    <pageSetUpPr fitToPage="1"/>
  </sheetPr>
  <dimension ref="A1:T33"/>
  <sheetViews>
    <sheetView view="pageBreakPreview" zoomScale="75" zoomScaleNormal="100" zoomScaleSheetLayoutView="75" workbookViewId="0">
      <selection activeCell="B33" sqref="B33"/>
    </sheetView>
  </sheetViews>
  <sheetFormatPr defaultRowHeight="15.75"/>
  <cols>
    <col min="1" max="1" width="35.21875" customWidth="1"/>
    <col min="4" max="4" width="10.21875" customWidth="1"/>
    <col min="8" max="8" width="8.88671875" hidden="1" customWidth="1"/>
    <col min="9" max="9" width="8.88671875" style="335" hidden="1" customWidth="1"/>
    <col min="10" max="10" width="8.88671875" hidden="1" customWidth="1"/>
    <col min="14" max="14" width="9.44140625" style="8" customWidth="1"/>
    <col min="15" max="15" width="10" style="8" customWidth="1"/>
    <col min="18" max="18" width="10.33203125" customWidth="1"/>
  </cols>
  <sheetData>
    <row r="1" spans="1:20" ht="20.25">
      <c r="A1" s="577" t="s">
        <v>17</v>
      </c>
      <c r="B1" s="578"/>
      <c r="C1" s="578"/>
      <c r="D1" s="578"/>
      <c r="E1" s="578"/>
      <c r="F1" s="578"/>
      <c r="G1" s="578"/>
      <c r="H1" s="578"/>
      <c r="I1" s="578"/>
      <c r="J1" s="578"/>
      <c r="K1" s="578"/>
      <c r="L1" s="578"/>
      <c r="M1" s="578"/>
      <c r="N1" s="578"/>
      <c r="O1" s="578"/>
      <c r="P1" s="578"/>
      <c r="Q1" s="578"/>
      <c r="R1" s="578"/>
      <c r="S1" s="99" t="s">
        <v>32</v>
      </c>
      <c r="T1" s="8"/>
    </row>
    <row r="2" spans="1:20">
      <c r="A2" s="666"/>
      <c r="B2" s="666"/>
      <c r="C2" s="666"/>
      <c r="D2" s="666"/>
      <c r="E2" s="666"/>
      <c r="F2" s="666"/>
      <c r="G2" s="666"/>
      <c r="H2" s="666"/>
      <c r="I2" s="666"/>
      <c r="J2" s="666"/>
      <c r="K2" s="666"/>
      <c r="L2" s="666"/>
      <c r="M2" s="666"/>
      <c r="N2" s="666"/>
      <c r="O2" s="666"/>
      <c r="P2" s="666"/>
      <c r="Q2" s="666"/>
      <c r="R2" s="666"/>
      <c r="S2" s="99" t="s">
        <v>32</v>
      </c>
      <c r="T2" s="8"/>
    </row>
    <row r="3" spans="1:20" ht="18.75">
      <c r="A3" s="662" t="s">
        <v>193</v>
      </c>
      <c r="B3" s="663"/>
      <c r="C3" s="663"/>
      <c r="D3" s="663"/>
      <c r="E3" s="663"/>
      <c r="F3" s="663"/>
      <c r="G3" s="663"/>
      <c r="H3" s="663"/>
      <c r="I3" s="663"/>
      <c r="J3" s="663"/>
      <c r="K3" s="663"/>
      <c r="L3" s="663"/>
      <c r="M3" s="663"/>
      <c r="N3" s="663"/>
      <c r="O3" s="663"/>
      <c r="P3" s="663"/>
      <c r="Q3" s="663"/>
      <c r="R3" s="663"/>
      <c r="S3" s="99" t="s">
        <v>32</v>
      </c>
      <c r="T3" s="8"/>
    </row>
    <row r="4" spans="1:20" ht="16.5">
      <c r="A4" s="664" t="str">
        <f>+'B. Summary of Requirements '!A5</f>
        <v>Federal Prisoner Detention</v>
      </c>
      <c r="B4" s="665"/>
      <c r="C4" s="665"/>
      <c r="D4" s="665"/>
      <c r="E4" s="665"/>
      <c r="F4" s="665"/>
      <c r="G4" s="665"/>
      <c r="H4" s="665"/>
      <c r="I4" s="665"/>
      <c r="J4" s="665"/>
      <c r="K4" s="665"/>
      <c r="L4" s="665"/>
      <c r="M4" s="665"/>
      <c r="N4" s="665"/>
      <c r="O4" s="665"/>
      <c r="P4" s="665"/>
      <c r="Q4" s="665"/>
      <c r="R4" s="665"/>
      <c r="S4" s="99" t="s">
        <v>32</v>
      </c>
      <c r="T4" s="8"/>
    </row>
    <row r="5" spans="1:20" ht="16.5">
      <c r="A5" s="664" t="str">
        <f>+'B. Summary of Requirements '!A6</f>
        <v>(Dollars in Thousands)</v>
      </c>
      <c r="B5" s="663"/>
      <c r="C5" s="663"/>
      <c r="D5" s="663"/>
      <c r="E5" s="663"/>
      <c r="F5" s="663"/>
      <c r="G5" s="663"/>
      <c r="H5" s="663"/>
      <c r="I5" s="663"/>
      <c r="J5" s="663"/>
      <c r="K5" s="663"/>
      <c r="L5" s="663"/>
      <c r="M5" s="663"/>
      <c r="N5" s="663"/>
      <c r="O5" s="663"/>
      <c r="P5" s="663"/>
      <c r="Q5" s="663"/>
      <c r="R5" s="663"/>
      <c r="S5" s="99" t="s">
        <v>32</v>
      </c>
      <c r="T5" s="8"/>
    </row>
    <row r="6" spans="1:20">
      <c r="A6" s="667" t="s">
        <v>132</v>
      </c>
      <c r="B6" s="665"/>
      <c r="C6" s="665"/>
      <c r="D6" s="665"/>
      <c r="E6" s="665"/>
      <c r="F6" s="665"/>
      <c r="G6" s="665"/>
      <c r="H6" s="665"/>
      <c r="I6" s="665"/>
      <c r="J6" s="665"/>
      <c r="K6" s="665"/>
      <c r="L6" s="665"/>
      <c r="M6" s="665"/>
      <c r="N6" s="665"/>
      <c r="O6" s="665"/>
      <c r="P6" s="665"/>
      <c r="Q6" s="665"/>
      <c r="R6" s="665"/>
      <c r="S6" s="99" t="s">
        <v>32</v>
      </c>
      <c r="T6" s="8"/>
    </row>
    <row r="7" spans="1:20">
      <c r="A7" s="666"/>
      <c r="B7" s="666"/>
      <c r="C7" s="666"/>
      <c r="D7" s="666"/>
      <c r="E7" s="666"/>
      <c r="F7" s="666"/>
      <c r="G7" s="666"/>
      <c r="H7" s="666"/>
      <c r="I7" s="666"/>
      <c r="J7" s="666"/>
      <c r="K7" s="666"/>
      <c r="L7" s="666"/>
      <c r="M7" s="666"/>
      <c r="N7" s="666"/>
      <c r="O7" s="666"/>
      <c r="P7" s="666"/>
      <c r="Q7" s="666"/>
      <c r="R7" s="666"/>
      <c r="S7" s="99" t="s">
        <v>32</v>
      </c>
      <c r="T7" s="8"/>
    </row>
    <row r="8" spans="1:20">
      <c r="A8" s="645"/>
      <c r="B8" s="645"/>
      <c r="C8" s="645"/>
      <c r="D8" s="645"/>
      <c r="E8" s="645"/>
      <c r="F8" s="645"/>
      <c r="G8" s="645"/>
      <c r="H8" s="645"/>
      <c r="I8" s="645"/>
      <c r="J8" s="645"/>
      <c r="K8" s="645"/>
      <c r="L8" s="645"/>
      <c r="M8" s="645"/>
      <c r="N8" s="645"/>
      <c r="O8" s="645"/>
      <c r="P8" s="645"/>
      <c r="Q8" s="645"/>
      <c r="R8" s="645"/>
      <c r="S8" s="99" t="s">
        <v>32</v>
      </c>
      <c r="T8" s="8"/>
    </row>
    <row r="9" spans="1:20" ht="15.75" customHeight="1">
      <c r="A9" s="658" t="s">
        <v>61</v>
      </c>
      <c r="B9" s="652" t="s">
        <v>203</v>
      </c>
      <c r="C9" s="653"/>
      <c r="D9" s="654"/>
      <c r="E9" s="646" t="s">
        <v>144</v>
      </c>
      <c r="F9" s="647"/>
      <c r="G9" s="648"/>
      <c r="H9" s="646" t="s">
        <v>145</v>
      </c>
      <c r="I9" s="647"/>
      <c r="J9" s="648"/>
      <c r="K9" s="652" t="s">
        <v>49</v>
      </c>
      <c r="L9" s="653"/>
      <c r="M9" s="654"/>
      <c r="N9" s="674" t="s">
        <v>172</v>
      </c>
      <c r="O9" s="676" t="s">
        <v>173</v>
      </c>
      <c r="P9" s="652" t="s">
        <v>192</v>
      </c>
      <c r="Q9" s="653"/>
      <c r="R9" s="654"/>
      <c r="S9" s="99" t="s">
        <v>32</v>
      </c>
      <c r="T9" s="8"/>
    </row>
    <row r="10" spans="1:20">
      <c r="A10" s="659"/>
      <c r="B10" s="655"/>
      <c r="C10" s="656"/>
      <c r="D10" s="657"/>
      <c r="E10" s="649"/>
      <c r="F10" s="650"/>
      <c r="G10" s="651"/>
      <c r="H10" s="649"/>
      <c r="I10" s="650"/>
      <c r="J10" s="651"/>
      <c r="K10" s="655"/>
      <c r="L10" s="656"/>
      <c r="M10" s="657"/>
      <c r="N10" s="675"/>
      <c r="O10" s="677"/>
      <c r="P10" s="655"/>
      <c r="Q10" s="656"/>
      <c r="R10" s="657"/>
      <c r="S10" s="99" t="s">
        <v>32</v>
      </c>
      <c r="T10" s="8"/>
    </row>
    <row r="11" spans="1:20" ht="16.5" thickBot="1">
      <c r="A11" s="660"/>
      <c r="B11" s="253" t="s">
        <v>150</v>
      </c>
      <c r="C11" s="254" t="s">
        <v>65</v>
      </c>
      <c r="D11" s="254" t="s">
        <v>152</v>
      </c>
      <c r="E11" s="253" t="s">
        <v>150</v>
      </c>
      <c r="F11" s="254" t="s">
        <v>65</v>
      </c>
      <c r="G11" s="254" t="s">
        <v>152</v>
      </c>
      <c r="H11" s="253" t="s">
        <v>150</v>
      </c>
      <c r="I11" s="254" t="s">
        <v>65</v>
      </c>
      <c r="J11" s="254" t="s">
        <v>152</v>
      </c>
      <c r="K11" s="253" t="s">
        <v>150</v>
      </c>
      <c r="L11" s="254" t="s">
        <v>65</v>
      </c>
      <c r="M11" s="254" t="s">
        <v>152</v>
      </c>
      <c r="N11" s="364" t="s">
        <v>152</v>
      </c>
      <c r="O11" s="365" t="s">
        <v>152</v>
      </c>
      <c r="P11" s="253" t="s">
        <v>150</v>
      </c>
      <c r="Q11" s="254" t="s">
        <v>65</v>
      </c>
      <c r="R11" s="255" t="s">
        <v>152</v>
      </c>
      <c r="S11" s="99" t="s">
        <v>32</v>
      </c>
      <c r="T11" s="8"/>
    </row>
    <row r="12" spans="1:20">
      <c r="A12" s="256" t="s">
        <v>18</v>
      </c>
      <c r="B12" s="230">
        <v>27</v>
      </c>
      <c r="C12" s="177">
        <v>27</v>
      </c>
      <c r="D12" s="177">
        <v>1580595</v>
      </c>
      <c r="E12" s="230">
        <v>0</v>
      </c>
      <c r="F12" s="177">
        <v>0</v>
      </c>
      <c r="G12" s="177">
        <v>0</v>
      </c>
      <c r="H12" s="230"/>
      <c r="I12" s="177"/>
      <c r="J12" s="177"/>
      <c r="K12" s="230">
        <v>0</v>
      </c>
      <c r="L12" s="177">
        <v>0</v>
      </c>
      <c r="M12" s="177">
        <v>0</v>
      </c>
      <c r="N12" s="467">
        <v>26516</v>
      </c>
      <c r="O12" s="463">
        <v>4033</v>
      </c>
      <c r="P12" s="230">
        <f>B12+E12+H12+K12</f>
        <v>27</v>
      </c>
      <c r="Q12" s="177">
        <f>C12+F12+I12+L12</f>
        <v>27</v>
      </c>
      <c r="R12" s="106">
        <f>D12+G12+J12+M12+N12+O12</f>
        <v>1611144</v>
      </c>
      <c r="S12" s="99" t="s">
        <v>32</v>
      </c>
      <c r="T12" s="8"/>
    </row>
    <row r="13" spans="1:20">
      <c r="A13" s="258" t="s">
        <v>158</v>
      </c>
      <c r="B13" s="259">
        <f t="shared" ref="B13:R13" si="0">SUM(B12:B12)</f>
        <v>27</v>
      </c>
      <c r="C13" s="260">
        <f t="shared" si="0"/>
        <v>27</v>
      </c>
      <c r="D13" s="261">
        <f t="shared" si="0"/>
        <v>1580595</v>
      </c>
      <c r="E13" s="259">
        <f t="shared" si="0"/>
        <v>0</v>
      </c>
      <c r="F13" s="260">
        <f t="shared" si="0"/>
        <v>0</v>
      </c>
      <c r="G13" s="262">
        <f t="shared" si="0"/>
        <v>0</v>
      </c>
      <c r="H13" s="259">
        <f t="shared" si="0"/>
        <v>0</v>
      </c>
      <c r="I13" s="260">
        <f t="shared" si="0"/>
        <v>0</v>
      </c>
      <c r="J13" s="261">
        <f t="shared" si="0"/>
        <v>0</v>
      </c>
      <c r="K13" s="259">
        <f t="shared" si="0"/>
        <v>0</v>
      </c>
      <c r="L13" s="260">
        <f t="shared" si="0"/>
        <v>0</v>
      </c>
      <c r="M13" s="261">
        <f t="shared" si="0"/>
        <v>0</v>
      </c>
      <c r="N13" s="361">
        <f t="shared" si="0"/>
        <v>26516</v>
      </c>
      <c r="O13" s="261">
        <f t="shared" si="0"/>
        <v>4033</v>
      </c>
      <c r="P13" s="259">
        <f t="shared" si="0"/>
        <v>27</v>
      </c>
      <c r="Q13" s="260">
        <f t="shared" si="0"/>
        <v>27</v>
      </c>
      <c r="R13" s="263">
        <f t="shared" si="0"/>
        <v>1611144</v>
      </c>
      <c r="S13" s="99" t="s">
        <v>32</v>
      </c>
      <c r="T13" s="8"/>
    </row>
    <row r="14" spans="1:20">
      <c r="A14" s="252" t="s">
        <v>137</v>
      </c>
      <c r="B14" s="228" t="s">
        <v>151</v>
      </c>
      <c r="C14" s="229"/>
      <c r="D14" s="229"/>
      <c r="E14" s="228"/>
      <c r="F14" s="229"/>
      <c r="G14" s="229"/>
      <c r="H14" s="228"/>
      <c r="I14" s="229"/>
      <c r="J14" s="229"/>
      <c r="K14" s="228"/>
      <c r="L14" s="229"/>
      <c r="M14" s="229"/>
      <c r="N14" s="109"/>
      <c r="O14" s="229"/>
      <c r="P14" s="228"/>
      <c r="Q14" s="229">
        <f>C14+F14+I14+L14</f>
        <v>0</v>
      </c>
      <c r="R14" s="264"/>
      <c r="S14" s="99" t="s">
        <v>32</v>
      </c>
      <c r="T14" s="9"/>
    </row>
    <row r="15" spans="1:20">
      <c r="A15" s="252" t="s">
        <v>136</v>
      </c>
      <c r="B15" s="265"/>
      <c r="C15" s="266">
        <f>SUM(C13:C14)</f>
        <v>27</v>
      </c>
      <c r="D15" s="266"/>
      <c r="E15" s="265"/>
      <c r="F15" s="266">
        <f>+F13+F14</f>
        <v>0</v>
      </c>
      <c r="G15" s="266"/>
      <c r="H15" s="265"/>
      <c r="I15" s="266">
        <f>+I13+I14</f>
        <v>0</v>
      </c>
      <c r="J15" s="266"/>
      <c r="K15" s="265"/>
      <c r="L15" s="266">
        <f>+L13+L14</f>
        <v>0</v>
      </c>
      <c r="M15" s="266"/>
      <c r="N15" s="362"/>
      <c r="O15" s="266"/>
      <c r="P15" s="265"/>
      <c r="Q15" s="266">
        <f>SUM(Q13:Q14)</f>
        <v>27</v>
      </c>
      <c r="R15" s="267"/>
      <c r="S15" s="99" t="s">
        <v>32</v>
      </c>
      <c r="T15" s="8"/>
    </row>
    <row r="16" spans="1:20">
      <c r="A16" s="268" t="s">
        <v>138</v>
      </c>
      <c r="B16" s="230"/>
      <c r="C16" s="177"/>
      <c r="D16" s="177"/>
      <c r="E16" s="230"/>
      <c r="F16" s="177"/>
      <c r="G16" s="177"/>
      <c r="H16" s="230"/>
      <c r="I16" s="177"/>
      <c r="J16" s="177"/>
      <c r="K16" s="230"/>
      <c r="L16" s="177"/>
      <c r="M16" s="177"/>
      <c r="N16" s="105"/>
      <c r="O16" s="177"/>
      <c r="P16" s="230"/>
      <c r="Q16" s="177"/>
      <c r="R16" s="106"/>
      <c r="S16" s="99" t="s">
        <v>32</v>
      </c>
      <c r="T16" s="8"/>
    </row>
    <row r="17" spans="1:20">
      <c r="A17" s="269" t="s">
        <v>71</v>
      </c>
      <c r="B17" s="230"/>
      <c r="C17" s="177">
        <v>0</v>
      </c>
      <c r="D17" s="177"/>
      <c r="E17" s="230"/>
      <c r="F17" s="177">
        <v>0</v>
      </c>
      <c r="G17" s="177"/>
      <c r="H17" s="230"/>
      <c r="I17" s="177">
        <v>0</v>
      </c>
      <c r="J17" s="177"/>
      <c r="K17" s="230"/>
      <c r="L17" s="177">
        <v>0</v>
      </c>
      <c r="M17" s="177"/>
      <c r="N17" s="105"/>
      <c r="O17" s="177"/>
      <c r="P17" s="230"/>
      <c r="Q17" s="177">
        <f>C17+F17+I17+L17</f>
        <v>0</v>
      </c>
      <c r="R17" s="106"/>
      <c r="S17" s="99" t="s">
        <v>32</v>
      </c>
      <c r="T17" s="8"/>
    </row>
    <row r="18" spans="1:20">
      <c r="A18" s="270" t="s">
        <v>111</v>
      </c>
      <c r="B18" s="228"/>
      <c r="C18" s="229">
        <v>0</v>
      </c>
      <c r="D18" s="229"/>
      <c r="E18" s="228"/>
      <c r="F18" s="229">
        <v>0</v>
      </c>
      <c r="G18" s="229"/>
      <c r="H18" s="228"/>
      <c r="I18" s="229">
        <v>0</v>
      </c>
      <c r="J18" s="229"/>
      <c r="K18" s="228"/>
      <c r="L18" s="229">
        <v>0</v>
      </c>
      <c r="M18" s="229"/>
      <c r="N18" s="109"/>
      <c r="O18" s="229"/>
      <c r="P18" s="228"/>
      <c r="Q18" s="229">
        <f>C18+F18+I18+L18</f>
        <v>0</v>
      </c>
      <c r="R18" s="264"/>
      <c r="S18" s="99" t="s">
        <v>32</v>
      </c>
      <c r="T18" s="8"/>
    </row>
    <row r="19" spans="1:20">
      <c r="A19" s="252" t="s">
        <v>139</v>
      </c>
      <c r="B19" s="228"/>
      <c r="C19" s="229">
        <f>C18+C17+C15</f>
        <v>27</v>
      </c>
      <c r="D19" s="271"/>
      <c r="E19" s="228"/>
      <c r="F19" s="229">
        <f>F18+F17+F15</f>
        <v>0</v>
      </c>
      <c r="G19" s="271"/>
      <c r="H19" s="228"/>
      <c r="I19" s="229">
        <f>I18+I17+I15</f>
        <v>0</v>
      </c>
      <c r="J19" s="271"/>
      <c r="K19" s="228"/>
      <c r="L19" s="229">
        <f>L18+L17+L15</f>
        <v>0</v>
      </c>
      <c r="M19" s="271"/>
      <c r="N19" s="363"/>
      <c r="O19" s="271"/>
      <c r="P19" s="228"/>
      <c r="Q19" s="229">
        <f>Q18+Q17+Q15</f>
        <v>27</v>
      </c>
      <c r="R19" s="272"/>
      <c r="S19" s="99" t="s">
        <v>32</v>
      </c>
      <c r="T19" s="8"/>
    </row>
    <row r="20" spans="1:20">
      <c r="A20" s="462"/>
      <c r="B20" s="232"/>
      <c r="C20" s="232"/>
      <c r="D20" s="464"/>
      <c r="E20" s="232"/>
      <c r="F20" s="232"/>
      <c r="G20" s="464"/>
      <c r="H20" s="232"/>
      <c r="I20" s="232"/>
      <c r="J20" s="464"/>
      <c r="K20" s="232"/>
      <c r="L20" s="232"/>
      <c r="M20" s="464"/>
      <c r="N20" s="464"/>
      <c r="O20" s="464"/>
      <c r="P20" s="232"/>
      <c r="Q20" s="232"/>
      <c r="R20" s="464"/>
      <c r="S20" s="99" t="s">
        <v>32</v>
      </c>
      <c r="T20" s="8"/>
    </row>
    <row r="21" spans="1:20">
      <c r="A21" s="1" t="s">
        <v>221</v>
      </c>
      <c r="B21" s="232"/>
      <c r="C21" s="232"/>
      <c r="D21" s="464"/>
      <c r="E21" s="232"/>
      <c r="F21" s="232"/>
      <c r="G21" s="464"/>
      <c r="H21" s="232"/>
      <c r="I21" s="232"/>
      <c r="J21" s="464"/>
      <c r="K21" s="232"/>
      <c r="L21" s="232"/>
      <c r="M21" s="464"/>
      <c r="N21" s="464"/>
      <c r="O21" s="464"/>
      <c r="P21" s="232"/>
      <c r="Q21" s="232"/>
      <c r="R21" s="464"/>
      <c r="S21" s="99" t="s">
        <v>32</v>
      </c>
      <c r="T21" s="8"/>
    </row>
    <row r="22" spans="1:20">
      <c r="A22" s="1" t="s">
        <v>225</v>
      </c>
      <c r="B22" s="232"/>
      <c r="C22" s="232"/>
      <c r="D22" s="464"/>
      <c r="E22" s="232"/>
      <c r="F22" s="232"/>
      <c r="G22" s="464"/>
      <c r="H22" s="232"/>
      <c r="I22" s="232"/>
      <c r="J22" s="464"/>
      <c r="K22" s="232"/>
      <c r="L22" s="232"/>
      <c r="M22" s="464"/>
      <c r="N22" s="464"/>
      <c r="O22" s="464"/>
      <c r="P22" s="232"/>
      <c r="Q22" s="232"/>
      <c r="R22" s="464"/>
      <c r="S22" s="99" t="s">
        <v>32</v>
      </c>
      <c r="T22" s="8"/>
    </row>
    <row r="23" spans="1:20">
      <c r="A23" s="1"/>
      <c r="B23" s="232"/>
      <c r="C23" s="232"/>
      <c r="D23" s="464"/>
      <c r="E23" s="232"/>
      <c r="F23" s="232"/>
      <c r="G23" s="464"/>
      <c r="H23" s="232"/>
      <c r="I23" s="232"/>
      <c r="J23" s="464"/>
      <c r="K23" s="232"/>
      <c r="L23" s="232"/>
      <c r="M23" s="464"/>
      <c r="N23" s="464"/>
      <c r="O23" s="464"/>
      <c r="P23" s="232"/>
      <c r="Q23" s="232"/>
      <c r="R23" s="464"/>
      <c r="S23" s="99" t="s">
        <v>32</v>
      </c>
      <c r="T23" s="8"/>
    </row>
    <row r="24" spans="1:20">
      <c r="A24" s="8"/>
      <c r="B24" s="1"/>
      <c r="C24" s="1"/>
      <c r="D24" s="1"/>
      <c r="E24" s="1"/>
      <c r="F24" s="1"/>
      <c r="G24" s="1"/>
      <c r="H24" s="1"/>
      <c r="I24" s="1"/>
      <c r="J24" s="1"/>
      <c r="K24" s="1"/>
      <c r="L24" s="1"/>
      <c r="M24" s="1"/>
      <c r="N24" s="1"/>
      <c r="O24" s="1"/>
      <c r="P24" s="1"/>
      <c r="Q24" s="1"/>
      <c r="R24" s="1"/>
      <c r="S24" s="88" t="s">
        <v>50</v>
      </c>
      <c r="T24" s="8"/>
    </row>
    <row r="25" spans="1:20">
      <c r="A25" s="1"/>
      <c r="B25" s="20"/>
      <c r="C25" s="1"/>
      <c r="D25" s="1"/>
      <c r="E25" s="1"/>
      <c r="F25" s="1"/>
      <c r="G25" s="1"/>
      <c r="H25" s="1"/>
      <c r="I25" s="1"/>
      <c r="J25" s="2"/>
      <c r="K25" s="1"/>
      <c r="L25" s="1"/>
      <c r="M25" s="1"/>
      <c r="N25" s="1"/>
      <c r="O25" s="1"/>
      <c r="P25" s="1"/>
      <c r="Q25" s="1"/>
      <c r="R25" s="1"/>
      <c r="S25" s="99"/>
      <c r="T25" s="8"/>
    </row>
    <row r="26" spans="1:20" s="8" customFormat="1" ht="16.5" customHeight="1">
      <c r="A26" s="661"/>
      <c r="B26" s="661"/>
      <c r="C26" s="661"/>
      <c r="D26" s="661"/>
      <c r="E26" s="661"/>
      <c r="F26" s="661"/>
      <c r="G26" s="661"/>
      <c r="H26" s="661"/>
      <c r="I26" s="661"/>
      <c r="J26" s="661"/>
      <c r="K26" s="661"/>
      <c r="L26" s="661"/>
      <c r="M26" s="661"/>
      <c r="N26" s="661"/>
      <c r="O26" s="661"/>
      <c r="P26" s="661"/>
      <c r="Q26" s="661"/>
      <c r="R26" s="661"/>
      <c r="S26" s="20"/>
    </row>
    <row r="27" spans="1:20" s="8" customFormat="1" ht="16.5" customHeight="1">
      <c r="A27" s="670"/>
      <c r="B27" s="671"/>
      <c r="C27" s="671"/>
      <c r="D27" s="671"/>
      <c r="E27" s="671"/>
      <c r="F27" s="671"/>
      <c r="G27" s="671"/>
      <c r="H27" s="671"/>
      <c r="I27" s="671"/>
      <c r="J27" s="671"/>
      <c r="K27" s="671"/>
      <c r="L27" s="671"/>
      <c r="M27" s="671"/>
      <c r="N27" s="671"/>
      <c r="O27" s="671"/>
      <c r="P27" s="671"/>
      <c r="Q27" s="671"/>
      <c r="R27" s="671"/>
      <c r="S27" s="20"/>
    </row>
    <row r="28" spans="1:20" s="8" customFormat="1" ht="16.5" customHeight="1">
      <c r="A28" s="356"/>
      <c r="B28" s="355"/>
      <c r="C28" s="355"/>
      <c r="D28" s="355"/>
      <c r="E28" s="355"/>
      <c r="F28" s="355"/>
      <c r="G28" s="355"/>
      <c r="H28" s="355"/>
      <c r="I28" s="355"/>
      <c r="J28" s="355"/>
      <c r="K28" s="355"/>
      <c r="L28" s="355"/>
      <c r="M28" s="355"/>
      <c r="N28" s="355"/>
      <c r="O28" s="355"/>
      <c r="P28" s="355"/>
      <c r="Q28" s="355"/>
      <c r="R28" s="355"/>
      <c r="S28" s="20"/>
    </row>
    <row r="29" spans="1:20" s="8" customFormat="1" ht="16.5" customHeight="1">
      <c r="A29" s="673"/>
      <c r="B29" s="670"/>
      <c r="C29" s="670"/>
      <c r="D29" s="670"/>
      <c r="E29" s="670"/>
      <c r="F29" s="670"/>
      <c r="G29" s="670"/>
      <c r="H29" s="670"/>
      <c r="I29" s="670"/>
      <c r="J29" s="670"/>
      <c r="K29" s="670"/>
      <c r="L29" s="670"/>
      <c r="M29" s="670"/>
      <c r="N29" s="670"/>
      <c r="O29" s="670"/>
      <c r="P29" s="670"/>
      <c r="Q29" s="670"/>
      <c r="R29" s="670"/>
      <c r="S29" s="20"/>
    </row>
    <row r="30" spans="1:20" s="8" customFormat="1" ht="16.5" customHeight="1">
      <c r="A30" s="670"/>
      <c r="B30" s="670"/>
      <c r="C30" s="670"/>
      <c r="D30" s="670"/>
      <c r="E30" s="670"/>
      <c r="F30" s="670"/>
      <c r="G30" s="670"/>
      <c r="H30" s="670"/>
      <c r="I30" s="670"/>
      <c r="J30" s="670"/>
      <c r="K30" s="670"/>
      <c r="L30" s="670"/>
      <c r="M30" s="670"/>
      <c r="N30" s="670"/>
      <c r="O30" s="670"/>
      <c r="P30" s="670"/>
      <c r="Q30" s="670"/>
      <c r="R30" s="670"/>
      <c r="S30" s="20"/>
    </row>
    <row r="31" spans="1:20" s="8" customFormat="1" ht="16.5" customHeight="1">
      <c r="A31" s="670"/>
      <c r="B31" s="671"/>
      <c r="C31" s="671"/>
      <c r="D31" s="671"/>
      <c r="E31" s="671"/>
      <c r="F31" s="671"/>
      <c r="G31" s="671"/>
      <c r="H31" s="671"/>
      <c r="I31" s="671"/>
      <c r="J31" s="671"/>
      <c r="K31" s="671"/>
      <c r="L31" s="671"/>
      <c r="M31" s="671"/>
      <c r="N31" s="671"/>
      <c r="O31" s="671"/>
      <c r="P31" s="671"/>
      <c r="Q31" s="671"/>
      <c r="R31" s="671"/>
      <c r="S31" s="20"/>
    </row>
    <row r="32" spans="1:20" s="8" customFormat="1" ht="16.5" customHeight="1">
      <c r="A32" s="668"/>
      <c r="B32" s="669"/>
      <c r="C32" s="669"/>
      <c r="D32" s="669"/>
      <c r="E32" s="669"/>
      <c r="F32" s="669"/>
      <c r="G32" s="669"/>
      <c r="H32" s="669"/>
      <c r="I32" s="669"/>
      <c r="J32" s="669"/>
      <c r="K32" s="669"/>
      <c r="L32" s="669"/>
      <c r="M32" s="669"/>
      <c r="N32" s="669"/>
      <c r="O32" s="669"/>
      <c r="P32" s="669"/>
      <c r="Q32" s="669"/>
      <c r="R32" s="669"/>
      <c r="S32" s="669"/>
    </row>
    <row r="33" spans="1:20" ht="18">
      <c r="A33" s="168"/>
      <c r="B33" s="20"/>
      <c r="C33" s="20"/>
      <c r="D33" s="20"/>
      <c r="E33" s="20"/>
      <c r="F33" s="20"/>
      <c r="G33" s="20"/>
      <c r="H33" s="20"/>
      <c r="I33" s="20"/>
      <c r="J33" s="20"/>
      <c r="K33" s="20"/>
      <c r="L33" s="20"/>
      <c r="M33" s="20"/>
      <c r="P33" s="20"/>
      <c r="Q33" s="20"/>
      <c r="R33" s="20"/>
      <c r="S33" s="20"/>
      <c r="T33" s="100"/>
    </row>
  </sheetData>
  <customSheetViews>
    <customSheetView guid="{12C66D54-5067-4346-818B-6EAB1C8A9183}" scale="75" showPageBreaks="1" fitToPage="1" printArea="1" hiddenColumns="1" view="pageBreakPreview">
      <selection activeCell="M44" sqref="M44"/>
      <pageMargins left="0.75" right="0.75" top="1" bottom="1" header="0.5" footer="0.5"/>
      <pageSetup scale="62" orientation="landscape" r:id="rId1"/>
      <headerFooter alignWithMargins="0">
        <oddFooter>&amp;C&amp;"Times New Roman,Regular"Exhibit G:  Crosswalk of 2012 Availability</oddFooter>
      </headerFooter>
    </customSheetView>
    <customSheetView guid="{4148B88B-8ED7-4FDE-9459-DEB244AD0552}" scale="75" showPageBreaks="1" fitToPage="1" printArea="1" hiddenColumns="1" view="pageBreakPreview">
      <selection activeCell="N11" sqref="N11"/>
      <pageMargins left="0.75" right="0.75" top="1" bottom="1" header="0.5" footer="0.5"/>
      <pageSetup scale="62" orientation="landscape" r:id="rId2"/>
      <headerFooter alignWithMargins="0">
        <oddFooter>&amp;C&amp;"Times New Roman,Regular"Exhibit G:  Crosswalk of 2012 Availability</oddFooter>
      </headerFooter>
    </customSheetView>
    <customSheetView guid="{56C0A34E-45B4-448B-85E5-70B3A8E63333}" scale="75" showPageBreaks="1" fitToPage="1" printArea="1" view="pageBreakPreview">
      <selection activeCell="E13" sqref="E13"/>
      <pageMargins left="0.75" right="0.75" top="1" bottom="1" header="0.5" footer="0.5"/>
      <pageSetup scale="54" orientation="landscape" r:id="rId3"/>
      <headerFooter alignWithMargins="0">
        <oddFooter>&amp;C&amp;"Times New Roman,Regular"Exhibit G:  Crosswalk of 2012 Availability</oddFooter>
      </headerFooter>
    </customSheetView>
    <customSheetView guid="{3118AF25-8423-420A-806A-487665220C68}" scale="75" showPageBreaks="1" fitToPage="1" printArea="1" hiddenColumns="1" view="pageBreakPreview">
      <selection activeCell="R16" sqref="R16"/>
      <pageMargins left="0.75" right="0.75" top="1" bottom="1" header="0.5" footer="0.5"/>
      <pageSetup scale="62" orientation="landscape" r:id="rId4"/>
      <headerFooter alignWithMargins="0">
        <oddFooter>&amp;C&amp;"Times New Roman,Regular"Exhibit G:  Crosswalk of 2012 Availability</oddFooter>
      </headerFooter>
    </customSheetView>
  </customSheetViews>
  <mergeCells count="22">
    <mergeCell ref="A32:S32"/>
    <mergeCell ref="H9:J10"/>
    <mergeCell ref="K9:M10"/>
    <mergeCell ref="A31:R31"/>
    <mergeCell ref="B9:D10"/>
    <mergeCell ref="A26:R26"/>
    <mergeCell ref="A27:R27"/>
    <mergeCell ref="A29:R29"/>
    <mergeCell ref="A30:R30"/>
    <mergeCell ref="E9:G10"/>
    <mergeCell ref="O9:O10"/>
    <mergeCell ref="P9:R10"/>
    <mergeCell ref="N9:N10"/>
    <mergeCell ref="A6:R6"/>
    <mergeCell ref="A7:R7"/>
    <mergeCell ref="A8:R8"/>
    <mergeCell ref="A9:A11"/>
    <mergeCell ref="A1:R1"/>
    <mergeCell ref="A2:R2"/>
    <mergeCell ref="A3:R3"/>
    <mergeCell ref="A4:R4"/>
    <mergeCell ref="A5:R5"/>
  </mergeCells>
  <phoneticPr fontId="44" type="noConversion"/>
  <pageMargins left="0.75" right="0.75" top="1" bottom="1" header="0.5" footer="0.5"/>
  <pageSetup scale="61" orientation="landscape" r:id="rId5"/>
  <headerFooter alignWithMargins="0">
    <oddFooter>&amp;C&amp;"Times New Roman,Regular"Exhibit G:  Crosswalk of 2012 Availability</oddFooter>
  </headerFooter>
</worksheet>
</file>

<file path=xl/worksheets/sheet8.xml><?xml version="1.0" encoding="utf-8"?>
<worksheet xmlns="http://schemas.openxmlformats.org/spreadsheetml/2006/main" xmlns:r="http://schemas.openxmlformats.org/officeDocument/2006/relationships">
  <sheetPr codeName="Sheet13">
    <pageSetUpPr fitToPage="1"/>
  </sheetPr>
  <dimension ref="A1:AF30"/>
  <sheetViews>
    <sheetView showGridLines="0" showOutlineSymbols="0" view="pageBreakPreview" zoomScale="75" zoomScaleNormal="75" workbookViewId="0">
      <selection activeCell="A13" sqref="A13:B13"/>
    </sheetView>
  </sheetViews>
  <sheetFormatPr defaultColWidth="9.6640625" defaultRowHeight="15.75"/>
  <cols>
    <col min="1" max="1" width="4.44140625" style="20" customWidth="1"/>
    <col min="2" max="2" width="45.6640625" style="20" customWidth="1"/>
    <col min="3" max="3" width="6.5546875" style="20" customWidth="1"/>
    <col min="4" max="4" width="5.6640625" style="20" customWidth="1"/>
    <col min="5" max="5" width="10.44140625" style="20" bestFit="1" customWidth="1"/>
    <col min="6" max="7" width="5.6640625" style="20" customWidth="1"/>
    <col min="8" max="8" width="11.77734375" style="20" customWidth="1"/>
    <col min="9" max="10" width="5.6640625" style="20" customWidth="1"/>
    <col min="11" max="11" width="10.44140625" style="20" bestFit="1" customWidth="1"/>
    <col min="12" max="13" width="5.6640625" style="20" customWidth="1"/>
    <col min="14" max="14" width="7.6640625" style="20" customWidth="1"/>
    <col min="15" max="15" width="1.21875" style="92" customWidth="1"/>
    <col min="16" max="16" width="27.5546875" style="20" customWidth="1"/>
    <col min="17" max="20" width="7.6640625" style="20" customWidth="1"/>
    <col min="21" max="21" width="3.6640625" style="20" customWidth="1"/>
    <col min="22" max="24" width="7.6640625" style="20" customWidth="1"/>
    <col min="25" max="25" width="3.6640625" style="20" customWidth="1"/>
    <col min="26" max="28" width="7.6640625" style="20" customWidth="1"/>
    <col min="29" max="29" width="3.6640625" style="20" customWidth="1"/>
    <col min="30" max="32" width="7.6640625" style="20" customWidth="1"/>
    <col min="33" max="16384" width="9.6640625" style="20"/>
  </cols>
  <sheetData>
    <row r="1" spans="1:32" ht="20.25">
      <c r="A1" s="495" t="s">
        <v>179</v>
      </c>
      <c r="B1" s="702"/>
      <c r="C1" s="702"/>
      <c r="D1" s="702"/>
      <c r="E1" s="702"/>
      <c r="F1" s="702"/>
      <c r="G1" s="702"/>
      <c r="H1" s="702"/>
      <c r="I1" s="702"/>
      <c r="J1" s="702"/>
      <c r="K1" s="702"/>
      <c r="L1" s="702"/>
      <c r="M1" s="702"/>
      <c r="N1" s="702"/>
      <c r="O1" s="91" t="s">
        <v>32</v>
      </c>
      <c r="P1" s="1"/>
      <c r="Q1" s="1"/>
      <c r="R1" s="1"/>
      <c r="S1" s="1"/>
      <c r="T1" s="1"/>
      <c r="U1" s="1"/>
    </row>
    <row r="2" spans="1:32" ht="13.9" customHeight="1">
      <c r="A2" s="19"/>
      <c r="B2" s="7"/>
      <c r="C2" s="7"/>
      <c r="D2" s="7"/>
      <c r="E2" s="7"/>
      <c r="F2" s="7"/>
      <c r="G2" s="7"/>
      <c r="H2" s="7"/>
      <c r="I2" s="7"/>
      <c r="J2" s="7"/>
      <c r="K2" s="7"/>
      <c r="L2" s="7"/>
      <c r="M2" s="7"/>
      <c r="N2" s="7"/>
      <c r="O2" s="91" t="s">
        <v>32</v>
      </c>
      <c r="P2" s="1"/>
      <c r="Q2" s="1"/>
      <c r="R2" s="1"/>
      <c r="S2" s="1"/>
      <c r="T2" s="1"/>
      <c r="U2" s="1"/>
    </row>
    <row r="3" spans="1:32" ht="18.75">
      <c r="A3" s="703" t="s">
        <v>109</v>
      </c>
      <c r="B3" s="704"/>
      <c r="C3" s="704"/>
      <c r="D3" s="704"/>
      <c r="E3" s="704"/>
      <c r="F3" s="704"/>
      <c r="G3" s="704"/>
      <c r="H3" s="704"/>
      <c r="I3" s="704"/>
      <c r="J3" s="704"/>
      <c r="K3" s="704"/>
      <c r="L3" s="704"/>
      <c r="M3" s="704"/>
      <c r="N3" s="704"/>
      <c r="O3" s="91" t="s">
        <v>32</v>
      </c>
      <c r="P3" s="1"/>
      <c r="Q3" s="1"/>
      <c r="R3" s="1"/>
      <c r="S3" s="1"/>
      <c r="T3" s="1"/>
      <c r="U3" s="1"/>
    </row>
    <row r="4" spans="1:32" ht="16.5">
      <c r="A4" s="705" t="str">
        <f>+'B. Summary of Requirements '!A5</f>
        <v>Federal Prisoner Detention</v>
      </c>
      <c r="B4" s="701"/>
      <c r="C4" s="701"/>
      <c r="D4" s="701"/>
      <c r="E4" s="701"/>
      <c r="F4" s="701"/>
      <c r="G4" s="701"/>
      <c r="H4" s="701"/>
      <c r="I4" s="701"/>
      <c r="J4" s="701"/>
      <c r="K4" s="701"/>
      <c r="L4" s="701"/>
      <c r="M4" s="701"/>
      <c r="N4" s="701"/>
      <c r="O4" s="91" t="s">
        <v>32</v>
      </c>
      <c r="P4" s="1"/>
      <c r="Q4" s="1"/>
      <c r="R4" s="1"/>
      <c r="S4" s="1"/>
      <c r="T4" s="1"/>
      <c r="U4" s="1"/>
    </row>
    <row r="5" spans="1:32" ht="16.5">
      <c r="A5" s="705" t="str">
        <f>+'B. Summary of Requirements '!A6</f>
        <v>(Dollars in Thousands)</v>
      </c>
      <c r="B5" s="704"/>
      <c r="C5" s="704"/>
      <c r="D5" s="704"/>
      <c r="E5" s="704"/>
      <c r="F5" s="704"/>
      <c r="G5" s="704"/>
      <c r="H5" s="704"/>
      <c r="I5" s="704"/>
      <c r="J5" s="704"/>
      <c r="K5" s="704"/>
      <c r="L5" s="704"/>
      <c r="M5" s="704"/>
      <c r="N5" s="704"/>
      <c r="O5" s="91" t="s">
        <v>32</v>
      </c>
      <c r="P5" s="1"/>
      <c r="Q5" s="1"/>
      <c r="R5" s="1"/>
      <c r="S5" s="1"/>
      <c r="T5" s="1"/>
      <c r="U5" s="1"/>
    </row>
    <row r="6" spans="1:32">
      <c r="A6" s="700" t="s">
        <v>132</v>
      </c>
      <c r="B6" s="701"/>
      <c r="C6" s="701"/>
      <c r="D6" s="701"/>
      <c r="E6" s="701"/>
      <c r="F6" s="701"/>
      <c r="G6" s="701"/>
      <c r="H6" s="701"/>
      <c r="I6" s="701"/>
      <c r="J6" s="701"/>
      <c r="K6" s="701"/>
      <c r="L6" s="701"/>
      <c r="M6" s="701"/>
      <c r="N6" s="701"/>
      <c r="O6" s="91" t="s">
        <v>32</v>
      </c>
      <c r="P6" s="1"/>
      <c r="Q6" s="1"/>
      <c r="R6" s="1"/>
      <c r="S6" s="1"/>
      <c r="T6" s="1"/>
      <c r="U6" s="1"/>
    </row>
    <row r="7" spans="1:32">
      <c r="A7" s="7"/>
      <c r="B7" s="7"/>
      <c r="C7" s="7"/>
      <c r="D7" s="7"/>
      <c r="E7" s="7"/>
      <c r="F7" s="273"/>
      <c r="G7" s="273"/>
      <c r="H7" s="273"/>
      <c r="I7" s="7"/>
      <c r="J7" s="7"/>
      <c r="K7" s="7"/>
      <c r="L7" s="7"/>
      <c r="M7" s="7"/>
      <c r="N7" s="7"/>
      <c r="O7" s="91" t="s">
        <v>32</v>
      </c>
      <c r="P7" s="1"/>
      <c r="Q7" s="1"/>
      <c r="R7" s="1"/>
      <c r="S7" s="1"/>
      <c r="T7" s="1"/>
      <c r="U7" s="1"/>
    </row>
    <row r="8" spans="1:32">
      <c r="A8" s="524" t="s">
        <v>147</v>
      </c>
      <c r="B8" s="696"/>
      <c r="C8" s="686" t="s">
        <v>197</v>
      </c>
      <c r="D8" s="687"/>
      <c r="E8" s="688"/>
      <c r="F8" s="686" t="s">
        <v>194</v>
      </c>
      <c r="G8" s="687"/>
      <c r="H8" s="688"/>
      <c r="I8" s="686" t="s">
        <v>188</v>
      </c>
      <c r="J8" s="687"/>
      <c r="K8" s="688"/>
      <c r="L8" s="686" t="s">
        <v>60</v>
      </c>
      <c r="M8" s="687"/>
      <c r="N8" s="688"/>
      <c r="O8" s="91" t="s">
        <v>32</v>
      </c>
      <c r="P8" s="1"/>
      <c r="Q8" s="1"/>
      <c r="R8" s="1"/>
      <c r="S8" s="1"/>
      <c r="T8" s="1"/>
      <c r="U8" s="1"/>
    </row>
    <row r="9" spans="1:32" ht="16.5" thickBot="1">
      <c r="A9" s="697"/>
      <c r="B9" s="698"/>
      <c r="C9" s="253" t="s">
        <v>150</v>
      </c>
      <c r="D9" s="254" t="s">
        <v>65</v>
      </c>
      <c r="E9" s="255" t="s">
        <v>152</v>
      </c>
      <c r="F9" s="253" t="s">
        <v>150</v>
      </c>
      <c r="G9" s="254" t="s">
        <v>65</v>
      </c>
      <c r="H9" s="254" t="s">
        <v>152</v>
      </c>
      <c r="I9" s="253" t="s">
        <v>150</v>
      </c>
      <c r="J9" s="254" t="s">
        <v>65</v>
      </c>
      <c r="K9" s="254" t="s">
        <v>152</v>
      </c>
      <c r="L9" s="253" t="s">
        <v>150</v>
      </c>
      <c r="M9" s="254" t="s">
        <v>65</v>
      </c>
      <c r="N9" s="255" t="s">
        <v>152</v>
      </c>
      <c r="O9" s="91" t="s">
        <v>32</v>
      </c>
      <c r="P9" s="1"/>
      <c r="Q9" s="1"/>
      <c r="R9" s="1"/>
      <c r="S9" s="1"/>
      <c r="T9" s="1"/>
      <c r="U9" s="1"/>
    </row>
    <row r="10" spans="1:32">
      <c r="A10" s="681" t="s">
        <v>234</v>
      </c>
      <c r="B10" s="682"/>
      <c r="C10" s="230">
        <v>0</v>
      </c>
      <c r="D10" s="177">
        <v>0</v>
      </c>
      <c r="E10" s="106">
        <v>81</v>
      </c>
      <c r="F10" s="230">
        <v>0</v>
      </c>
      <c r="G10" s="177">
        <v>0</v>
      </c>
      <c r="H10" s="177">
        <v>100</v>
      </c>
      <c r="I10" s="230">
        <v>0</v>
      </c>
      <c r="J10" s="177">
        <v>0</v>
      </c>
      <c r="K10" s="177">
        <v>100</v>
      </c>
      <c r="L10" s="230">
        <f t="shared" ref="L10:N10" si="0">I10-F10</f>
        <v>0</v>
      </c>
      <c r="M10" s="177">
        <f t="shared" si="0"/>
        <v>0</v>
      </c>
      <c r="N10" s="106">
        <f t="shared" si="0"/>
        <v>0</v>
      </c>
      <c r="O10" s="91" t="s">
        <v>32</v>
      </c>
      <c r="P10" s="1"/>
      <c r="Q10" s="1"/>
      <c r="R10" s="1"/>
      <c r="S10" s="1"/>
      <c r="T10" s="1"/>
      <c r="U10" s="1"/>
    </row>
    <row r="11" spans="1:32">
      <c r="A11" s="699" t="s">
        <v>232</v>
      </c>
      <c r="B11" s="564"/>
      <c r="C11" s="230">
        <v>0</v>
      </c>
      <c r="D11" s="177">
        <v>0</v>
      </c>
      <c r="E11" s="106">
        <v>150</v>
      </c>
      <c r="F11" s="230">
        <v>0</v>
      </c>
      <c r="G11" s="177">
        <v>0</v>
      </c>
      <c r="H11" s="177">
        <v>150</v>
      </c>
      <c r="I11" s="230">
        <v>0</v>
      </c>
      <c r="J11" s="177">
        <v>0</v>
      </c>
      <c r="K11" s="177">
        <v>150</v>
      </c>
      <c r="L11" s="230">
        <f t="shared" ref="L11" si="1">I11-F11</f>
        <v>0</v>
      </c>
      <c r="M11" s="177">
        <f t="shared" ref="M11" si="2">J11-G11</f>
        <v>0</v>
      </c>
      <c r="N11" s="106">
        <f t="shared" ref="N11" si="3">K11-H11</f>
        <v>0</v>
      </c>
      <c r="O11" s="91" t="s">
        <v>32</v>
      </c>
      <c r="P11" s="1"/>
      <c r="Q11" s="1"/>
      <c r="R11" s="1"/>
      <c r="S11" s="1"/>
      <c r="T11" s="1"/>
      <c r="U11" s="1"/>
    </row>
    <row r="12" spans="1:32">
      <c r="A12" s="685"/>
      <c r="B12" s="559"/>
      <c r="C12" s="281"/>
      <c r="D12" s="282"/>
      <c r="E12" s="283"/>
      <c r="F12" s="281"/>
      <c r="G12" s="284"/>
      <c r="H12" s="284"/>
      <c r="I12" s="281"/>
      <c r="J12" s="284"/>
      <c r="K12" s="284"/>
      <c r="L12" s="281"/>
      <c r="M12" s="284"/>
      <c r="N12" s="283"/>
      <c r="O12" s="91" t="s">
        <v>32</v>
      </c>
      <c r="P12" s="1"/>
      <c r="Q12" s="1"/>
      <c r="R12" s="1"/>
      <c r="S12" s="1"/>
      <c r="T12" s="1"/>
      <c r="U12" s="1"/>
    </row>
    <row r="13" spans="1:32">
      <c r="A13" s="679" t="s">
        <v>148</v>
      </c>
      <c r="B13" s="680"/>
      <c r="C13" s="259">
        <f t="shared" ref="C13:N13" si="4">SUM(C10:C12)</f>
        <v>0</v>
      </c>
      <c r="D13" s="260">
        <f t="shared" si="4"/>
        <v>0</v>
      </c>
      <c r="E13" s="263">
        <f t="shared" si="4"/>
        <v>231</v>
      </c>
      <c r="F13" s="259">
        <f t="shared" si="4"/>
        <v>0</v>
      </c>
      <c r="G13" s="260">
        <f t="shared" si="4"/>
        <v>0</v>
      </c>
      <c r="H13" s="261">
        <f t="shared" si="4"/>
        <v>250</v>
      </c>
      <c r="I13" s="259">
        <f t="shared" si="4"/>
        <v>0</v>
      </c>
      <c r="J13" s="260">
        <f t="shared" si="4"/>
        <v>0</v>
      </c>
      <c r="K13" s="261">
        <f t="shared" si="4"/>
        <v>250</v>
      </c>
      <c r="L13" s="259">
        <f t="shared" si="4"/>
        <v>0</v>
      </c>
      <c r="M13" s="260">
        <f t="shared" si="4"/>
        <v>0</v>
      </c>
      <c r="N13" s="263">
        <f t="shared" si="4"/>
        <v>0</v>
      </c>
      <c r="O13" s="91" t="s">
        <v>50</v>
      </c>
      <c r="P13" s="1"/>
      <c r="Q13" s="1"/>
      <c r="R13" s="1"/>
      <c r="S13" s="1"/>
      <c r="T13" s="1"/>
      <c r="U13" s="1"/>
    </row>
    <row r="14" spans="1:32">
      <c r="A14" s="274"/>
      <c r="B14" s="274"/>
      <c r="C14" s="275"/>
      <c r="D14" s="275"/>
      <c r="E14" s="276"/>
      <c r="F14" s="275"/>
      <c r="G14" s="275"/>
      <c r="H14" s="276"/>
      <c r="I14" s="275"/>
      <c r="J14" s="275"/>
      <c r="K14" s="276"/>
      <c r="L14" s="275"/>
      <c r="M14" s="275"/>
      <c r="N14" s="276"/>
      <c r="O14" s="678" t="s">
        <v>50</v>
      </c>
      <c r="P14" s="678"/>
      <c r="Q14" s="1"/>
      <c r="R14" s="1"/>
      <c r="S14" s="1"/>
      <c r="T14" s="1"/>
      <c r="U14" s="1"/>
    </row>
    <row r="15" spans="1:32">
      <c r="A15" s="274"/>
      <c r="B15" s="274"/>
      <c r="C15" s="275"/>
      <c r="D15" s="275"/>
      <c r="E15" s="276"/>
      <c r="F15" s="275"/>
      <c r="G15" s="275"/>
      <c r="H15" s="276"/>
      <c r="I15" s="275"/>
      <c r="J15" s="275"/>
      <c r="K15" s="276"/>
      <c r="L15" s="275"/>
      <c r="M15" s="275"/>
      <c r="N15" s="276"/>
      <c r="O15" s="678"/>
      <c r="P15" s="678"/>
      <c r="Q15" s="1"/>
      <c r="R15" s="1"/>
      <c r="S15" s="1"/>
      <c r="T15" s="1"/>
      <c r="U15" s="1"/>
    </row>
    <row r="16" spans="1:32">
      <c r="A16" s="683"/>
      <c r="B16" s="684"/>
      <c r="C16" s="684"/>
      <c r="D16" s="684"/>
      <c r="E16" s="684"/>
      <c r="F16" s="684"/>
      <c r="G16" s="684"/>
      <c r="H16" s="684"/>
      <c r="I16" s="684"/>
      <c r="J16" s="684"/>
      <c r="K16" s="684"/>
      <c r="L16" s="684"/>
      <c r="M16" s="684"/>
      <c r="N16" s="684"/>
      <c r="O16" s="678"/>
      <c r="P16" s="678"/>
      <c r="Q16" s="21"/>
      <c r="R16" s="21"/>
      <c r="S16" s="21"/>
      <c r="T16" s="21"/>
      <c r="U16" s="21"/>
      <c r="V16" s="21"/>
      <c r="W16" s="21"/>
      <c r="X16" s="21"/>
      <c r="Y16" s="21"/>
      <c r="Z16" s="21"/>
      <c r="AA16" s="21"/>
      <c r="AB16" s="21"/>
      <c r="AC16" s="21"/>
      <c r="AD16" s="21"/>
      <c r="AE16" s="21"/>
      <c r="AF16" s="21"/>
    </row>
    <row r="17" spans="1:32">
      <c r="A17" s="1"/>
      <c r="B17" s="1"/>
      <c r="C17" s="2"/>
      <c r="D17" s="2"/>
      <c r="E17" s="2"/>
      <c r="F17" s="2"/>
      <c r="G17" s="2"/>
      <c r="H17" s="2"/>
      <c r="I17" s="2"/>
      <c r="J17" s="2"/>
      <c r="K17" s="2"/>
      <c r="L17" s="2"/>
      <c r="M17" s="2"/>
      <c r="N17" s="2"/>
      <c r="P17" s="21"/>
      <c r="Q17" s="21"/>
      <c r="R17" s="21"/>
      <c r="S17" s="21"/>
      <c r="T17" s="21"/>
      <c r="U17" s="21"/>
      <c r="V17" s="21"/>
      <c r="W17" s="21"/>
      <c r="X17" s="21"/>
      <c r="Y17" s="21"/>
      <c r="Z17" s="21"/>
      <c r="AA17" s="21"/>
      <c r="AB17" s="21"/>
      <c r="AC17" s="21"/>
      <c r="AD17" s="21"/>
      <c r="AE17" s="21"/>
      <c r="AF17" s="21"/>
    </row>
    <row r="18" spans="1:32">
      <c r="A18" s="37"/>
      <c r="B18" s="37"/>
      <c r="C18" s="86"/>
      <c r="D18" s="86"/>
      <c r="E18" s="86"/>
      <c r="F18" s="86"/>
      <c r="G18" s="86"/>
      <c r="H18" s="86"/>
      <c r="I18" s="86"/>
      <c r="J18" s="86"/>
      <c r="K18" s="86"/>
      <c r="L18" s="86"/>
      <c r="M18" s="86"/>
      <c r="N18" s="86"/>
      <c r="P18" s="21"/>
      <c r="Q18" s="21"/>
      <c r="R18" s="21"/>
      <c r="S18" s="21"/>
      <c r="T18" s="21"/>
      <c r="U18" s="21"/>
      <c r="V18" s="21"/>
      <c r="W18" s="21"/>
      <c r="X18" s="21"/>
      <c r="Y18" s="21"/>
      <c r="Z18" s="21"/>
      <c r="AA18" s="21"/>
      <c r="AB18" s="21"/>
      <c r="AC18" s="21"/>
      <c r="AD18" s="21"/>
      <c r="AE18" s="21"/>
      <c r="AF18" s="21"/>
    </row>
    <row r="19" spans="1:32">
      <c r="A19" s="40"/>
      <c r="B19" s="40"/>
      <c r="C19" s="40"/>
      <c r="D19" s="40"/>
      <c r="E19" s="40"/>
      <c r="F19" s="40"/>
      <c r="G19" s="40"/>
      <c r="H19" s="40"/>
      <c r="I19" s="40"/>
      <c r="J19" s="40"/>
      <c r="K19" s="40"/>
      <c r="L19" s="40"/>
      <c r="M19" s="40"/>
      <c r="N19" s="40"/>
      <c r="P19" s="21"/>
      <c r="Q19" s="21"/>
      <c r="R19" s="21"/>
      <c r="S19" s="21"/>
      <c r="T19" s="21"/>
      <c r="U19" s="21"/>
      <c r="V19" s="21"/>
      <c r="W19" s="21"/>
      <c r="X19" s="21"/>
      <c r="Y19" s="21"/>
      <c r="Z19" s="21"/>
      <c r="AA19" s="21"/>
      <c r="AB19" s="21"/>
      <c r="AC19" s="21"/>
      <c r="AD19" s="21"/>
      <c r="AE19" s="21"/>
      <c r="AF19" s="21"/>
    </row>
    <row r="20" spans="1:32" ht="18">
      <c r="A20" s="69"/>
      <c r="B20" s="74"/>
      <c r="C20" s="74"/>
      <c r="D20" s="74"/>
      <c r="E20" s="74"/>
      <c r="F20" s="74"/>
      <c r="G20" s="74"/>
      <c r="H20" s="74"/>
      <c r="I20" s="74"/>
      <c r="J20" s="74"/>
      <c r="K20" s="74"/>
      <c r="L20" s="74"/>
      <c r="M20" s="74"/>
      <c r="N20" s="74"/>
      <c r="P20" s="22"/>
      <c r="Q20" s="23"/>
      <c r="R20" s="23"/>
      <c r="S20" s="23"/>
      <c r="T20" s="23"/>
      <c r="U20" s="23"/>
      <c r="V20" s="23"/>
      <c r="W20" s="23"/>
      <c r="X20" s="23"/>
      <c r="Y20" s="23"/>
      <c r="Z20" s="23"/>
      <c r="AA20" s="23"/>
      <c r="AB20" s="23"/>
      <c r="AC20" s="23"/>
      <c r="AD20" s="23"/>
      <c r="AE20" s="23"/>
      <c r="AF20" s="23"/>
    </row>
    <row r="21" spans="1:32" ht="42.75" customHeight="1">
      <c r="A21" s="689"/>
      <c r="B21" s="690"/>
      <c r="C21" s="690"/>
      <c r="D21" s="690"/>
      <c r="E21" s="690"/>
      <c r="F21" s="690"/>
      <c r="G21" s="690"/>
      <c r="H21" s="690"/>
      <c r="I21" s="690"/>
      <c r="J21" s="690"/>
      <c r="K21" s="690"/>
      <c r="L21" s="690"/>
      <c r="M21" s="690"/>
      <c r="N21" s="691"/>
      <c r="P21" s="22"/>
      <c r="Q21" s="23"/>
      <c r="R21" s="23"/>
      <c r="S21" s="23"/>
      <c r="T21" s="23"/>
      <c r="U21" s="23"/>
      <c r="V21" s="23"/>
      <c r="W21" s="23"/>
      <c r="X21" s="23"/>
      <c r="Y21" s="23"/>
      <c r="Z21" s="23"/>
      <c r="AA21" s="23"/>
      <c r="AB21" s="23"/>
      <c r="AC21" s="23"/>
      <c r="AD21" s="23"/>
      <c r="AE21" s="23"/>
      <c r="AF21" s="23"/>
    </row>
    <row r="22" spans="1:32">
      <c r="A22" s="67"/>
      <c r="B22" s="67"/>
      <c r="C22" s="67"/>
      <c r="D22" s="67"/>
      <c r="E22" s="67"/>
      <c r="F22" s="67"/>
      <c r="G22" s="67"/>
      <c r="H22" s="67"/>
      <c r="I22" s="67"/>
      <c r="J22" s="67"/>
      <c r="K22" s="67"/>
      <c r="L22" s="67"/>
      <c r="M22" s="67"/>
      <c r="N22" s="67"/>
      <c r="P22" s="21"/>
      <c r="Q22" s="21"/>
      <c r="R22" s="21"/>
      <c r="S22" s="21"/>
      <c r="T22" s="21"/>
      <c r="U22" s="21"/>
      <c r="V22" s="21"/>
      <c r="W22" s="21"/>
      <c r="X22" s="21"/>
      <c r="Y22" s="21"/>
      <c r="Z22" s="21"/>
      <c r="AA22" s="21"/>
      <c r="AB22" s="21"/>
      <c r="AC22" s="21"/>
      <c r="AD22" s="21"/>
      <c r="AE22" s="21"/>
      <c r="AF22" s="21"/>
    </row>
    <row r="23" spans="1:32" ht="96.75" customHeight="1">
      <c r="A23" s="694"/>
      <c r="B23" s="695"/>
      <c r="C23" s="695"/>
      <c r="D23" s="695"/>
      <c r="E23" s="695"/>
      <c r="F23" s="695"/>
      <c r="G23" s="695"/>
      <c r="H23" s="695"/>
      <c r="I23" s="695"/>
      <c r="J23" s="695"/>
      <c r="K23" s="695"/>
      <c r="L23" s="695"/>
      <c r="M23" s="695"/>
      <c r="N23" s="695"/>
      <c r="P23" s="21"/>
      <c r="Q23" s="21"/>
      <c r="R23" s="21"/>
      <c r="S23" s="21"/>
      <c r="T23" s="21"/>
      <c r="U23" s="21"/>
      <c r="V23" s="21"/>
      <c r="W23" s="21"/>
      <c r="X23" s="21"/>
      <c r="Y23" s="21"/>
      <c r="Z23" s="21"/>
      <c r="AA23" s="21"/>
      <c r="AB23" s="21"/>
      <c r="AC23" s="21"/>
      <c r="AD23" s="21"/>
      <c r="AE23" s="21"/>
      <c r="AF23" s="21"/>
    </row>
    <row r="24" spans="1:32" ht="18.75" customHeight="1">
      <c r="A24" s="251"/>
      <c r="B24" s="251"/>
      <c r="C24" s="251"/>
      <c r="D24" s="251"/>
      <c r="E24" s="251"/>
      <c r="F24" s="251"/>
      <c r="G24" s="251"/>
      <c r="H24" s="251"/>
      <c r="I24" s="251"/>
      <c r="J24" s="251"/>
      <c r="K24" s="251"/>
      <c r="L24" s="251"/>
      <c r="M24" s="251"/>
      <c r="N24" s="251"/>
      <c r="P24" s="21"/>
      <c r="Q24" s="21"/>
      <c r="R24" s="21"/>
      <c r="S24" s="21"/>
      <c r="T24" s="21"/>
      <c r="U24" s="21"/>
      <c r="V24" s="21"/>
      <c r="W24" s="21"/>
      <c r="X24" s="21"/>
      <c r="Y24" s="21"/>
      <c r="Z24" s="21"/>
      <c r="AA24" s="21"/>
      <c r="AB24" s="21"/>
      <c r="AC24" s="21"/>
      <c r="AD24" s="21"/>
      <c r="AE24" s="21"/>
      <c r="AF24" s="21"/>
    </row>
    <row r="25" spans="1:32" ht="15.75" customHeight="1">
      <c r="A25" s="692"/>
      <c r="B25" s="693"/>
      <c r="C25" s="693"/>
      <c r="D25" s="693"/>
      <c r="E25" s="693"/>
      <c r="F25" s="693"/>
      <c r="G25" s="693"/>
      <c r="H25" s="693"/>
      <c r="I25" s="693"/>
      <c r="J25" s="693"/>
      <c r="K25" s="693"/>
      <c r="L25" s="693"/>
      <c r="M25" s="693"/>
      <c r="N25" s="693"/>
      <c r="P25" s="21"/>
      <c r="Q25" s="21"/>
      <c r="R25" s="21"/>
      <c r="S25" s="21"/>
      <c r="T25" s="21"/>
      <c r="U25" s="21"/>
      <c r="V25" s="21"/>
      <c r="W25" s="21"/>
      <c r="X25" s="21"/>
      <c r="Y25" s="21"/>
      <c r="Z25" s="21"/>
      <c r="AA25" s="21"/>
      <c r="AB25" s="21"/>
      <c r="AC25" s="21"/>
      <c r="AD25" s="21"/>
      <c r="AE25" s="21"/>
      <c r="AF25" s="21"/>
    </row>
    <row r="26" spans="1:32" ht="24" customHeight="1">
      <c r="A26" s="693"/>
      <c r="B26" s="693"/>
      <c r="C26" s="693"/>
      <c r="D26" s="693"/>
      <c r="E26" s="693"/>
      <c r="F26" s="693"/>
      <c r="G26" s="693"/>
      <c r="H26" s="693"/>
      <c r="I26" s="693"/>
      <c r="J26" s="693"/>
      <c r="K26" s="693"/>
      <c r="L26" s="693"/>
      <c r="M26" s="693"/>
      <c r="N26" s="693"/>
      <c r="P26" s="21"/>
      <c r="Q26" s="21"/>
      <c r="R26" s="21"/>
      <c r="S26" s="21"/>
      <c r="T26" s="21"/>
      <c r="U26" s="21"/>
      <c r="V26" s="21"/>
      <c r="W26" s="21"/>
      <c r="X26" s="21"/>
      <c r="Y26" s="21"/>
      <c r="Z26" s="21"/>
      <c r="AA26" s="21"/>
      <c r="AB26" s="21"/>
      <c r="AC26" s="21"/>
      <c r="AD26" s="21"/>
      <c r="AE26" s="21"/>
      <c r="AF26" s="21"/>
    </row>
    <row r="27" spans="1:32" ht="15.75" customHeight="1">
      <c r="A27" s="67"/>
      <c r="B27" s="67"/>
      <c r="C27" s="67"/>
      <c r="D27" s="67"/>
      <c r="E27" s="67"/>
      <c r="F27" s="67"/>
      <c r="G27" s="67"/>
      <c r="H27" s="67"/>
      <c r="I27" s="67"/>
      <c r="J27" s="67"/>
      <c r="K27" s="67"/>
      <c r="L27" s="67"/>
      <c r="M27" s="67"/>
      <c r="N27" s="67"/>
      <c r="P27" s="21"/>
      <c r="Q27" s="21"/>
      <c r="R27" s="21"/>
      <c r="S27" s="21"/>
      <c r="T27" s="21"/>
      <c r="U27" s="21"/>
      <c r="V27" s="21"/>
      <c r="W27" s="21"/>
      <c r="X27" s="21"/>
      <c r="Y27" s="21"/>
      <c r="Z27" s="21"/>
      <c r="AA27" s="21"/>
      <c r="AB27" s="21"/>
      <c r="AC27" s="21"/>
      <c r="AD27" s="21"/>
      <c r="AE27" s="21"/>
      <c r="AF27" s="21"/>
    </row>
    <row r="28" spans="1:32" ht="18" customHeight="1">
      <c r="A28" s="690"/>
      <c r="B28" s="690"/>
      <c r="C28" s="690"/>
      <c r="D28" s="690"/>
      <c r="E28" s="690"/>
      <c r="F28" s="690"/>
      <c r="G28" s="690"/>
      <c r="H28" s="690"/>
      <c r="I28" s="690"/>
      <c r="J28" s="690"/>
      <c r="K28" s="690"/>
      <c r="L28" s="690"/>
      <c r="M28" s="690"/>
      <c r="N28" s="691"/>
      <c r="P28" s="21"/>
      <c r="Q28" s="21"/>
      <c r="R28" s="21"/>
      <c r="S28" s="21"/>
      <c r="T28" s="21"/>
      <c r="U28" s="21"/>
      <c r="V28" s="21"/>
      <c r="W28" s="21"/>
      <c r="X28" s="21"/>
      <c r="Y28" s="21"/>
      <c r="Z28" s="21"/>
      <c r="AA28" s="21"/>
      <c r="AB28" s="21"/>
      <c r="AC28" s="21"/>
      <c r="AD28" s="21"/>
      <c r="AE28" s="21"/>
      <c r="AF28" s="21"/>
    </row>
    <row r="29" spans="1:32">
      <c r="A29" s="1"/>
      <c r="B29" s="1"/>
      <c r="C29" s="1"/>
      <c r="D29" s="1"/>
      <c r="E29" s="1"/>
      <c r="F29" s="1"/>
      <c r="G29" s="1"/>
      <c r="H29" s="1"/>
      <c r="I29" s="1"/>
      <c r="J29" s="1"/>
      <c r="K29" s="1"/>
      <c r="L29" s="1"/>
      <c r="M29" s="1"/>
      <c r="N29" s="1"/>
      <c r="P29" s="21"/>
      <c r="Q29" s="21"/>
      <c r="R29" s="21"/>
      <c r="S29" s="21"/>
      <c r="T29" s="21"/>
      <c r="U29" s="21"/>
      <c r="V29" s="21"/>
      <c r="W29" s="21"/>
      <c r="X29" s="21"/>
      <c r="Y29" s="21"/>
      <c r="Z29" s="21"/>
      <c r="AA29" s="21"/>
      <c r="AB29" s="21"/>
      <c r="AC29" s="21"/>
      <c r="AD29" s="21"/>
      <c r="AE29" s="21"/>
      <c r="AF29" s="21"/>
    </row>
    <row r="30" spans="1:32" ht="18">
      <c r="A30" s="689"/>
      <c r="B30" s="690"/>
      <c r="C30" s="690"/>
      <c r="D30" s="690"/>
      <c r="E30" s="690"/>
      <c r="F30" s="690"/>
      <c r="G30" s="690"/>
      <c r="H30" s="690"/>
      <c r="I30" s="690"/>
      <c r="J30" s="690"/>
      <c r="K30" s="690"/>
      <c r="L30" s="690"/>
      <c r="M30" s="690"/>
      <c r="N30" s="691"/>
      <c r="P30" s="21"/>
      <c r="Q30" s="21"/>
      <c r="R30" s="21"/>
      <c r="S30" s="21"/>
      <c r="T30" s="21"/>
      <c r="U30" s="21"/>
      <c r="V30" s="21"/>
      <c r="W30" s="21"/>
      <c r="X30" s="21"/>
      <c r="Y30" s="21"/>
      <c r="Z30" s="21"/>
      <c r="AA30" s="21"/>
      <c r="AB30" s="21"/>
      <c r="AC30" s="21"/>
      <c r="AD30" s="21"/>
      <c r="AE30" s="21"/>
      <c r="AF30" s="21"/>
    </row>
  </sheetData>
  <customSheetViews>
    <customSheetView guid="{12C66D54-5067-4346-818B-6EAB1C8A918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1"/>
      <headerFooter alignWithMargins="0">
        <oddFooter>&amp;C&amp;"Times New Roman,Regular"Exhibit H - Summary of Reimbursable Resources</oddFooter>
      </headerFooter>
    </customSheetView>
    <customSheetView guid="{4148B88B-8ED7-4FDE-9459-DEB244AD0552}"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2"/>
      <headerFooter alignWithMargins="0">
        <oddFooter>&amp;C&amp;"Times New Roman,Regular"Exhibit H - Summary of Reimbursable Resources</oddFooter>
      </headerFooter>
    </customSheetView>
    <customSheetView guid="{56C0A34E-45B4-448B-85E5-70B3A8E6333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3"/>
      <headerFooter alignWithMargins="0">
        <oddFooter>&amp;C&amp;"Times New Roman,Regular"Exhibit H - Summary of Reimbursable Resources</oddFooter>
      </headerFooter>
    </customSheetView>
    <customSheetView guid="{3118AF25-8423-420A-806A-487665220C68}"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4"/>
      <headerFooter alignWithMargins="0">
        <oddFooter>&amp;C&amp;"Times New Roman,Regular"Exhibit H - Summary of Reimbursable Resources</oddFooter>
      </headerFooter>
    </customSheetView>
  </customSheetViews>
  <mergeCells count="21">
    <mergeCell ref="A6:N6"/>
    <mergeCell ref="A1:N1"/>
    <mergeCell ref="A3:N3"/>
    <mergeCell ref="A4:N4"/>
    <mergeCell ref="A5:N5"/>
    <mergeCell ref="F8:H8"/>
    <mergeCell ref="C8:E8"/>
    <mergeCell ref="A30:N30"/>
    <mergeCell ref="A28:N28"/>
    <mergeCell ref="A25:N26"/>
    <mergeCell ref="A21:N21"/>
    <mergeCell ref="A23:N23"/>
    <mergeCell ref="A8:B9"/>
    <mergeCell ref="L8:N8"/>
    <mergeCell ref="I8:K8"/>
    <mergeCell ref="A11:B11"/>
    <mergeCell ref="O14:P16"/>
    <mergeCell ref="A13:B13"/>
    <mergeCell ref="A10:B10"/>
    <mergeCell ref="A16:N16"/>
    <mergeCell ref="A12:B12"/>
  </mergeCells>
  <phoneticPr fontId="0" type="noConversion"/>
  <printOptions horizontalCentered="1"/>
  <pageMargins left="1" right="1" top="0.5" bottom="0.55000000000000004" header="0" footer="0"/>
  <pageSetup scale="70" orientation="landscape" horizontalDpi="300" verticalDpi="300" r:id="rId5"/>
  <headerFooter alignWithMargins="0">
    <oddFooter>&amp;C&amp;"Times New Roman,Regular"Exhibit H - Summary of Reimbursable Resources</oddFooter>
  </headerFooter>
  <ignoredErrors>
    <ignoredError sqref="H13" formula="1"/>
  </ignoredErrors>
</worksheet>
</file>

<file path=xl/worksheets/sheet9.xml><?xml version="1.0" encoding="utf-8"?>
<worksheet xmlns="http://schemas.openxmlformats.org/spreadsheetml/2006/main" xmlns:r="http://schemas.openxmlformats.org/officeDocument/2006/relationships">
  <sheetPr codeName="Sheet14">
    <pageSetUpPr fitToPage="1"/>
  </sheetPr>
  <dimension ref="A1:N37"/>
  <sheetViews>
    <sheetView view="pageBreakPreview" zoomScale="75" zoomScaleNormal="75" zoomScaleSheetLayoutView="75" workbookViewId="0">
      <pane xSplit="1" ySplit="11" topLeftCell="B12" activePane="bottomRight" state="frozen"/>
      <selection pane="topRight" activeCell="B1" sqref="B1"/>
      <selection pane="bottomLeft" activeCell="A12" sqref="A12"/>
      <selection pane="bottomRight" activeCell="B12" sqref="B12"/>
    </sheetView>
  </sheetViews>
  <sheetFormatPr defaultRowHeight="15"/>
  <cols>
    <col min="1" max="1" width="30.44140625" style="10" customWidth="1"/>
    <col min="2" max="2" width="10.77734375" style="10" customWidth="1"/>
    <col min="3" max="3" width="12.6640625" style="10" customWidth="1"/>
    <col min="4" max="4" width="10.88671875" style="10" customWidth="1"/>
    <col min="5" max="5" width="12.5546875" style="10" customWidth="1"/>
    <col min="6" max="6" width="9.77734375" style="10" customWidth="1"/>
    <col min="7" max="7" width="12" style="10" customWidth="1"/>
    <col min="8" max="9" width="9.77734375" style="10" customWidth="1"/>
    <col min="10" max="10" width="10.33203125" style="10" customWidth="1"/>
    <col min="11" max="11" width="13" style="10" customWidth="1"/>
    <col min="12" max="12" width="1.109375" style="97" customWidth="1"/>
    <col min="13" max="16384" width="8.88671875" style="10"/>
  </cols>
  <sheetData>
    <row r="1" spans="1:12" ht="20.25">
      <c r="A1" s="495" t="s">
        <v>57</v>
      </c>
      <c r="B1" s="725"/>
      <c r="C1" s="725"/>
      <c r="D1" s="725"/>
      <c r="E1" s="725"/>
      <c r="F1" s="725"/>
      <c r="G1" s="725"/>
      <c r="H1" s="725"/>
      <c r="I1" s="725"/>
      <c r="J1" s="725"/>
      <c r="K1" s="725"/>
      <c r="L1" s="97" t="s">
        <v>32</v>
      </c>
    </row>
    <row r="2" spans="1:12" ht="20.25">
      <c r="A2" s="584"/>
      <c r="B2" s="584"/>
      <c r="C2" s="584"/>
      <c r="D2" s="584"/>
      <c r="E2" s="584"/>
      <c r="F2" s="584"/>
      <c r="G2" s="584"/>
      <c r="H2" s="584"/>
      <c r="I2" s="584"/>
      <c r="J2" s="584"/>
      <c r="K2" s="727"/>
      <c r="L2" s="97" t="s">
        <v>32</v>
      </c>
    </row>
    <row r="3" spans="1:12" ht="12.6" customHeight="1">
      <c r="A3" s="584"/>
      <c r="B3" s="584"/>
      <c r="C3" s="584"/>
      <c r="D3" s="584"/>
      <c r="E3" s="584"/>
      <c r="F3" s="584"/>
      <c r="G3" s="584"/>
      <c r="H3" s="584"/>
      <c r="I3" s="584"/>
      <c r="J3" s="584"/>
      <c r="K3" s="727"/>
      <c r="L3" s="97" t="s">
        <v>32</v>
      </c>
    </row>
    <row r="4" spans="1:12" ht="18.75">
      <c r="A4" s="703" t="s">
        <v>67</v>
      </c>
      <c r="B4" s="701"/>
      <c r="C4" s="701"/>
      <c r="D4" s="701"/>
      <c r="E4" s="701"/>
      <c r="F4" s="701"/>
      <c r="G4" s="701"/>
      <c r="H4" s="701"/>
      <c r="I4" s="701"/>
      <c r="J4" s="701"/>
      <c r="K4" s="701"/>
      <c r="L4" s="97" t="s">
        <v>32</v>
      </c>
    </row>
    <row r="5" spans="1:12" ht="16.5">
      <c r="A5" s="705" t="str">
        <f>+'B. Summary of Requirements '!A5</f>
        <v>Federal Prisoner Detention</v>
      </c>
      <c r="B5" s="701"/>
      <c r="C5" s="701"/>
      <c r="D5" s="701"/>
      <c r="E5" s="701"/>
      <c r="F5" s="701"/>
      <c r="G5" s="701"/>
      <c r="H5" s="701"/>
      <c r="I5" s="701"/>
      <c r="J5" s="701"/>
      <c r="K5" s="701"/>
      <c r="L5" s="97" t="s">
        <v>32</v>
      </c>
    </row>
    <row r="6" spans="1:12" ht="16.5">
      <c r="A6" s="726" t="str">
        <f>+'B. Summary of Requirements '!A6</f>
        <v>(Dollars in Thousands)</v>
      </c>
      <c r="B6" s="701"/>
      <c r="C6" s="701"/>
      <c r="D6" s="701"/>
      <c r="E6" s="701"/>
      <c r="F6" s="701"/>
      <c r="G6" s="701"/>
      <c r="H6" s="701"/>
      <c r="I6" s="701"/>
      <c r="J6" s="701"/>
      <c r="K6" s="701"/>
      <c r="L6" s="97" t="s">
        <v>32</v>
      </c>
    </row>
    <row r="7" spans="1:12" ht="15.75">
      <c r="A7" s="712"/>
      <c r="B7" s="712"/>
      <c r="C7" s="712"/>
      <c r="D7" s="712"/>
      <c r="E7" s="712"/>
      <c r="F7" s="712"/>
      <c r="G7" s="712"/>
      <c r="H7" s="712"/>
      <c r="I7" s="712"/>
      <c r="J7" s="712"/>
      <c r="K7" s="712"/>
      <c r="L7" s="97" t="s">
        <v>32</v>
      </c>
    </row>
    <row r="8" spans="1:12">
      <c r="A8" s="713"/>
      <c r="B8" s="713"/>
      <c r="C8" s="713"/>
      <c r="D8" s="713"/>
      <c r="E8" s="713"/>
      <c r="F8" s="713"/>
      <c r="G8" s="713"/>
      <c r="H8" s="713"/>
      <c r="I8" s="713"/>
      <c r="J8" s="713"/>
      <c r="K8" s="713"/>
      <c r="L8" s="97" t="s">
        <v>32</v>
      </c>
    </row>
    <row r="9" spans="1:12" ht="40.5" customHeight="1">
      <c r="A9" s="719" t="s">
        <v>68</v>
      </c>
      <c r="B9" s="706" t="s">
        <v>1</v>
      </c>
      <c r="C9" s="707"/>
      <c r="D9" s="706" t="s">
        <v>201</v>
      </c>
      <c r="E9" s="707"/>
      <c r="F9" s="716" t="s">
        <v>188</v>
      </c>
      <c r="G9" s="717"/>
      <c r="H9" s="717"/>
      <c r="I9" s="717"/>
      <c r="J9" s="717"/>
      <c r="K9" s="718"/>
      <c r="L9" s="97" t="s">
        <v>32</v>
      </c>
    </row>
    <row r="10" spans="1:12">
      <c r="A10" s="720"/>
      <c r="B10" s="708" t="s">
        <v>53</v>
      </c>
      <c r="C10" s="708" t="s">
        <v>54</v>
      </c>
      <c r="D10" s="708" t="s">
        <v>53</v>
      </c>
      <c r="E10" s="708" t="s">
        <v>54</v>
      </c>
      <c r="F10" s="714" t="s">
        <v>43</v>
      </c>
      <c r="G10" s="710" t="s">
        <v>124</v>
      </c>
      <c r="H10" s="710" t="s">
        <v>51</v>
      </c>
      <c r="I10" s="710" t="s">
        <v>52</v>
      </c>
      <c r="J10" s="723" t="s">
        <v>53</v>
      </c>
      <c r="K10" s="714" t="s">
        <v>54</v>
      </c>
      <c r="L10" s="97" t="s">
        <v>32</v>
      </c>
    </row>
    <row r="11" spans="1:12" ht="27" customHeight="1">
      <c r="A11" s="721"/>
      <c r="B11" s="709"/>
      <c r="C11" s="709"/>
      <c r="D11" s="709"/>
      <c r="E11" s="709"/>
      <c r="F11" s="715"/>
      <c r="G11" s="711"/>
      <c r="H11" s="711"/>
      <c r="I11" s="711"/>
      <c r="J11" s="724"/>
      <c r="K11" s="722"/>
      <c r="L11" s="97" t="s">
        <v>32</v>
      </c>
    </row>
    <row r="12" spans="1:12">
      <c r="A12" s="184" t="s">
        <v>207</v>
      </c>
      <c r="B12" s="119">
        <v>2</v>
      </c>
      <c r="C12" s="119"/>
      <c r="D12" s="119">
        <v>2</v>
      </c>
      <c r="E12" s="119"/>
      <c r="F12" s="119"/>
      <c r="G12" s="119"/>
      <c r="H12" s="119">
        <v>-2</v>
      </c>
      <c r="I12" s="119"/>
      <c r="J12" s="119"/>
      <c r="K12" s="120"/>
      <c r="L12" s="97" t="s">
        <v>32</v>
      </c>
    </row>
    <row r="13" spans="1:12">
      <c r="A13" s="415" t="s">
        <v>208</v>
      </c>
      <c r="B13" s="416">
        <v>1</v>
      </c>
      <c r="C13" s="416"/>
      <c r="D13" s="416">
        <v>1</v>
      </c>
      <c r="E13" s="416"/>
      <c r="F13" s="416"/>
      <c r="G13" s="416"/>
      <c r="H13" s="416">
        <v>-1</v>
      </c>
      <c r="I13" s="416"/>
      <c r="J13" s="416"/>
      <c r="K13" s="417"/>
      <c r="L13" s="97" t="s">
        <v>32</v>
      </c>
    </row>
    <row r="14" spans="1:12">
      <c r="A14" s="418" t="s">
        <v>154</v>
      </c>
      <c r="B14" s="419">
        <v>15</v>
      </c>
      <c r="C14" s="419"/>
      <c r="D14" s="419">
        <v>15</v>
      </c>
      <c r="E14" s="419"/>
      <c r="F14" s="419"/>
      <c r="G14" s="419"/>
      <c r="H14" s="419">
        <v>-15</v>
      </c>
      <c r="I14" s="419"/>
      <c r="J14" s="419"/>
      <c r="K14" s="420"/>
      <c r="L14" s="97" t="s">
        <v>32</v>
      </c>
    </row>
    <row r="15" spans="1:12">
      <c r="A15" s="418" t="s">
        <v>155</v>
      </c>
      <c r="B15" s="419">
        <v>4</v>
      </c>
      <c r="C15" s="419"/>
      <c r="D15" s="419">
        <v>4</v>
      </c>
      <c r="E15" s="419"/>
      <c r="F15" s="419"/>
      <c r="G15" s="419"/>
      <c r="H15" s="419">
        <v>-4</v>
      </c>
      <c r="I15" s="419"/>
      <c r="J15" s="419"/>
      <c r="K15" s="420"/>
      <c r="L15" s="97" t="s">
        <v>32</v>
      </c>
    </row>
    <row r="16" spans="1:12">
      <c r="A16" s="418" t="s">
        <v>114</v>
      </c>
      <c r="B16" s="419">
        <v>2</v>
      </c>
      <c r="C16" s="419"/>
      <c r="D16" s="419">
        <v>2</v>
      </c>
      <c r="E16" s="419"/>
      <c r="F16" s="419"/>
      <c r="G16" s="419"/>
      <c r="H16" s="419">
        <v>-2</v>
      </c>
      <c r="I16" s="419"/>
      <c r="J16" s="419"/>
      <c r="K16" s="420"/>
      <c r="L16" s="97" t="s">
        <v>32</v>
      </c>
    </row>
    <row r="17" spans="1:14">
      <c r="A17" s="421" t="s">
        <v>209</v>
      </c>
      <c r="B17" s="419">
        <v>1</v>
      </c>
      <c r="C17" s="419"/>
      <c r="D17" s="419">
        <v>1</v>
      </c>
      <c r="E17" s="419"/>
      <c r="F17" s="419"/>
      <c r="G17" s="419"/>
      <c r="H17" s="419">
        <v>-1</v>
      </c>
      <c r="I17" s="419"/>
      <c r="J17" s="419"/>
      <c r="K17" s="420"/>
      <c r="L17" s="97" t="s">
        <v>32</v>
      </c>
    </row>
    <row r="18" spans="1:14">
      <c r="A18" s="422" t="s">
        <v>115</v>
      </c>
      <c r="B18" s="423">
        <v>2</v>
      </c>
      <c r="C18" s="423"/>
      <c r="D18" s="423">
        <v>2</v>
      </c>
      <c r="E18" s="423"/>
      <c r="F18" s="423"/>
      <c r="G18" s="423"/>
      <c r="H18" s="423">
        <v>-2</v>
      </c>
      <c r="I18" s="423"/>
      <c r="J18" s="423"/>
      <c r="K18" s="424"/>
      <c r="L18" s="97" t="s">
        <v>32</v>
      </c>
    </row>
    <row r="19" spans="1:14" ht="15.75" thickBot="1">
      <c r="A19" s="404" t="s">
        <v>62</v>
      </c>
      <c r="B19" s="405">
        <f t="shared" ref="B19:K19" si="0">SUM(B12:B18)</f>
        <v>27</v>
      </c>
      <c r="C19" s="407">
        <f t="shared" si="0"/>
        <v>0</v>
      </c>
      <c r="D19" s="409">
        <f t="shared" si="0"/>
        <v>27</v>
      </c>
      <c r="E19" s="407">
        <f t="shared" si="0"/>
        <v>0</v>
      </c>
      <c r="F19" s="409">
        <f t="shared" si="0"/>
        <v>0</v>
      </c>
      <c r="G19" s="407">
        <f t="shared" si="0"/>
        <v>0</v>
      </c>
      <c r="H19" s="409">
        <f t="shared" si="0"/>
        <v>-27</v>
      </c>
      <c r="I19" s="407">
        <f t="shared" si="0"/>
        <v>0</v>
      </c>
      <c r="J19" s="409">
        <f t="shared" si="0"/>
        <v>0</v>
      </c>
      <c r="K19" s="407">
        <f t="shared" si="0"/>
        <v>0</v>
      </c>
      <c r="L19" s="98" t="s">
        <v>32</v>
      </c>
    </row>
    <row r="20" spans="1:14">
      <c r="A20" s="410" t="s">
        <v>140</v>
      </c>
      <c r="B20" s="411"/>
      <c r="C20" s="412"/>
      <c r="D20" s="411"/>
      <c r="E20" s="412"/>
      <c r="F20" s="411"/>
      <c r="G20" s="412"/>
      <c r="H20" s="411"/>
      <c r="I20" s="413">
        <f>G20+H20</f>
        <v>0</v>
      </c>
      <c r="J20" s="414">
        <f>D20+F20+I20</f>
        <v>0</v>
      </c>
      <c r="K20" s="413">
        <f>SUM(K13:K19)</f>
        <v>0</v>
      </c>
      <c r="L20" s="98" t="s">
        <v>32</v>
      </c>
      <c r="N20" s="358"/>
    </row>
    <row r="21" spans="1:14">
      <c r="A21" s="425" t="s">
        <v>156</v>
      </c>
      <c r="B21" s="426"/>
      <c r="C21" s="427"/>
      <c r="D21" s="426"/>
      <c r="E21" s="427"/>
      <c r="F21" s="426"/>
      <c r="G21" s="427"/>
      <c r="H21" s="426"/>
      <c r="I21" s="428"/>
      <c r="J21" s="429"/>
      <c r="K21" s="428"/>
      <c r="L21" s="97" t="s">
        <v>32</v>
      </c>
    </row>
    <row r="22" spans="1:14">
      <c r="A22" s="235" t="s">
        <v>157</v>
      </c>
      <c r="B22" s="430"/>
      <c r="C22" s="431"/>
      <c r="D22" s="430"/>
      <c r="E22" s="431"/>
      <c r="F22" s="430"/>
      <c r="G22" s="431"/>
      <c r="H22" s="430"/>
      <c r="I22" s="432">
        <f>G22+H22</f>
        <v>0</v>
      </c>
      <c r="J22" s="433">
        <f>D22+F22+I22</f>
        <v>0</v>
      </c>
      <c r="K22" s="432"/>
      <c r="L22" s="97" t="s">
        <v>32</v>
      </c>
    </row>
    <row r="23" spans="1:14" s="11" customFormat="1">
      <c r="A23" s="236" t="s">
        <v>62</v>
      </c>
      <c r="B23" s="406">
        <f>SUM(B20:B22)</f>
        <v>0</v>
      </c>
      <c r="C23" s="408">
        <f t="shared" ref="C23:J23" si="1">SUM(C20:C22)</f>
        <v>0</v>
      </c>
      <c r="D23" s="406">
        <f t="shared" si="1"/>
        <v>0</v>
      </c>
      <c r="E23" s="408">
        <f t="shared" si="1"/>
        <v>0</v>
      </c>
      <c r="F23" s="406">
        <f t="shared" si="1"/>
        <v>0</v>
      </c>
      <c r="G23" s="408">
        <f t="shared" si="1"/>
        <v>0</v>
      </c>
      <c r="H23" s="406">
        <f t="shared" si="1"/>
        <v>0</v>
      </c>
      <c r="I23" s="408">
        <f>SUM(I20:I22)</f>
        <v>0</v>
      </c>
      <c r="J23" s="406">
        <f t="shared" si="1"/>
        <v>0</v>
      </c>
      <c r="K23" s="408">
        <f>SUM(K20:K22)</f>
        <v>0</v>
      </c>
      <c r="L23" s="97" t="s">
        <v>50</v>
      </c>
    </row>
    <row r="24" spans="1:14" s="11" customFormat="1">
      <c r="A24" s="728"/>
      <c r="B24" s="728"/>
      <c r="C24" s="728"/>
      <c r="D24" s="728"/>
      <c r="E24" s="728"/>
      <c r="F24" s="728"/>
      <c r="G24" s="728"/>
      <c r="H24" s="728"/>
      <c r="I24" s="728"/>
      <c r="J24" s="728"/>
      <c r="K24" s="728"/>
      <c r="L24" s="97"/>
    </row>
    <row r="25" spans="1:14" s="11" customFormat="1">
      <c r="L25" s="98"/>
    </row>
    <row r="26" spans="1:14" s="11" customFormat="1">
      <c r="A26" s="38"/>
      <c r="B26" s="122"/>
      <c r="C26" s="122"/>
      <c r="D26" s="122"/>
      <c r="E26" s="122"/>
      <c r="F26" s="122"/>
      <c r="G26" s="122"/>
      <c r="H26" s="122"/>
      <c r="I26" s="122"/>
      <c r="J26" s="122"/>
      <c r="K26" s="122"/>
      <c r="L26" s="98"/>
    </row>
    <row r="27" spans="1:14" s="11" customFormat="1" ht="12" customHeight="1">
      <c r="A27" s="171"/>
      <c r="B27" s="122"/>
      <c r="C27" s="122"/>
      <c r="D27" s="122"/>
      <c r="E27" s="122"/>
      <c r="F27" s="122"/>
      <c r="G27" s="122"/>
      <c r="H27" s="122"/>
      <c r="I27" s="122"/>
      <c r="J27" s="122"/>
      <c r="K27" s="122"/>
      <c r="L27" s="98"/>
    </row>
    <row r="28" spans="1:14" s="11" customFormat="1" ht="12" customHeight="1">
      <c r="A28" s="171"/>
      <c r="B28" s="122"/>
      <c r="C28" s="122"/>
      <c r="D28" s="122"/>
      <c r="E28" s="122"/>
      <c r="F28" s="122"/>
      <c r="G28" s="122"/>
      <c r="H28" s="122"/>
      <c r="I28" s="122"/>
      <c r="J28" s="122"/>
      <c r="K28" s="122"/>
      <c r="L28" s="98"/>
    </row>
    <row r="29" spans="1:14" s="11" customFormat="1" ht="12" customHeight="1">
      <c r="A29" s="47"/>
      <c r="B29" s="48"/>
      <c r="C29" s="48"/>
      <c r="D29" s="48"/>
      <c r="E29" s="48"/>
      <c r="F29" s="48"/>
      <c r="G29" s="48"/>
      <c r="H29" s="48"/>
      <c r="I29" s="48"/>
      <c r="J29" s="48"/>
      <c r="K29" s="48"/>
      <c r="L29" s="98"/>
    </row>
    <row r="30" spans="1:14" s="11" customFormat="1" ht="15.75">
      <c r="A30" s="75"/>
      <c r="B30" s="76"/>
      <c r="C30" s="76"/>
      <c r="D30" s="76"/>
      <c r="E30" s="76"/>
      <c r="F30" s="76"/>
      <c r="G30" s="76"/>
      <c r="H30" s="76"/>
      <c r="I30" s="76"/>
      <c r="J30" s="76"/>
      <c r="K30" s="76"/>
      <c r="L30" s="98"/>
    </row>
    <row r="31" spans="1:14" ht="71.25" customHeight="1">
      <c r="A31" s="588"/>
      <c r="B31" s="588"/>
      <c r="C31" s="588"/>
      <c r="D31" s="588"/>
      <c r="E31" s="588"/>
      <c r="F31" s="588"/>
      <c r="G31" s="588"/>
      <c r="H31" s="588"/>
      <c r="I31" s="588"/>
      <c r="J31" s="588"/>
      <c r="K31" s="588"/>
    </row>
    <row r="32" spans="1:14" ht="39.75" customHeight="1">
      <c r="A32" s="588"/>
      <c r="B32" s="588"/>
      <c r="C32" s="588"/>
      <c r="D32" s="588"/>
      <c r="E32" s="588"/>
      <c r="F32" s="588"/>
      <c r="G32" s="588"/>
      <c r="H32" s="588"/>
      <c r="I32" s="588"/>
      <c r="J32" s="588"/>
      <c r="K32" s="588"/>
    </row>
    <row r="33" spans="1:11" ht="58.5" customHeight="1">
      <c r="A33" s="588"/>
      <c r="B33" s="588"/>
      <c r="C33" s="588"/>
      <c r="D33" s="588"/>
      <c r="E33" s="588"/>
      <c r="F33" s="588"/>
      <c r="G33" s="588"/>
      <c r="H33" s="588"/>
      <c r="I33" s="588"/>
      <c r="J33" s="588"/>
      <c r="K33" s="588"/>
    </row>
    <row r="34" spans="1:11" ht="69" customHeight="1">
      <c r="A34" s="588"/>
      <c r="B34" s="588"/>
      <c r="C34" s="588"/>
      <c r="D34" s="588"/>
      <c r="E34" s="588"/>
      <c r="F34" s="588"/>
      <c r="G34" s="588"/>
      <c r="H34" s="588"/>
      <c r="I34" s="588"/>
      <c r="J34" s="588"/>
      <c r="K34" s="588"/>
    </row>
    <row r="35" spans="1:11">
      <c r="A35" s="70"/>
      <c r="B35" s="63"/>
      <c r="C35" s="63"/>
      <c r="D35" s="63"/>
      <c r="E35" s="63"/>
      <c r="F35" s="63"/>
      <c r="G35" s="63"/>
      <c r="H35" s="63"/>
      <c r="I35" s="63"/>
      <c r="J35" s="63"/>
      <c r="K35" s="63"/>
    </row>
    <row r="37" spans="1:11">
      <c r="A37" s="358"/>
      <c r="K37" s="82"/>
    </row>
  </sheetData>
  <customSheetViews>
    <customSheetView guid="{12C66D54-5067-4346-818B-6EAB1C8A9183}" scale="75" showPageBreaks="1" fitToPage="1" printArea="1" view="pageBreakPreview">
      <pane xSplit="1" ySplit="11" topLeftCell="B12" activePane="bottomRight" state="frozen"/>
      <selection pane="bottomRight" activeCell="D15" sqref="D15"/>
      <pageMargins left="0.75" right="0.75" top="1" bottom="1" header="0.5" footer="0.5"/>
      <printOptions horizontalCentered="1"/>
      <pageSetup scale="71" orientation="landscape" r:id="rId1"/>
      <headerFooter alignWithMargins="0">
        <oddFooter>&amp;C&amp;"Times New Roman,Regular"Exhibit I - Detail of Permanent Positions by Category</oddFooter>
      </headerFooter>
    </customSheetView>
    <customSheetView guid="{4148B88B-8ED7-4FDE-9459-DEB244AD0552}" scale="75" showPageBreaks="1" fitToPage="1" printArea="1" view="pageBreakPreview">
      <pane xSplit="1" ySplit="11" topLeftCell="B40" activePane="bottomRight" state="frozen"/>
      <selection pane="bottomRight" activeCell="A47" sqref="A47"/>
      <pageMargins left="0.75" right="0.75" top="1" bottom="1" header="0.5" footer="0.5"/>
      <printOptions horizontalCentered="1"/>
      <pageSetup scale="71" orientation="landscape" r:id="rId2"/>
      <headerFooter alignWithMargins="0">
        <oddFooter>&amp;C&amp;"Times New Roman,Regular"Exhibit I - Detail of Permanent Positions by Category</oddFooter>
      </headerFooter>
    </customSheetView>
    <customSheetView guid="{56C0A34E-45B4-448B-85E5-70B3A8E63333}" scale="75" showPageBreaks="1" fitToPage="1" printArea="1" view="pageBreakPreview">
      <pane xSplit="1" ySplit="11" topLeftCell="B12" activePane="bottomRight" state="frozen"/>
      <selection pane="bottomRight" activeCell="A48" sqref="A48"/>
      <pageMargins left="0.75" right="0.75" top="1" bottom="1" header="0.5" footer="0.5"/>
      <printOptions horizontalCentered="1"/>
      <pageSetup scale="71" orientation="landscape" r:id="rId3"/>
      <headerFooter alignWithMargins="0">
        <oddFooter>&amp;C&amp;"Times New Roman,Regular"Exhibit I - Detail of Permanent Positions by Category</oddFooter>
      </headerFooter>
    </customSheetView>
    <customSheetView guid="{3118AF25-8423-420A-806A-487665220C68}" scale="75" showPageBreaks="1" fitToPage="1" printArea="1" view="pageBreakPreview">
      <pane xSplit="1" ySplit="11" topLeftCell="B12" activePane="bottomRight" state="frozen"/>
      <selection pane="bottomRight" activeCell="J20" sqref="J20"/>
      <pageMargins left="0.75" right="0.75" top="1" bottom="1" header="0.5" footer="0.5"/>
      <printOptions horizontalCentered="1"/>
      <pageSetup scale="71" orientation="landscape" r:id="rId4"/>
      <headerFooter alignWithMargins="0">
        <oddFooter>&amp;C&amp;"Times New Roman,Regular"Exhibit I - Detail of Permanent Positions by Category</oddFooter>
      </headerFooter>
    </customSheetView>
  </customSheetViews>
  <mergeCells count="27">
    <mergeCell ref="A24:K24"/>
    <mergeCell ref="A34:K34"/>
    <mergeCell ref="A31:K31"/>
    <mergeCell ref="A32:K32"/>
    <mergeCell ref="A33:K33"/>
    <mergeCell ref="A1:K1"/>
    <mergeCell ref="A4:K4"/>
    <mergeCell ref="A5:K5"/>
    <mergeCell ref="A6:K6"/>
    <mergeCell ref="A2:K2"/>
    <mergeCell ref="A3:K3"/>
    <mergeCell ref="D9:E9"/>
    <mergeCell ref="E10:E11"/>
    <mergeCell ref="H10:H11"/>
    <mergeCell ref="A7:K7"/>
    <mergeCell ref="A8:K8"/>
    <mergeCell ref="G10:G11"/>
    <mergeCell ref="B10:B11"/>
    <mergeCell ref="C10:C11"/>
    <mergeCell ref="D10:D11"/>
    <mergeCell ref="F10:F11"/>
    <mergeCell ref="F9:K9"/>
    <mergeCell ref="A9:A11"/>
    <mergeCell ref="B9:C9"/>
    <mergeCell ref="K10:K11"/>
    <mergeCell ref="J10:J11"/>
    <mergeCell ref="I10:I11"/>
  </mergeCells>
  <phoneticPr fontId="0" type="noConversion"/>
  <printOptions horizontalCentered="1"/>
  <pageMargins left="0.75" right="0.75" top="1" bottom="1" header="0.5" footer="0.5"/>
  <pageSetup scale="71" orientation="landscape" r:id="rId5"/>
  <headerFooter alignWithMargins="0">
    <oddFooter>&amp;C&amp;"Times New Roman,Regular"Exhibit I - Detail of Permanent Positions by Category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7CF93B99672A4B40B05EA0A949A467D100C0BA5BBE424935499E874FB25CDDE727" ma:contentTypeVersion="13" ma:contentTypeDescription="This is an excel template document" ma:contentTypeScope="" ma:versionID="ef522e980b149ea76a14fec29da35e90">
  <xsd:schema xmlns:xsd="http://www.w3.org/2001/XMLSchema" xmlns:p="http://schemas.microsoft.com/office/2006/metadata/properties" targetNamespace="http://schemas.microsoft.com/office/2006/metadata/properties" ma:root="true" ma:fieldsID="5bfe3949bc64ef8f6cc8d979fab2ee1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CC5A07-A423-4C1A-AA13-7A92C702D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B5142AE-0E62-4FB4-81F7-416964CE4238}">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21236181-8A49-4B3B-AD10-48B5CFDDE1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A. Org Chart</vt:lpstr>
      <vt:lpstr>B. Summary of Requirements </vt:lpstr>
      <vt:lpstr>C. Increases Offsets</vt:lpstr>
      <vt:lpstr>D. Strategic Goals &amp; Objectives</vt:lpstr>
      <vt:lpstr>E. ATB Justification</vt:lpstr>
      <vt:lpstr>F. 2011 Crosswalk</vt:lpstr>
      <vt:lpstr>G. 2012 Crosswalk</vt:lpstr>
      <vt:lpstr>H. Reimbursable Resources</vt:lpstr>
      <vt:lpstr>I. Permanent Positions</vt:lpstr>
      <vt:lpstr>J. Financial Analysis</vt:lpstr>
      <vt:lpstr>K. Summary by Grade</vt:lpstr>
      <vt:lpstr>L. Summary by Object Class</vt:lpstr>
      <vt:lpstr>'B. Summary of Requirements '!DL</vt:lpstr>
      <vt:lpstr>'B. Summary of Requirements '!Print_Area</vt:lpstr>
      <vt:lpstr>'C. Increases Offsets'!Print_Area</vt:lpstr>
      <vt:lpstr>'D. Strategic Goals &amp; Objectives'!Print_Area</vt:lpstr>
      <vt:lpstr>'E. ATB Justification'!Print_Area</vt:lpstr>
      <vt:lpstr>'F. 2011 Crosswalk'!Print_Area</vt:lpstr>
      <vt:lpstr>'G. 2012 Crosswalk'!Print_Area</vt:lpstr>
      <vt:lpstr>'H. Reimbursable Resources'!Print_Area</vt:lpstr>
      <vt:lpstr>'I. Permanent Positions'!Print_Area</vt:lpstr>
      <vt:lpstr>'J. Financial Analysis'!Print_Area</vt:lpstr>
      <vt:lpstr>'K. Summary by Grade'!Print_Area</vt:lpstr>
      <vt:lpstr>'L. Summary by Object Class'!Print_Area</vt:lpstr>
      <vt:lpstr>'H. Reimbursable Resources'!REIMPRO</vt:lpstr>
      <vt:lpstr>'H. Reimbursable Resources'!REIMSOR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jschmaus</cp:lastModifiedBy>
  <cp:lastPrinted>2012-02-07T19:51:54Z</cp:lastPrinted>
  <dcterms:created xsi:type="dcterms:W3CDTF">2003-08-28T20:51:00Z</dcterms:created>
  <dcterms:modified xsi:type="dcterms:W3CDTF">2012-02-08T17:45:14Z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0x0101007CF93B99672A4B40B05EA0A949A467D100C0BA5BBE424935499E874FB25CDDE727</vt:lpwstr>
  </property>
</Properties>
</file>