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005" yWindow="735" windowWidth="15570" windowHeight="9255" tabRatio="847"/>
  </bookViews>
  <sheets>
    <sheet name="A-1. Organization Chart" sheetId="59" r:id="rId1"/>
    <sheet name="A-2. Map" sheetId="58" r:id="rId2"/>
    <sheet name="B. Summary of Requirements " sheetId="45" r:id="rId3"/>
    <sheet name="C. Increases Offsets" sheetId="21" r:id="rId4"/>
    <sheet name="D. Strategic Goals &amp; Objectives" sheetId="65" r:id="rId5"/>
    <sheet name="E. ATB Justification " sheetId="63" r:id="rId6"/>
    <sheet name="F. 2011 Crosswalk" sheetId="2" r:id="rId7"/>
    <sheet name="G. 2012 Crosswalk" sheetId="60" r:id="rId8"/>
    <sheet name="I. Permanent Positions" sheetId="10" r:id="rId9"/>
    <sheet name="J. Financial Analysis (2)" sheetId="66" r:id="rId10"/>
    <sheet name="K. Summary by Grade" sheetId="6" r:id="rId11"/>
    <sheet name="L. Summary by Object Class" sheetId="14" r:id="rId12"/>
    <sheet name="(M) Studies" sheetId="64" r:id="rId13"/>
  </sheets>
  <externalReferences>
    <externalReference r:id="rId14"/>
    <externalReference r:id="rId15"/>
    <externalReference r:id="rId16"/>
    <externalReference r:id="rId17"/>
    <externalReference r:id="rId18"/>
    <externalReference r:id="rId19"/>
    <externalReference r:id="rId20"/>
  </externalReferences>
  <definedNames>
    <definedName name="\P">#REF!</definedName>
    <definedName name="_10POS_BY_CAT" localSheetId="9">'[1]Summ Atty Agt'!#REF!</definedName>
    <definedName name="_11POS_BY_CAT" localSheetId="12">#REF!</definedName>
    <definedName name="_11POS_BY_CAT" localSheetId="0">#REF!</definedName>
    <definedName name="_11POS_BY_CAT" localSheetId="1">#REF!</definedName>
    <definedName name="_11POS_BY_CAT" localSheetId="4">#REF!</definedName>
    <definedName name="_11POS_BY_CAT" localSheetId="5">#REF!</definedName>
    <definedName name="_11POS_BY_CAT" localSheetId="7">#REF!</definedName>
    <definedName name="_11POS_BY_CAT" localSheetId="9">#REF!</definedName>
    <definedName name="_11POS_BY_CAT">#REF!</definedName>
    <definedName name="_12POS_BY_CAT">#REF!</definedName>
    <definedName name="_14S_E">#REF!</definedName>
    <definedName name="_1ATTORNEY_SUPP" localSheetId="0">#REF!</definedName>
    <definedName name="_1ATTORNEY_SUPP" localSheetId="1">#REF!</definedName>
    <definedName name="_1ATTORNEY_SUPP" localSheetId="2">#REF!</definedName>
    <definedName name="_1ATTORNEY_SUPP">#REF!</definedName>
    <definedName name="_2ANN_INCR">#REF!</definedName>
    <definedName name="_2ATTORNEY_SUPP" localSheetId="12">#REF!</definedName>
    <definedName name="_2ATTORNEY_SUPP" localSheetId="0">#REF!</definedName>
    <definedName name="_2ATTORNEY_SUPP" localSheetId="1">#REF!</definedName>
    <definedName name="_2ATTORNEY_SUPP" localSheetId="4">#REF!</definedName>
    <definedName name="_2ATTORNEY_SUPP" localSheetId="5">#REF!</definedName>
    <definedName name="_2ATTORNEY_SUPP" localSheetId="7">#REF!</definedName>
    <definedName name="_2ATTORNEY_SUPP" localSheetId="9">#REF!</definedName>
    <definedName name="_2ATTORNEY_SUPP">#REF!</definedName>
    <definedName name="_2GA_ROLLUP">#REF!</definedName>
    <definedName name="_3ATTORNEY_SUPP">#REF!</definedName>
    <definedName name="_3GA_ROLLUP" localSheetId="2">'B. Summary of Requirements '!#REF!</definedName>
    <definedName name="_3GA_ROLLUP">#REF!</definedName>
    <definedName name="_3POS_BY_CAT">#REF!</definedName>
    <definedName name="_4GA_ROLLUP" localSheetId="4">#REF!</definedName>
    <definedName name="_5ATTORNEY_SUPP">#REF!</definedName>
    <definedName name="_5GA_ROLLUP">#REF!</definedName>
    <definedName name="_5POS_BY_CAT">#REF!</definedName>
    <definedName name="_6GA_ROLLUP" localSheetId="9">'[1]Sum of Req'!#REF!</definedName>
    <definedName name="_6GA_ROLLUP">#REF!</definedName>
    <definedName name="_7GA_ROLLUP" localSheetId="12">#REF!</definedName>
    <definedName name="_7GA_ROLLUP" localSheetId="0">#REF!</definedName>
    <definedName name="_7GA_ROLLUP" localSheetId="1">#REF!</definedName>
    <definedName name="_7GA_ROLLUP" localSheetId="4">#REF!</definedName>
    <definedName name="_7GA_ROLLUP" localSheetId="5">#REF!</definedName>
    <definedName name="_7GA_ROLLUP" localSheetId="7">#REF!</definedName>
    <definedName name="_7GA_ROLLUP" localSheetId="9">#REF!</definedName>
    <definedName name="_7GA_ROLLUP">#REF!</definedName>
    <definedName name="_8POS_BY_CAT" localSheetId="2">#REF!</definedName>
    <definedName name="_98">#REF!</definedName>
    <definedName name="_99">#REF!</definedName>
    <definedName name="_9GA_ROLLUP">#REF!</definedName>
    <definedName name="_9POS_BY_CAT" localSheetId="4">#REF!</definedName>
    <definedName name="_9POS_BY_CAT">#REF!</definedName>
    <definedName name="_ANN1">#REF!</definedName>
    <definedName name="_BOC1110">#REF!</definedName>
    <definedName name="_BOC1130">#REF!</definedName>
    <definedName name="_BOC1150">#REF!</definedName>
    <definedName name="_BOC1152">#REF!</definedName>
    <definedName name="_BOC1154">#REF!</definedName>
    <definedName name="_BOC1160">#REF!</definedName>
    <definedName name="_BOC1180">#REF!</definedName>
    <definedName name="_BOC1200">#REF!</definedName>
    <definedName name="_BOC1216">#REF!</definedName>
    <definedName name="_BOC1260">#REF!</definedName>
    <definedName name="_BOC1270">#REF!</definedName>
    <definedName name="_BOC1300">#REF!</definedName>
    <definedName name="_BOC1360">#REF!</definedName>
    <definedName name="A">#REF!</definedName>
    <definedName name="ALL">#REF!</definedName>
    <definedName name="ANNUAL_INCR">#REF!</definedName>
    <definedName name="asdfasdfasd">'[2]Domestic Agent'!$D$66</definedName>
    <definedName name="Base_Fiscal_Year">[3]Named!$C$7</definedName>
    <definedName name="BenefitsRate">#REF!</definedName>
    <definedName name="Buckets">#REF!</definedName>
    <definedName name="CalcDatabase">#REF!</definedName>
    <definedName name="components">[4]lists!$D$4:$D$39</definedName>
    <definedName name="Cost_Agent_BY">#REF!</definedName>
    <definedName name="Cost_Agent_BY1">#REF!</definedName>
    <definedName name="Cost_Agent_BY2">#REF!</definedName>
    <definedName name="Cost_Agent_BY3">#REF!</definedName>
    <definedName name="Cost_Agent_BY4">#REF!</definedName>
    <definedName name="Cost_Agent_BY5">#REF!</definedName>
    <definedName name="CSRDF">#REF!</definedName>
    <definedName name="CSRS">#REF!</definedName>
    <definedName name="D">#REF!</definedName>
    <definedName name="DetailDatabase">#REF!</definedName>
    <definedName name="DL" localSheetId="0">#REF!</definedName>
    <definedName name="DL" localSheetId="1">#REF!</definedName>
    <definedName name="DL" localSheetId="2">'B. Summary of Requirements '!$A$3:$X$56</definedName>
    <definedName name="DL">#REF!</definedName>
    <definedName name="E">#REF!</definedName>
    <definedName name="EQUIPMENT">#REF!</definedName>
    <definedName name="EXECSUPP" localSheetId="12">#REF!</definedName>
    <definedName name="EXECSUPP" localSheetId="0">#REF!</definedName>
    <definedName name="EXECSUPP" localSheetId="1">#REF!</definedName>
    <definedName name="EXECSUPP" localSheetId="2">'B. Summary of Requirements '!#REF!</definedName>
    <definedName name="EXECSUPP" localSheetId="4">#REF!</definedName>
    <definedName name="EXECSUPP" localSheetId="5">#REF!</definedName>
    <definedName name="EXECSUPP" localSheetId="7">#REF!</definedName>
    <definedName name="EXECSUPP" localSheetId="9">'[1]Sum of Req'!#REF!</definedName>
    <definedName name="EXECSUPP">#REF!</definedName>
    <definedName name="F">#REF!</definedName>
    <definedName name="FERS">#REF!</definedName>
    <definedName name="FICA">#REF!</definedName>
    <definedName name="First11.1">#REF!</definedName>
    <definedName name="First11.5">#REF!</definedName>
    <definedName name="First12.1">#REF!</definedName>
    <definedName name="First21.0">#REF!</definedName>
    <definedName name="First22.0">#REF!</definedName>
    <definedName name="First23.1">#REF!</definedName>
    <definedName name="First23.2">#REF!</definedName>
    <definedName name="First23.3">#REF!</definedName>
    <definedName name="First24.0">#REF!</definedName>
    <definedName name="First25.2">#REF!</definedName>
    <definedName name="First25.3">#REF!</definedName>
    <definedName name="First25.6">#REF!</definedName>
    <definedName name="First26.0">#REF!</definedName>
    <definedName name="First31.0">#REF!</definedName>
    <definedName name="First32.0">#REF!</definedName>
    <definedName name="FirstEnterprise">#REF!</definedName>
    <definedName name="FirstLing">#REF!</definedName>
    <definedName name="FirstMult">#REF!</definedName>
    <definedName name="FirstPCS">#REF!</definedName>
    <definedName name="FirstPEPI">#REF!</definedName>
    <definedName name="FirstTot">#REF!</definedName>
    <definedName name="FirstTrain">#REF!</definedName>
    <definedName name="FTE_Agent_Hires_BY">#REF!</definedName>
    <definedName name="FTE_Agent_Hires_BY1">[5]!FTE_Agent_Hires_BY1</definedName>
    <definedName name="FTE_Agent_Hires_BY2">#REF!</definedName>
    <definedName name="FTE_Agent_Hires_BY3">#REF!</definedName>
    <definedName name="FTE_Agent_Hires_BY4">#REF!</definedName>
    <definedName name="FTE_Agent_Hires_BY5">#REF!</definedName>
    <definedName name="FTE_Agent_Hires_CY">#REF!</definedName>
    <definedName name="FTE_Agent_Hires_PY">#REF!</definedName>
    <definedName name="FTE_Insp_Hires_BY">#REF!</definedName>
    <definedName name="FTE_Insp_Hires_BY1">#REF!</definedName>
    <definedName name="FTE_Insp_Hires_BY2">#REF!</definedName>
    <definedName name="FTE_Insp_Hires_BY3">#REF!</definedName>
    <definedName name="FTE_Insp_Hires_BY4">#REF!</definedName>
    <definedName name="FTE_Insp_Hires_BY5">#REF!</definedName>
    <definedName name="FTE_Insp_Hires_CY">#REF!</definedName>
    <definedName name="FTE_Insp_Hires_PY">#REF!</definedName>
    <definedName name="FTE_Other_Hires_BY">#REF!</definedName>
    <definedName name="FTE_Other_Hires_BY1">#REF!</definedName>
    <definedName name="FTE_Other_Hires_BY2">#REF!</definedName>
    <definedName name="FTE_Other_Hires_BY3">#REF!</definedName>
    <definedName name="FTE_Other_Hires_BY4">#REF!</definedName>
    <definedName name="FTE_Other_Hires_BY5">#REF!</definedName>
    <definedName name="FTE_Other_Hires_CY">#REF!</definedName>
    <definedName name="FTE_Other_Hires_PY">#REF!</definedName>
    <definedName name="FY_1998">#REF!</definedName>
    <definedName name="FY_1999">#REF!</definedName>
    <definedName name="FY_2000">#REF!</definedName>
    <definedName name="FY_2001">#REF!</definedName>
    <definedName name="FY_2002">#REF!</definedName>
    <definedName name="FY_2003">#REF!</definedName>
    <definedName name="FY_2004">#REF!</definedName>
    <definedName name="FY0711.1" localSheetId="12">#REF!</definedName>
    <definedName name="FY0711.1" localSheetId="0">#REF!</definedName>
    <definedName name="FY0711.1" localSheetId="1">#REF!</definedName>
    <definedName name="FY0711.1" localSheetId="4">#REF!</definedName>
    <definedName name="FY0711.1" localSheetId="5">#REF!</definedName>
    <definedName name="FY0711.1" localSheetId="7">#REF!</definedName>
    <definedName name="FY0711.1" localSheetId="9">#REF!</definedName>
    <definedName name="FY0711.1">#REF!</definedName>
    <definedName name="FY0711.5" localSheetId="12">#REF!</definedName>
    <definedName name="FY0711.5" localSheetId="0">#REF!</definedName>
    <definedName name="FY0711.5" localSheetId="1">#REF!</definedName>
    <definedName name="FY0711.5" localSheetId="4">#REF!</definedName>
    <definedName name="FY0711.5" localSheetId="5">#REF!</definedName>
    <definedName name="FY0711.5" localSheetId="7">#REF!</definedName>
    <definedName name="FY0711.5" localSheetId="9">#REF!</definedName>
    <definedName name="FY0711.5">#REF!</definedName>
    <definedName name="FY0712.1" localSheetId="12">#REF!</definedName>
    <definedName name="FY0712.1" localSheetId="0">#REF!</definedName>
    <definedName name="FY0712.1" localSheetId="1">#REF!</definedName>
    <definedName name="FY0712.1" localSheetId="4">#REF!</definedName>
    <definedName name="FY0712.1" localSheetId="5">#REF!</definedName>
    <definedName name="FY0712.1" localSheetId="7">#REF!</definedName>
    <definedName name="FY0712.1" localSheetId="9">#REF!</definedName>
    <definedName name="FY0712.1">#REF!</definedName>
    <definedName name="FY0721.0" localSheetId="12">#REF!</definedName>
    <definedName name="FY0721.0" localSheetId="0">#REF!</definedName>
    <definedName name="FY0721.0" localSheetId="1">#REF!</definedName>
    <definedName name="FY0721.0" localSheetId="4">#REF!</definedName>
    <definedName name="FY0721.0" localSheetId="5">#REF!</definedName>
    <definedName name="FY0721.0" localSheetId="7">#REF!</definedName>
    <definedName name="FY0721.0" localSheetId="9">#REF!</definedName>
    <definedName name="FY0721.0">#REF!</definedName>
    <definedName name="FY0722.0" localSheetId="12">#REF!</definedName>
    <definedName name="FY0722.0" localSheetId="0">#REF!</definedName>
    <definedName name="FY0722.0" localSheetId="1">#REF!</definedName>
    <definedName name="FY0722.0" localSheetId="4">#REF!</definedName>
    <definedName name="FY0722.0" localSheetId="5">#REF!</definedName>
    <definedName name="FY0722.0" localSheetId="7">#REF!</definedName>
    <definedName name="FY0722.0" localSheetId="9">#REF!</definedName>
    <definedName name="FY0722.0">#REF!</definedName>
    <definedName name="FY0723.1" localSheetId="12">#REF!</definedName>
    <definedName name="FY0723.1" localSheetId="0">#REF!</definedName>
    <definedName name="FY0723.1" localSheetId="1">#REF!</definedName>
    <definedName name="FY0723.1" localSheetId="4">#REF!</definedName>
    <definedName name="FY0723.1" localSheetId="5">#REF!</definedName>
    <definedName name="FY0723.1" localSheetId="7">#REF!</definedName>
    <definedName name="FY0723.1" localSheetId="9">#REF!</definedName>
    <definedName name="FY0723.1">#REF!</definedName>
    <definedName name="FY0723.2" localSheetId="12">#REF!</definedName>
    <definedName name="FY0723.2" localSheetId="0">#REF!</definedName>
    <definedName name="FY0723.2" localSheetId="1">#REF!</definedName>
    <definedName name="FY0723.2" localSheetId="4">#REF!</definedName>
    <definedName name="FY0723.2" localSheetId="5">#REF!</definedName>
    <definedName name="FY0723.2" localSheetId="7">#REF!</definedName>
    <definedName name="FY0723.2" localSheetId="9">#REF!</definedName>
    <definedName name="FY0723.2">#REF!</definedName>
    <definedName name="FY0723.3" localSheetId="12">#REF!</definedName>
    <definedName name="FY0723.3" localSheetId="0">#REF!</definedName>
    <definedName name="FY0723.3" localSheetId="1">#REF!</definedName>
    <definedName name="FY0723.3" localSheetId="4">#REF!</definedName>
    <definedName name="FY0723.3" localSheetId="5">#REF!</definedName>
    <definedName name="FY0723.3" localSheetId="7">#REF!</definedName>
    <definedName name="FY0723.3" localSheetId="9">#REF!</definedName>
    <definedName name="FY0723.3">#REF!</definedName>
    <definedName name="FY0724.0" localSheetId="12">#REF!</definedName>
    <definedName name="FY0724.0" localSheetId="0">#REF!</definedName>
    <definedName name="FY0724.0" localSheetId="1">#REF!</definedName>
    <definedName name="FY0724.0" localSheetId="4">#REF!</definedName>
    <definedName name="FY0724.0" localSheetId="5">#REF!</definedName>
    <definedName name="FY0724.0" localSheetId="7">#REF!</definedName>
    <definedName name="FY0724.0" localSheetId="9">#REF!</definedName>
    <definedName name="FY0724.0">#REF!</definedName>
    <definedName name="FY0725.2" localSheetId="12">#REF!</definedName>
    <definedName name="FY0725.2" localSheetId="0">#REF!</definedName>
    <definedName name="FY0725.2" localSheetId="1">#REF!</definedName>
    <definedName name="FY0725.2" localSheetId="4">#REF!</definedName>
    <definedName name="FY0725.2" localSheetId="5">#REF!</definedName>
    <definedName name="FY0725.2" localSheetId="7">#REF!</definedName>
    <definedName name="FY0725.2" localSheetId="9">#REF!</definedName>
    <definedName name="FY0725.2">#REF!</definedName>
    <definedName name="FY0725.3" localSheetId="12">#REF!</definedName>
    <definedName name="FY0725.3" localSheetId="0">#REF!</definedName>
    <definedName name="FY0725.3" localSheetId="1">#REF!</definedName>
    <definedName name="FY0725.3" localSheetId="4">#REF!</definedName>
    <definedName name="FY0725.3" localSheetId="5">#REF!</definedName>
    <definedName name="FY0725.3" localSheetId="7">#REF!</definedName>
    <definedName name="FY0725.3" localSheetId="9">#REF!</definedName>
    <definedName name="FY0725.3">#REF!</definedName>
    <definedName name="FY0725.6" localSheetId="12">#REF!</definedName>
    <definedName name="FY0725.6" localSheetId="0">#REF!</definedName>
    <definedName name="FY0725.6" localSheetId="1">#REF!</definedName>
    <definedName name="FY0725.6" localSheetId="4">#REF!</definedName>
    <definedName name="FY0725.6" localSheetId="5">#REF!</definedName>
    <definedName name="FY0725.6" localSheetId="7">#REF!</definedName>
    <definedName name="FY0725.6" localSheetId="9">#REF!</definedName>
    <definedName name="FY0725.6">#REF!</definedName>
    <definedName name="FY0726.0" localSheetId="12">#REF!</definedName>
    <definedName name="FY0726.0" localSheetId="0">#REF!</definedName>
    <definedName name="FY0726.0" localSheetId="1">#REF!</definedName>
    <definedName name="FY0726.0" localSheetId="4">#REF!</definedName>
    <definedName name="FY0726.0" localSheetId="5">#REF!</definedName>
    <definedName name="FY0726.0" localSheetId="7">#REF!</definedName>
    <definedName name="FY0726.0" localSheetId="9">#REF!</definedName>
    <definedName name="FY0726.0">#REF!</definedName>
    <definedName name="FY0731.0" localSheetId="12">#REF!</definedName>
    <definedName name="FY0731.0" localSheetId="0">#REF!</definedName>
    <definedName name="FY0731.0" localSheetId="1">#REF!</definedName>
    <definedName name="FY0731.0" localSheetId="4">#REF!</definedName>
    <definedName name="FY0731.0" localSheetId="5">#REF!</definedName>
    <definedName name="FY0731.0" localSheetId="7">#REF!</definedName>
    <definedName name="FY0731.0" localSheetId="9">#REF!</definedName>
    <definedName name="FY0731.0">#REF!</definedName>
    <definedName name="FY0732.0" localSheetId="12">#REF!</definedName>
    <definedName name="FY0732.0" localSheetId="0">#REF!</definedName>
    <definedName name="FY0732.0" localSheetId="1">#REF!</definedName>
    <definedName name="FY0732.0" localSheetId="4">#REF!</definedName>
    <definedName name="FY0732.0" localSheetId="5">#REF!</definedName>
    <definedName name="FY0732.0" localSheetId="7">#REF!</definedName>
    <definedName name="FY0732.0" localSheetId="9">#REF!</definedName>
    <definedName name="FY0732.0">#REF!</definedName>
    <definedName name="FY07Ling" localSheetId="12">#REF!</definedName>
    <definedName name="FY07Ling" localSheetId="0">#REF!</definedName>
    <definedName name="FY07Ling" localSheetId="1">#REF!</definedName>
    <definedName name="FY07Ling" localSheetId="4">#REF!</definedName>
    <definedName name="FY07Ling" localSheetId="5">#REF!</definedName>
    <definedName name="FY07Ling" localSheetId="7">#REF!</definedName>
    <definedName name="FY07Ling" localSheetId="9">#REF!</definedName>
    <definedName name="FY07Ling">#REF!</definedName>
    <definedName name="FY07Mult" localSheetId="12">#REF!</definedName>
    <definedName name="FY07Mult" localSheetId="0">#REF!</definedName>
    <definedName name="FY07Mult" localSheetId="1">#REF!</definedName>
    <definedName name="FY07Mult" localSheetId="4">#REF!</definedName>
    <definedName name="FY07Mult" localSheetId="5">#REF!</definedName>
    <definedName name="FY07Mult" localSheetId="7">#REF!</definedName>
    <definedName name="FY07Mult" localSheetId="9">#REF!</definedName>
    <definedName name="FY07Mult">#REF!</definedName>
    <definedName name="FY07PEPI" localSheetId="12">#REF!</definedName>
    <definedName name="FY07PEPI" localSheetId="0">#REF!</definedName>
    <definedName name="FY07PEPI" localSheetId="1">#REF!</definedName>
    <definedName name="FY07PEPI" localSheetId="4">#REF!</definedName>
    <definedName name="FY07PEPI" localSheetId="5">#REF!</definedName>
    <definedName name="FY07PEPI" localSheetId="7">#REF!</definedName>
    <definedName name="FY07PEPI" localSheetId="9">#REF!</definedName>
    <definedName name="FY07PEPI">#REF!</definedName>
    <definedName name="FY07Tot" localSheetId="12">#REF!</definedName>
    <definedName name="FY07Tot" localSheetId="0">#REF!</definedName>
    <definedName name="FY07Tot" localSheetId="1">#REF!</definedName>
    <definedName name="FY07Tot" localSheetId="4">#REF!</definedName>
    <definedName name="FY07Tot" localSheetId="5">#REF!</definedName>
    <definedName name="FY07Tot" localSheetId="7">#REF!</definedName>
    <definedName name="FY07Tot" localSheetId="9">#REF!</definedName>
    <definedName name="FY07Tot">#REF!</definedName>
    <definedName name="FY07Train" localSheetId="12">#REF!</definedName>
    <definedName name="FY07Train" localSheetId="0">#REF!</definedName>
    <definedName name="FY07Train" localSheetId="1">#REF!</definedName>
    <definedName name="FY07Train" localSheetId="4">#REF!</definedName>
    <definedName name="FY07Train" localSheetId="5">#REF!</definedName>
    <definedName name="FY07Train" localSheetId="7">#REF!</definedName>
    <definedName name="FY07Train" localSheetId="9">#REF!</definedName>
    <definedName name="FY07Train">#REF!</definedName>
    <definedName name="FY0811.1" localSheetId="12">#REF!</definedName>
    <definedName name="FY0811.1" localSheetId="0">#REF!</definedName>
    <definedName name="FY0811.1" localSheetId="1">#REF!</definedName>
    <definedName name="FY0811.1" localSheetId="4">#REF!</definedName>
    <definedName name="FY0811.1" localSheetId="5">#REF!</definedName>
    <definedName name="FY0811.1" localSheetId="7">#REF!</definedName>
    <definedName name="FY0811.1" localSheetId="9">#REF!</definedName>
    <definedName name="FY0811.1">#REF!</definedName>
    <definedName name="FY0811.5" localSheetId="12">#REF!</definedName>
    <definedName name="FY0811.5" localSheetId="0">#REF!</definedName>
    <definedName name="FY0811.5" localSheetId="1">#REF!</definedName>
    <definedName name="FY0811.5" localSheetId="4">#REF!</definedName>
    <definedName name="FY0811.5" localSheetId="5">#REF!</definedName>
    <definedName name="FY0811.5" localSheetId="7">#REF!</definedName>
    <definedName name="FY0811.5" localSheetId="9">#REF!</definedName>
    <definedName name="FY0811.5">#REF!</definedName>
    <definedName name="FY0812.1" localSheetId="12">#REF!</definedName>
    <definedName name="FY0812.1" localSheetId="0">#REF!</definedName>
    <definedName name="FY0812.1" localSheetId="1">#REF!</definedName>
    <definedName name="FY0812.1" localSheetId="4">#REF!</definedName>
    <definedName name="FY0812.1" localSheetId="5">#REF!</definedName>
    <definedName name="FY0812.1" localSheetId="7">#REF!</definedName>
    <definedName name="FY0812.1" localSheetId="9">#REF!</definedName>
    <definedName name="FY0812.1">#REF!</definedName>
    <definedName name="FY0821.0" localSheetId="12">#REF!</definedName>
    <definedName name="FY0821.0" localSheetId="0">#REF!</definedName>
    <definedName name="FY0821.0" localSheetId="1">#REF!</definedName>
    <definedName name="FY0821.0" localSheetId="4">#REF!</definedName>
    <definedName name="FY0821.0" localSheetId="5">#REF!</definedName>
    <definedName name="FY0821.0" localSheetId="7">#REF!</definedName>
    <definedName name="FY0821.0" localSheetId="9">#REF!</definedName>
    <definedName name="FY0821.0">#REF!</definedName>
    <definedName name="FY0822.0" localSheetId="12">#REF!</definedName>
    <definedName name="FY0822.0" localSheetId="0">#REF!</definedName>
    <definedName name="FY0822.0" localSheetId="1">#REF!</definedName>
    <definedName name="FY0822.0" localSheetId="4">#REF!</definedName>
    <definedName name="FY0822.0" localSheetId="5">#REF!</definedName>
    <definedName name="FY0822.0" localSheetId="7">#REF!</definedName>
    <definedName name="FY0822.0" localSheetId="9">#REF!</definedName>
    <definedName name="FY0822.0">#REF!</definedName>
    <definedName name="FY0823.1" localSheetId="12">#REF!</definedName>
    <definedName name="FY0823.1" localSheetId="0">#REF!</definedName>
    <definedName name="FY0823.1" localSheetId="1">#REF!</definedName>
    <definedName name="FY0823.1" localSheetId="4">#REF!</definedName>
    <definedName name="FY0823.1" localSheetId="5">#REF!</definedName>
    <definedName name="FY0823.1" localSheetId="7">#REF!</definedName>
    <definedName name="FY0823.1" localSheetId="9">#REF!</definedName>
    <definedName name="FY0823.1">#REF!</definedName>
    <definedName name="FY0823.2" localSheetId="12">#REF!</definedName>
    <definedName name="FY0823.2" localSheetId="0">#REF!</definedName>
    <definedName name="FY0823.2" localSheetId="1">#REF!</definedName>
    <definedName name="FY0823.2" localSheetId="4">#REF!</definedName>
    <definedName name="FY0823.2" localSheetId="5">#REF!</definedName>
    <definedName name="FY0823.2" localSheetId="7">#REF!</definedName>
    <definedName name="FY0823.2" localSheetId="9">#REF!</definedName>
    <definedName name="FY0823.2">#REF!</definedName>
    <definedName name="FY0823.3" localSheetId="12">#REF!</definedName>
    <definedName name="FY0823.3" localSheetId="0">#REF!</definedName>
    <definedName name="FY0823.3" localSheetId="1">#REF!</definedName>
    <definedName name="FY0823.3" localSheetId="4">#REF!</definedName>
    <definedName name="FY0823.3" localSheetId="5">#REF!</definedName>
    <definedName name="FY0823.3" localSheetId="7">#REF!</definedName>
    <definedName name="FY0823.3" localSheetId="9">#REF!</definedName>
    <definedName name="FY0823.3">#REF!</definedName>
    <definedName name="FY0824.0" localSheetId="12">#REF!</definedName>
    <definedName name="FY0824.0" localSheetId="0">#REF!</definedName>
    <definedName name="FY0824.0" localSheetId="1">#REF!</definedName>
    <definedName name="FY0824.0" localSheetId="4">#REF!</definedName>
    <definedName name="FY0824.0" localSheetId="5">#REF!</definedName>
    <definedName name="FY0824.0" localSheetId="7">#REF!</definedName>
    <definedName name="FY0824.0" localSheetId="9">#REF!</definedName>
    <definedName name="FY0824.0">#REF!</definedName>
    <definedName name="FY0825.2" localSheetId="12">#REF!</definedName>
    <definedName name="FY0825.2" localSheetId="0">#REF!</definedName>
    <definedName name="FY0825.2" localSheetId="1">#REF!</definedName>
    <definedName name="FY0825.2" localSheetId="4">#REF!</definedName>
    <definedName name="FY0825.2" localSheetId="5">#REF!</definedName>
    <definedName name="FY0825.2" localSheetId="7">#REF!</definedName>
    <definedName name="FY0825.2" localSheetId="9">#REF!</definedName>
    <definedName name="FY0825.2">#REF!</definedName>
    <definedName name="FY0825.3" localSheetId="12">#REF!</definedName>
    <definedName name="FY0825.3" localSheetId="0">#REF!</definedName>
    <definedName name="FY0825.3" localSheetId="1">#REF!</definedName>
    <definedName name="FY0825.3" localSheetId="4">#REF!</definedName>
    <definedName name="FY0825.3" localSheetId="5">#REF!</definedName>
    <definedName name="FY0825.3" localSheetId="7">#REF!</definedName>
    <definedName name="FY0825.3" localSheetId="9">#REF!</definedName>
    <definedName name="FY0825.3">#REF!</definedName>
    <definedName name="FY0825.6" localSheetId="12">#REF!</definedName>
    <definedName name="FY0825.6" localSheetId="0">#REF!</definedName>
    <definedName name="FY0825.6" localSheetId="1">#REF!</definedName>
    <definedName name="FY0825.6" localSheetId="4">#REF!</definedName>
    <definedName name="FY0825.6" localSheetId="5">#REF!</definedName>
    <definedName name="FY0825.6" localSheetId="7">#REF!</definedName>
    <definedName name="FY0825.6" localSheetId="9">#REF!</definedName>
    <definedName name="FY0825.6">#REF!</definedName>
    <definedName name="FY0826.0" localSheetId="12">#REF!</definedName>
    <definedName name="FY0826.0" localSheetId="0">#REF!</definedName>
    <definedName name="FY0826.0" localSheetId="1">#REF!</definedName>
    <definedName name="FY0826.0" localSheetId="4">#REF!</definedName>
    <definedName name="FY0826.0" localSheetId="5">#REF!</definedName>
    <definedName name="FY0826.0" localSheetId="7">#REF!</definedName>
    <definedName name="FY0826.0" localSheetId="9">#REF!</definedName>
    <definedName name="FY0826.0">#REF!</definedName>
    <definedName name="FY0831.0" localSheetId="12">#REF!</definedName>
    <definedName name="FY0831.0" localSheetId="0">#REF!</definedName>
    <definedName name="FY0831.0" localSheetId="1">#REF!</definedName>
    <definedName name="FY0831.0" localSheetId="4">#REF!</definedName>
    <definedName name="FY0831.0" localSheetId="5">#REF!</definedName>
    <definedName name="FY0831.0" localSheetId="7">#REF!</definedName>
    <definedName name="FY0831.0" localSheetId="9">#REF!</definedName>
    <definedName name="FY0831.0">#REF!</definedName>
    <definedName name="FY0832.0" localSheetId="12">#REF!</definedName>
    <definedName name="FY0832.0" localSheetId="0">#REF!</definedName>
    <definedName name="FY0832.0" localSheetId="1">#REF!</definedName>
    <definedName name="FY0832.0" localSheetId="4">#REF!</definedName>
    <definedName name="FY0832.0" localSheetId="5">#REF!</definedName>
    <definedName name="FY0832.0" localSheetId="7">#REF!</definedName>
    <definedName name="FY0832.0" localSheetId="9">#REF!</definedName>
    <definedName name="FY0832.0">#REF!</definedName>
    <definedName name="FY08Ling" localSheetId="12">#REF!</definedName>
    <definedName name="FY08Ling" localSheetId="0">#REF!</definedName>
    <definedName name="FY08Ling" localSheetId="1">#REF!</definedName>
    <definedName name="FY08Ling" localSheetId="4">#REF!</definedName>
    <definedName name="FY08Ling" localSheetId="5">#REF!</definedName>
    <definedName name="FY08Ling" localSheetId="7">#REF!</definedName>
    <definedName name="FY08Ling" localSheetId="9">#REF!</definedName>
    <definedName name="FY08Ling">#REF!</definedName>
    <definedName name="FY08Mult" localSheetId="12">#REF!</definedName>
    <definedName name="FY08Mult" localSheetId="0">#REF!</definedName>
    <definedName name="FY08Mult" localSheetId="1">#REF!</definedName>
    <definedName name="FY08Mult" localSheetId="4">#REF!</definedName>
    <definedName name="FY08Mult" localSheetId="5">#REF!</definedName>
    <definedName name="FY08Mult" localSheetId="7">#REF!</definedName>
    <definedName name="FY08Mult" localSheetId="9">#REF!</definedName>
    <definedName name="FY08Mult">#REF!</definedName>
    <definedName name="FY08PEPI" localSheetId="12">#REF!</definedName>
    <definedName name="FY08PEPI" localSheetId="0">#REF!</definedName>
    <definedName name="FY08PEPI" localSheetId="1">#REF!</definedName>
    <definedName name="FY08PEPI" localSheetId="4">#REF!</definedName>
    <definedName name="FY08PEPI" localSheetId="5">#REF!</definedName>
    <definedName name="FY08PEPI" localSheetId="7">#REF!</definedName>
    <definedName name="FY08PEPI" localSheetId="9">#REF!</definedName>
    <definedName name="FY08PEPI">#REF!</definedName>
    <definedName name="FY08Tot" localSheetId="12">#REF!</definedName>
    <definedName name="FY08Tot" localSheetId="0">#REF!</definedName>
    <definedName name="FY08Tot" localSheetId="1">#REF!</definedName>
    <definedName name="FY08Tot" localSheetId="4">#REF!</definedName>
    <definedName name="FY08Tot" localSheetId="5">#REF!</definedName>
    <definedName name="FY08Tot" localSheetId="7">#REF!</definedName>
    <definedName name="FY08Tot" localSheetId="9">#REF!</definedName>
    <definedName name="FY08Tot">#REF!</definedName>
    <definedName name="FY08Train" localSheetId="12">#REF!</definedName>
    <definedName name="FY08Train" localSheetId="0">#REF!</definedName>
    <definedName name="FY08Train" localSheetId="1">#REF!</definedName>
    <definedName name="FY08Train" localSheetId="4">#REF!</definedName>
    <definedName name="FY08Train" localSheetId="5">#REF!</definedName>
    <definedName name="FY08Train" localSheetId="7">#REF!</definedName>
    <definedName name="FY08Train" localSheetId="9">#REF!</definedName>
    <definedName name="FY08Train">#REF!</definedName>
    <definedName name="FY0911.1" localSheetId="12">#REF!</definedName>
    <definedName name="FY0911.1" localSheetId="0">#REF!</definedName>
    <definedName name="FY0911.1" localSheetId="1">#REF!</definedName>
    <definedName name="FY0911.1" localSheetId="4">#REF!</definedName>
    <definedName name="FY0911.1" localSheetId="5">#REF!</definedName>
    <definedName name="FY0911.1" localSheetId="7">#REF!</definedName>
    <definedName name="FY0911.1" localSheetId="9">#REF!</definedName>
    <definedName name="FY0911.1">#REF!</definedName>
    <definedName name="FY0911.5" localSheetId="12">#REF!</definedName>
    <definedName name="FY0911.5" localSheetId="0">#REF!</definedName>
    <definedName name="FY0911.5" localSheetId="1">#REF!</definedName>
    <definedName name="FY0911.5" localSheetId="4">#REF!</definedName>
    <definedName name="FY0911.5" localSheetId="5">#REF!</definedName>
    <definedName name="FY0911.5" localSheetId="7">#REF!</definedName>
    <definedName name="FY0911.5" localSheetId="9">#REF!</definedName>
    <definedName name="FY0911.5">#REF!</definedName>
    <definedName name="FY0912.1" localSheetId="12">#REF!</definedName>
    <definedName name="FY0912.1" localSheetId="0">#REF!</definedName>
    <definedName name="FY0912.1" localSheetId="1">#REF!</definedName>
    <definedName name="FY0912.1" localSheetId="4">#REF!</definedName>
    <definedName name="FY0912.1" localSheetId="5">#REF!</definedName>
    <definedName name="FY0912.1" localSheetId="7">#REF!</definedName>
    <definedName name="FY0912.1" localSheetId="9">#REF!</definedName>
    <definedName name="FY0912.1">#REF!</definedName>
    <definedName name="FY0921.0" localSheetId="12">#REF!</definedName>
    <definedName name="FY0921.0" localSheetId="0">#REF!</definedName>
    <definedName name="FY0921.0" localSheetId="1">#REF!</definedName>
    <definedName name="FY0921.0" localSheetId="4">#REF!</definedName>
    <definedName name="FY0921.0" localSheetId="5">#REF!</definedName>
    <definedName name="FY0921.0" localSheetId="7">#REF!</definedName>
    <definedName name="FY0921.0" localSheetId="9">#REF!</definedName>
    <definedName name="FY0921.0">#REF!</definedName>
    <definedName name="FY0922.0" localSheetId="12">#REF!</definedName>
    <definedName name="FY0922.0" localSheetId="0">#REF!</definedName>
    <definedName name="FY0922.0" localSheetId="1">#REF!</definedName>
    <definedName name="FY0922.0" localSheetId="4">#REF!</definedName>
    <definedName name="FY0922.0" localSheetId="5">#REF!</definedName>
    <definedName name="FY0922.0" localSheetId="7">#REF!</definedName>
    <definedName name="FY0922.0" localSheetId="9">#REF!</definedName>
    <definedName name="FY0922.0">#REF!</definedName>
    <definedName name="FY0923.1" localSheetId="12">#REF!</definedName>
    <definedName name="FY0923.1" localSheetId="0">#REF!</definedName>
    <definedName name="FY0923.1" localSheetId="1">#REF!</definedName>
    <definedName name="FY0923.1" localSheetId="4">#REF!</definedName>
    <definedName name="FY0923.1" localSheetId="5">#REF!</definedName>
    <definedName name="FY0923.1" localSheetId="7">#REF!</definedName>
    <definedName name="FY0923.1" localSheetId="9">#REF!</definedName>
    <definedName name="FY0923.1">#REF!</definedName>
    <definedName name="FY0923.2" localSheetId="12">#REF!</definedName>
    <definedName name="FY0923.2" localSheetId="0">#REF!</definedName>
    <definedName name="FY0923.2" localSheetId="1">#REF!</definedName>
    <definedName name="FY0923.2" localSheetId="4">#REF!</definedName>
    <definedName name="FY0923.2" localSheetId="5">#REF!</definedName>
    <definedName name="FY0923.2" localSheetId="7">#REF!</definedName>
    <definedName name="FY0923.2" localSheetId="9">#REF!</definedName>
    <definedName name="FY0923.2">#REF!</definedName>
    <definedName name="FY0923.3" localSheetId="12">#REF!</definedName>
    <definedName name="FY0923.3" localSheetId="0">#REF!</definedName>
    <definedName name="FY0923.3" localSheetId="1">#REF!</definedName>
    <definedName name="FY0923.3" localSheetId="4">#REF!</definedName>
    <definedName name="FY0923.3" localSheetId="5">#REF!</definedName>
    <definedName name="FY0923.3" localSheetId="7">#REF!</definedName>
    <definedName name="FY0923.3" localSheetId="9">#REF!</definedName>
    <definedName name="FY0923.3">#REF!</definedName>
    <definedName name="FY0924.0" localSheetId="12">#REF!</definedName>
    <definedName name="FY0924.0" localSheetId="0">#REF!</definedName>
    <definedName name="FY0924.0" localSheetId="1">#REF!</definedName>
    <definedName name="FY0924.0" localSheetId="4">#REF!</definedName>
    <definedName name="FY0924.0" localSheetId="5">#REF!</definedName>
    <definedName name="FY0924.0" localSheetId="7">#REF!</definedName>
    <definedName name="FY0924.0" localSheetId="9">#REF!</definedName>
    <definedName name="FY0924.0">#REF!</definedName>
    <definedName name="FY0925.2" localSheetId="12">#REF!</definedName>
    <definedName name="FY0925.2" localSheetId="0">#REF!</definedName>
    <definedName name="FY0925.2" localSheetId="1">#REF!</definedName>
    <definedName name="FY0925.2" localSheetId="4">#REF!</definedName>
    <definedName name="FY0925.2" localSheetId="5">#REF!</definedName>
    <definedName name="FY0925.2" localSheetId="7">#REF!</definedName>
    <definedName name="FY0925.2" localSheetId="9">#REF!</definedName>
    <definedName name="FY0925.2">#REF!</definedName>
    <definedName name="FY0925.3" localSheetId="12">#REF!</definedName>
    <definedName name="FY0925.3" localSheetId="0">#REF!</definedName>
    <definedName name="FY0925.3" localSheetId="1">#REF!</definedName>
    <definedName name="FY0925.3" localSheetId="4">#REF!</definedName>
    <definedName name="FY0925.3" localSheetId="5">#REF!</definedName>
    <definedName name="FY0925.3" localSheetId="7">#REF!</definedName>
    <definedName name="FY0925.3" localSheetId="9">#REF!</definedName>
    <definedName name="FY0925.3">#REF!</definedName>
    <definedName name="FY0925.6" localSheetId="12">#REF!</definedName>
    <definedName name="FY0925.6" localSheetId="0">#REF!</definedName>
    <definedName name="FY0925.6" localSheetId="1">#REF!</definedName>
    <definedName name="FY0925.6" localSheetId="4">#REF!</definedName>
    <definedName name="FY0925.6" localSheetId="5">#REF!</definedName>
    <definedName name="FY0925.6" localSheetId="7">#REF!</definedName>
    <definedName name="FY0925.6" localSheetId="9">#REF!</definedName>
    <definedName name="FY0925.6">#REF!</definedName>
    <definedName name="FY0926.0" localSheetId="12">#REF!</definedName>
    <definedName name="FY0926.0" localSheetId="0">#REF!</definedName>
    <definedName name="FY0926.0" localSheetId="1">#REF!</definedName>
    <definedName name="FY0926.0" localSheetId="4">#REF!</definedName>
    <definedName name="FY0926.0" localSheetId="5">#REF!</definedName>
    <definedName name="FY0926.0" localSheetId="7">#REF!</definedName>
    <definedName name="FY0926.0" localSheetId="9">#REF!</definedName>
    <definedName name="FY0926.0">#REF!</definedName>
    <definedName name="FY0931.0" localSheetId="12">#REF!</definedName>
    <definedName name="FY0931.0" localSheetId="0">#REF!</definedName>
    <definedName name="FY0931.0" localSheetId="1">#REF!</definedName>
    <definedName name="FY0931.0" localSheetId="4">#REF!</definedName>
    <definedName name="FY0931.0" localSheetId="5">#REF!</definedName>
    <definedName name="FY0931.0" localSheetId="7">#REF!</definedName>
    <definedName name="FY0931.0" localSheetId="9">#REF!</definedName>
    <definedName name="FY0931.0">#REF!</definedName>
    <definedName name="FY0932.0" localSheetId="12">#REF!</definedName>
    <definedName name="FY0932.0" localSheetId="0">#REF!</definedName>
    <definedName name="FY0932.0" localSheetId="1">#REF!</definedName>
    <definedName name="FY0932.0" localSheetId="4">#REF!</definedName>
    <definedName name="FY0932.0" localSheetId="5">#REF!</definedName>
    <definedName name="FY0932.0" localSheetId="7">#REF!</definedName>
    <definedName name="FY0932.0" localSheetId="9">#REF!</definedName>
    <definedName name="FY0932.0">#REF!</definedName>
    <definedName name="FY09Ling" localSheetId="12">#REF!</definedName>
    <definedName name="FY09Ling" localSheetId="0">#REF!</definedName>
    <definedName name="FY09Ling" localSheetId="1">#REF!</definedName>
    <definedName name="FY09Ling" localSheetId="4">#REF!</definedName>
    <definedName name="FY09Ling" localSheetId="5">#REF!</definedName>
    <definedName name="FY09Ling" localSheetId="7">#REF!</definedName>
    <definedName name="FY09Ling" localSheetId="9">#REF!</definedName>
    <definedName name="FY09Ling">#REF!</definedName>
    <definedName name="FY09Mult" localSheetId="12">#REF!</definedName>
    <definedName name="FY09Mult" localSheetId="0">#REF!</definedName>
    <definedName name="FY09Mult" localSheetId="1">#REF!</definedName>
    <definedName name="FY09Mult" localSheetId="4">#REF!</definedName>
    <definedName name="FY09Mult" localSheetId="5">#REF!</definedName>
    <definedName name="FY09Mult" localSheetId="7">#REF!</definedName>
    <definedName name="FY09Mult" localSheetId="9">#REF!</definedName>
    <definedName name="FY09Mult">#REF!</definedName>
    <definedName name="FY09PEPI" localSheetId="12">#REF!</definedName>
    <definedName name="FY09PEPI" localSheetId="0">#REF!</definedName>
    <definedName name="FY09PEPI" localSheetId="1">#REF!</definedName>
    <definedName name="FY09PEPI" localSheetId="4">#REF!</definedName>
    <definedName name="FY09PEPI" localSheetId="5">#REF!</definedName>
    <definedName name="FY09PEPI" localSheetId="7">#REF!</definedName>
    <definedName name="FY09PEPI" localSheetId="9">#REF!</definedName>
    <definedName name="FY09PEPI">#REF!</definedName>
    <definedName name="FY09Tot" localSheetId="12">#REF!</definedName>
    <definedName name="FY09Tot" localSheetId="0">#REF!</definedName>
    <definedName name="FY09Tot" localSheetId="1">#REF!</definedName>
    <definedName name="FY09Tot" localSheetId="4">#REF!</definedName>
    <definedName name="FY09Tot" localSheetId="5">#REF!</definedName>
    <definedName name="FY09Tot" localSheetId="7">#REF!</definedName>
    <definedName name="FY09Tot" localSheetId="9">#REF!</definedName>
    <definedName name="FY09Tot">#REF!</definedName>
    <definedName name="FY09Train" localSheetId="12">#REF!</definedName>
    <definedName name="FY09Train" localSheetId="0">#REF!</definedName>
    <definedName name="FY09Train" localSheetId="1">#REF!</definedName>
    <definedName name="FY09Train" localSheetId="4">#REF!</definedName>
    <definedName name="FY09Train" localSheetId="5">#REF!</definedName>
    <definedName name="FY09Train" localSheetId="7">#REF!</definedName>
    <definedName name="FY09Train" localSheetId="9">#REF!</definedName>
    <definedName name="FY09Train">#REF!</definedName>
    <definedName name="FY2001NonPayInflation">#REF!</definedName>
    <definedName name="G">#REF!</definedName>
    <definedName name="Geo_PayRaisePct_BY">#REF!</definedName>
    <definedName name="Geo_PayRaisePct_BY1">#REF!</definedName>
    <definedName name="Geo_PayRaisePct_BY2">#REF!</definedName>
    <definedName name="Geo_PayRaisePct_BY3">#REF!</definedName>
    <definedName name="Geo_PayRaisePct_BY4">#REF!</definedName>
    <definedName name="Geo_PayRaisePct_BY5">#REF!</definedName>
    <definedName name="Geo_PayRaisePct_CY">#REF!</definedName>
    <definedName name="Geo_PayRaisePct_PY">#REF!</definedName>
    <definedName name="H">#REF!</definedName>
    <definedName name="hlhl0" localSheetId="5">'E. ATB Justification '!#REF!</definedName>
    <definedName name="I">#REF!</definedName>
    <definedName name="INTEL" localSheetId="12">#REF!</definedName>
    <definedName name="INTEL" localSheetId="0">#REF!</definedName>
    <definedName name="INTEL" localSheetId="1">#REF!</definedName>
    <definedName name="INTEL" localSheetId="2">'B. Summary of Requirements '!#REF!</definedName>
    <definedName name="INTEL" localSheetId="4">#REF!</definedName>
    <definedName name="INTEL" localSheetId="5">#REF!</definedName>
    <definedName name="INTEL" localSheetId="7">#REF!</definedName>
    <definedName name="INTEL" localSheetId="9">'[1]Sum of Req'!#REF!</definedName>
    <definedName name="INTEL">#REF!</definedName>
    <definedName name="Jan2000PayRaise">#REF!</definedName>
    <definedName name="Jan2001PayRaise">#REF!</definedName>
    <definedName name="JMD" localSheetId="12">#REF!</definedName>
    <definedName name="JMD" localSheetId="0">#REF!</definedName>
    <definedName name="JMD" localSheetId="1">#REF!</definedName>
    <definedName name="JMD" localSheetId="2">'B. Summary of Requirements '!#REF!</definedName>
    <definedName name="JMD" localSheetId="4">#REF!</definedName>
    <definedName name="JMD" localSheetId="5">#REF!</definedName>
    <definedName name="JMD" localSheetId="7">#REF!</definedName>
    <definedName name="JMD" localSheetId="9">'[1]Sum of Req'!#REF!</definedName>
    <definedName name="JMD">#REF!</definedName>
    <definedName name="Lapse_Rate">#REF!</definedName>
    <definedName name="measure_direction">[4]lists!$A$6:$A$7</definedName>
    <definedName name="MISC">#REF!</definedName>
    <definedName name="ModeFixed">#REF!</definedName>
    <definedName name="ModeProrate">#REF!</definedName>
    <definedName name="new">#REF!</definedName>
    <definedName name="Nonpay_InflationPct_BY">#REF!</definedName>
    <definedName name="Nonpay_InflationPct_BY1">#REF!</definedName>
    <definedName name="Nonpay_InflationPct_BY2">#REF!</definedName>
    <definedName name="Nonpay_InflationPct_BY3">#REF!</definedName>
    <definedName name="Nonpay_InflationPct_BY4">#REF!</definedName>
    <definedName name="Nonpay_InflationPct_BY5">#REF!</definedName>
    <definedName name="Nonpay_InflationPct_CY">#REF!</definedName>
    <definedName name="Nonpay_InflationPct_PY">#REF!</definedName>
    <definedName name="OASDI">#REF!</definedName>
    <definedName name="OLE_LINK7" localSheetId="5">'E. ATB Justification '!#REF!</definedName>
    <definedName name="Other_Hires_BY1">[6]Named!$C$28</definedName>
    <definedName name="OtherFY11InflFactor">#REF!</definedName>
    <definedName name="OtherFY12InflFactor">#REF!</definedName>
    <definedName name="PAGE1">#REF!</definedName>
    <definedName name="PAGE3">#REF!</definedName>
    <definedName name="PAGE4">#REF!</definedName>
    <definedName name="PART" localSheetId="12">#REF!</definedName>
    <definedName name="PART" localSheetId="0">#REF!</definedName>
    <definedName name="PART" localSheetId="1">#REF!</definedName>
    <definedName name="PART" localSheetId="4">#REF!</definedName>
    <definedName name="PART" localSheetId="5">#REF!</definedName>
    <definedName name="PART" localSheetId="7">#REF!</definedName>
    <definedName name="PART" localSheetId="9">#REF!</definedName>
    <definedName name="PART">#REF!</definedName>
    <definedName name="PersonnelFY12InflFactor">#REF!</definedName>
    <definedName name="_xlnm.Print_Area" localSheetId="12">'(M) Studies'!$A$1:$K$18</definedName>
    <definedName name="_xlnm.Print_Area" localSheetId="0">'A-1. Organization Chart'!$A$1:$N$29</definedName>
    <definedName name="_xlnm.Print_Area" localSheetId="1">#REF!</definedName>
    <definedName name="_xlnm.Print_Area" localSheetId="2">'B. Summary of Requirements '!$A$1:$X$68</definedName>
    <definedName name="_xlnm.Print_Area" localSheetId="3">'C. Increases Offsets'!$A$1:$S$21</definedName>
    <definedName name="_xlnm.Print_Area" localSheetId="4">'D. Strategic Goals &amp; Objectives'!$A$1:$P$18</definedName>
    <definedName name="_xlnm.Print_Area" localSheetId="5">'E. ATB Justification '!$A$1:$I$71</definedName>
    <definedName name="_xlnm.Print_Area" localSheetId="6">'F. 2011 Crosswalk'!$A$1:$O$22</definedName>
    <definedName name="_xlnm.Print_Area" localSheetId="7">'G. 2012 Crosswalk'!$A$1:$R$22</definedName>
    <definedName name="_xlnm.Print_Area" localSheetId="8">'I. Permanent Positions'!$A$1:$K$26</definedName>
    <definedName name="_xlnm.Print_Area" localSheetId="9">'J. Financial Analysis (2)'!$A$1:$AA$41</definedName>
    <definedName name="_xlnm.Print_Area" localSheetId="10">'K. Summary by Grade'!$A$1:$I$34</definedName>
    <definedName name="_xlnm.Print_Area" localSheetId="11">'L. Summary by Object Class'!$A$1:$K$39</definedName>
    <definedName name="_xlnm.Print_Area">#REF!</definedName>
    <definedName name="Print_Area2">#REF!</definedName>
    <definedName name="_xlnm.Print_Titles">#REF!</definedName>
    <definedName name="quarters">[4]lists!$B$3:$B$6</definedName>
    <definedName name="REIMPRO" localSheetId="12">#REF!</definedName>
    <definedName name="REIMPRO" localSheetId="0">#REF!</definedName>
    <definedName name="REIMPRO" localSheetId="1">#REF!</definedName>
    <definedName name="REIMPRO" localSheetId="4">#REF!</definedName>
    <definedName name="REIMPRO" localSheetId="5">#REF!</definedName>
    <definedName name="REIMPRO" localSheetId="7">#REF!</definedName>
    <definedName name="REIMPRO" localSheetId="9">#REF!</definedName>
    <definedName name="REIMPRO">#REF!</definedName>
    <definedName name="REIMSOR" localSheetId="12">#REF!</definedName>
    <definedName name="REIMSOR" localSheetId="0">#REF!</definedName>
    <definedName name="REIMSOR" localSheetId="1">#REF!</definedName>
    <definedName name="REIMSOR" localSheetId="4">#REF!</definedName>
    <definedName name="REIMSOR" localSheetId="5">#REF!</definedName>
    <definedName name="REIMSOR" localSheetId="7">#REF!</definedName>
    <definedName name="REIMSOR" localSheetId="9">#REF!</definedName>
    <definedName name="REIMSOR">#REF!</definedName>
    <definedName name="SE">#REF!</definedName>
    <definedName name="Second11.1">#REF!</definedName>
    <definedName name="Second11.5">#REF!</definedName>
    <definedName name="Second12.1">#REF!</definedName>
    <definedName name="Second21.0">#REF!</definedName>
    <definedName name="Second22.0">#REF!</definedName>
    <definedName name="Second23.1">#REF!</definedName>
    <definedName name="Second23.2">#REF!</definedName>
    <definedName name="Second23.3">#REF!</definedName>
    <definedName name="Second24.0">#REF!</definedName>
    <definedName name="Second25.2">#REF!</definedName>
    <definedName name="Second25.3">#REF!</definedName>
    <definedName name="Second25.6">#REF!</definedName>
    <definedName name="Second26.0">#REF!</definedName>
    <definedName name="Second31.0">#REF!</definedName>
    <definedName name="Second32.0">#REF!</definedName>
    <definedName name="SecondEnterprise">#REF!</definedName>
    <definedName name="SecondLing">#REF!</definedName>
    <definedName name="SecondMult">#REF!</definedName>
    <definedName name="SecondPCS">#REF!</definedName>
    <definedName name="SecondPEPI">#REF!</definedName>
    <definedName name="SecondTot">#REF!</definedName>
    <definedName name="SecondTrain">#REF!</definedName>
    <definedName name="Sub_Buckets">#REF!</definedName>
    <definedName name="sum_avg">[4]lists!$A$9:$A$10</definedName>
    <definedName name="Third11.1">#REF!</definedName>
    <definedName name="Third11.5">#REF!</definedName>
    <definedName name="Third12.1">#REF!</definedName>
    <definedName name="Third21.0">#REF!</definedName>
    <definedName name="Third22.0">#REF!</definedName>
    <definedName name="Third23.1">#REF!</definedName>
    <definedName name="Third23.2">#REF!</definedName>
    <definedName name="Third23.3">#REF!</definedName>
    <definedName name="Third24.0">#REF!</definedName>
    <definedName name="Third25.2">#REF!</definedName>
    <definedName name="Third25.3">#REF!</definedName>
    <definedName name="Third25.6">#REF!</definedName>
    <definedName name="Third26.0">#REF!</definedName>
    <definedName name="Third31.0">#REF!</definedName>
    <definedName name="Third32.0">#REF!</definedName>
    <definedName name="ThirdEnterprise">#REF!</definedName>
    <definedName name="ThirdLing">#REF!</definedName>
    <definedName name="ThirdMult">#REF!</definedName>
    <definedName name="ThirdPCS">#REF!</definedName>
    <definedName name="ThirdPEPI">#REF!</definedName>
    <definedName name="ThirdTot">#REF!</definedName>
    <definedName name="ThirdTrain">#REF!</definedName>
    <definedName name="TOTAL">#REF!</definedName>
    <definedName name="TRANSPORTATION">#REF!</definedName>
    <definedName name="TSP">#REF!</definedName>
    <definedName name="TURNOVER">#REF!</definedName>
    <definedName name="Weight_PayRaisePct_BY">#REF!</definedName>
    <definedName name="Weight_PayRaisePct_BY1">#REF!</definedName>
    <definedName name="Weight_PayRaisePct_BY2">#REF!</definedName>
    <definedName name="Weight_PayRaisePct_BY3">#REF!</definedName>
    <definedName name="Weight_PayRaisePct_BY4">#REF!</definedName>
    <definedName name="Weight_PayRaisePct_BY5">#REF!</definedName>
    <definedName name="Weight_PayRaisePct_CY">#REF!</definedName>
    <definedName name="Weight_PayRaisePct_PY">#REF!</definedName>
    <definedName name="WIG">#REF!</definedName>
    <definedName name="WIGBACKUP">#REF!</definedName>
    <definedName name="WIGSCAL">#REF!</definedName>
    <definedName name="WIGSMODEL">#REF!</definedName>
    <definedName name="yes_no">[4]lists!$A$3:$A$4</definedName>
    <definedName name="Z_12C66D54_5067_4346_818B_6EAB1C8A9183_.wvu.Cols" localSheetId="7" hidden="1">'G. 2012 Crosswalk'!$H:$J</definedName>
    <definedName name="Z_12C66D54_5067_4346_818B_6EAB1C8A9183_.wvu.PrintArea" localSheetId="12" hidden="1">'(M) Studies'!$A$1:$J$18</definedName>
    <definedName name="Z_12C66D54_5067_4346_818B_6EAB1C8A9183_.wvu.PrintArea" localSheetId="4" hidden="1">'D. Strategic Goals &amp; Objectives'!$A$1:$P$18</definedName>
    <definedName name="Z_12C66D54_5067_4346_818B_6EAB1C8A9183_.wvu.PrintArea" localSheetId="5" hidden="1">'E. ATB Justification '!$A$1:$I$71</definedName>
    <definedName name="Z_12C66D54_5067_4346_818B_6EAB1C8A9183_.wvu.PrintArea" localSheetId="7" hidden="1">'G. 2012 Crosswalk'!$A$1:$R$21</definedName>
    <definedName name="Z_12C66D54_5067_4346_818B_6EAB1C8A9183_.wvu.PrintArea" localSheetId="9" hidden="1">'J. Financial Analysis (2)'!$A$1:$AA$41</definedName>
    <definedName name="Z_12C66D54_5067_4346_818B_6EAB1C8A9183_.wvu.Rows" localSheetId="4" hidden="1">'D. Strategic Goals &amp; Objectives'!$10:$10</definedName>
    <definedName name="Z_3118AF25_8423_420A_806A_487665220C68_.wvu.Cols" localSheetId="7" hidden="1">'G. 2012 Crosswalk'!$H:$J</definedName>
    <definedName name="Z_3118AF25_8423_420A_806A_487665220C68_.wvu.PrintArea" localSheetId="12" hidden="1">'(M) Studies'!$A$1:$J$18</definedName>
    <definedName name="Z_3118AF25_8423_420A_806A_487665220C68_.wvu.PrintArea" localSheetId="4" hidden="1">'D. Strategic Goals &amp; Objectives'!$A$1:$P$18</definedName>
    <definedName name="Z_3118AF25_8423_420A_806A_487665220C68_.wvu.PrintArea" localSheetId="5" hidden="1">'E. ATB Justification '!$A$1:$I$71</definedName>
    <definedName name="Z_3118AF25_8423_420A_806A_487665220C68_.wvu.PrintArea" localSheetId="7" hidden="1">'G. 2012 Crosswalk'!$A$1:$R$21</definedName>
    <definedName name="Z_3118AF25_8423_420A_806A_487665220C68_.wvu.PrintArea" localSheetId="9" hidden="1">'J. Financial Analysis (2)'!$A$1:$AA$41</definedName>
    <definedName name="Z_3118AF25_8423_420A_806A_487665220C68_.wvu.Rows" localSheetId="4" hidden="1">'D. Strategic Goals &amp; Objectives'!$10:$10</definedName>
    <definedName name="Z_4148B88B_8ED7_4FDE_9459_DEB244AD0552_.wvu.Cols" localSheetId="7" hidden="1">'G. 2012 Crosswalk'!$H:$J</definedName>
    <definedName name="Z_4148B88B_8ED7_4FDE_9459_DEB244AD0552_.wvu.PrintArea" localSheetId="12" hidden="1">'(M) Studies'!$A$1:$J$18</definedName>
    <definedName name="Z_4148B88B_8ED7_4FDE_9459_DEB244AD0552_.wvu.PrintArea" localSheetId="4" hidden="1">'D. Strategic Goals &amp; Objectives'!$A$1:$P$18</definedName>
    <definedName name="Z_4148B88B_8ED7_4FDE_9459_DEB244AD0552_.wvu.PrintArea" localSheetId="5" hidden="1">'E. ATB Justification '!$A$1:$I$71</definedName>
    <definedName name="Z_4148B88B_8ED7_4FDE_9459_DEB244AD0552_.wvu.PrintArea" localSheetId="7" hidden="1">'G. 2012 Crosswalk'!$A$1:$R$21</definedName>
    <definedName name="Z_4148B88B_8ED7_4FDE_9459_DEB244AD0552_.wvu.PrintArea" localSheetId="9" hidden="1">'J. Financial Analysis (2)'!$A$1:$AA$41</definedName>
    <definedName name="Z_4148B88B_8ED7_4FDE_9459_DEB244AD0552_.wvu.Rows" localSheetId="4" hidden="1">'D. Strategic Goals &amp; Objectives'!$10:$10</definedName>
    <definedName name="Z_56C0A34E_45B4_448B_85E5_70B3A8E63333_.wvu.PrintArea" localSheetId="12" hidden="1">'(M) Studies'!$A$1:$J$18</definedName>
    <definedName name="Z_56C0A34E_45B4_448B_85E5_70B3A8E63333_.wvu.PrintArea" localSheetId="4" hidden="1">'D. Strategic Goals &amp; Objectives'!$A$1:$P$18</definedName>
    <definedName name="Z_56C0A34E_45B4_448B_85E5_70B3A8E63333_.wvu.PrintArea" localSheetId="5" hidden="1">'E. ATB Justification '!$A$1:$I$71</definedName>
    <definedName name="Z_56C0A34E_45B4_448B_85E5_70B3A8E63333_.wvu.PrintArea" localSheetId="7" hidden="1">'G. 2012 Crosswalk'!$A$1:$R$21</definedName>
    <definedName name="Z_56C0A34E_45B4_448B_85E5_70B3A8E63333_.wvu.PrintArea" localSheetId="9" hidden="1">'J. Financial Analysis (2)'!$A$1:$AA$41</definedName>
    <definedName name="Z_56C0A34E_45B4_448B_85E5_70B3A8E63333_.wvu.Rows" localSheetId="4" hidden="1">'D. Strategic Goals &amp; Objectives'!$10:$10</definedName>
  </definedNames>
  <calcPr calcId="125725"/>
</workbook>
</file>

<file path=xl/calcChain.xml><?xml version="1.0" encoding="utf-8"?>
<calcChain xmlns="http://schemas.openxmlformats.org/spreadsheetml/2006/main">
  <c r="X16" i="45"/>
  <c r="AA24" i="66" l="1"/>
  <c r="W16" i="45"/>
  <c r="V16"/>
  <c r="D17" i="6" l="1"/>
  <c r="C25" i="14"/>
  <c r="T23" i="66"/>
  <c r="U23"/>
  <c r="V23"/>
  <c r="W23"/>
  <c r="X23"/>
  <c r="Y23"/>
  <c r="T24"/>
  <c r="U24"/>
  <c r="V24"/>
  <c r="W24"/>
  <c r="X24"/>
  <c r="Y24"/>
  <c r="T27"/>
  <c r="U27"/>
  <c r="V27"/>
  <c r="W27"/>
  <c r="X27"/>
  <c r="Y27"/>
  <c r="T41"/>
  <c r="U41"/>
  <c r="V41"/>
  <c r="W41"/>
  <c r="X41"/>
  <c r="Y41"/>
  <c r="A4"/>
  <c r="AA40"/>
  <c r="Z40"/>
  <c r="AA39"/>
  <c r="Z39"/>
  <c r="AA38"/>
  <c r="Z38"/>
  <c r="AA37"/>
  <c r="Z37"/>
  <c r="AA36"/>
  <c r="Z36"/>
  <c r="AA35"/>
  <c r="Z35"/>
  <c r="AA34"/>
  <c r="Z34"/>
  <c r="AA33"/>
  <c r="Z33"/>
  <c r="AA32"/>
  <c r="Z32"/>
  <c r="AA31"/>
  <c r="Z31"/>
  <c r="AA30"/>
  <c r="Z30"/>
  <c r="AA29"/>
  <c r="Z29"/>
  <c r="AA28"/>
  <c r="Z28"/>
  <c r="AA25"/>
  <c r="Z25"/>
  <c r="S23"/>
  <c r="S27" s="1"/>
  <c r="S41" s="1"/>
  <c r="R23"/>
  <c r="R27" s="1"/>
  <c r="R41" s="1"/>
  <c r="Q23"/>
  <c r="P23"/>
  <c r="O23"/>
  <c r="N23"/>
  <c r="M23"/>
  <c r="L23"/>
  <c r="K23"/>
  <c r="J23"/>
  <c r="I23"/>
  <c r="H23"/>
  <c r="G23"/>
  <c r="F23"/>
  <c r="E23"/>
  <c r="D23"/>
  <c r="C23"/>
  <c r="B23"/>
  <c r="AA21"/>
  <c r="Z21"/>
  <c r="AA20"/>
  <c r="Z20"/>
  <c r="AA19"/>
  <c r="Z19"/>
  <c r="AA18"/>
  <c r="Z18"/>
  <c r="AA17"/>
  <c r="Z17"/>
  <c r="AA16"/>
  <c r="AA23" s="1"/>
  <c r="AA27" s="1"/>
  <c r="AA41" s="1"/>
  <c r="Z16"/>
  <c r="AA15"/>
  <c r="Z15"/>
  <c r="AA14"/>
  <c r="Z14"/>
  <c r="AA13"/>
  <c r="Z13"/>
  <c r="AA12"/>
  <c r="Z12"/>
  <c r="AA11"/>
  <c r="Z11"/>
  <c r="A5"/>
  <c r="Z23" l="1"/>
  <c r="C24"/>
  <c r="C27" s="1"/>
  <c r="C41" s="1"/>
  <c r="E24"/>
  <c r="E27" s="1"/>
  <c r="E41" s="1"/>
  <c r="G27"/>
  <c r="G41" s="1"/>
  <c r="I24"/>
  <c r="I27" s="1"/>
  <c r="I41" s="1"/>
  <c r="K24"/>
  <c r="K27" s="1"/>
  <c r="K41" s="1"/>
  <c r="M24"/>
  <c r="M27" s="1"/>
  <c r="M41" s="1"/>
  <c r="O24"/>
  <c r="O27" s="1"/>
  <c r="O41" s="1"/>
  <c r="Q24"/>
  <c r="Q27" s="1"/>
  <c r="Q41" s="1"/>
  <c r="B24"/>
  <c r="D24"/>
  <c r="D27" s="1"/>
  <c r="D41" s="1"/>
  <c r="F27"/>
  <c r="F41" s="1"/>
  <c r="H24"/>
  <c r="H27" s="1"/>
  <c r="H41" s="1"/>
  <c r="J24"/>
  <c r="J27" s="1"/>
  <c r="J41" s="1"/>
  <c r="L24"/>
  <c r="L27" s="1"/>
  <c r="L41" s="1"/>
  <c r="N24"/>
  <c r="N27" s="1"/>
  <c r="N41" s="1"/>
  <c r="P24"/>
  <c r="P27" s="1"/>
  <c r="P41" s="1"/>
  <c r="Z24" l="1"/>
  <c r="Z27" s="1"/>
  <c r="Z41" s="1"/>
  <c r="B27"/>
  <c r="B41" s="1"/>
  <c r="D13" i="2" l="1"/>
  <c r="D12"/>
  <c r="H68" i="63"/>
  <c r="G68"/>
  <c r="I63"/>
  <c r="I10" i="14" l="1"/>
  <c r="I18"/>
  <c r="K18" s="1"/>
  <c r="I25"/>
  <c r="K10"/>
  <c r="K27"/>
  <c r="K26"/>
  <c r="K24"/>
  <c r="K23"/>
  <c r="K22"/>
  <c r="K20"/>
  <c r="K19"/>
  <c r="K14"/>
  <c r="K13"/>
  <c r="K12"/>
  <c r="K11"/>
  <c r="A4" i="65" l="1"/>
  <c r="G25" i="14" l="1"/>
  <c r="K25" s="1"/>
  <c r="Q17" i="60"/>
  <c r="C20"/>
  <c r="N16" i="65"/>
  <c r="N18" s="1"/>
  <c r="M16"/>
  <c r="M18" s="1"/>
  <c r="L16"/>
  <c r="L18" s="1"/>
  <c r="K16"/>
  <c r="K18" s="1"/>
  <c r="G16"/>
  <c r="G18" s="1"/>
  <c r="F16"/>
  <c r="F18" s="1"/>
  <c r="D16"/>
  <c r="D18" s="1"/>
  <c r="C16"/>
  <c r="C18" s="1"/>
  <c r="J15"/>
  <c r="P15" s="1"/>
  <c r="I15"/>
  <c r="O15" s="1"/>
  <c r="P14"/>
  <c r="O14"/>
  <c r="I16" l="1"/>
  <c r="I18" s="1"/>
  <c r="P16"/>
  <c r="P18" s="1"/>
  <c r="J16"/>
  <c r="J18" s="1"/>
  <c r="O16"/>
  <c r="O18" s="1"/>
  <c r="A4" i="60" l="1"/>
  <c r="A4" i="63"/>
  <c r="I68"/>
  <c r="H63"/>
  <c r="G63"/>
  <c r="C23"/>
  <c r="C36" s="1"/>
  <c r="B23"/>
  <c r="B36" s="1"/>
  <c r="H71" l="1"/>
  <c r="G71"/>
  <c r="I71"/>
  <c r="F17" i="6" l="1"/>
  <c r="H17" s="1"/>
  <c r="F15"/>
  <c r="F13"/>
  <c r="J25" i="10"/>
  <c r="J24"/>
  <c r="F28" i="6"/>
  <c r="J13" i="10" l="1"/>
  <c r="M56" i="45"/>
  <c r="W31"/>
  <c r="V31"/>
  <c r="J16" i="10"/>
  <c r="J15"/>
  <c r="J20"/>
  <c r="Q19" i="60"/>
  <c r="Q18"/>
  <c r="Q15"/>
  <c r="O14"/>
  <c r="N14"/>
  <c r="M14"/>
  <c r="L14"/>
  <c r="L16" s="1"/>
  <c r="L20" s="1"/>
  <c r="K14"/>
  <c r="J14"/>
  <c r="I14"/>
  <c r="I16" s="1"/>
  <c r="I20" s="1"/>
  <c r="H14"/>
  <c r="G14"/>
  <c r="F14"/>
  <c r="F16" s="1"/>
  <c r="F20" s="1"/>
  <c r="E14"/>
  <c r="D14"/>
  <c r="C14"/>
  <c r="C16" s="1"/>
  <c r="B14"/>
  <c r="R13"/>
  <c r="Q13"/>
  <c r="P13"/>
  <c r="R12"/>
  <c r="Q12"/>
  <c r="P12"/>
  <c r="A5"/>
  <c r="U59" i="45"/>
  <c r="X31"/>
  <c r="R14" i="60" l="1"/>
  <c r="P14"/>
  <c r="Q14"/>
  <c r="Q16" s="1"/>
  <c r="Q20" s="1"/>
  <c r="O56" i="45"/>
  <c r="X56" s="1"/>
  <c r="O57"/>
  <c r="J10" i="14"/>
  <c r="H28" i="6"/>
  <c r="H19"/>
  <c r="N57" i="45" l="1"/>
  <c r="M57"/>
  <c r="N56"/>
  <c r="M12" i="2" l="1"/>
  <c r="J23" i="10"/>
  <c r="H27" i="6" l="1"/>
  <c r="H26"/>
  <c r="H25"/>
  <c r="H24"/>
  <c r="H23"/>
  <c r="H22"/>
  <c r="H21"/>
  <c r="H20"/>
  <c r="H18"/>
  <c r="H16"/>
  <c r="H15"/>
  <c r="H14"/>
  <c r="H13"/>
  <c r="H29" s="1"/>
  <c r="H12"/>
  <c r="I59" i="45"/>
  <c r="H59"/>
  <c r="H62" s="1"/>
  <c r="H68" s="1"/>
  <c r="G59"/>
  <c r="D29" i="6"/>
  <c r="G16" i="14"/>
  <c r="G28" s="1"/>
  <c r="G33" s="1"/>
  <c r="F16"/>
  <c r="E26" i="10"/>
  <c r="D26"/>
  <c r="E23"/>
  <c r="F23"/>
  <c r="G23"/>
  <c r="H23"/>
  <c r="I23"/>
  <c r="K23"/>
  <c r="I24"/>
  <c r="K24"/>
  <c r="K26" s="1"/>
  <c r="F26"/>
  <c r="G26"/>
  <c r="H26"/>
  <c r="I21" i="14"/>
  <c r="K21" s="1"/>
  <c r="I15"/>
  <c r="K15" s="1"/>
  <c r="F29" i="6"/>
  <c r="B29"/>
  <c r="N17" i="2"/>
  <c r="N12"/>
  <c r="O12"/>
  <c r="M13"/>
  <c r="N13"/>
  <c r="O13"/>
  <c r="D23" i="10" l="1"/>
  <c r="J26"/>
  <c r="I26"/>
  <c r="J15" i="14" l="1"/>
  <c r="J14"/>
  <c r="J13"/>
  <c r="J12"/>
  <c r="J11"/>
  <c r="G32" i="6"/>
  <c r="G30"/>
  <c r="N19" i="2"/>
  <c r="N18"/>
  <c r="N15"/>
  <c r="O58" i="45"/>
  <c r="J36" i="14" l="1"/>
  <c r="K38"/>
  <c r="K37"/>
  <c r="K36"/>
  <c r="L14" i="2" l="1"/>
  <c r="A45" i="45"/>
  <c r="A5" i="64" s="1"/>
  <c r="E16" i="14" l="1"/>
  <c r="E28" s="1"/>
  <c r="D16"/>
  <c r="C16"/>
  <c r="C28" s="1"/>
  <c r="C33" s="1"/>
  <c r="B16"/>
  <c r="W67" i="45"/>
  <c r="W66"/>
  <c r="W61"/>
  <c r="W56"/>
  <c r="V56"/>
  <c r="X57"/>
  <c r="X58"/>
  <c r="W58"/>
  <c r="V57"/>
  <c r="V58"/>
  <c r="W57"/>
  <c r="W27"/>
  <c r="W32" s="1"/>
  <c r="V27"/>
  <c r="V32" s="1"/>
  <c r="W21"/>
  <c r="W22" s="1"/>
  <c r="W23" s="1"/>
  <c r="V21"/>
  <c r="V22" s="1"/>
  <c r="V23" s="1"/>
  <c r="X21"/>
  <c r="X22" s="1"/>
  <c r="X23" s="1"/>
  <c r="X27"/>
  <c r="X32" s="1"/>
  <c r="D59"/>
  <c r="E59"/>
  <c r="E62" s="1"/>
  <c r="E68" s="1"/>
  <c r="F59"/>
  <c r="J59"/>
  <c r="K59"/>
  <c r="K62" s="1"/>
  <c r="K68" s="1"/>
  <c r="L59"/>
  <c r="M59"/>
  <c r="N59"/>
  <c r="N62" s="1"/>
  <c r="N68" s="1"/>
  <c r="O59"/>
  <c r="P59"/>
  <c r="Q59"/>
  <c r="Q62" s="1"/>
  <c r="Q68" s="1"/>
  <c r="R59"/>
  <c r="S59"/>
  <c r="T59"/>
  <c r="T62" s="1"/>
  <c r="T68" s="1"/>
  <c r="S19" i="21"/>
  <c r="R21"/>
  <c r="Q21"/>
  <c r="O21"/>
  <c r="S12"/>
  <c r="J14"/>
  <c r="I14"/>
  <c r="G14"/>
  <c r="N22" i="14"/>
  <c r="C14" i="21"/>
  <c r="D14"/>
  <c r="E14"/>
  <c r="F14"/>
  <c r="H14"/>
  <c r="K14"/>
  <c r="L14"/>
  <c r="M14"/>
  <c r="N14"/>
  <c r="O14"/>
  <c r="P14"/>
  <c r="Q14"/>
  <c r="R14"/>
  <c r="S13"/>
  <c r="D14" i="2"/>
  <c r="I21" i="21"/>
  <c r="F21"/>
  <c r="B26" i="10"/>
  <c r="B23"/>
  <c r="E21" i="21"/>
  <c r="S18"/>
  <c r="S20"/>
  <c r="C21"/>
  <c r="A5" i="14"/>
  <c r="A4"/>
  <c r="P21" i="21"/>
  <c r="N21"/>
  <c r="M21"/>
  <c r="L21"/>
  <c r="K21"/>
  <c r="J21"/>
  <c r="H21"/>
  <c r="G21"/>
  <c r="D21"/>
  <c r="C23" i="10"/>
  <c r="A6" i="6"/>
  <c r="A5"/>
  <c r="A6" i="10"/>
  <c r="A5"/>
  <c r="A5" i="2"/>
  <c r="A4"/>
  <c r="A5" i="21"/>
  <c r="L16" i="14"/>
  <c r="M16"/>
  <c r="M18"/>
  <c r="N18"/>
  <c r="N19"/>
  <c r="N20"/>
  <c r="L21"/>
  <c r="N21"/>
  <c r="N23"/>
  <c r="N24"/>
  <c r="N25"/>
  <c r="N26"/>
  <c r="N27"/>
  <c r="C26" i="10"/>
  <c r="B14" i="2"/>
  <c r="C14"/>
  <c r="C16" s="1"/>
  <c r="C20" s="1"/>
  <c r="E14"/>
  <c r="F14"/>
  <c r="F16" s="1"/>
  <c r="F20" s="1"/>
  <c r="G14"/>
  <c r="H14"/>
  <c r="I14"/>
  <c r="I16" s="1"/>
  <c r="I20" s="1"/>
  <c r="J14"/>
  <c r="K14"/>
  <c r="N14"/>
  <c r="N16" s="1"/>
  <c r="N20" s="1"/>
  <c r="V59" i="45" l="1"/>
  <c r="S21" i="21"/>
  <c r="J16" i="14"/>
  <c r="M28"/>
  <c r="H16"/>
  <c r="I16"/>
  <c r="I28" s="1"/>
  <c r="K16"/>
  <c r="K28" s="1"/>
  <c r="L28"/>
  <c r="S14" i="21"/>
  <c r="W59" i="45"/>
  <c r="W62" s="1"/>
  <c r="W68" s="1"/>
  <c r="X59"/>
  <c r="O14" i="2"/>
  <c r="M14"/>
  <c r="E33" i="14"/>
  <c r="X33" i="45" l="1"/>
  <c r="X34" s="1"/>
  <c r="N16" i="14"/>
  <c r="I33"/>
  <c r="N28"/>
  <c r="W33" i="45"/>
  <c r="W34" s="1"/>
  <c r="V33"/>
  <c r="V34" s="1"/>
</calcChain>
</file>

<file path=xl/sharedStrings.xml><?xml version="1.0" encoding="utf-8"?>
<sst xmlns="http://schemas.openxmlformats.org/spreadsheetml/2006/main" count="887" uniqueCount="274">
  <si>
    <t>end of line</t>
  </si>
  <si>
    <t xml:space="preserve">          Total DIRECT requirements</t>
  </si>
  <si>
    <t>23.1  GSA rent (Reimbursable)</t>
  </si>
  <si>
    <t>25.3 DHS Security (Reimbursable)</t>
  </si>
  <si>
    <t>Financial Analysis of Program Changes</t>
  </si>
  <si>
    <t>Inc. 1</t>
  </si>
  <si>
    <t>Offset</t>
  </si>
  <si>
    <t>Total positions &amp; annual amount</t>
  </si>
  <si>
    <t xml:space="preserve">      Lapse (-)</t>
  </si>
  <si>
    <t xml:space="preserve">     Other personnel compensation</t>
  </si>
  <si>
    <t>Total FTE &amp; personnel compensation</t>
  </si>
  <si>
    <t>Agt./Atty.</t>
  </si>
  <si>
    <t>Program Offsets</t>
  </si>
  <si>
    <t>Adjustments to Base</t>
  </si>
  <si>
    <t>Domestic Rent and Facilities</t>
  </si>
  <si>
    <t>ATBs</t>
  </si>
  <si>
    <t>11.1  Direct FTE &amp; personnel compensation</t>
  </si>
  <si>
    <t xml:space="preserve">       Total </t>
  </si>
  <si>
    <t>Average SES Salary</t>
  </si>
  <si>
    <t>Perm. Pos.</t>
  </si>
  <si>
    <t>Location of Description by Decision Unit</t>
  </si>
  <si>
    <t>Reprogrammings / Transfers</t>
  </si>
  <si>
    <t>end of sheet</t>
  </si>
  <si>
    <t>Total Pr. Changes</t>
  </si>
  <si>
    <t>Total Authorized</t>
  </si>
  <si>
    <t>Total Reimbursable</t>
  </si>
  <si>
    <t>Total Increases</t>
  </si>
  <si>
    <t xml:space="preserve">   J: Financial Analysis of Program Changes</t>
  </si>
  <si>
    <t>I: Detail of Permanent Positions by Category</t>
  </si>
  <si>
    <t>Intelligence Series (132)</t>
  </si>
  <si>
    <t>Criminal Investigative Series (1811)</t>
  </si>
  <si>
    <t>23.2 Moving/Lease Expirations/Contract Parking</t>
  </si>
  <si>
    <t xml:space="preserve">Total Adjustments to Base </t>
  </si>
  <si>
    <t>Decision Unit</t>
  </si>
  <si>
    <t xml:space="preserve">     Total</t>
  </si>
  <si>
    <t>atb</t>
  </si>
  <si>
    <t>enhance</t>
  </si>
  <si>
    <t>FTE</t>
  </si>
  <si>
    <t>Total</t>
  </si>
  <si>
    <t>Detail of Permanent Positions by Category</t>
  </si>
  <si>
    <t>Category</t>
  </si>
  <si>
    <t>Grades and Salary Ranges</t>
  </si>
  <si>
    <t>LEAP</t>
  </si>
  <si>
    <t>11.5  Total, Other personnel compensation</t>
  </si>
  <si>
    <t xml:space="preserve">     Other Compensation</t>
  </si>
  <si>
    <t xml:space="preserve">     Overtime</t>
  </si>
  <si>
    <t>11.8  Special personal services payments</t>
  </si>
  <si>
    <t xml:space="preserve">    Full-time permanent</t>
  </si>
  <si>
    <t>12.0  Personnel benefits</t>
  </si>
  <si>
    <t>21.0  Travel and transportation of persons</t>
  </si>
  <si>
    <t>22.0  Transportation of things</t>
  </si>
  <si>
    <t>23.3  Comm., util., &amp; other misc. charges</t>
  </si>
  <si>
    <t>24.0  Printing and reproduction</t>
  </si>
  <si>
    <t>26.0  Supplies and materials</t>
  </si>
  <si>
    <t>31.0  Equipment</t>
  </si>
  <si>
    <t xml:space="preserve">          Total obligations</t>
  </si>
  <si>
    <t>Unobligated balance, start of year</t>
  </si>
  <si>
    <t>Unobligated balance, end of year</t>
  </si>
  <si>
    <t>Recoveries of prior year obligations</t>
  </si>
  <si>
    <t>11.3  Other than full-time permanent</t>
  </si>
  <si>
    <t>SES</t>
  </si>
  <si>
    <t>GS-15</t>
  </si>
  <si>
    <t>GS-14</t>
  </si>
  <si>
    <t>GS-13</t>
  </si>
  <si>
    <t>GS-12</t>
  </si>
  <si>
    <t>GS-11</t>
  </si>
  <si>
    <t>GS-10</t>
  </si>
  <si>
    <t>GS-9</t>
  </si>
  <si>
    <t>GS-8</t>
  </si>
  <si>
    <t>GS-7</t>
  </si>
  <si>
    <t xml:space="preserve">GS-5 </t>
  </si>
  <si>
    <t>Personnel benefits</t>
  </si>
  <si>
    <t>Transportation of things</t>
  </si>
  <si>
    <t>Printing</t>
  </si>
  <si>
    <t>Equipment</t>
  </si>
  <si>
    <t>Purchases of goods &amp; services from Government accounts</t>
  </si>
  <si>
    <t>Travel and transportation of persons</t>
  </si>
  <si>
    <t>GSA rent</t>
  </si>
  <si>
    <t>Communication, rents, and utilities</t>
  </si>
  <si>
    <t>Advisory and assistance services</t>
  </si>
  <si>
    <t>Other services</t>
  </si>
  <si>
    <t>Research and development contracts</t>
  </si>
  <si>
    <t>Supplies and materials</t>
  </si>
  <si>
    <t>Operation and maintenance of equipment</t>
  </si>
  <si>
    <t>Average GS Salary</t>
  </si>
  <si>
    <t>Average GS Grade</t>
  </si>
  <si>
    <t>Object Classes</t>
  </si>
  <si>
    <t>Other Object Classes:</t>
  </si>
  <si>
    <t>Decision Unit 4</t>
  </si>
  <si>
    <t>Summary of Requirements by Object Class</t>
  </si>
  <si>
    <t>Overtime</t>
  </si>
  <si>
    <t>Program Changes</t>
  </si>
  <si>
    <t>Total Program Changes</t>
  </si>
  <si>
    <t>Subtotal Increases</t>
  </si>
  <si>
    <t>Travel</t>
  </si>
  <si>
    <t>Attorneys (905)</t>
  </si>
  <si>
    <t>Paralegals / Other Law (900-998)</t>
  </si>
  <si>
    <t>Information &amp; Arts (1000-1099)</t>
  </si>
  <si>
    <t>Business &amp; Industry (1100-1199)</t>
  </si>
  <si>
    <t>Miscellaneous Operations (010-099)</t>
  </si>
  <si>
    <t>GS-1, $22,115 - 27,663</t>
  </si>
  <si>
    <t>GS-2, $24,865 - 31,292</t>
  </si>
  <si>
    <t>GS-4, $30,456 - 39,590</t>
  </si>
  <si>
    <t>GS-3, $27,130 - 35,269</t>
  </si>
  <si>
    <t>GS-5, $34,075 - 44,293</t>
  </si>
  <si>
    <t>GS-6, $37,983 - 49,375</t>
  </si>
  <si>
    <t>GS-7, $42,209 - 54,875</t>
  </si>
  <si>
    <t>GS-8, $46,745 - 60,765</t>
  </si>
  <si>
    <t>GS-9, $51,630 - 67,114</t>
  </si>
  <si>
    <t>GS-10, $56,857 - 73,917</t>
  </si>
  <si>
    <t>GS-11, $62,467 - 81,204</t>
  </si>
  <si>
    <t>GS-12, $74,872 - 97,333</t>
  </si>
  <si>
    <t>GS-13, $89,033 - 115,742</t>
  </si>
  <si>
    <t>GS-14, $105,211 - 136,771</t>
  </si>
  <si>
    <t>GS-15, $123,758 - 155,500</t>
  </si>
  <si>
    <t>SES, $119,554 - 179,700</t>
  </si>
  <si>
    <t>2012 template</t>
  </si>
  <si>
    <t>Information Technology Mgmt  (2210)</t>
  </si>
  <si>
    <t>23.1  GSA rent</t>
  </si>
  <si>
    <t>Less lapse (50 %)</t>
  </si>
  <si>
    <t>L: Summary of Requirements by Object Class</t>
  </si>
  <si>
    <t>K: Summary of Requirements by Grade</t>
  </si>
  <si>
    <t>Program Increases</t>
  </si>
  <si>
    <t>Justification for Base Adjustments</t>
  </si>
  <si>
    <t>Net Compensation</t>
  </si>
  <si>
    <t>Associated employee benefits</t>
  </si>
  <si>
    <t>Transportation of Things</t>
  </si>
  <si>
    <t>Communications/Utilities</t>
  </si>
  <si>
    <t>Printing/Reproduction</t>
  </si>
  <si>
    <t>Pay and Benefits</t>
  </si>
  <si>
    <t>POS</t>
  </si>
  <si>
    <t>Total Increase:</t>
  </si>
  <si>
    <t>Total ATB:</t>
  </si>
  <si>
    <t>Other Contractual Services:</t>
  </si>
  <si>
    <t xml:space="preserve">    25.2  Other Services</t>
  </si>
  <si>
    <t xml:space="preserve">    25.3  Purchase of Goods and Services from Government Accts.</t>
  </si>
  <si>
    <t xml:space="preserve">    25.4 Operation and Maintenance of Facilities</t>
  </si>
  <si>
    <t xml:space="preserve">    25.6  Medical Care</t>
  </si>
  <si>
    <t>Supplies and Materials</t>
  </si>
  <si>
    <t>TOTAL COSTS SUBJECT TO ANNUALIZATION</t>
  </si>
  <si>
    <t xml:space="preserve">Amount  </t>
  </si>
  <si>
    <t>Grades:</t>
  </si>
  <si>
    <t>(Dollars in Thousands)</t>
  </si>
  <si>
    <t>Salaries and Expenses</t>
  </si>
  <si>
    <t>Total Offsets</t>
  </si>
  <si>
    <t>Other FTE:</t>
  </si>
  <si>
    <t>Total Comp. FTE</t>
  </si>
  <si>
    <t>Total FTE</t>
  </si>
  <si>
    <t>Reimbursable FTE</t>
  </si>
  <si>
    <t>Other FTE</t>
  </si>
  <si>
    <t>Total Compensable FTE</t>
  </si>
  <si>
    <t>Headquarters (Washington, D.C.)</t>
  </si>
  <si>
    <t>Summary of Requirements</t>
  </si>
  <si>
    <t>Reimbursable FTE:</t>
  </si>
  <si>
    <t>Total Program Increases</t>
  </si>
  <si>
    <t>Rescissions</t>
  </si>
  <si>
    <t xml:space="preserve">     Subtotal Increases</t>
  </si>
  <si>
    <t>Estimates by budget activity</t>
  </si>
  <si>
    <t>Pos.</t>
  </si>
  <si>
    <t xml:space="preserve"> </t>
  </si>
  <si>
    <t>Amount</t>
  </si>
  <si>
    <t>Clerical and Office Services (300-399)</t>
  </si>
  <si>
    <t>Accounting and Budget (500-599)</t>
  </si>
  <si>
    <t>U.S. Field</t>
  </si>
  <si>
    <t>TOTAL</t>
  </si>
  <si>
    <t>Summary of Requirements by Grade</t>
  </si>
  <si>
    <t>Crosswalk of 2011 Availability</t>
  </si>
  <si>
    <t>2011 Availability</t>
  </si>
  <si>
    <t>Carryover</t>
  </si>
  <si>
    <t>Recoveries</t>
  </si>
  <si>
    <t>A: Organizational Chart</t>
  </si>
  <si>
    <t>B: Summary of Requirements</t>
  </si>
  <si>
    <t>C: Program Increases/Offsets By Decision Unit</t>
  </si>
  <si>
    <t>E.  Justification for Base Adjustments</t>
  </si>
  <si>
    <t>FY 2013 Request</t>
  </si>
  <si>
    <t>2013 Current Services</t>
  </si>
  <si>
    <t>2013 Total Request</t>
  </si>
  <si>
    <t>2013 Adjustments to Base and Technical Adjustments</t>
  </si>
  <si>
    <t>2013 Increases</t>
  </si>
  <si>
    <t>2013 Offsets</t>
  </si>
  <si>
    <t>2013 Request</t>
  </si>
  <si>
    <t>Subtotal Offsets</t>
  </si>
  <si>
    <t>Annualization Required for 2013 ($000)</t>
  </si>
  <si>
    <t>F: Crosswalk of 2011 Availability</t>
  </si>
  <si>
    <t>Miscellaneous Inspectors Series (1802)</t>
  </si>
  <si>
    <t xml:space="preserve">  Total, 2013 Program Changes Requested</t>
  </si>
  <si>
    <t xml:space="preserve">     Total, Appropriated Positions</t>
  </si>
  <si>
    <t>FY 2013 Program Increases/Offsets By Decision Unit</t>
  </si>
  <si>
    <t>Program Offset</t>
  </si>
  <si>
    <t>25.2 Other services from non-Federal sources</t>
  </si>
  <si>
    <t xml:space="preserve">2011 Enacted w/Rescissions </t>
  </si>
  <si>
    <t>Change                                       FY 2013-FY 2011</t>
  </si>
  <si>
    <t>FY 2011 Enacted</t>
  </si>
  <si>
    <t>Investigations</t>
  </si>
  <si>
    <t>Prosecutions</t>
  </si>
  <si>
    <t>Transnational Organized Crime Investigations</t>
  </si>
  <si>
    <t>TOC Investigations</t>
  </si>
  <si>
    <t>Interagency Crime Drug Enforcement Task Force</t>
  </si>
  <si>
    <t xml:space="preserve">Prosecutions </t>
  </si>
  <si>
    <t>Ungraded Positions</t>
  </si>
  <si>
    <t>Bureau-wide</t>
  </si>
  <si>
    <t>Transnational Organized Crime</t>
  </si>
  <si>
    <t>Program Offset - IT Savings</t>
  </si>
  <si>
    <t>Increases</t>
  </si>
  <si>
    <t>Increases:</t>
  </si>
  <si>
    <t>Program Increase - Transnational Organized Crime Operational Funding</t>
  </si>
  <si>
    <r>
      <t>Offsets</t>
    </r>
    <r>
      <rPr>
        <sz val="12"/>
        <color rgb="FFFF0000"/>
        <rFont val="Times New Roman"/>
        <family val="1"/>
      </rPr>
      <t xml:space="preserve"> </t>
    </r>
  </si>
  <si>
    <t>2012 - 2013 Total Change</t>
  </si>
  <si>
    <t xml:space="preserve">2011 AppropriationsEnacted w/Rescissions </t>
  </si>
  <si>
    <t>2012 Enacted</t>
  </si>
  <si>
    <t>G: Crosswalk of 2012 Availability</t>
  </si>
  <si>
    <t>Crosswalk of 2012 Availability</t>
  </si>
  <si>
    <t>FY 2012 Enacted Without Rescissions</t>
  </si>
  <si>
    <t>Supplementals</t>
  </si>
  <si>
    <t>2012 Availability</t>
  </si>
  <si>
    <t>Increase/Decrease</t>
  </si>
  <si>
    <t>2011 Actuals</t>
  </si>
  <si>
    <t>2012 Estimate</t>
  </si>
  <si>
    <t>Technical Adjustments</t>
  </si>
  <si>
    <t>List and justify separately each item for your organization.  Your explanation should show specifically the reason for the technical adjustment.</t>
  </si>
  <si>
    <t>Transfers</t>
  </si>
  <si>
    <t>List and justify separately each item for your organization.  Your explanation should show specifically the reason for the transfer, arithmetic calculations, and the current services to which the transfer applies.</t>
  </si>
  <si>
    <r>
      <t>Annualization of additional positions approved in 2012</t>
    </r>
    <r>
      <rPr>
        <sz val="9"/>
        <rFont val="Times New Roman"/>
        <family val="1"/>
      </rPr>
      <t xml:space="preserve">.  This provides for the annualization of ____ additional positions appropriated in 2012.  Annualization of new positions extends to 3 years to provide for entry level funding in the first year with a 2-year progression to the journeyman level.  For 2012 increases, this request includes an increase of $____ for full-year payroll costs associated with these additional positions.  </t>
    </r>
  </si>
  <si>
    <t>2012 Increases ($000)</t>
  </si>
  <si>
    <t>Annual salary rate of ____ new positions</t>
  </si>
  <si>
    <r>
      <t>Administrative Salary Increase</t>
    </r>
    <r>
      <rPr>
        <sz val="9"/>
        <rFont val="Times New Roman"/>
        <family val="1"/>
      </rPr>
      <t>.  This request provides for an expected annual pay adjustment of administratively determined salaries for the Assistant United States Attorneys occupying ungraded positions in the United States Attorneys offices ($_____ for pay and $______ for benefits, totaling $________.)</t>
    </r>
  </si>
  <si>
    <r>
      <t>Overseas Capital Security Cost Sharing (CSCS).</t>
    </r>
    <r>
      <rPr>
        <sz val="9"/>
        <color indexed="8"/>
        <rFont val="Times New Roman"/>
        <family val="1"/>
      </rPr>
      <t xml:space="preserve">  The Department of State (DOS) is in the midst of a 14-year, $17.5 billion embassy construction program, with a plan to build and maintain approximately 150 new diplomatic and consular compounds.  DOS allocates these costs through a Capital Security Cost Sharing Program in which each agency contributes funding based on the number of positions that are authorized for overseas personnel.  The estimated cost to the Department, as provided by DOS, for FY 2012 is ___________.  The _____________ currently has ______ positions overseas, and funding of $_____________ is requested for this account.  [CRM, USMS, FBI, DEA, ATF only.]</t>
    </r>
  </si>
  <si>
    <r>
      <t>Government Leased Quarters (GLQ) Requirement - object class 12.1</t>
    </r>
    <r>
      <rPr>
        <sz val="9"/>
        <rFont val="Times New Roman"/>
        <family val="1"/>
      </rPr>
      <t xml:space="preserve">.  GLQ is a mandatory program managed by the Department of State (DOS) and provides government employees stationed overseas with housing and utilities.  DOS exercises authority for leases and control of the GLQs and negotiates the lease for components. $_______, reflects the change in cost to support existing staffing levels.  </t>
    </r>
  </si>
  <si>
    <r>
      <t>Living Quarter Allowance - object class 12.1.</t>
    </r>
    <r>
      <rPr>
        <sz val="9"/>
        <rFont val="Times New Roman"/>
        <family val="1"/>
      </rPr>
      <t xml:space="preserve">  The living quarters allowance (LQA) is an allowance granted an employee for the annual cost of adequate living quarters for the employee and the employee's family at a foreign post.  The rates are designed to cover the average costs of rent, heat, light, fuel, gas, electricity, water, local taxes, and insurance paid by the employee.  Employees who receive GLQ do not receive LQA and vice versa.  $____________, reflects the change in cost to support existing staffing levels.  </t>
    </r>
  </si>
  <si>
    <r>
      <t>Post Allowance - Cost of Living Allowance (COLA) - object class 12.1.</t>
    </r>
    <r>
      <rPr>
        <sz val="9"/>
        <rFont val="Times New Roman"/>
        <family val="1"/>
      </rPr>
      <t xml:space="preserve"> For employees stationed abroad, components are obligated to pay for their COLA.  COLA is intended to reimburse certain excess costs and to compensate the employee for serving at a post where the cost of living, excluding the cost of quarters and the cost of education for eligible family members, is substantially higher than in the Washington, D.C. area.  $____________, reflects the increase in cost to support existing staffing levels.  </t>
    </r>
  </si>
  <si>
    <r>
      <t>Education Allowance - object class 12.1.</t>
    </r>
    <r>
      <rPr>
        <sz val="9"/>
        <rFont val="Times New Roman"/>
        <family val="1"/>
      </rPr>
      <t xml:space="preserve">  For employees stationed abroad, components are obligated to meet the educational expenses incurred by an employee in providing adequate elementary (grades K-8) and secondary (grades 9-12) education for dependent children at post.  $____________, reflects the change in cost to support existing staffing levels.  </t>
    </r>
  </si>
  <si>
    <t>Decreases</t>
  </si>
  <si>
    <t xml:space="preserve">Non-recurral of Non-personnel Increases </t>
  </si>
  <si>
    <t>Total Decrease:</t>
  </si>
  <si>
    <r>
      <t>Employees Compensation Fund.</t>
    </r>
    <r>
      <rPr>
        <sz val="9"/>
        <rFont val="Times New Roman"/>
        <family val="1"/>
      </rPr>
      <t xml:space="preserve">  The $13,000 increase reflects payments to the Department of Labor for injury benefits paid in the past year under the Federal Employee Compensation Act.  This estimate is based on the first quarter of prior year billing and current year estimates.</t>
    </r>
  </si>
  <si>
    <r>
      <t>Health Insurance.</t>
    </r>
    <r>
      <rPr>
        <sz val="9"/>
        <rFont val="Times New Roman"/>
        <family val="1"/>
      </rPr>
      <t xml:space="preserve">  Effective January 2013, this component's contribution to Federal employees' health insurance premiums increased by 8.7 percent.  Applied against the 2011 estimate of $21.075 million, the additional amount required is $1.631 million.</t>
    </r>
  </si>
  <si>
    <r>
      <t>FERS Rate Increase</t>
    </r>
    <r>
      <rPr>
        <sz val="9"/>
        <color rgb="FF000000"/>
        <rFont val="Times New Roman"/>
        <family val="1"/>
      </rPr>
      <t xml:space="preserve">.  On June 11, 2010, the Board of Actuaries of the Civil Service Retirement System recommended a new set of economic assumptions for the Civil Service Retirement System (CSRS) and the Federal Employees Retirement System (FERS).  In accordance with this change, effective October 1, 2011 (FY 2012), the total Normal Cost of Regular retirement under FERS will increase from the current level of 12.5% of pay to 12.7%.  The total FERS contribution for Law Enforcement retirement will increase from 27.0% to 27.6%.  This will result in new </t>
    </r>
    <r>
      <rPr>
        <b/>
        <sz val="9"/>
        <color rgb="FF000000"/>
        <rFont val="Times New Roman"/>
        <family val="1"/>
      </rPr>
      <t>agency contribution</t>
    </r>
    <r>
      <rPr>
        <sz val="9"/>
        <color rgb="FF000000"/>
        <rFont val="Times New Roman"/>
        <family val="1"/>
      </rPr>
      <t xml:space="preserve"> rates of 11.9% for normal costs (up from the current 11.7%) and 26.3% for law enforcement personnel (up from the current 25.7%).  The amount requested, $1.533 million, represents the funds needed to cover this increase.</t>
    </r>
  </si>
  <si>
    <r>
      <t>Changes in Compensable Days</t>
    </r>
    <r>
      <rPr>
        <sz val="9"/>
        <color theme="1"/>
        <rFont val="Times New Roman"/>
        <family val="1"/>
      </rPr>
      <t>.  The decreased cost for one compensable day in FY 2013 compared to FY 2012 is calculated by dividing the FY 2012 estimated personnel compensation $319.624 million and applicable benefits $96.786 million by 261 compensable days.</t>
    </r>
  </si>
  <si>
    <t>M.  Status of Congressionally Requested Studies, Reports, and Evaluations</t>
  </si>
  <si>
    <t>Status of Congressionally Requested Studies, Reports, and Evaluations</t>
  </si>
  <si>
    <t>D: Resources by DOJ Strategic Goal and Strategic Objective</t>
  </si>
  <si>
    <t>Resources by Department of Justice Strategic Goal/Objective</t>
  </si>
  <si>
    <t>2011 Appropriation Enacted</t>
  </si>
  <si>
    <t>Offsets</t>
  </si>
  <si>
    <t>Strategic Goal and Strategic Objective</t>
  </si>
  <si>
    <t>Direct, Reimb. Other FTE</t>
  </si>
  <si>
    <t>Direct Amount $000s</t>
  </si>
  <si>
    <t>Goal 2: Prevent Crime, Protect the Rights of the 
             American People, and Enforce Federal Law</t>
  </si>
  <si>
    <t xml:space="preserve">   2.3  Combat the threat, trafficking, and use of illegal drugs and the diversion of
          licit drugs</t>
  </si>
  <si>
    <t xml:space="preserve">   2.4 Combat corruption, economic crimes, and international organized crime</t>
  </si>
  <si>
    <t>Subtotal, Goal 2</t>
  </si>
  <si>
    <t>GRAND TOTAL</t>
  </si>
  <si>
    <t xml:space="preserve">  </t>
  </si>
  <si>
    <r>
      <t>2013 Pay Raise.</t>
    </r>
    <r>
      <rPr>
        <sz val="9"/>
        <rFont val="Times New Roman"/>
        <family val="1"/>
      </rPr>
      <t xml:space="preserve">  This request provides for a proposed 0.5 percent pay raise to be effective in January of 2013.  The increase only includes the general pay raise.  The amount request, $1.620 million, represents the pay amounts for 3/4 of the fiscal year plus appropriate benefits ($1.182 for pay and $437,400 for benefits.)</t>
    </r>
  </si>
  <si>
    <r>
      <rPr>
        <u/>
        <sz val="9"/>
        <rFont val="Times New Roman"/>
        <family val="1"/>
      </rPr>
      <t>Security Charges</t>
    </r>
    <r>
      <rPr>
        <sz val="9"/>
        <rFont val="Times New Roman"/>
        <family val="1"/>
      </rPr>
      <t>.  Guard Service includes those costs paid directly by DOJ and those paid to Department of Homeland Security (DHS).  The requested increase of $1,000 is required to meet our commitment to DHS and other security costs.</t>
    </r>
  </si>
  <si>
    <t xml:space="preserve">2012 Enacted </t>
  </si>
  <si>
    <t xml:space="preserve">Total 2012 Enacted </t>
  </si>
  <si>
    <r>
      <t>General Services Administration (GSA) Rent.</t>
    </r>
    <r>
      <rPr>
        <sz val="9"/>
        <color indexed="8"/>
        <rFont val="Times New Roman"/>
        <family val="1"/>
      </rPr>
      <t xml:space="preserve">  GSA will continue to charge rental rates that approximate those charged to commercial tenants for equivalent space and related services.  The requested increase of $276,000 is required to meet our commitment to GSA.  The costs associated with GSA rent were derived through the use of an automated system, which uses the latest inventory data, including rate increases to be effective in FY 2013 for each building currently occupied by Department of Justice components, as well as the costs of new space to be occupied.  GSA provided data on the rate increases.</t>
    </r>
  </si>
  <si>
    <t>FY 2011 Without Balance Rescissions</t>
  </si>
  <si>
    <t>Balance Rescissions</t>
  </si>
  <si>
    <t>Amount*</t>
  </si>
  <si>
    <t>*Represents the LEWC transfer</t>
  </si>
  <si>
    <t>Inc. 2</t>
  </si>
  <si>
    <t>Inc.1</t>
  </si>
  <si>
    <r>
      <t>NOTE:  All FTE numbers in this table reflect authorized FTE, which is the total number of FTE available to a component. Because the</t>
    </r>
    <r>
      <rPr>
        <sz val="10"/>
        <rFont val="Times New Roman"/>
        <family val="1"/>
      </rPr>
      <t xml:space="preserve"> </t>
    </r>
    <r>
      <rPr>
        <sz val="10"/>
        <color rgb="FF000000"/>
        <rFont val="Times New Roman"/>
        <family val="1"/>
      </rPr>
      <t>FY 2013</t>
    </r>
    <r>
      <rPr>
        <sz val="10"/>
        <rFont val="Times New Roman"/>
        <family val="1"/>
      </rPr>
      <t xml:space="preserve"> </t>
    </r>
    <r>
      <rPr>
        <sz val="10"/>
        <color rgb="FF000000"/>
        <rFont val="Times New Roman"/>
        <family val="1"/>
      </rPr>
      <t>President’s Budget Appendix builds the FTE request using actual FTE rather than authorized, it may not match the FY 2012 FTE enacted and FY 2013 FTE request reflected in this table. </t>
    </r>
  </si>
  <si>
    <t>2011 Enacted</t>
  </si>
  <si>
    <t>Amount**</t>
  </si>
  <si>
    <t>**Recoveries represent allocated funds that participating components returned</t>
  </si>
  <si>
    <t>Investigations and Prosecutions Offset</t>
  </si>
  <si>
    <t xml:space="preserve">           Investigative and Prosecutorial Offset</t>
  </si>
  <si>
    <r>
      <t>Retirement</t>
    </r>
    <r>
      <rPr>
        <sz val="9"/>
        <color theme="1"/>
        <rFont val="Times New Roman"/>
        <family val="1"/>
      </rPr>
      <t>.  Agency retirement contributions increase as employees under CSRS retire and are replaced by FERS employees.  Based on OPM government-wide estimates, we project that the DOJ workforce will convert from CSRS to FERS at a rate of 1.3 percent per year.  The requested increase of  $391,000 is necessary to meet our increased retirement obligations as a result of this conversion.</t>
    </r>
  </si>
  <si>
    <t xml:space="preserve">The conferees expect OCDETF to prioritize the continuation of  support for Assistant U.S. Attorney positions and collocated Strike Forces in the Southwest Border region, </t>
  </si>
  <si>
    <t xml:space="preserve">and to submit a report to the Committees on Appropriations not later than 90 days after the enactment of this Act showing the current and planned distribution of personnel, </t>
  </si>
  <si>
    <t>by bureau, to each of the collocated Strike Forces.  The report is currently under management review and should be completed by the February 18, 2012 deadline.</t>
  </si>
</sst>
</file>

<file path=xl/styles.xml><?xml version="1.0" encoding="utf-8"?>
<styleSheet xmlns="http://schemas.openxmlformats.org/spreadsheetml/2006/main">
  <numFmts count="11">
    <numFmt numFmtId="5" formatCode="&quot;$&quot;#,##0_);\(&quot;$&quot;#,##0\)"/>
    <numFmt numFmtId="44" formatCode="_(&quot;$&quot;* #,##0.00_);_(&quot;$&quot;* \(#,##0.00\);_(&quot;$&quot;* &quot;-&quot;??_);_(@_)"/>
    <numFmt numFmtId="43" formatCode="_(* #,##0.00_);_(* \(#,##0.00\);_(* &quot;-&quot;??_);_(@_)"/>
    <numFmt numFmtId="164" formatCode="&quot;$&quot;#,##0"/>
    <numFmt numFmtId="165" formatCode="_(* #,##0_);_(* \(#,##0\);_(* &quot;....&quot;_);_(@_)"/>
    <numFmt numFmtId="167" formatCode="_(* #,##0_);_(* \(#,##0\);_(* &quot;-&quot;??_);_(@_)"/>
    <numFmt numFmtId="169" formatCode="0_);\(0\)"/>
    <numFmt numFmtId="170" formatCode="#,##0;\-#,##0;&quot;-&quot;"/>
    <numFmt numFmtId="171" formatCode="_-&quot;F&quot;\ * #,##0_-;_-&quot;F&quot;\ * #,##0\-;_-&quot;F&quot;\ * &quot;-&quot;_-;_-@_-"/>
    <numFmt numFmtId="172" formatCode="mm/dd/yy"/>
    <numFmt numFmtId="173" formatCode="_(&quot;$&quot;* #,##0_);_(&quot;$&quot;* \(#,##0\);_(&quot;$&quot;* &quot;-&quot;??_);_(@_)"/>
  </numFmts>
  <fonts count="89">
    <font>
      <sz val="12"/>
      <name val="Arial"/>
    </font>
    <font>
      <sz val="11"/>
      <color theme="1"/>
      <name val="Calibri"/>
      <family val="2"/>
      <scheme val="minor"/>
    </font>
    <font>
      <sz val="12"/>
      <name val="TimesNewRomanPS"/>
    </font>
    <font>
      <sz val="12"/>
      <name val="Times New Roman"/>
      <family val="1"/>
    </font>
    <font>
      <sz val="12"/>
      <name val="Times New Roman"/>
      <family val="1"/>
    </font>
    <font>
      <sz val="10"/>
      <color indexed="8"/>
      <name val="TMS"/>
    </font>
    <font>
      <sz val="12"/>
      <name val="Times New Roman"/>
      <family val="1"/>
    </font>
    <font>
      <sz val="10"/>
      <color indexed="8"/>
      <name val="Times New Roman"/>
      <family val="1"/>
    </font>
    <font>
      <i/>
      <sz val="10"/>
      <color indexed="8"/>
      <name val="Times New Roman"/>
      <family val="1"/>
    </font>
    <font>
      <sz val="10"/>
      <name val="Times New Roman"/>
      <family val="1"/>
    </font>
    <font>
      <b/>
      <sz val="14"/>
      <name val="Times New Roman"/>
      <family val="1"/>
    </font>
    <font>
      <sz val="13"/>
      <name val="Times New Roman"/>
      <family val="1"/>
    </font>
    <font>
      <sz val="8"/>
      <color indexed="8"/>
      <name val="Times New Roman"/>
      <family val="1"/>
    </font>
    <font>
      <b/>
      <sz val="12"/>
      <name val="Arial"/>
      <family val="2"/>
    </font>
    <font>
      <sz val="12"/>
      <name val="Arial"/>
      <family val="2"/>
    </font>
    <font>
      <sz val="10"/>
      <name val="Arial"/>
      <family val="2"/>
    </font>
    <font>
      <b/>
      <sz val="12"/>
      <name val="Times New Roman"/>
      <family val="1"/>
    </font>
    <font>
      <b/>
      <sz val="16"/>
      <name val="Times New Roman"/>
      <family val="1"/>
    </font>
    <font>
      <sz val="10"/>
      <name val="Arial"/>
      <family val="2"/>
    </font>
    <font>
      <b/>
      <u/>
      <sz val="12"/>
      <name val="Arial"/>
      <family val="2"/>
    </font>
    <font>
      <b/>
      <sz val="10"/>
      <name val="Times New Roman"/>
      <family val="1"/>
    </font>
    <font>
      <sz val="14"/>
      <name val="Times New Roman"/>
      <family val="1"/>
    </font>
    <font>
      <sz val="12"/>
      <color indexed="8"/>
      <name val="Times New Roman"/>
      <family val="1"/>
    </font>
    <font>
      <b/>
      <sz val="12"/>
      <color indexed="8"/>
      <name val="Times New Roman"/>
      <family val="1"/>
    </font>
    <font>
      <sz val="14"/>
      <name val="Arial"/>
      <family val="2"/>
    </font>
    <font>
      <b/>
      <sz val="10"/>
      <color indexed="8"/>
      <name val="Times New Roman"/>
      <family val="1"/>
    </font>
    <font>
      <b/>
      <sz val="11"/>
      <color indexed="8"/>
      <name val="Times New Roman"/>
      <family val="1"/>
    </font>
    <font>
      <b/>
      <sz val="11"/>
      <name val="Times New Roman"/>
      <family val="1"/>
    </font>
    <font>
      <sz val="8"/>
      <name val="Arial"/>
      <family val="2"/>
    </font>
    <font>
      <sz val="9"/>
      <name val="Times New Roman"/>
      <family val="1"/>
    </font>
    <font>
      <b/>
      <sz val="18"/>
      <name val="Times New Roman"/>
      <family val="1"/>
    </font>
    <font>
      <sz val="18"/>
      <name val="Times New Roman"/>
      <family val="1"/>
    </font>
    <font>
      <b/>
      <sz val="14"/>
      <color indexed="8"/>
      <name val="Times New Roman"/>
      <family val="1"/>
    </font>
    <font>
      <b/>
      <sz val="16"/>
      <color indexed="8"/>
      <name val="Times New Roman"/>
      <family val="1"/>
    </font>
    <font>
      <sz val="14"/>
      <color indexed="8"/>
      <name val="Times New Roman"/>
      <family val="1"/>
    </font>
    <font>
      <b/>
      <i/>
      <sz val="10"/>
      <name val="Arial"/>
      <family val="2"/>
    </font>
    <font>
      <i/>
      <sz val="10"/>
      <name val="Arial"/>
      <family val="2"/>
    </font>
    <font>
      <sz val="20"/>
      <name val="Arial"/>
      <family val="2"/>
    </font>
    <font>
      <sz val="8"/>
      <name val="Arial"/>
      <family val="2"/>
    </font>
    <font>
      <sz val="12"/>
      <color indexed="9"/>
      <name val="Arial"/>
      <family val="2"/>
    </font>
    <font>
      <sz val="12"/>
      <color indexed="9"/>
      <name val="Times New Roman"/>
      <family val="1"/>
    </font>
    <font>
      <sz val="10"/>
      <color indexed="9"/>
      <name val="Times New Roman"/>
      <family val="1"/>
    </font>
    <font>
      <sz val="10"/>
      <color indexed="9"/>
      <name val="Arial"/>
      <family val="2"/>
    </font>
    <font>
      <sz val="10"/>
      <color indexed="9"/>
      <name val="TMS"/>
    </font>
    <font>
      <sz val="8"/>
      <color indexed="9"/>
      <name val="Arial"/>
      <family val="2"/>
    </font>
    <font>
      <sz val="8"/>
      <color indexed="9"/>
      <name val="Arial"/>
      <family val="2"/>
    </font>
    <font>
      <sz val="8"/>
      <name val="Times New Roman"/>
      <family val="1"/>
    </font>
    <font>
      <sz val="8"/>
      <color indexed="9"/>
      <name val="Times New Roman"/>
      <family val="1"/>
    </font>
    <font>
      <sz val="8"/>
      <color indexed="8"/>
      <name val="Arial"/>
      <family val="2"/>
    </font>
    <font>
      <sz val="8"/>
      <color indexed="9"/>
      <name val="Times New Roman"/>
      <family val="1"/>
    </font>
    <font>
      <sz val="8"/>
      <name val="Times New Roman"/>
      <family val="1"/>
    </font>
    <font>
      <sz val="12"/>
      <name val="Arial"/>
      <family val="2"/>
    </font>
    <font>
      <sz val="18"/>
      <name val="Arial"/>
      <family val="2"/>
    </font>
    <font>
      <sz val="16"/>
      <name val="Arial"/>
      <family val="2"/>
    </font>
    <font>
      <b/>
      <u/>
      <sz val="12"/>
      <name val="Times New Roman"/>
      <family val="1"/>
    </font>
    <font>
      <sz val="10"/>
      <name val="Arial"/>
      <family val="2"/>
    </font>
    <font>
      <b/>
      <u/>
      <sz val="14"/>
      <name val="Times New Roman"/>
      <family val="1"/>
    </font>
    <font>
      <sz val="10"/>
      <name val="Arial"/>
      <family val="2"/>
    </font>
    <font>
      <sz val="12"/>
      <name val="Tms Rmn"/>
    </font>
    <font>
      <sz val="10"/>
      <color indexed="8"/>
      <name val="Arial"/>
      <family val="2"/>
    </font>
    <font>
      <sz val="11"/>
      <color theme="1"/>
      <name val="Times New Roman"/>
      <family val="2"/>
    </font>
    <font>
      <sz val="10"/>
      <name val="MS Serif"/>
      <family val="1"/>
    </font>
    <font>
      <sz val="10"/>
      <color indexed="16"/>
      <name val="MS Serif"/>
      <family val="1"/>
    </font>
    <font>
      <sz val="10"/>
      <name val="Geneva"/>
    </font>
    <font>
      <sz val="8"/>
      <name val="Helv"/>
    </font>
    <font>
      <b/>
      <sz val="8"/>
      <color indexed="8"/>
      <name val="Helv"/>
    </font>
    <font>
      <sz val="12"/>
      <color rgb="FFFF0000"/>
      <name val="Times New Roman"/>
      <family val="1"/>
    </font>
    <font>
      <sz val="12"/>
      <color theme="0"/>
      <name val="Arial"/>
      <family val="2"/>
    </font>
    <font>
      <u/>
      <sz val="9"/>
      <name val="Times New Roman"/>
      <family val="1"/>
    </font>
    <font>
      <b/>
      <u/>
      <sz val="9"/>
      <name val="Times New Roman"/>
      <family val="1"/>
    </font>
    <font>
      <u/>
      <sz val="9"/>
      <color theme="1"/>
      <name val="Times New Roman"/>
      <family val="1"/>
    </font>
    <font>
      <sz val="9"/>
      <color theme="1"/>
      <name val="Times New Roman"/>
      <family val="1"/>
    </font>
    <font>
      <sz val="12"/>
      <color theme="1"/>
      <name val="Arial"/>
      <family val="2"/>
    </font>
    <font>
      <u/>
      <sz val="9"/>
      <color indexed="8"/>
      <name val="Times New Roman"/>
      <family val="1"/>
    </font>
    <font>
      <sz val="9"/>
      <color indexed="8"/>
      <name val="Times New Roman"/>
      <family val="1"/>
    </font>
    <font>
      <b/>
      <sz val="9"/>
      <name val="Times New Roman"/>
      <family val="1"/>
    </font>
    <font>
      <sz val="9"/>
      <name val="Arial"/>
      <family val="2"/>
    </font>
    <font>
      <u/>
      <sz val="9"/>
      <color rgb="FF000000"/>
      <name val="Times New Roman"/>
      <family val="1"/>
    </font>
    <font>
      <sz val="9"/>
      <color rgb="FF000000"/>
      <name val="Times New Roman"/>
      <family val="1"/>
    </font>
    <font>
      <b/>
      <sz val="9"/>
      <color rgb="FF000000"/>
      <name val="Times New Roman"/>
      <family val="1"/>
    </font>
    <font>
      <u/>
      <sz val="16"/>
      <name val="Arial"/>
      <family val="2"/>
    </font>
    <font>
      <sz val="16"/>
      <name val="Times New Roman"/>
      <family val="1"/>
    </font>
    <font>
      <u/>
      <sz val="10"/>
      <name val="Times New Roman"/>
      <family val="1"/>
    </font>
    <font>
      <b/>
      <sz val="10"/>
      <name val="Arial"/>
      <family val="2"/>
    </font>
    <font>
      <i/>
      <sz val="10"/>
      <name val="Times New Roman"/>
      <family val="1"/>
    </font>
    <font>
      <sz val="11"/>
      <name val="Calibri"/>
      <family val="2"/>
    </font>
    <font>
      <sz val="11"/>
      <name val="TimesNewRomanPS"/>
    </font>
    <font>
      <sz val="16"/>
      <color indexed="8"/>
      <name val="Times New Roman"/>
      <family val="1"/>
    </font>
    <font>
      <sz val="10"/>
      <color rgb="FF000000"/>
      <name val="Times New Roman"/>
      <family val="1"/>
    </font>
  </fonts>
  <fills count="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rgb="FFFFFF00"/>
        <bgColor indexed="64"/>
      </patternFill>
    </fill>
    <fill>
      <patternFill patternType="solid">
        <fgColor indexed="22"/>
        <bgColor indexed="64"/>
      </patternFill>
    </fill>
    <fill>
      <patternFill patternType="solid">
        <fgColor indexed="26"/>
        <bgColor indexed="64"/>
      </patternFill>
    </fill>
    <fill>
      <patternFill patternType="solid">
        <fgColor indexed="9"/>
        <bgColor indexed="9"/>
      </patternFill>
    </fill>
  </fills>
  <borders count="144">
    <border>
      <left/>
      <right/>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8"/>
      </bottom>
      <diagonal/>
    </border>
    <border>
      <left style="thin">
        <color indexed="64"/>
      </left>
      <right style="thin">
        <color indexed="64"/>
      </right>
      <top/>
      <bottom style="thin">
        <color indexed="23"/>
      </bottom>
      <diagonal/>
    </border>
    <border>
      <left/>
      <right style="thin">
        <color indexed="64"/>
      </right>
      <top style="thin">
        <color indexed="64"/>
      </top>
      <bottom style="thin">
        <color indexed="64"/>
      </bottom>
      <diagonal/>
    </border>
    <border>
      <left style="thin">
        <color indexed="8"/>
      </left>
      <right/>
      <top/>
      <bottom style="hair">
        <color indexed="8"/>
      </bottom>
      <diagonal/>
    </border>
    <border>
      <left/>
      <right style="thin">
        <color indexed="8"/>
      </right>
      <top/>
      <bottom style="hair">
        <color indexed="8"/>
      </bottom>
      <diagonal/>
    </border>
    <border>
      <left/>
      <right/>
      <top/>
      <bottom style="hair">
        <color indexed="8"/>
      </bottom>
      <diagonal/>
    </border>
    <border>
      <left style="thin">
        <color indexed="64"/>
      </left>
      <right/>
      <top/>
      <bottom style="hair">
        <color indexed="8"/>
      </bottom>
      <diagonal/>
    </border>
    <border>
      <left style="thin">
        <color indexed="8"/>
      </left>
      <right/>
      <top/>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style="hair">
        <color indexed="8"/>
      </top>
      <bottom style="thin">
        <color indexed="64"/>
      </bottom>
      <diagonal/>
    </border>
    <border>
      <left/>
      <right style="medium">
        <color indexed="64"/>
      </right>
      <top style="thin">
        <color indexed="8"/>
      </top>
      <bottom/>
      <diagonal/>
    </border>
    <border>
      <left/>
      <right style="thin">
        <color indexed="8"/>
      </right>
      <top/>
      <bottom/>
      <diagonal/>
    </border>
    <border>
      <left style="thin">
        <color indexed="8"/>
      </left>
      <right/>
      <top/>
      <bottom style="thin">
        <color indexed="64"/>
      </bottom>
      <diagonal/>
    </border>
    <border>
      <left/>
      <right style="thin">
        <color indexed="8"/>
      </right>
      <top/>
      <bottom style="thin">
        <color indexed="64"/>
      </bottom>
      <diagonal/>
    </border>
    <border>
      <left/>
      <right style="medium">
        <color indexed="64"/>
      </right>
      <top/>
      <bottom style="thin">
        <color indexed="64"/>
      </bottom>
      <diagonal/>
    </border>
    <border>
      <left/>
      <right style="thin">
        <color indexed="8"/>
      </right>
      <top style="thin">
        <color indexed="64"/>
      </top>
      <bottom/>
      <diagonal/>
    </border>
    <border>
      <left style="thin">
        <color indexed="64"/>
      </left>
      <right/>
      <top style="thin">
        <color indexed="64"/>
      </top>
      <bottom style="thin">
        <color indexed="64"/>
      </bottom>
      <diagonal/>
    </border>
    <border>
      <left style="thin">
        <color indexed="64"/>
      </left>
      <right/>
      <top style="hair">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23"/>
      </bottom>
      <diagonal/>
    </border>
    <border>
      <left/>
      <right/>
      <top style="hair">
        <color indexed="64"/>
      </top>
      <bottom style="medium">
        <color indexed="64"/>
      </bottom>
      <diagonal/>
    </border>
    <border>
      <left style="thin">
        <color indexed="8"/>
      </left>
      <right/>
      <top style="thin">
        <color indexed="64"/>
      </top>
      <bottom/>
      <diagonal/>
    </border>
    <border>
      <left style="thin">
        <color indexed="64"/>
      </left>
      <right/>
      <top style="thin">
        <color indexed="8"/>
      </top>
      <bottom style="thin">
        <color indexed="23"/>
      </bottom>
      <diagonal/>
    </border>
    <border>
      <left style="thin">
        <color indexed="8"/>
      </left>
      <right style="thin">
        <color indexed="8"/>
      </right>
      <top style="hair">
        <color indexed="8"/>
      </top>
      <bottom style="thin">
        <color indexed="64"/>
      </bottom>
      <diagonal/>
    </border>
    <border>
      <left style="thin">
        <color indexed="8"/>
      </left>
      <right style="thin">
        <color indexed="64"/>
      </right>
      <top/>
      <bottom style="hair">
        <color indexed="8"/>
      </bottom>
      <diagonal/>
    </border>
    <border>
      <left style="thin">
        <color indexed="8"/>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top/>
      <bottom style="medium">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64"/>
      </left>
      <right/>
      <top style="thin">
        <color indexed="64"/>
      </top>
      <bottom style="medium">
        <color indexed="64"/>
      </bottom>
      <diagonal/>
    </border>
    <border>
      <left/>
      <right style="medium">
        <color indexed="8"/>
      </right>
      <top style="thin">
        <color indexed="8"/>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style="thin">
        <color indexed="64"/>
      </left>
      <right/>
      <top style="hair">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right/>
      <top style="thin">
        <color indexed="64"/>
      </top>
      <bottom style="medium">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style="thin">
        <color indexed="64"/>
      </left>
      <right/>
      <top/>
      <bottom style="thin">
        <color indexed="23"/>
      </bottom>
      <diagonal/>
    </border>
    <border>
      <left/>
      <right/>
      <top/>
      <bottom style="thin">
        <color indexed="23"/>
      </bottom>
      <diagonal/>
    </border>
    <border>
      <left style="thin">
        <color indexed="64"/>
      </left>
      <right style="thin">
        <color indexed="64"/>
      </right>
      <top/>
      <bottom style="medium">
        <color indexed="64"/>
      </bottom>
      <diagonal/>
    </border>
    <border>
      <left style="thin">
        <color indexed="64"/>
      </left>
      <right/>
      <top/>
      <bottom style="thin">
        <color indexed="8"/>
      </bottom>
      <diagonal/>
    </border>
    <border>
      <left/>
      <right/>
      <top/>
      <bottom style="thin">
        <color indexed="8"/>
      </bottom>
      <diagonal/>
    </border>
    <border>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thin">
        <color indexed="64"/>
      </left>
      <right/>
      <top style="thin">
        <color indexed="8"/>
      </top>
      <bottom/>
      <diagonal/>
    </border>
    <border>
      <left style="thin">
        <color indexed="8"/>
      </left>
      <right/>
      <top/>
      <bottom style="thin">
        <color indexed="8"/>
      </bottom>
      <diagonal/>
    </border>
    <border>
      <left/>
      <right style="medium">
        <color indexed="8"/>
      </right>
      <top/>
      <bottom style="thin">
        <color indexed="8"/>
      </bottom>
      <diagonal/>
    </border>
    <border>
      <left/>
      <right/>
      <top style="medium">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medium">
        <color indexed="64"/>
      </bottom>
      <diagonal/>
    </border>
    <border>
      <left style="thin">
        <color indexed="64"/>
      </left>
      <right style="thin">
        <color indexed="64"/>
      </right>
      <top style="medium">
        <color indexed="64"/>
      </top>
      <bottom/>
      <diagonal/>
    </border>
    <border>
      <left/>
      <right/>
      <top style="thin">
        <color indexed="64"/>
      </top>
      <bottom style="hair">
        <color indexed="64"/>
      </bottom>
      <diagonal/>
    </border>
    <border>
      <left style="thin">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top style="hair">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8"/>
      </left>
      <right/>
      <top style="hair">
        <color indexed="23"/>
      </top>
      <bottom style="hair">
        <color indexed="23"/>
      </bottom>
      <diagonal/>
    </border>
    <border>
      <left style="thin">
        <color indexed="64"/>
      </left>
      <right/>
      <top style="hair">
        <color indexed="23"/>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23"/>
      </left>
      <right style="thin">
        <color indexed="23"/>
      </right>
      <top/>
      <bottom/>
      <diagonal/>
    </border>
    <border>
      <left/>
      <right/>
      <top style="medium">
        <color indexed="64"/>
      </top>
      <bottom style="medium">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23"/>
      </left>
      <right style="thin">
        <color indexed="64"/>
      </right>
      <top style="hair">
        <color indexed="23"/>
      </top>
      <bottom style="hair">
        <color indexed="23"/>
      </bottom>
      <diagonal/>
    </border>
    <border>
      <left style="thin">
        <color indexed="23"/>
      </left>
      <right style="thin">
        <color indexed="64"/>
      </right>
      <top style="thin">
        <color indexed="23"/>
      </top>
      <bottom/>
      <diagonal/>
    </border>
    <border>
      <left style="thin">
        <color indexed="23"/>
      </left>
      <right style="thin">
        <color indexed="23"/>
      </right>
      <top/>
      <bottom style="hair">
        <color indexed="23"/>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23"/>
      </bottom>
      <diagonal/>
    </border>
    <border>
      <left/>
      <right style="thin">
        <color indexed="64"/>
      </right>
      <top/>
      <bottom style="hair">
        <color indexed="8"/>
      </bottom>
      <diagonal/>
    </border>
    <border>
      <left/>
      <right style="medium">
        <color indexed="64"/>
      </right>
      <top/>
      <bottom style="hair">
        <color indexed="8"/>
      </bottom>
      <diagonal/>
    </border>
    <border>
      <left/>
      <right style="medium">
        <color indexed="64"/>
      </right>
      <top/>
      <bottom style="thin">
        <color indexed="8"/>
      </bottom>
      <diagonal/>
    </border>
    <border>
      <left/>
      <right style="thin">
        <color indexed="8"/>
      </right>
      <top style="hair">
        <color indexed="23"/>
      </top>
      <bottom style="hair">
        <color indexed="8"/>
      </bottom>
      <diagonal/>
    </border>
    <border>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8"/>
      </bottom>
      <diagonal/>
    </border>
  </borders>
  <cellStyleXfs count="39">
    <xf numFmtId="0" fontId="0" fillId="0" borderId="0"/>
    <xf numFmtId="43" fontId="1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4" fillId="0" borderId="0"/>
    <xf numFmtId="0" fontId="55" fillId="0" borderId="0"/>
    <xf numFmtId="0" fontId="18" fillId="0" borderId="0"/>
    <xf numFmtId="43" fontId="57" fillId="0" borderId="0" applyFont="0" applyFill="0" applyBorder="0" applyAlignment="0" applyProtection="0"/>
    <xf numFmtId="9" fontId="57" fillId="0" borderId="0" applyFont="0" applyFill="0" applyBorder="0" applyAlignment="0" applyProtection="0"/>
    <xf numFmtId="9" fontId="15" fillId="0" borderId="0" applyFont="0" applyFill="0" applyBorder="0" applyAlignment="0" applyProtection="0"/>
    <xf numFmtId="0" fontId="58" fillId="0" borderId="0" applyNumberFormat="0" applyFill="0" applyBorder="0" applyAlignment="0" applyProtection="0"/>
    <xf numFmtId="170" fontId="59" fillId="0" borderId="0" applyFill="0" applyBorder="0" applyAlignment="0"/>
    <xf numFmtId="43" fontId="60" fillId="0" borderId="0" applyFont="0" applyFill="0" applyBorder="0" applyAlignment="0" applyProtection="0"/>
    <xf numFmtId="0" fontId="61" fillId="0" borderId="0" applyNumberFormat="0" applyAlignment="0">
      <alignment horizontal="left"/>
    </xf>
    <xf numFmtId="44" fontId="60" fillId="0" borderId="0" applyFont="0" applyFill="0" applyBorder="0" applyAlignment="0" applyProtection="0"/>
    <xf numFmtId="0" fontId="62" fillId="0" borderId="0" applyNumberFormat="0" applyAlignment="0">
      <alignment horizontal="left"/>
    </xf>
    <xf numFmtId="38" fontId="28" fillId="6" borderId="0" applyNumberFormat="0" applyBorder="0" applyAlignment="0" applyProtection="0"/>
    <xf numFmtId="0" fontId="13" fillId="0" borderId="124" applyNumberFormat="0" applyAlignment="0" applyProtection="0">
      <alignment horizontal="left" vertical="center"/>
    </xf>
    <xf numFmtId="0" fontId="13" fillId="0" borderId="38">
      <alignment horizontal="left" vertical="center"/>
    </xf>
    <xf numFmtId="10" fontId="28" fillId="7" borderId="39" applyNumberFormat="0" applyBorder="0" applyAlignment="0" applyProtection="0"/>
    <xf numFmtId="171" fontId="63" fillId="0" borderId="0"/>
    <xf numFmtId="0" fontId="15" fillId="0" borderId="0"/>
    <xf numFmtId="0" fontId="60" fillId="0" borderId="0"/>
    <xf numFmtId="0" fontId="1" fillId="0" borderId="0"/>
    <xf numFmtId="10" fontId="15" fillId="0" borderId="0" applyFont="0" applyFill="0" applyBorder="0" applyAlignment="0" applyProtection="0"/>
    <xf numFmtId="172" fontId="64" fillId="0" borderId="0" applyNumberFormat="0" applyFill="0" applyBorder="0" applyAlignment="0" applyProtection="0">
      <alignment horizontal="left"/>
    </xf>
    <xf numFmtId="0" fontId="14" fillId="8" borderId="0"/>
    <xf numFmtId="0" fontId="14" fillId="8" borderId="0"/>
    <xf numFmtId="0" fontId="14" fillId="8" borderId="0"/>
    <xf numFmtId="0" fontId="14" fillId="8" borderId="0"/>
    <xf numFmtId="0" fontId="14" fillId="8" borderId="0"/>
    <xf numFmtId="0" fontId="14" fillId="8" borderId="0"/>
    <xf numFmtId="0" fontId="14" fillId="8" borderId="0"/>
    <xf numFmtId="0" fontId="14" fillId="8" borderId="0"/>
    <xf numFmtId="40" fontId="65" fillId="0" borderId="0" applyBorder="0">
      <alignment horizontal="right"/>
    </xf>
    <xf numFmtId="0" fontId="15" fillId="0" borderId="0"/>
    <xf numFmtId="0" fontId="15" fillId="0" borderId="0"/>
    <xf numFmtId="0" fontId="15" fillId="0" borderId="0"/>
    <xf numFmtId="0" fontId="15" fillId="0" borderId="0"/>
  </cellStyleXfs>
  <cellXfs count="967">
    <xf numFmtId="0" fontId="0" fillId="0" borderId="0" xfId="0"/>
    <xf numFmtId="165" fontId="2" fillId="0" borderId="0" xfId="0" applyNumberFormat="1" applyFont="1" applyAlignment="1"/>
    <xf numFmtId="165" fontId="6" fillId="0" borderId="0" xfId="0" applyNumberFormat="1" applyFont="1"/>
    <xf numFmtId="3" fontId="6" fillId="0" borderId="0" xfId="0" applyNumberFormat="1" applyFont="1" applyAlignment="1"/>
    <xf numFmtId="3" fontId="6" fillId="0" borderId="0" xfId="0" applyNumberFormat="1" applyFont="1" applyAlignment="1">
      <alignment horizontal="fill"/>
    </xf>
    <xf numFmtId="165" fontId="9" fillId="0" borderId="0" xfId="0" applyNumberFormat="1" applyFont="1" applyAlignment="1"/>
    <xf numFmtId="165" fontId="6" fillId="0" borderId="0" xfId="0" applyNumberFormat="1" applyFont="1" applyAlignment="1"/>
    <xf numFmtId="165" fontId="4" fillId="0" borderId="0" xfId="0" applyNumberFormat="1" applyFont="1" applyAlignment="1"/>
    <xf numFmtId="165" fontId="4" fillId="0" borderId="0" xfId="0" applyNumberFormat="1" applyFont="1" applyBorder="1" applyAlignment="1"/>
    <xf numFmtId="165" fontId="0" fillId="0" borderId="0" xfId="0" applyNumberFormat="1"/>
    <xf numFmtId="165" fontId="0" fillId="0" borderId="0" xfId="0" applyNumberFormat="1" applyBorder="1"/>
    <xf numFmtId="165" fontId="7" fillId="2" borderId="0" xfId="0" applyNumberFormat="1" applyFont="1" applyFill="1" applyAlignment="1"/>
    <xf numFmtId="165" fontId="7" fillId="2" borderId="0" xfId="0" applyNumberFormat="1" applyFont="1" applyFill="1" applyBorder="1" applyAlignment="1"/>
    <xf numFmtId="165" fontId="8" fillId="2" borderId="0" xfId="0" applyNumberFormat="1" applyFont="1" applyFill="1" applyBorder="1" applyAlignment="1"/>
    <xf numFmtId="165" fontId="12" fillId="2" borderId="0" xfId="0" applyNumberFormat="1" applyFont="1" applyFill="1" applyAlignment="1"/>
    <xf numFmtId="165" fontId="6" fillId="0" borderId="0" xfId="0" applyNumberFormat="1" applyFont="1" applyAlignment="1">
      <alignment horizontal="right"/>
    </xf>
    <xf numFmtId="165" fontId="3" fillId="0" borderId="0" xfId="0" applyNumberFormat="1" applyFont="1" applyAlignment="1"/>
    <xf numFmtId="165" fontId="6" fillId="0" borderId="0" xfId="0" applyNumberFormat="1" applyFont="1" applyBorder="1"/>
    <xf numFmtId="0" fontId="18" fillId="0" borderId="0" xfId="6"/>
    <xf numFmtId="0" fontId="20" fillId="0" borderId="1" xfId="6" applyFont="1" applyBorder="1" applyAlignment="1">
      <alignment horizontal="center"/>
    </xf>
    <xf numFmtId="0" fontId="20" fillId="0" borderId="2" xfId="6" applyFont="1" applyBorder="1" applyAlignment="1">
      <alignment horizontal="center"/>
    </xf>
    <xf numFmtId="0" fontId="20" fillId="0" borderId="3" xfId="6" applyFont="1" applyBorder="1" applyAlignment="1">
      <alignment horizontal="center"/>
    </xf>
    <xf numFmtId="0" fontId="9" fillId="0" borderId="4" xfId="6" applyFont="1" applyBorder="1"/>
    <xf numFmtId="0" fontId="9" fillId="0" borderId="2" xfId="6" applyFont="1" applyBorder="1"/>
    <xf numFmtId="5" fontId="20" fillId="0" borderId="0" xfId="6" applyNumberFormat="1" applyFont="1" applyBorder="1"/>
    <xf numFmtId="5" fontId="20" fillId="0" borderId="5" xfId="6" applyNumberFormat="1" applyFont="1" applyBorder="1"/>
    <xf numFmtId="0" fontId="9" fillId="0" borderId="6" xfId="6" applyFont="1" applyBorder="1"/>
    <xf numFmtId="0" fontId="9" fillId="0" borderId="3" xfId="6" applyFont="1" applyBorder="1"/>
    <xf numFmtId="0" fontId="20" fillId="0" borderId="7" xfId="6" applyFont="1" applyBorder="1" applyAlignment="1">
      <alignment horizontal="left"/>
    </xf>
    <xf numFmtId="165" fontId="15" fillId="3" borderId="0" xfId="0" applyNumberFormat="1" applyFont="1" applyFill="1" applyBorder="1"/>
    <xf numFmtId="165" fontId="2" fillId="0" borderId="0" xfId="0" applyNumberFormat="1" applyFont="1" applyFill="1" applyAlignment="1"/>
    <xf numFmtId="0" fontId="9" fillId="0" borderId="8" xfId="6" applyFont="1" applyBorder="1"/>
    <xf numFmtId="0" fontId="9" fillId="0" borderId="8" xfId="6" applyFont="1" applyBorder="1" applyAlignment="1">
      <alignment horizontal="center"/>
    </xf>
    <xf numFmtId="0" fontId="9" fillId="0" borderId="4" xfId="6" applyFont="1" applyBorder="1" applyAlignment="1">
      <alignment horizontal="center"/>
    </xf>
    <xf numFmtId="0" fontId="9" fillId="0" borderId="9" xfId="6" applyFont="1" applyBorder="1"/>
    <xf numFmtId="3" fontId="6" fillId="0" borderId="10" xfId="0" applyNumberFormat="1" applyFont="1" applyBorder="1" applyAlignment="1"/>
    <xf numFmtId="0" fontId="18" fillId="0" borderId="0" xfId="6" applyBorder="1"/>
    <xf numFmtId="165" fontId="28" fillId="0" borderId="0" xfId="0" applyNumberFormat="1" applyFont="1" applyFill="1" applyBorder="1"/>
    <xf numFmtId="165" fontId="0" fillId="0" borderId="0" xfId="0" applyNumberFormat="1" applyFill="1" applyBorder="1"/>
    <xf numFmtId="165" fontId="6" fillId="0" borderId="0" xfId="0" applyNumberFormat="1" applyFont="1" applyFill="1" applyAlignment="1"/>
    <xf numFmtId="165" fontId="7" fillId="4" borderId="0" xfId="0" applyNumberFormat="1" applyFont="1" applyFill="1" applyAlignment="1">
      <alignment horizontal="right"/>
    </xf>
    <xf numFmtId="165" fontId="7" fillId="4" borderId="0" xfId="0" applyNumberFormat="1" applyFont="1" applyFill="1" applyAlignment="1"/>
    <xf numFmtId="5" fontId="25" fillId="2" borderId="11" xfId="0" applyNumberFormat="1" applyFont="1" applyFill="1" applyBorder="1" applyAlignment="1"/>
    <xf numFmtId="5" fontId="25" fillId="2" borderId="10" xfId="0" applyNumberFormat="1" applyFont="1" applyFill="1" applyBorder="1" applyAlignment="1"/>
    <xf numFmtId="0" fontId="0" fillId="0" borderId="0" xfId="0" applyAlignment="1">
      <alignment horizontal="center"/>
    </xf>
    <xf numFmtId="0" fontId="9" fillId="0" borderId="12" xfId="6" applyFont="1" applyBorder="1"/>
    <xf numFmtId="0" fontId="18" fillId="0" borderId="13" xfId="6" applyBorder="1"/>
    <xf numFmtId="3" fontId="16" fillId="0" borderId="0" xfId="0" applyNumberFormat="1" applyFont="1" applyAlignment="1">
      <alignment horizontal="centerContinuous"/>
    </xf>
    <xf numFmtId="165" fontId="16" fillId="0" borderId="0" xfId="0" applyNumberFormat="1" applyFont="1" applyAlignment="1">
      <alignment horizontal="centerContinuous"/>
    </xf>
    <xf numFmtId="165" fontId="14" fillId="4" borderId="0" xfId="0" applyNumberFormat="1" applyFont="1" applyFill="1"/>
    <xf numFmtId="165" fontId="14" fillId="4" borderId="0" xfId="0" applyNumberFormat="1" applyFont="1" applyFill="1" applyAlignment="1">
      <alignment horizontal="centerContinuous"/>
    </xf>
    <xf numFmtId="165" fontId="7" fillId="0" borderId="0" xfId="0" applyNumberFormat="1" applyFont="1" applyFill="1" applyBorder="1" applyAlignment="1"/>
    <xf numFmtId="165" fontId="14" fillId="4" borderId="0" xfId="0" applyNumberFormat="1" applyFont="1" applyFill="1" applyAlignment="1"/>
    <xf numFmtId="0" fontId="14" fillId="4" borderId="0" xfId="0" applyFont="1" applyFill="1"/>
    <xf numFmtId="0" fontId="15" fillId="4" borderId="0" xfId="6" applyFont="1" applyFill="1"/>
    <xf numFmtId="0" fontId="14" fillId="0" borderId="0" xfId="0" applyFont="1" applyFill="1" applyBorder="1" applyAlignment="1"/>
    <xf numFmtId="165" fontId="19" fillId="4" borderId="0" xfId="0" applyNumberFormat="1" applyFont="1" applyFill="1" applyAlignment="1">
      <alignment horizontal="centerContinuous"/>
    </xf>
    <xf numFmtId="165" fontId="19" fillId="4" borderId="0" xfId="0" applyNumberFormat="1" applyFont="1" applyFill="1" applyBorder="1" applyAlignment="1">
      <alignment horizontal="centerContinuous"/>
    </xf>
    <xf numFmtId="165" fontId="14" fillId="4" borderId="0" xfId="0" applyNumberFormat="1" applyFont="1" applyFill="1" applyBorder="1" applyAlignment="1">
      <alignment horizontal="centerContinuous"/>
    </xf>
    <xf numFmtId="0" fontId="37" fillId="0" borderId="0" xfId="0" applyFont="1" applyFill="1" applyBorder="1" applyAlignment="1">
      <alignment vertical="top" wrapText="1"/>
    </xf>
    <xf numFmtId="0" fontId="15" fillId="0" borderId="0" xfId="6" applyFont="1" applyFill="1"/>
    <xf numFmtId="0" fontId="14" fillId="0" borderId="0" xfId="6" applyFont="1" applyFill="1" applyAlignment="1">
      <alignment horizontal="left"/>
    </xf>
    <xf numFmtId="0" fontId="36" fillId="0" borderId="0" xfId="6" applyFont="1" applyFill="1" applyAlignment="1"/>
    <xf numFmtId="0" fontId="35" fillId="0" borderId="0" xfId="6" applyFont="1" applyFill="1" applyAlignment="1"/>
    <xf numFmtId="165" fontId="6" fillId="0" borderId="0" xfId="0" applyNumberFormat="1" applyFont="1" applyBorder="1" applyAlignment="1"/>
    <xf numFmtId="164" fontId="23" fillId="2" borderId="10" xfId="0" applyNumberFormat="1" applyFont="1" applyFill="1" applyBorder="1" applyAlignment="1"/>
    <xf numFmtId="165" fontId="39" fillId="0" borderId="0" xfId="0" applyNumberFormat="1" applyFont="1"/>
    <xf numFmtId="165" fontId="40" fillId="0" borderId="0" xfId="0" applyNumberFormat="1" applyFont="1" applyAlignment="1"/>
    <xf numFmtId="165" fontId="41" fillId="2" borderId="0" xfId="0" applyNumberFormat="1" applyFont="1" applyFill="1" applyAlignment="1"/>
    <xf numFmtId="0" fontId="42" fillId="0" borderId="0" xfId="6" applyFont="1"/>
    <xf numFmtId="169" fontId="25" fillId="2" borderId="14" xfId="0" applyNumberFormat="1" applyFont="1" applyFill="1" applyBorder="1" applyAlignment="1"/>
    <xf numFmtId="0" fontId="45" fillId="0" borderId="0" xfId="0" applyFont="1"/>
    <xf numFmtId="165" fontId="44" fillId="0" borderId="0" xfId="0" applyNumberFormat="1" applyFont="1"/>
    <xf numFmtId="165" fontId="28" fillId="0" borderId="0" xfId="0" applyNumberFormat="1" applyFont="1"/>
    <xf numFmtId="165" fontId="28" fillId="0" borderId="0" xfId="0" applyNumberFormat="1" applyFont="1" applyAlignment="1"/>
    <xf numFmtId="165" fontId="45" fillId="0" borderId="0" xfId="0" applyNumberFormat="1" applyFont="1"/>
    <xf numFmtId="165" fontId="45" fillId="0" borderId="0" xfId="0" applyNumberFormat="1" applyFont="1" applyBorder="1"/>
    <xf numFmtId="165" fontId="49" fillId="0" borderId="0" xfId="0" applyNumberFormat="1" applyFont="1" applyAlignment="1"/>
    <xf numFmtId="165" fontId="50" fillId="0" borderId="0" xfId="0" applyNumberFormat="1" applyFont="1" applyAlignment="1"/>
    <xf numFmtId="3" fontId="47" fillId="0" borderId="0" xfId="0" applyNumberFormat="1" applyFont="1" applyAlignment="1"/>
    <xf numFmtId="3" fontId="46" fillId="0" borderId="0" xfId="0" applyNumberFormat="1" applyFont="1" applyAlignment="1"/>
    <xf numFmtId="0" fontId="45" fillId="0" borderId="0" xfId="6" applyFont="1"/>
    <xf numFmtId="0" fontId="38" fillId="0" borderId="0" xfId="6" applyFont="1"/>
    <xf numFmtId="37" fontId="6" fillId="0" borderId="8" xfId="0" applyNumberFormat="1" applyFont="1" applyBorder="1" applyAlignment="1"/>
    <xf numFmtId="37" fontId="6" fillId="0" borderId="11" xfId="0" applyNumberFormat="1" applyFont="1" applyBorder="1" applyAlignment="1"/>
    <xf numFmtId="37" fontId="6" fillId="0" borderId="4" xfId="0" applyNumberFormat="1" applyFont="1" applyBorder="1" applyAlignment="1"/>
    <xf numFmtId="37" fontId="6" fillId="0" borderId="9" xfId="0" applyNumberFormat="1" applyFont="1" applyBorder="1" applyAlignment="1"/>
    <xf numFmtId="37" fontId="6" fillId="0" borderId="10" xfId="0" applyNumberFormat="1" applyFont="1" applyBorder="1"/>
    <xf numFmtId="37" fontId="6" fillId="0" borderId="11" xfId="0" applyNumberFormat="1" applyFont="1" applyBorder="1"/>
    <xf numFmtId="37" fontId="6" fillId="0" borderId="6" xfId="0" applyNumberFormat="1" applyFont="1" applyBorder="1"/>
    <xf numFmtId="37" fontId="6" fillId="0" borderId="2" xfId="0" applyNumberFormat="1" applyFont="1" applyBorder="1"/>
    <xf numFmtId="37" fontId="6" fillId="0" borderId="3" xfId="0" applyNumberFormat="1" applyFont="1" applyBorder="1"/>
    <xf numFmtId="37" fontId="20" fillId="0" borderId="7" xfId="6" applyNumberFormat="1" applyFont="1" applyBorder="1"/>
    <xf numFmtId="37" fontId="20" fillId="0" borderId="0" xfId="6" applyNumberFormat="1" applyFont="1" applyBorder="1"/>
    <xf numFmtId="37" fontId="7" fillId="2" borderId="11" xfId="0" applyNumberFormat="1" applyFont="1" applyFill="1" applyBorder="1" applyAlignment="1"/>
    <xf numFmtId="37" fontId="0" fillId="3" borderId="0" xfId="0" applyNumberFormat="1" applyFill="1" applyBorder="1"/>
    <xf numFmtId="37" fontId="22" fillId="2" borderId="0" xfId="0" applyNumberFormat="1" applyFont="1" applyFill="1" applyBorder="1" applyAlignment="1"/>
    <xf numFmtId="37" fontId="22" fillId="2" borderId="14" xfId="0" applyNumberFormat="1" applyFont="1" applyFill="1" applyBorder="1" applyAlignment="1"/>
    <xf numFmtId="37" fontId="22" fillId="2" borderId="10" xfId="0" applyNumberFormat="1" applyFont="1" applyFill="1" applyBorder="1" applyAlignment="1"/>
    <xf numFmtId="4" fontId="22" fillId="2" borderId="14" xfId="0" applyNumberFormat="1" applyFont="1" applyFill="1" applyBorder="1" applyAlignment="1"/>
    <xf numFmtId="4" fontId="6" fillId="0" borderId="14" xfId="0" applyNumberFormat="1" applyFont="1" applyBorder="1" applyAlignment="1"/>
    <xf numFmtId="37" fontId="7" fillId="2" borderId="14" xfId="0" applyNumberFormat="1" applyFont="1" applyFill="1" applyBorder="1" applyAlignment="1"/>
    <xf numFmtId="37" fontId="7" fillId="2" borderId="10" xfId="0" applyNumberFormat="1" applyFont="1" applyFill="1" applyBorder="1" applyAlignment="1"/>
    <xf numFmtId="37" fontId="7" fillId="2" borderId="14" xfId="0" applyNumberFormat="1" applyFont="1" applyFill="1" applyBorder="1" applyAlignment="1">
      <alignment horizontal="right"/>
    </xf>
    <xf numFmtId="37" fontId="7" fillId="0" borderId="14" xfId="0" applyNumberFormat="1" applyFont="1" applyFill="1" applyBorder="1" applyAlignment="1"/>
    <xf numFmtId="37" fontId="7" fillId="0" borderId="10" xfId="0" applyNumberFormat="1" applyFont="1" applyFill="1" applyBorder="1" applyAlignment="1"/>
    <xf numFmtId="37" fontId="7" fillId="0" borderId="11" xfId="0" applyNumberFormat="1" applyFont="1" applyFill="1" applyBorder="1" applyAlignment="1"/>
    <xf numFmtId="37" fontId="8" fillId="2" borderId="14" xfId="0" applyNumberFormat="1" applyFont="1" applyFill="1" applyBorder="1" applyAlignment="1"/>
    <xf numFmtId="37" fontId="8" fillId="2" borderId="10" xfId="0" applyNumberFormat="1" applyFont="1" applyFill="1" applyBorder="1" applyAlignment="1"/>
    <xf numFmtId="37" fontId="7" fillId="2" borderId="7" xfId="0" applyNumberFormat="1" applyFont="1" applyFill="1" applyBorder="1" applyAlignment="1"/>
    <xf numFmtId="37" fontId="7" fillId="2" borderId="0" xfId="0" applyNumberFormat="1" applyFont="1" applyFill="1" applyBorder="1" applyAlignment="1"/>
    <xf numFmtId="37" fontId="7" fillId="2" borderId="35" xfId="0" applyNumberFormat="1" applyFont="1" applyFill="1" applyBorder="1" applyAlignment="1"/>
    <xf numFmtId="37" fontId="7" fillId="2" borderId="38" xfId="0" applyNumberFormat="1" applyFont="1" applyFill="1" applyBorder="1" applyAlignment="1"/>
    <xf numFmtId="0" fontId="20" fillId="0" borderId="39" xfId="6" applyFont="1" applyBorder="1"/>
    <xf numFmtId="0" fontId="18" fillId="0" borderId="38" xfId="6" applyBorder="1"/>
    <xf numFmtId="37" fontId="20" fillId="0" borderId="35" xfId="6" applyNumberFormat="1" applyFont="1" applyBorder="1"/>
    <xf numFmtId="37" fontId="20" fillId="0" borderId="38" xfId="6" applyNumberFormat="1" applyFont="1" applyBorder="1"/>
    <xf numFmtId="5" fontId="20" fillId="0" borderId="38" xfId="6" applyNumberFormat="1" applyFont="1" applyBorder="1"/>
    <xf numFmtId="5" fontId="20" fillId="0" borderId="39" xfId="6" applyNumberFormat="1" applyFont="1" applyBorder="1"/>
    <xf numFmtId="37" fontId="7" fillId="2" borderId="43" xfId="0" applyNumberFormat="1" applyFont="1" applyFill="1" applyBorder="1" applyAlignment="1"/>
    <xf numFmtId="37" fontId="7" fillId="0" borderId="43" xfId="0" applyNumberFormat="1" applyFont="1" applyFill="1" applyBorder="1" applyAlignment="1"/>
    <xf numFmtId="164" fontId="16" fillId="0" borderId="46" xfId="0" applyNumberFormat="1" applyFont="1" applyBorder="1" applyAlignment="1"/>
    <xf numFmtId="165" fontId="14" fillId="3" borderId="0" xfId="0" applyNumberFormat="1" applyFont="1" applyFill="1" applyBorder="1"/>
    <xf numFmtId="37" fontId="6" fillId="0" borderId="14" xfId="0" applyNumberFormat="1" applyFont="1" applyBorder="1" applyAlignment="1">
      <alignment horizontal="center"/>
    </xf>
    <xf numFmtId="37" fontId="6" fillId="0" borderId="10" xfId="0" applyNumberFormat="1" applyFont="1" applyBorder="1" applyAlignment="1">
      <alignment horizontal="center"/>
    </xf>
    <xf numFmtId="37" fontId="6" fillId="0" borderId="10" xfId="0" applyNumberFormat="1" applyFont="1" applyBorder="1" applyAlignment="1"/>
    <xf numFmtId="3" fontId="6" fillId="0" borderId="11" xfId="0" applyNumberFormat="1" applyFont="1" applyBorder="1" applyAlignment="1"/>
    <xf numFmtId="164" fontId="6" fillId="0" borderId="10" xfId="0" applyNumberFormat="1" applyFont="1" applyBorder="1" applyAlignment="1"/>
    <xf numFmtId="164" fontId="16" fillId="0" borderId="2" xfId="0" applyNumberFormat="1" applyFont="1" applyBorder="1" applyAlignment="1"/>
    <xf numFmtId="164" fontId="16" fillId="0" borderId="3" xfId="0" applyNumberFormat="1" applyFont="1" applyBorder="1" applyAlignment="1"/>
    <xf numFmtId="3" fontId="6" fillId="0" borderId="2" xfId="0" applyNumberFormat="1" applyFont="1" applyBorder="1" applyAlignment="1"/>
    <xf numFmtId="37" fontId="6" fillId="0" borderId="7" xfId="0" applyNumberFormat="1" applyFont="1" applyBorder="1"/>
    <xf numFmtId="37" fontId="6" fillId="0" borderId="12" xfId="0" applyNumberFormat="1" applyFont="1" applyBorder="1"/>
    <xf numFmtId="0" fontId="7" fillId="2" borderId="49" xfId="0" applyNumberFormat="1" applyFont="1" applyFill="1" applyBorder="1" applyAlignment="1"/>
    <xf numFmtId="0" fontId="22" fillId="0" borderId="14" xfId="0" applyNumberFormat="1" applyFont="1" applyFill="1" applyBorder="1" applyAlignment="1">
      <alignment horizontal="left"/>
    </xf>
    <xf numFmtId="0" fontId="22" fillId="2" borderId="14" xfId="0" applyNumberFormat="1" applyFont="1" applyFill="1" applyBorder="1" applyAlignment="1">
      <alignment horizontal="left"/>
    </xf>
    <xf numFmtId="0" fontId="23" fillId="2" borderId="35" xfId="0" applyNumberFormat="1" applyFont="1" applyFill="1" applyBorder="1" applyAlignment="1">
      <alignment horizontal="left"/>
    </xf>
    <xf numFmtId="0" fontId="23" fillId="2" borderId="14" xfId="0" applyNumberFormat="1" applyFont="1" applyFill="1" applyBorder="1" applyAlignment="1">
      <alignment horizontal="left"/>
    </xf>
    <xf numFmtId="0" fontId="23" fillId="2" borderId="59" xfId="0" applyNumberFormat="1" applyFont="1" applyFill="1" applyBorder="1" applyAlignment="1">
      <alignment horizontal="right"/>
    </xf>
    <xf numFmtId="0" fontId="23" fillId="2" borderId="60" xfId="0" applyNumberFormat="1" applyFont="1" applyFill="1" applyBorder="1" applyAlignment="1">
      <alignment horizontal="right"/>
    </xf>
    <xf numFmtId="0" fontId="23" fillId="2" borderId="61" xfId="0" applyNumberFormat="1" applyFont="1" applyFill="1" applyBorder="1" applyAlignment="1">
      <alignment horizontal="right"/>
    </xf>
    <xf numFmtId="0" fontId="7" fillId="2" borderId="62" xfId="0" applyNumberFormat="1" applyFont="1" applyFill="1" applyBorder="1" applyAlignment="1">
      <alignment horizontal="left" indent="1"/>
    </xf>
    <xf numFmtId="0" fontId="7" fillId="2" borderId="12" xfId="0" applyNumberFormat="1" applyFont="1" applyFill="1" applyBorder="1" applyAlignment="1">
      <alignment horizontal="left" indent="1"/>
    </xf>
    <xf numFmtId="0" fontId="8" fillId="2" borderId="12" xfId="0" applyNumberFormat="1" applyFont="1" applyFill="1" applyBorder="1" applyAlignment="1">
      <alignment horizontal="left" indent="2"/>
    </xf>
    <xf numFmtId="0" fontId="7" fillId="2" borderId="43" xfId="0" applyNumberFormat="1" applyFont="1" applyFill="1" applyBorder="1" applyAlignment="1">
      <alignment horizontal="left" indent="1"/>
    </xf>
    <xf numFmtId="0" fontId="7" fillId="2" borderId="63" xfId="0" applyNumberFormat="1" applyFont="1" applyFill="1" applyBorder="1" applyAlignment="1">
      <alignment horizontal="left" indent="2"/>
    </xf>
    <xf numFmtId="0" fontId="7" fillId="2" borderId="12" xfId="0" applyNumberFormat="1" applyFont="1" applyFill="1" applyBorder="1" applyAlignment="1">
      <alignment horizontal="left" indent="2"/>
    </xf>
    <xf numFmtId="0" fontId="25" fillId="2" borderId="12" xfId="0" applyNumberFormat="1" applyFont="1" applyFill="1" applyBorder="1" applyAlignment="1">
      <alignment horizontal="left" indent="3"/>
    </xf>
    <xf numFmtId="0" fontId="7" fillId="0" borderId="12" xfId="0" applyNumberFormat="1" applyFont="1" applyFill="1" applyBorder="1" applyAlignment="1">
      <alignment horizontal="left" indent="2"/>
    </xf>
    <xf numFmtId="0" fontId="25" fillId="2" borderId="59" xfId="0" applyNumberFormat="1" applyFont="1" applyFill="1" applyBorder="1" applyAlignment="1">
      <alignment horizontal="right"/>
    </xf>
    <xf numFmtId="0" fontId="25" fillId="2" borderId="60" xfId="0" applyNumberFormat="1" applyFont="1" applyFill="1" applyBorder="1" applyAlignment="1">
      <alignment horizontal="right"/>
    </xf>
    <xf numFmtId="0" fontId="25" fillId="2" borderId="61" xfId="0" applyNumberFormat="1" applyFont="1" applyFill="1" applyBorder="1" applyAlignment="1">
      <alignment horizontal="right"/>
    </xf>
    <xf numFmtId="37" fontId="22" fillId="2" borderId="12" xfId="0" applyNumberFormat="1" applyFont="1" applyFill="1" applyBorder="1" applyAlignment="1"/>
    <xf numFmtId="0" fontId="6" fillId="0" borderId="14" xfId="0" applyNumberFormat="1" applyFont="1" applyBorder="1" applyAlignment="1"/>
    <xf numFmtId="0" fontId="6" fillId="0" borderId="10" xfId="0" applyNumberFormat="1" applyFont="1" applyBorder="1" applyAlignment="1"/>
    <xf numFmtId="0" fontId="6" fillId="0" borderId="6" xfId="0" applyNumberFormat="1" applyFont="1" applyBorder="1" applyAlignment="1"/>
    <xf numFmtId="0" fontId="16" fillId="0" borderId="2" xfId="0" applyNumberFormat="1" applyFont="1" applyBorder="1" applyAlignment="1"/>
    <xf numFmtId="0" fontId="6" fillId="0" borderId="64" xfId="0" applyNumberFormat="1" applyFont="1" applyBorder="1" applyAlignment="1"/>
    <xf numFmtId="0" fontId="6" fillId="0" borderId="65" xfId="0" applyNumberFormat="1" applyFont="1" applyBorder="1" applyAlignment="1"/>
    <xf numFmtId="0" fontId="6" fillId="0" borderId="10" xfId="0" applyNumberFormat="1" applyFont="1" applyBorder="1" applyAlignment="1">
      <alignment horizontal="fill"/>
    </xf>
    <xf numFmtId="0" fontId="6" fillId="0" borderId="2" xfId="0" applyNumberFormat="1" applyFont="1" applyBorder="1" applyAlignment="1">
      <alignment horizontal="fill"/>
    </xf>
    <xf numFmtId="0" fontId="6" fillId="0" borderId="2" xfId="0" applyNumberFormat="1" applyFont="1" applyBorder="1" applyAlignment="1"/>
    <xf numFmtId="0" fontId="6" fillId="0" borderId="59" xfId="0" applyNumberFormat="1" applyFont="1" applyBorder="1" applyAlignment="1">
      <alignment horizontal="right"/>
    </xf>
    <xf numFmtId="0" fontId="6" fillId="0" borderId="60" xfId="0" applyNumberFormat="1" applyFont="1" applyBorder="1" applyAlignment="1">
      <alignment horizontal="center"/>
    </xf>
    <xf numFmtId="0" fontId="6" fillId="0" borderId="60" xfId="0" applyNumberFormat="1" applyFont="1" applyBorder="1" applyAlignment="1">
      <alignment horizontal="right"/>
    </xf>
    <xf numFmtId="0" fontId="6" fillId="0" borderId="59" xfId="0" applyNumberFormat="1" applyFont="1" applyBorder="1" applyAlignment="1">
      <alignment horizontal="center"/>
    </xf>
    <xf numFmtId="0" fontId="6" fillId="0" borderId="61" xfId="0" applyNumberFormat="1" applyFont="1" applyBorder="1" applyAlignment="1">
      <alignment horizontal="right"/>
    </xf>
    <xf numFmtId="37" fontId="16" fillId="0" borderId="43" xfId="0" applyNumberFormat="1" applyFont="1" applyBorder="1" applyAlignment="1">
      <alignment horizontal="center"/>
    </xf>
    <xf numFmtId="37" fontId="16" fillId="0" borderId="2" xfId="0" applyNumberFormat="1" applyFont="1" applyBorder="1" applyAlignment="1">
      <alignment horizontal="center"/>
    </xf>
    <xf numFmtId="37" fontId="6" fillId="0" borderId="7" xfId="0" applyNumberFormat="1" applyFont="1" applyBorder="1" applyAlignment="1">
      <alignment horizontal="center"/>
    </xf>
    <xf numFmtId="37" fontId="6" fillId="0" borderId="0" xfId="0" applyNumberFormat="1" applyFont="1" applyAlignment="1">
      <alignment horizontal="center"/>
    </xf>
    <xf numFmtId="37" fontId="6" fillId="0" borderId="6" xfId="0" applyNumberFormat="1" applyFont="1" applyBorder="1" applyAlignment="1">
      <alignment horizontal="center"/>
    </xf>
    <xf numFmtId="37" fontId="6" fillId="0" borderId="2" xfId="0" applyNumberFormat="1" applyFont="1" applyBorder="1" applyAlignment="1">
      <alignment horizontal="center"/>
    </xf>
    <xf numFmtId="37" fontId="6" fillId="0" borderId="7" xfId="0" applyNumberFormat="1" applyFont="1" applyBorder="1" applyAlignment="1"/>
    <xf numFmtId="37" fontId="6" fillId="0" borderId="0" xfId="0" applyNumberFormat="1" applyFont="1" applyAlignment="1"/>
    <xf numFmtId="37" fontId="6" fillId="0" borderId="6" xfId="0" applyNumberFormat="1" applyFont="1" applyBorder="1" applyAlignment="1"/>
    <xf numFmtId="37" fontId="6" fillId="0" borderId="2" xfId="0" applyNumberFormat="1" applyFont="1" applyBorder="1" applyAlignment="1"/>
    <xf numFmtId="37" fontId="6" fillId="0" borderId="14" xfId="0" applyNumberFormat="1" applyFont="1" applyBorder="1" applyAlignment="1"/>
    <xf numFmtId="37" fontId="6" fillId="0" borderId="66" xfId="0" applyNumberFormat="1" applyFont="1" applyBorder="1" applyAlignment="1">
      <alignment horizontal="center"/>
    </xf>
    <xf numFmtId="37" fontId="6" fillId="0" borderId="0" xfId="0" applyNumberFormat="1" applyFont="1" applyBorder="1" applyAlignment="1"/>
    <xf numFmtId="5" fontId="7" fillId="2" borderId="10" xfId="0" applyNumberFormat="1" applyFont="1" applyFill="1" applyBorder="1" applyAlignment="1"/>
    <xf numFmtId="5" fontId="7" fillId="2" borderId="11" xfId="0" applyNumberFormat="1" applyFont="1" applyFill="1" applyBorder="1" applyAlignment="1"/>
    <xf numFmtId="0" fontId="6" fillId="0" borderId="35" xfId="0" applyNumberFormat="1" applyFont="1" applyBorder="1" applyAlignment="1"/>
    <xf numFmtId="0" fontId="16" fillId="0" borderId="59" xfId="0" applyNumberFormat="1" applyFont="1" applyBorder="1" applyAlignment="1">
      <alignment horizontal="right"/>
    </xf>
    <xf numFmtId="0" fontId="16" fillId="0" borderId="60" xfId="0" applyNumberFormat="1" applyFont="1" applyBorder="1" applyAlignment="1">
      <alignment horizontal="right"/>
    </xf>
    <xf numFmtId="0" fontId="16" fillId="0" borderId="61" xfId="0" applyNumberFormat="1" applyFont="1" applyBorder="1" applyAlignment="1">
      <alignment horizontal="right"/>
    </xf>
    <xf numFmtId="0" fontId="16" fillId="0" borderId="35" xfId="0" applyNumberFormat="1" applyFont="1" applyBorder="1" applyAlignment="1">
      <alignment horizontal="left" indent="3"/>
    </xf>
    <xf numFmtId="37" fontId="16" fillId="0" borderId="6" xfId="0" applyNumberFormat="1" applyFont="1" applyBorder="1" applyAlignment="1"/>
    <xf numFmtId="37" fontId="16" fillId="0" borderId="2" xfId="0" applyNumberFormat="1" applyFont="1" applyBorder="1" applyAlignment="1"/>
    <xf numFmtId="5" fontId="16" fillId="0" borderId="2" xfId="0" applyNumberFormat="1" applyFont="1" applyBorder="1" applyAlignment="1"/>
    <xf numFmtId="37" fontId="6" fillId="0" borderId="3" xfId="0" applyNumberFormat="1" applyFont="1" applyBorder="1" applyAlignment="1"/>
    <xf numFmtId="37" fontId="6" fillId="0" borderId="35" xfId="0" applyNumberFormat="1" applyFont="1" applyBorder="1" applyAlignment="1"/>
    <xf numFmtId="37" fontId="6" fillId="0" borderId="38" xfId="0" applyNumberFormat="1" applyFont="1" applyBorder="1" applyAlignment="1"/>
    <xf numFmtId="37" fontId="6" fillId="0" borderId="17" xfId="0" applyNumberFormat="1" applyFont="1" applyBorder="1" applyAlignment="1"/>
    <xf numFmtId="0" fontId="6" fillId="0" borderId="63" xfId="0" applyNumberFormat="1" applyFont="1" applyBorder="1" applyAlignment="1"/>
    <xf numFmtId="0" fontId="6" fillId="0" borderId="12" xfId="0" applyNumberFormat="1" applyFont="1" applyBorder="1" applyAlignment="1">
      <alignment horizontal="left" indent="3"/>
    </xf>
    <xf numFmtId="0" fontId="6" fillId="0" borderId="43" xfId="0" applyNumberFormat="1" applyFont="1" applyBorder="1" applyAlignment="1">
      <alignment horizontal="left" indent="3"/>
    </xf>
    <xf numFmtId="5" fontId="6" fillId="0" borderId="2" xfId="0" applyNumberFormat="1" applyFont="1" applyBorder="1" applyAlignment="1"/>
    <xf numFmtId="5" fontId="6" fillId="0" borderId="3" xfId="0" applyNumberFormat="1" applyFont="1" applyBorder="1" applyAlignment="1"/>
    <xf numFmtId="165" fontId="47" fillId="0" borderId="0" xfId="0" applyNumberFormat="1" applyFont="1" applyAlignment="1"/>
    <xf numFmtId="165" fontId="46" fillId="0" borderId="0" xfId="0" applyNumberFormat="1" applyFont="1" applyAlignment="1"/>
    <xf numFmtId="37" fontId="6" fillId="0" borderId="37" xfId="0" applyNumberFormat="1" applyFont="1" applyBorder="1" applyAlignment="1"/>
    <xf numFmtId="0" fontId="7" fillId="2" borderId="14" xfId="0" applyNumberFormat="1" applyFont="1" applyFill="1" applyBorder="1" applyAlignment="1">
      <alignment horizontal="left" indent="1"/>
    </xf>
    <xf numFmtId="0" fontId="25" fillId="0" borderId="65" xfId="0" applyNumberFormat="1" applyFont="1" applyFill="1" applyBorder="1" applyAlignment="1">
      <alignment horizontal="left" indent="2"/>
    </xf>
    <xf numFmtId="37" fontId="25" fillId="0" borderId="65" xfId="0" applyNumberFormat="1" applyFont="1" applyFill="1" applyBorder="1" applyAlignment="1"/>
    <xf numFmtId="37" fontId="25" fillId="0" borderId="70" xfId="0" applyNumberFormat="1" applyFont="1" applyFill="1" applyBorder="1" applyAlignment="1"/>
    <xf numFmtId="37" fontId="25" fillId="0" borderId="71" xfId="0" applyNumberFormat="1" applyFont="1" applyFill="1" applyBorder="1" applyAlignment="1"/>
    <xf numFmtId="0" fontId="25" fillId="0" borderId="72" xfId="0" applyNumberFormat="1" applyFont="1" applyFill="1" applyBorder="1" applyAlignment="1">
      <alignment horizontal="left" indent="2"/>
    </xf>
    <xf numFmtId="37" fontId="25" fillId="0" borderId="62" xfId="0" applyNumberFormat="1" applyFont="1" applyFill="1" applyBorder="1" applyAlignment="1"/>
    <xf numFmtId="37" fontId="25" fillId="0" borderId="73" xfId="0" applyNumberFormat="1" applyFont="1" applyFill="1" applyBorder="1" applyAlignment="1"/>
    <xf numFmtId="37" fontId="25" fillId="0" borderId="74" xfId="0" applyNumberFormat="1" applyFont="1" applyFill="1" applyBorder="1" applyAlignment="1"/>
    <xf numFmtId="37" fontId="7" fillId="2" borderId="17" xfId="0" applyNumberFormat="1" applyFont="1" applyFill="1" applyBorder="1" applyAlignment="1"/>
    <xf numFmtId="3" fontId="14" fillId="0" borderId="0" xfId="0" applyNumberFormat="1" applyFont="1" applyAlignment="1"/>
    <xf numFmtId="165" fontId="14" fillId="0" borderId="0" xfId="0" applyNumberFormat="1" applyFont="1" applyAlignment="1"/>
    <xf numFmtId="3" fontId="28" fillId="0" borderId="0" xfId="0" applyNumberFormat="1" applyFont="1" applyAlignment="1"/>
    <xf numFmtId="3" fontId="14" fillId="4" borderId="0" xfId="0" applyNumberFormat="1" applyFont="1" applyFill="1" applyAlignment="1"/>
    <xf numFmtId="165" fontId="14" fillId="0" borderId="0" xfId="0" applyNumberFormat="1" applyFont="1" applyFill="1" applyAlignment="1"/>
    <xf numFmtId="0" fontId="14" fillId="4" borderId="0" xfId="0" applyFont="1" applyFill="1" applyBorder="1" applyAlignment="1">
      <alignment wrapText="1"/>
    </xf>
    <xf numFmtId="0" fontId="14" fillId="4" borderId="0" xfId="0" applyFont="1" applyFill="1" applyBorder="1" applyAlignment="1"/>
    <xf numFmtId="165" fontId="14" fillId="0" borderId="0" xfId="0" applyNumberFormat="1" applyFont="1"/>
    <xf numFmtId="0" fontId="14" fillId="4" borderId="0" xfId="0" applyFont="1" applyFill="1" applyBorder="1" applyAlignment="1">
      <alignment wrapText="1"/>
    </xf>
    <xf numFmtId="37" fontId="6" fillId="0" borderId="39" xfId="0" applyNumberFormat="1" applyFont="1" applyBorder="1" applyAlignment="1"/>
    <xf numFmtId="0" fontId="16" fillId="0" borderId="79" xfId="0" applyNumberFormat="1" applyFont="1" applyBorder="1" applyAlignment="1">
      <alignment horizontal="center"/>
    </xf>
    <xf numFmtId="0" fontId="16" fillId="0" borderId="60" xfId="0" applyNumberFormat="1" applyFont="1" applyBorder="1" applyAlignment="1">
      <alignment horizontal="center"/>
    </xf>
    <xf numFmtId="5" fontId="7" fillId="2" borderId="44" xfId="0" applyNumberFormat="1" applyFont="1" applyFill="1" applyBorder="1" applyAlignment="1"/>
    <xf numFmtId="5" fontId="7" fillId="2" borderId="45" xfId="0" applyNumberFormat="1" applyFont="1" applyFill="1" applyBorder="1" applyAlignment="1"/>
    <xf numFmtId="3" fontId="3" fillId="0" borderId="0" xfId="0" applyNumberFormat="1" applyFont="1" applyAlignment="1"/>
    <xf numFmtId="3" fontId="14" fillId="5" borderId="0" xfId="0" applyNumberFormat="1" applyFont="1" applyFill="1" applyAlignment="1"/>
    <xf numFmtId="165" fontId="14" fillId="5" borderId="0" xfId="0" applyNumberFormat="1" applyFont="1" applyFill="1" applyAlignment="1"/>
    <xf numFmtId="0" fontId="20" fillId="0" borderId="0" xfId="6" applyFont="1" applyBorder="1"/>
    <xf numFmtId="0" fontId="15" fillId="0" borderId="0" xfId="6" applyFont="1" applyAlignment="1">
      <alignment horizontal="left" vertical="top" wrapText="1"/>
    </xf>
    <xf numFmtId="0" fontId="0" fillId="0" borderId="66" xfId="0" applyNumberFormat="1" applyBorder="1" applyAlignment="1">
      <alignment horizontal="left" indent="4"/>
    </xf>
    <xf numFmtId="37" fontId="6" fillId="0" borderId="5" xfId="0" applyNumberFormat="1" applyFont="1" applyBorder="1" applyAlignment="1"/>
    <xf numFmtId="0" fontId="3" fillId="0" borderId="12" xfId="0" applyNumberFormat="1" applyFont="1" applyBorder="1" applyAlignment="1">
      <alignment horizontal="left" indent="4"/>
    </xf>
    <xf numFmtId="37" fontId="16" fillId="0" borderId="4" xfId="0" applyNumberFormat="1" applyFont="1" applyBorder="1" applyAlignment="1">
      <alignment horizontal="right"/>
    </xf>
    <xf numFmtId="0" fontId="9" fillId="0" borderId="111" xfId="0" applyNumberFormat="1" applyFont="1" applyFill="1" applyBorder="1" applyAlignment="1"/>
    <xf numFmtId="165" fontId="3" fillId="0" borderId="0" xfId="0" applyNumberFormat="1" applyFont="1"/>
    <xf numFmtId="165" fontId="46" fillId="0" borderId="0" xfId="0" applyNumberFormat="1" applyFont="1"/>
    <xf numFmtId="0" fontId="3" fillId="0" borderId="0" xfId="0" applyFont="1"/>
    <xf numFmtId="165" fontId="3" fillId="4" borderId="0" xfId="0" applyNumberFormat="1" applyFont="1" applyFill="1" applyAlignment="1"/>
    <xf numFmtId="0" fontId="3" fillId="0" borderId="0" xfId="0" applyFont="1" applyAlignment="1"/>
    <xf numFmtId="165" fontId="3" fillId="4" borderId="0" xfId="0" applyNumberFormat="1" applyFont="1" applyFill="1"/>
    <xf numFmtId="5" fontId="22" fillId="2" borderId="74" xfId="0" applyNumberFormat="1" applyFont="1" applyFill="1" applyBorder="1" applyAlignment="1"/>
    <xf numFmtId="5" fontId="22" fillId="2" borderId="75" xfId="0" applyNumberFormat="1" applyFont="1" applyFill="1" applyBorder="1" applyAlignment="1"/>
    <xf numFmtId="5" fontId="22" fillId="2" borderId="45" xfId="0" applyNumberFormat="1" applyFont="1" applyFill="1" applyBorder="1" applyAlignment="1"/>
    <xf numFmtId="5" fontId="23" fillId="2" borderId="17" xfId="0" applyNumberFormat="1" applyFont="1" applyFill="1" applyBorder="1" applyAlignment="1"/>
    <xf numFmtId="5" fontId="22" fillId="2" borderId="115" xfId="0" applyNumberFormat="1" applyFont="1" applyFill="1" applyBorder="1" applyAlignment="1"/>
    <xf numFmtId="37" fontId="7" fillId="2" borderId="117" xfId="0" applyNumberFormat="1" applyFont="1" applyFill="1" applyBorder="1" applyAlignment="1"/>
    <xf numFmtId="165" fontId="6" fillId="0" borderId="0" xfId="0" applyNumberFormat="1" applyFont="1" applyAlignment="1">
      <alignment horizontal="left" wrapText="1"/>
    </xf>
    <xf numFmtId="0" fontId="0" fillId="0" borderId="66" xfId="0" applyNumberFormat="1" applyBorder="1" applyAlignment="1">
      <alignment horizontal="left" indent="4"/>
    </xf>
    <xf numFmtId="0" fontId="3" fillId="0" borderId="62" xfId="0" applyNumberFormat="1" applyFont="1" applyBorder="1" applyAlignment="1"/>
    <xf numFmtId="0" fontId="3" fillId="0" borderId="12" xfId="0" applyNumberFormat="1" applyFont="1" applyBorder="1" applyAlignment="1"/>
    <xf numFmtId="0" fontId="3" fillId="0" borderId="65" xfId="0" applyNumberFormat="1" applyFont="1" applyBorder="1" applyAlignment="1"/>
    <xf numFmtId="0" fontId="3" fillId="0" borderId="74" xfId="0" applyNumberFormat="1" applyFont="1" applyBorder="1" applyAlignment="1"/>
    <xf numFmtId="0" fontId="3" fillId="0" borderId="75" xfId="0" applyNumberFormat="1" applyFont="1" applyBorder="1" applyAlignment="1"/>
    <xf numFmtId="0" fontId="3" fillId="0" borderId="62" xfId="0" applyNumberFormat="1" applyFont="1" applyBorder="1" applyAlignment="1">
      <alignment horizontal="left"/>
    </xf>
    <xf numFmtId="37" fontId="3" fillId="0" borderId="14" xfId="0" applyNumberFormat="1" applyFont="1" applyBorder="1" applyAlignment="1"/>
    <xf numFmtId="37" fontId="3" fillId="0" borderId="10" xfId="0" applyNumberFormat="1" applyFont="1" applyBorder="1" applyAlignment="1"/>
    <xf numFmtId="0" fontId="3" fillId="0" borderId="12" xfId="0" applyNumberFormat="1" applyFont="1" applyBorder="1" applyAlignment="1">
      <alignment horizontal="left"/>
    </xf>
    <xf numFmtId="37" fontId="7" fillId="2" borderId="118" xfId="0" applyNumberFormat="1" applyFont="1" applyFill="1" applyBorder="1" applyAlignment="1"/>
    <xf numFmtId="0" fontId="22" fillId="2" borderId="7" xfId="0" applyNumberFormat="1" applyFont="1" applyFill="1" applyBorder="1" applyAlignment="1">
      <alignment horizontal="left"/>
    </xf>
    <xf numFmtId="37" fontId="22" fillId="2" borderId="7" xfId="0" applyNumberFormat="1" applyFont="1" applyFill="1" applyBorder="1" applyAlignment="1"/>
    <xf numFmtId="37" fontId="22" fillId="2" borderId="35" xfId="0" applyNumberFormat="1" applyFont="1" applyFill="1" applyBorder="1" applyAlignment="1"/>
    <xf numFmtId="4" fontId="22" fillId="0" borderId="14" xfId="0" applyNumberFormat="1" applyFont="1" applyFill="1" applyBorder="1" applyAlignment="1"/>
    <xf numFmtId="164" fontId="23" fillId="0" borderId="10" xfId="0" applyNumberFormat="1" applyFont="1" applyFill="1" applyBorder="1" applyAlignment="1"/>
    <xf numFmtId="4" fontId="22" fillId="0" borderId="36" xfId="0" applyNumberFormat="1" applyFont="1" applyFill="1" applyBorder="1" applyAlignment="1"/>
    <xf numFmtId="0" fontId="3" fillId="0" borderId="59" xfId="0" applyNumberFormat="1" applyFont="1" applyBorder="1" applyAlignment="1">
      <alignment horizontal="right"/>
    </xf>
    <xf numFmtId="0" fontId="3" fillId="0" borderId="60" xfId="0" applyNumberFormat="1" applyFont="1" applyBorder="1" applyAlignment="1">
      <alignment horizontal="center"/>
    </xf>
    <xf numFmtId="0" fontId="3" fillId="0" borderId="60" xfId="0" applyNumberFormat="1" applyFont="1" applyBorder="1" applyAlignment="1">
      <alignment horizontal="right"/>
    </xf>
    <xf numFmtId="37" fontId="3" fillId="0" borderId="10" xfId="0" applyNumberFormat="1" applyFont="1" applyBorder="1" applyAlignment="1">
      <alignment horizontal="center"/>
    </xf>
    <xf numFmtId="3" fontId="3" fillId="0" borderId="10" xfId="0" applyNumberFormat="1" applyFont="1" applyBorder="1" applyAlignment="1"/>
    <xf numFmtId="3" fontId="3" fillId="0" borderId="0" xfId="0" applyNumberFormat="1" applyFont="1" applyBorder="1" applyAlignment="1"/>
    <xf numFmtId="164" fontId="16" fillId="0" borderId="44" xfId="0" applyNumberFormat="1" applyFont="1" applyBorder="1" applyAlignment="1"/>
    <xf numFmtId="37" fontId="3" fillId="0" borderId="7" xfId="0" applyNumberFormat="1" applyFont="1" applyBorder="1" applyAlignment="1"/>
    <xf numFmtId="37" fontId="3" fillId="0" borderId="0" xfId="0" applyNumberFormat="1" applyFont="1" applyAlignment="1"/>
    <xf numFmtId="37" fontId="3" fillId="0" borderId="6" xfId="0" applyNumberFormat="1" applyFont="1" applyBorder="1" applyAlignment="1"/>
    <xf numFmtId="37" fontId="3" fillId="0" borderId="2" xfId="0" applyNumberFormat="1" applyFont="1" applyBorder="1" applyAlignment="1">
      <alignment horizontal="center"/>
    </xf>
    <xf numFmtId="37" fontId="3" fillId="0" borderId="2" xfId="0" applyNumberFormat="1" applyFont="1" applyBorder="1" applyAlignment="1"/>
    <xf numFmtId="37" fontId="22" fillId="2" borderId="70" xfId="0" applyNumberFormat="1" applyFont="1" applyFill="1" applyBorder="1" applyAlignment="1"/>
    <xf numFmtId="5" fontId="22" fillId="2" borderId="71" xfId="0" applyNumberFormat="1" applyFont="1" applyFill="1" applyBorder="1" applyAlignment="1"/>
    <xf numFmtId="37" fontId="22" fillId="2" borderId="44" xfId="0" applyNumberFormat="1" applyFont="1" applyFill="1" applyBorder="1" applyAlignment="1"/>
    <xf numFmtId="37" fontId="22" fillId="2" borderId="43" xfId="0" applyNumberFormat="1" applyFont="1" applyFill="1" applyBorder="1" applyAlignment="1"/>
    <xf numFmtId="37" fontId="9" fillId="2" borderId="10" xfId="0" applyNumberFormat="1" applyFont="1" applyFill="1" applyBorder="1" applyAlignment="1"/>
    <xf numFmtId="37" fontId="7" fillId="0" borderId="36" xfId="0" applyNumberFormat="1" applyFont="1" applyFill="1" applyBorder="1" applyAlignment="1"/>
    <xf numFmtId="37" fontId="25" fillId="0" borderId="116" xfId="0" applyNumberFormat="1" applyFont="1" applyFill="1" applyBorder="1" applyAlignment="1"/>
    <xf numFmtId="37" fontId="7" fillId="2" borderId="12" xfId="0" applyNumberFormat="1" applyFont="1" applyFill="1" applyBorder="1" applyAlignment="1"/>
    <xf numFmtId="5" fontId="7" fillId="2" borderId="14" xfId="0" applyNumberFormat="1" applyFont="1" applyFill="1" applyBorder="1" applyAlignment="1"/>
    <xf numFmtId="5" fontId="7" fillId="2" borderId="43" xfId="0" applyNumberFormat="1" applyFont="1" applyFill="1" applyBorder="1" applyAlignment="1"/>
    <xf numFmtId="0" fontId="14" fillId="0" borderId="0" xfId="4" applyFill="1"/>
    <xf numFmtId="0" fontId="14" fillId="0" borderId="0" xfId="4"/>
    <xf numFmtId="0" fontId="10" fillId="0" borderId="0" xfId="4" applyFont="1"/>
    <xf numFmtId="0" fontId="44" fillId="0" borderId="0" xfId="4" applyFont="1"/>
    <xf numFmtId="37" fontId="7" fillId="0" borderId="110" xfId="0" applyNumberFormat="1" applyFont="1" applyFill="1" applyBorder="1" applyAlignment="1"/>
    <xf numFmtId="37" fontId="7" fillId="0" borderId="35" xfId="0" applyNumberFormat="1" applyFont="1" applyFill="1" applyBorder="1" applyAlignment="1"/>
    <xf numFmtId="37" fontId="7" fillId="0" borderId="38" xfId="0" applyNumberFormat="1" applyFont="1" applyFill="1" applyBorder="1" applyAlignment="1"/>
    <xf numFmtId="37" fontId="7" fillId="0" borderId="17" xfId="0" applyNumberFormat="1" applyFont="1" applyFill="1" applyBorder="1" applyAlignment="1"/>
    <xf numFmtId="37" fontId="6" fillId="0" borderId="14" xfId="0" applyNumberFormat="1" applyFont="1" applyFill="1" applyBorder="1" applyAlignment="1">
      <alignment horizontal="center"/>
    </xf>
    <xf numFmtId="37" fontId="6" fillId="0" borderId="10" xfId="0" applyNumberFormat="1" applyFont="1" applyFill="1" applyBorder="1" applyAlignment="1">
      <alignment horizontal="center"/>
    </xf>
    <xf numFmtId="37" fontId="16" fillId="0" borderId="43" xfId="0" applyNumberFormat="1" applyFont="1" applyFill="1" applyBorder="1" applyAlignment="1">
      <alignment horizontal="center"/>
    </xf>
    <xf numFmtId="37" fontId="16" fillId="0" borderId="2" xfId="0" applyNumberFormat="1" applyFont="1" applyFill="1" applyBorder="1" applyAlignment="1">
      <alignment horizontal="center"/>
    </xf>
    <xf numFmtId="37" fontId="6" fillId="0" borderId="66" xfId="0" applyNumberFormat="1" applyFont="1" applyFill="1" applyBorder="1" applyAlignment="1">
      <alignment horizontal="center"/>
    </xf>
    <xf numFmtId="37" fontId="6" fillId="0" borderId="2" xfId="0" applyNumberFormat="1" applyFont="1" applyFill="1" applyBorder="1" applyAlignment="1">
      <alignment horizontal="center"/>
    </xf>
    <xf numFmtId="37" fontId="6" fillId="0" borderId="2" xfId="0" applyNumberFormat="1" applyFont="1" applyFill="1" applyBorder="1" applyAlignment="1"/>
    <xf numFmtId="37" fontId="6" fillId="0" borderId="6" xfId="0" applyNumberFormat="1" applyFont="1" applyFill="1" applyBorder="1" applyAlignment="1"/>
    <xf numFmtId="37" fontId="6" fillId="0" borderId="3" xfId="0" applyNumberFormat="1" applyFont="1" applyFill="1" applyBorder="1" applyAlignment="1"/>
    <xf numFmtId="0" fontId="9" fillId="0" borderId="8" xfId="6" applyFont="1" applyFill="1" applyBorder="1" applyAlignment="1">
      <alignment horizontal="left" wrapText="1"/>
    </xf>
    <xf numFmtId="0" fontId="9" fillId="0" borderId="13" xfId="6" applyFont="1" applyFill="1" applyBorder="1"/>
    <xf numFmtId="37" fontId="6" fillId="0" borderId="10" xfId="0" applyNumberFormat="1" applyFont="1" applyFill="1" applyBorder="1" applyAlignment="1"/>
    <xf numFmtId="37" fontId="6" fillId="0" borderId="8" xfId="0" applyNumberFormat="1" applyFont="1" applyFill="1" applyBorder="1" applyAlignment="1"/>
    <xf numFmtId="5" fontId="16" fillId="0" borderId="4" xfId="0" applyNumberFormat="1" applyFont="1" applyFill="1" applyBorder="1" applyAlignment="1"/>
    <xf numFmtId="5" fontId="16" fillId="0" borderId="2" xfId="0" applyNumberFormat="1" applyFont="1" applyFill="1" applyBorder="1" applyAlignment="1"/>
    <xf numFmtId="37" fontId="3" fillId="0" borderId="8" xfId="0" applyNumberFormat="1" applyFont="1" applyFill="1" applyBorder="1" applyAlignment="1"/>
    <xf numFmtId="5" fontId="16" fillId="0" borderId="3" xfId="0" applyNumberFormat="1" applyFont="1" applyFill="1" applyBorder="1" applyAlignment="1"/>
    <xf numFmtId="0" fontId="7" fillId="0" borderId="109" xfId="0" applyNumberFormat="1" applyFont="1" applyFill="1" applyBorder="1" applyAlignment="1">
      <alignment horizontal="left"/>
    </xf>
    <xf numFmtId="0" fontId="9" fillId="0" borderId="109" xfId="0" applyNumberFormat="1" applyFont="1" applyFill="1" applyBorder="1" applyAlignment="1"/>
    <xf numFmtId="0" fontId="7" fillId="0" borderId="112" xfId="0" applyNumberFormat="1" applyFont="1" applyFill="1" applyBorder="1" applyAlignment="1">
      <alignment horizontal="left"/>
    </xf>
    <xf numFmtId="37" fontId="7" fillId="0" borderId="123" xfId="0" applyNumberFormat="1" applyFont="1" applyFill="1" applyBorder="1" applyAlignment="1"/>
    <xf numFmtId="0" fontId="26" fillId="0" borderId="57" xfId="0" applyNumberFormat="1" applyFont="1" applyFill="1" applyBorder="1" applyAlignment="1">
      <alignment horizontal="left" indent="5"/>
    </xf>
    <xf numFmtId="37" fontId="26" fillId="0" borderId="106" xfId="0" applyNumberFormat="1" applyFont="1" applyFill="1" applyBorder="1" applyAlignment="1"/>
    <xf numFmtId="37" fontId="26" fillId="0" borderId="105" xfId="0" applyNumberFormat="1" applyFont="1" applyFill="1" applyBorder="1" applyAlignment="1"/>
    <xf numFmtId="37" fontId="26" fillId="0" borderId="121" xfId="0" applyNumberFormat="1" applyFont="1" applyFill="1" applyBorder="1" applyAlignment="1"/>
    <xf numFmtId="37" fontId="26" fillId="0" borderId="122" xfId="0" applyNumberFormat="1" applyFont="1" applyFill="1" applyBorder="1" applyAlignment="1"/>
    <xf numFmtId="37" fontId="26" fillId="0" borderId="69" xfId="0" applyNumberFormat="1" applyFont="1" applyFill="1" applyBorder="1" applyAlignment="1"/>
    <xf numFmtId="0" fontId="7" fillId="0" borderId="108" xfId="0" applyNumberFormat="1" applyFont="1" applyFill="1" applyBorder="1" applyAlignment="1">
      <alignment horizontal="left"/>
    </xf>
    <xf numFmtId="37" fontId="9" fillId="0" borderId="85" xfId="0" applyNumberFormat="1" applyFont="1" applyFill="1" applyBorder="1"/>
    <xf numFmtId="37" fontId="9" fillId="0" borderId="107" xfId="0" applyNumberFormat="1" applyFont="1" applyFill="1" applyBorder="1"/>
    <xf numFmtId="37" fontId="9" fillId="0" borderId="119" xfId="0" applyNumberFormat="1" applyFont="1" applyFill="1" applyBorder="1"/>
    <xf numFmtId="37" fontId="7" fillId="0" borderId="107" xfId="0" applyNumberFormat="1" applyFont="1" applyFill="1" applyBorder="1" applyAlignment="1"/>
    <xf numFmtId="37" fontId="7" fillId="0" borderId="85" xfId="0" applyNumberFormat="1" applyFont="1" applyFill="1" applyBorder="1" applyAlignment="1"/>
    <xf numFmtId="0" fontId="7" fillId="0" borderId="113" xfId="0" applyNumberFormat="1" applyFont="1" applyFill="1" applyBorder="1" applyAlignment="1">
      <alignment horizontal="left"/>
    </xf>
    <xf numFmtId="37" fontId="9" fillId="0" borderId="104" xfId="0" applyNumberFormat="1" applyFont="1" applyFill="1" applyBorder="1"/>
    <xf numFmtId="37" fontId="9" fillId="0" borderId="114" xfId="0" applyNumberFormat="1" applyFont="1" applyFill="1" applyBorder="1"/>
    <xf numFmtId="37" fontId="9" fillId="0" borderId="67" xfId="0" applyNumberFormat="1" applyFont="1" applyFill="1" applyBorder="1"/>
    <xf numFmtId="37" fontId="7" fillId="0" borderId="114" xfId="0" applyNumberFormat="1" applyFont="1" applyFill="1" applyBorder="1" applyAlignment="1"/>
    <xf numFmtId="0" fontId="26" fillId="0" borderId="68" xfId="0" applyNumberFormat="1" applyFont="1" applyFill="1" applyBorder="1" applyAlignment="1">
      <alignment horizontal="left" indent="5"/>
    </xf>
    <xf numFmtId="37" fontId="27" fillId="0" borderId="38" xfId="0" applyNumberFormat="1" applyFont="1" applyFill="1" applyBorder="1"/>
    <xf numFmtId="37" fontId="27" fillId="0" borderId="39" xfId="0" applyNumberFormat="1" applyFont="1" applyFill="1" applyBorder="1"/>
    <xf numFmtId="37" fontId="27" fillId="0" borderId="120" xfId="0" applyNumberFormat="1" applyFont="1" applyFill="1" applyBorder="1"/>
    <xf numFmtId="37" fontId="23" fillId="0" borderId="38" xfId="0" applyNumberFormat="1" applyFont="1" applyFill="1" applyBorder="1" applyAlignment="1"/>
    <xf numFmtId="37" fontId="23" fillId="0" borderId="35" xfId="0" applyNumberFormat="1" applyFont="1" applyFill="1" applyBorder="1" applyAlignment="1"/>
    <xf numFmtId="0" fontId="23" fillId="0" borderId="14" xfId="0" applyNumberFormat="1" applyFont="1" applyFill="1" applyBorder="1" applyAlignment="1">
      <alignment horizontal="left"/>
    </xf>
    <xf numFmtId="4" fontId="22" fillId="0" borderId="14" xfId="0" applyNumberFormat="1" applyFont="1" applyFill="1" applyBorder="1" applyAlignment="1">
      <alignment horizontal="right"/>
    </xf>
    <xf numFmtId="4" fontId="6" fillId="0" borderId="14" xfId="0" applyNumberFormat="1" applyFont="1" applyFill="1" applyBorder="1" applyAlignment="1"/>
    <xf numFmtId="5" fontId="22" fillId="0" borderId="75" xfId="0" applyNumberFormat="1" applyFont="1" applyFill="1" applyBorder="1" applyAlignment="1"/>
    <xf numFmtId="165" fontId="47" fillId="0" borderId="0" xfId="0" applyNumberFormat="1" applyFont="1" applyFill="1" applyAlignment="1"/>
    <xf numFmtId="0" fontId="23" fillId="0" borderId="36" xfId="0" applyNumberFormat="1" applyFont="1" applyFill="1" applyBorder="1" applyAlignment="1">
      <alignment horizontal="left"/>
    </xf>
    <xf numFmtId="4" fontId="22" fillId="0" borderId="36" xfId="0" applyNumberFormat="1" applyFont="1" applyFill="1" applyBorder="1" applyAlignment="1">
      <alignment horizontal="right"/>
    </xf>
    <xf numFmtId="4" fontId="23" fillId="0" borderId="47" xfId="0" applyNumberFormat="1" applyFont="1" applyFill="1" applyBorder="1" applyAlignment="1"/>
    <xf numFmtId="5" fontId="22" fillId="0" borderId="116" xfId="0" applyNumberFormat="1" applyFont="1" applyFill="1" applyBorder="1" applyAlignment="1"/>
    <xf numFmtId="5" fontId="7" fillId="0" borderId="10" xfId="0" applyNumberFormat="1" applyFont="1" applyFill="1" applyBorder="1" applyAlignment="1"/>
    <xf numFmtId="37" fontId="3" fillId="0" borderId="7" xfId="0" applyNumberFormat="1" applyFont="1" applyFill="1" applyBorder="1" applyAlignment="1">
      <alignment horizontal="center"/>
    </xf>
    <xf numFmtId="37" fontId="3" fillId="0" borderId="0" xfId="0" applyNumberFormat="1" applyFont="1" applyFill="1" applyBorder="1" applyAlignment="1">
      <alignment horizontal="center"/>
    </xf>
    <xf numFmtId="37" fontId="16" fillId="0" borderId="44" xfId="0" applyNumberFormat="1" applyFont="1" applyFill="1" applyBorder="1" applyAlignment="1">
      <alignment horizontal="center"/>
    </xf>
    <xf numFmtId="37" fontId="3" fillId="0" borderId="10" xfId="0" applyNumberFormat="1" applyFont="1" applyFill="1" applyBorder="1" applyAlignment="1">
      <alignment horizontal="center"/>
    </xf>
    <xf numFmtId="167" fontId="16" fillId="0" borderId="16" xfId="1" applyNumberFormat="1" applyFont="1" applyFill="1" applyBorder="1" applyAlignment="1">
      <alignment horizontal="right"/>
    </xf>
    <xf numFmtId="37" fontId="16" fillId="0" borderId="13" xfId="0" applyNumberFormat="1" applyFont="1" applyFill="1" applyBorder="1" applyAlignment="1">
      <alignment horizontal="right"/>
    </xf>
    <xf numFmtId="37" fontId="6" fillId="0" borderId="13" xfId="0" applyNumberFormat="1" applyFont="1" applyFill="1" applyBorder="1" applyAlignment="1"/>
    <xf numFmtId="37" fontId="6" fillId="0" borderId="11" xfId="0" applyNumberFormat="1" applyFont="1" applyFill="1" applyBorder="1" applyAlignment="1"/>
    <xf numFmtId="37" fontId="6" fillId="0" borderId="5" xfId="0" applyNumberFormat="1" applyFont="1" applyFill="1" applyBorder="1" applyAlignment="1"/>
    <xf numFmtId="37" fontId="6" fillId="0" borderId="9" xfId="0" applyNumberFormat="1" applyFont="1" applyFill="1" applyBorder="1" applyAlignment="1"/>
    <xf numFmtId="37" fontId="16" fillId="0" borderId="4" xfId="0" applyNumberFormat="1" applyFont="1" applyFill="1" applyBorder="1" applyAlignment="1">
      <alignment horizontal="right"/>
    </xf>
    <xf numFmtId="37" fontId="6" fillId="0" borderId="4" xfId="0" applyNumberFormat="1" applyFont="1" applyFill="1" applyBorder="1" applyAlignment="1"/>
    <xf numFmtId="37" fontId="6" fillId="0" borderId="10" xfId="0" applyNumberFormat="1" applyFont="1" applyBorder="1" applyAlignment="1">
      <alignment horizontal="right"/>
    </xf>
    <xf numFmtId="37" fontId="3" fillId="0" borderId="75" xfId="0" applyNumberFormat="1" applyFont="1" applyBorder="1" applyAlignment="1"/>
    <xf numFmtId="37" fontId="6" fillId="0" borderId="12" xfId="0" applyNumberFormat="1" applyFont="1" applyBorder="1" applyAlignment="1"/>
    <xf numFmtId="37" fontId="6" fillId="0" borderId="66" xfId="0" applyNumberFormat="1" applyFont="1" applyBorder="1" applyAlignment="1"/>
    <xf numFmtId="0" fontId="14" fillId="0" borderId="66" xfId="0" applyNumberFormat="1" applyFont="1" applyBorder="1" applyAlignment="1">
      <alignment horizontal="left" indent="4"/>
    </xf>
    <xf numFmtId="167" fontId="16" fillId="0" borderId="5" xfId="1" applyNumberFormat="1" applyFont="1" applyFill="1" applyBorder="1" applyAlignment="1">
      <alignment horizontal="right"/>
    </xf>
    <xf numFmtId="165" fontId="47" fillId="0" borderId="0" xfId="4" applyNumberFormat="1" applyFont="1" applyAlignment="1"/>
    <xf numFmtId="165" fontId="3" fillId="0" borderId="0" xfId="4" applyNumberFormat="1" applyFont="1" applyAlignment="1"/>
    <xf numFmtId="0" fontId="16" fillId="0" borderId="59" xfId="4" applyNumberFormat="1" applyFont="1" applyBorder="1" applyAlignment="1">
      <alignment horizontal="right"/>
    </xf>
    <xf numFmtId="0" fontId="16" fillId="0" borderId="60" xfId="4" applyNumberFormat="1" applyFont="1" applyBorder="1" applyAlignment="1">
      <alignment horizontal="right"/>
    </xf>
    <xf numFmtId="0" fontId="16" fillId="0" borderId="79" xfId="4" applyNumberFormat="1" applyFont="1" applyBorder="1" applyAlignment="1">
      <alignment horizontal="center"/>
    </xf>
    <xf numFmtId="0" fontId="16" fillId="0" borderId="60" xfId="4" applyNumberFormat="1" applyFont="1" applyBorder="1" applyAlignment="1">
      <alignment horizontal="center"/>
    </xf>
    <xf numFmtId="0" fontId="16" fillId="0" borderId="61" xfId="4" applyNumberFormat="1" applyFont="1" applyBorder="1" applyAlignment="1">
      <alignment horizontal="right"/>
    </xf>
    <xf numFmtId="37" fontId="3" fillId="0" borderId="14" xfId="4" applyNumberFormat="1" applyFont="1" applyBorder="1" applyAlignment="1"/>
    <xf numFmtId="37" fontId="3" fillId="0" borderId="10" xfId="4" applyNumberFormat="1" applyFont="1" applyBorder="1" applyAlignment="1"/>
    <xf numFmtId="37" fontId="3" fillId="0" borderId="8" xfId="4" applyNumberFormat="1" applyFont="1" applyBorder="1" applyAlignment="1"/>
    <xf numFmtId="37" fontId="3" fillId="0" borderId="11" xfId="4" applyNumberFormat="1" applyFont="1" applyBorder="1" applyAlignment="1"/>
    <xf numFmtId="0" fontId="16" fillId="0" borderId="35" xfId="4" applyNumberFormat="1" applyFont="1" applyBorder="1" applyAlignment="1">
      <alignment horizontal="left" indent="3"/>
    </xf>
    <xf numFmtId="37" fontId="16" fillId="0" borderId="6" xfId="4" applyNumberFormat="1" applyFont="1" applyBorder="1" applyAlignment="1"/>
    <xf numFmtId="37" fontId="16" fillId="0" borderId="2" xfId="4" applyNumberFormat="1" applyFont="1" applyBorder="1" applyAlignment="1"/>
    <xf numFmtId="5" fontId="16" fillId="0" borderId="2" xfId="4" applyNumberFormat="1" applyFont="1" applyBorder="1" applyAlignment="1"/>
    <xf numFmtId="5" fontId="16" fillId="0" borderId="4" xfId="4" applyNumberFormat="1" applyFont="1" applyBorder="1" applyAlignment="1"/>
    <xf numFmtId="5" fontId="16" fillId="0" borderId="3" xfId="4" applyNumberFormat="1" applyFont="1" applyBorder="1" applyAlignment="1"/>
    <xf numFmtId="0" fontId="3" fillId="0" borderId="35" xfId="4" applyNumberFormat="1" applyFont="1" applyBorder="1" applyAlignment="1"/>
    <xf numFmtId="37" fontId="3" fillId="0" borderId="6" xfId="4" applyNumberFormat="1" applyFont="1" applyBorder="1" applyAlignment="1"/>
    <xf numFmtId="37" fontId="3" fillId="0" borderId="2" xfId="4" applyNumberFormat="1" applyFont="1" applyBorder="1" applyAlignment="1"/>
    <xf numFmtId="37" fontId="3" fillId="0" borderId="4" xfId="4" applyNumberFormat="1" applyFont="1" applyBorder="1" applyAlignment="1"/>
    <xf numFmtId="37" fontId="3" fillId="0" borderId="3" xfId="4" applyNumberFormat="1" applyFont="1" applyBorder="1" applyAlignment="1"/>
    <xf numFmtId="165" fontId="3" fillId="0" borderId="0" xfId="4" applyNumberFormat="1" applyFont="1" applyBorder="1" applyAlignment="1"/>
    <xf numFmtId="37" fontId="3" fillId="0" borderId="35" xfId="4" applyNumberFormat="1" applyFont="1" applyBorder="1" applyAlignment="1"/>
    <xf numFmtId="37" fontId="3" fillId="0" borderId="38" xfId="4" applyNumberFormat="1" applyFont="1" applyBorder="1" applyAlignment="1"/>
    <xf numFmtId="37" fontId="3" fillId="0" borderId="39" xfId="4" applyNumberFormat="1" applyFont="1" applyBorder="1" applyAlignment="1"/>
    <xf numFmtId="37" fontId="3" fillId="0" borderId="17" xfId="4" applyNumberFormat="1" applyFont="1" applyBorder="1" applyAlignment="1"/>
    <xf numFmtId="0" fontId="3" fillId="0" borderId="63" xfId="4" applyNumberFormat="1" applyFont="1" applyBorder="1" applyAlignment="1"/>
    <xf numFmtId="0" fontId="3" fillId="0" borderId="12" xfId="4" applyNumberFormat="1" applyFont="1" applyBorder="1" applyAlignment="1">
      <alignment horizontal="left" indent="3"/>
    </xf>
    <xf numFmtId="0" fontId="3" fillId="0" borderId="43" xfId="4" applyNumberFormat="1" applyFont="1" applyBorder="1" applyAlignment="1">
      <alignment horizontal="left" indent="3"/>
    </xf>
    <xf numFmtId="5" fontId="3" fillId="0" borderId="2" xfId="4" applyNumberFormat="1" applyFont="1" applyBorder="1" applyAlignment="1"/>
    <xf numFmtId="5" fontId="3" fillId="0" borderId="3" xfId="4" applyNumberFormat="1" applyFont="1" applyBorder="1" applyAlignment="1"/>
    <xf numFmtId="165" fontId="2" fillId="0" borderId="0" xfId="4" applyNumberFormat="1" applyFont="1" applyAlignment="1"/>
    <xf numFmtId="165" fontId="2" fillId="0" borderId="0" xfId="4" applyNumberFormat="1" applyFont="1" applyBorder="1" applyAlignment="1"/>
    <xf numFmtId="0" fontId="14" fillId="4" borderId="0" xfId="4" applyFont="1" applyFill="1" applyBorder="1" applyAlignment="1"/>
    <xf numFmtId="0" fontId="14" fillId="4" borderId="0" xfId="4" applyFont="1" applyFill="1" applyBorder="1" applyAlignment="1">
      <alignment wrapText="1"/>
    </xf>
    <xf numFmtId="165" fontId="24" fillId="0" borderId="0" xfId="4" applyNumberFormat="1" applyFont="1" applyAlignment="1"/>
    <xf numFmtId="165" fontId="46" fillId="0" borderId="0" xfId="4" applyNumberFormat="1" applyFont="1" applyAlignment="1"/>
    <xf numFmtId="0" fontId="67" fillId="0" borderId="0" xfId="4" applyFont="1"/>
    <xf numFmtId="3" fontId="17" fillId="0" borderId="0" xfId="4" applyNumberFormat="1" applyFont="1" applyAlignment="1"/>
    <xf numFmtId="37" fontId="25" fillId="0" borderId="10" xfId="0" applyNumberFormat="1" applyFont="1" applyFill="1" applyBorder="1" applyAlignment="1"/>
    <xf numFmtId="0" fontId="14" fillId="0" borderId="0" xfId="4" applyBorder="1" applyAlignment="1">
      <alignment horizontal="center"/>
    </xf>
    <xf numFmtId="0" fontId="14" fillId="0" borderId="0" xfId="4" applyAlignment="1">
      <alignment horizontal="center"/>
    </xf>
    <xf numFmtId="0" fontId="29" fillId="0" borderId="0" xfId="4" applyFont="1" applyBorder="1" applyAlignment="1">
      <alignment horizontal="center"/>
    </xf>
    <xf numFmtId="0" fontId="68" fillId="0" borderId="0" xfId="4" applyFont="1" applyBorder="1" applyAlignment="1">
      <alignment horizontal="center"/>
    </xf>
    <xf numFmtId="0" fontId="69" fillId="0" borderId="0" xfId="4" applyFont="1" applyBorder="1" applyAlignment="1">
      <alignment horizontal="center"/>
    </xf>
    <xf numFmtId="0" fontId="28" fillId="0" borderId="0" xfId="4" applyFont="1"/>
    <xf numFmtId="0" fontId="29" fillId="0" borderId="0" xfId="4" applyFont="1" applyBorder="1" applyAlignment="1">
      <alignment horizontal="center" vertical="top"/>
    </xf>
    <xf numFmtId="0" fontId="29" fillId="0" borderId="0" xfId="4" applyFont="1" applyBorder="1" applyAlignment="1">
      <alignment vertical="top" wrapText="1"/>
    </xf>
    <xf numFmtId="3" fontId="29" fillId="0" borderId="0" xfId="4" applyNumberFormat="1" applyFont="1" applyBorder="1" applyAlignment="1">
      <alignment vertical="top" wrapText="1"/>
    </xf>
    <xf numFmtId="0" fontId="14" fillId="0" borderId="0" xfId="4" applyAlignment="1">
      <alignment vertical="top"/>
    </xf>
    <xf numFmtId="0" fontId="68" fillId="0" borderId="0" xfId="4" applyFont="1" applyBorder="1" applyAlignment="1">
      <alignment vertical="top" wrapText="1"/>
    </xf>
    <xf numFmtId="1" fontId="29" fillId="0" borderId="0" xfId="4" applyNumberFormat="1" applyFont="1" applyBorder="1" applyAlignment="1">
      <alignment vertical="top" wrapText="1"/>
    </xf>
    <xf numFmtId="0" fontId="29" fillId="0" borderId="0" xfId="4" applyFont="1" applyBorder="1" applyAlignment="1">
      <alignment horizontal="center" vertical="top" wrapText="1"/>
    </xf>
    <xf numFmtId="0" fontId="29" fillId="0" borderId="0" xfId="4" applyFont="1" applyAlignment="1">
      <alignment vertical="top"/>
    </xf>
    <xf numFmtId="0" fontId="29" fillId="0" borderId="0" xfId="4" applyFont="1" applyBorder="1" applyAlignment="1">
      <alignment vertical="top"/>
    </xf>
    <xf numFmtId="0" fontId="29" fillId="0" borderId="2" xfId="4" applyFont="1" applyBorder="1" applyAlignment="1">
      <alignment vertical="top"/>
    </xf>
    <xf numFmtId="1" fontId="29" fillId="0" borderId="0" xfId="4" applyNumberFormat="1" applyFont="1" applyBorder="1" applyAlignment="1">
      <alignment vertical="top"/>
    </xf>
    <xf numFmtId="0" fontId="68" fillId="0" borderId="0" xfId="4" applyFont="1" applyBorder="1" applyAlignment="1">
      <alignment horizontal="center" vertical="top" wrapText="1"/>
    </xf>
    <xf numFmtId="0" fontId="28" fillId="0" borderId="0" xfId="4" applyFont="1" applyAlignment="1">
      <alignment wrapText="1"/>
    </xf>
    <xf numFmtId="0" fontId="75" fillId="0" borderId="0" xfId="4" applyFont="1" applyBorder="1" applyAlignment="1">
      <alignment vertical="top" wrapText="1"/>
    </xf>
    <xf numFmtId="0" fontId="29" fillId="0" borderId="0" xfId="4" applyFont="1" applyBorder="1" applyAlignment="1">
      <alignment horizontal="right" vertical="top" wrapText="1"/>
    </xf>
    <xf numFmtId="164" fontId="29" fillId="0" borderId="0" xfId="4" applyNumberFormat="1" applyFont="1" applyBorder="1" applyAlignment="1">
      <alignment horizontal="right" vertical="top" wrapText="1"/>
    </xf>
    <xf numFmtId="0" fontId="44" fillId="0" borderId="0" xfId="4" applyFont="1" applyAlignment="1"/>
    <xf numFmtId="0" fontId="68" fillId="0" borderId="0" xfId="4" applyFont="1" applyBorder="1" applyAlignment="1">
      <alignment horizontal="center" vertical="top"/>
    </xf>
    <xf numFmtId="0" fontId="14" fillId="0" borderId="0" xfId="4" applyBorder="1" applyAlignment="1">
      <alignment horizontal="center" vertical="top"/>
    </xf>
    <xf numFmtId="0" fontId="76" fillId="0" borderId="0" xfId="4" applyFont="1" applyBorder="1" applyAlignment="1">
      <alignment vertical="top" wrapText="1"/>
    </xf>
    <xf numFmtId="164" fontId="29" fillId="0" borderId="0" xfId="4" applyNumberFormat="1" applyFont="1" applyBorder="1" applyAlignment="1">
      <alignment vertical="top" wrapText="1"/>
    </xf>
    <xf numFmtId="0" fontId="19" fillId="4" borderId="0" xfId="4" applyFont="1" applyFill="1" applyBorder="1" applyAlignment="1">
      <alignment horizontal="center" vertical="top"/>
    </xf>
    <xf numFmtId="0" fontId="14" fillId="4" borderId="0" xfId="4" applyFill="1" applyBorder="1" applyAlignment="1">
      <alignment horizontal="center" vertical="top"/>
    </xf>
    <xf numFmtId="0" fontId="29" fillId="4" borderId="0" xfId="4" applyFont="1" applyFill="1" applyBorder="1" applyAlignment="1">
      <alignment horizontal="center" vertical="top"/>
    </xf>
    <xf numFmtId="0" fontId="47" fillId="0" borderId="0" xfId="4" applyFont="1" applyAlignment="1">
      <alignment vertical="top"/>
    </xf>
    <xf numFmtId="0" fontId="29" fillId="0" borderId="0" xfId="4" applyFont="1"/>
    <xf numFmtId="0" fontId="77" fillId="0" borderId="0" xfId="0" applyFont="1"/>
    <xf numFmtId="0" fontId="29" fillId="0" borderId="0" xfId="4" applyFont="1" applyBorder="1" applyAlignment="1">
      <alignment horizontal="right" vertical="top"/>
    </xf>
    <xf numFmtId="0" fontId="16" fillId="0" borderId="0" xfId="4" applyFont="1"/>
    <xf numFmtId="0" fontId="3" fillId="0" borderId="0" xfId="4" applyFont="1"/>
    <xf numFmtId="0" fontId="15" fillId="0" borderId="0" xfId="37"/>
    <xf numFmtId="0" fontId="14" fillId="2" borderId="0" xfId="38" applyFont="1" applyFill="1" applyAlignment="1">
      <alignment horizontal="center"/>
    </xf>
    <xf numFmtId="0" fontId="15" fillId="2" borderId="0" xfId="38" applyFont="1" applyFill="1"/>
    <xf numFmtId="0" fontId="13" fillId="2" borderId="0" xfId="38" applyFont="1" applyFill="1"/>
    <xf numFmtId="0" fontId="54" fillId="2" borderId="0" xfId="38" applyFont="1" applyFill="1" applyAlignment="1">
      <alignment horizontal="center"/>
    </xf>
    <xf numFmtId="0" fontId="80" fillId="2" borderId="0" xfId="38" applyFont="1" applyFill="1"/>
    <xf numFmtId="0" fontId="15" fillId="2" borderId="0" xfId="37" applyFill="1"/>
    <xf numFmtId="0" fontId="19" fillId="4" borderId="0" xfId="37" applyFont="1" applyFill="1" applyAlignment="1">
      <alignment horizontal="centerContinuous"/>
    </xf>
    <xf numFmtId="0" fontId="15" fillId="4" borderId="0" xfId="37" applyFont="1" applyFill="1"/>
    <xf numFmtId="0" fontId="68" fillId="0" borderId="0" xfId="4" applyFont="1" applyBorder="1" applyAlignment="1">
      <alignment vertical="top" wrapText="1"/>
    </xf>
    <xf numFmtId="0" fontId="29" fillId="0" borderId="0" xfId="4" applyFont="1" applyBorder="1" applyAlignment="1">
      <alignment vertical="top" wrapText="1"/>
    </xf>
    <xf numFmtId="0" fontId="0" fillId="0" borderId="0" xfId="0" applyBorder="1" applyAlignment="1">
      <alignment horizontal="center"/>
    </xf>
    <xf numFmtId="0" fontId="42" fillId="0" borderId="0" xfId="36" applyFont="1"/>
    <xf numFmtId="0" fontId="0" fillId="0" borderId="0" xfId="0" applyAlignment="1"/>
    <xf numFmtId="0" fontId="15" fillId="0" borderId="0" xfId="36"/>
    <xf numFmtId="0" fontId="16" fillId="0" borderId="0" xfId="36" applyFont="1"/>
    <xf numFmtId="0" fontId="20" fillId="0" borderId="0" xfId="36" applyFont="1"/>
    <xf numFmtId="0" fontId="9" fillId="0" borderId="0" xfId="36" applyFont="1"/>
    <xf numFmtId="0" fontId="9" fillId="0" borderId="0" xfId="36" applyFont="1" applyFill="1" applyAlignment="1">
      <alignment vertical="center"/>
    </xf>
    <xf numFmtId="0" fontId="20" fillId="0" borderId="0" xfId="36" applyFont="1" applyFill="1" applyBorder="1" applyAlignment="1">
      <alignment horizontal="centerContinuous"/>
    </xf>
    <xf numFmtId="0" fontId="9" fillId="0" borderId="7" xfId="36" applyFont="1" applyFill="1" applyBorder="1" applyAlignment="1">
      <alignment horizontal="center"/>
    </xf>
    <xf numFmtId="0" fontId="9" fillId="0" borderId="37" xfId="36" applyFont="1" applyFill="1" applyBorder="1" applyAlignment="1">
      <alignment horizontal="center"/>
    </xf>
    <xf numFmtId="0" fontId="9" fillId="0" borderId="0" xfId="36" applyFont="1" applyFill="1"/>
    <xf numFmtId="0" fontId="9" fillId="0" borderId="0" xfId="36" applyFont="1" applyFill="1" applyBorder="1" applyAlignment="1">
      <alignment horizontal="center"/>
    </xf>
    <xf numFmtId="0" fontId="9" fillId="0" borderId="6" xfId="36" applyFont="1" applyFill="1" applyBorder="1" applyAlignment="1">
      <alignment horizontal="center" wrapText="1"/>
    </xf>
    <xf numFmtId="0" fontId="9" fillId="0" borderId="3" xfId="36" applyFont="1" applyFill="1" applyBorder="1" applyAlignment="1">
      <alignment horizontal="center" wrapText="1"/>
    </xf>
    <xf numFmtId="0" fontId="82" fillId="0" borderId="0" xfId="36" applyFont="1" applyFill="1" applyBorder="1" applyAlignment="1">
      <alignment horizontal="center"/>
    </xf>
    <xf numFmtId="0" fontId="9" fillId="0" borderId="1" xfId="36" applyFont="1" applyBorder="1"/>
    <xf numFmtId="37" fontId="9" fillId="0" borderId="7" xfId="36" applyNumberFormat="1" applyFont="1" applyBorder="1"/>
    <xf numFmtId="37" fontId="9" fillId="0" borderId="37" xfId="36" applyNumberFormat="1" applyFont="1" applyBorder="1"/>
    <xf numFmtId="3" fontId="9" fillId="0" borderId="0" xfId="36" applyNumberFormat="1" applyFont="1"/>
    <xf numFmtId="37" fontId="9" fillId="0" borderId="0" xfId="36" applyNumberFormat="1" applyFont="1" applyBorder="1"/>
    <xf numFmtId="37" fontId="9" fillId="0" borderId="64" xfId="36" applyNumberFormat="1" applyFont="1" applyBorder="1"/>
    <xf numFmtId="0" fontId="9" fillId="0" borderId="0" xfId="36" applyFont="1" applyBorder="1"/>
    <xf numFmtId="0" fontId="20" fillId="0" borderId="5" xfId="36" applyFont="1" applyBorder="1" applyAlignment="1">
      <alignment vertical="top" wrapText="1"/>
    </xf>
    <xf numFmtId="0" fontId="9" fillId="0" borderId="5" xfId="0" applyFont="1" applyBorder="1" applyAlignment="1">
      <alignment vertical="top" wrapText="1"/>
    </xf>
    <xf numFmtId="0" fontId="20" fillId="0" borderId="4" xfId="36" applyFont="1" applyBorder="1" applyAlignment="1">
      <alignment vertical="top"/>
    </xf>
    <xf numFmtId="0" fontId="20" fillId="0" borderId="5" xfId="36" applyFont="1" applyBorder="1"/>
    <xf numFmtId="37" fontId="20" fillId="0" borderId="35" xfId="2" applyNumberFormat="1" applyFont="1" applyBorder="1"/>
    <xf numFmtId="37" fontId="20" fillId="0" borderId="17" xfId="2" applyNumberFormat="1" applyFont="1" applyBorder="1"/>
    <xf numFmtId="167" fontId="20" fillId="0" borderId="0" xfId="2" applyNumberFormat="1" applyFont="1" applyBorder="1"/>
    <xf numFmtId="37" fontId="9" fillId="0" borderId="0" xfId="36" applyNumberFormat="1" applyFont="1"/>
    <xf numFmtId="37" fontId="9" fillId="0" borderId="7" xfId="36" applyNumberFormat="1" applyFont="1" applyBorder="1" applyAlignment="1"/>
    <xf numFmtId="37" fontId="9" fillId="0" borderId="37" xfId="36" applyNumberFormat="1" applyFont="1" applyBorder="1" applyAlignment="1"/>
    <xf numFmtId="37" fontId="20" fillId="0" borderId="64" xfId="2" applyNumberFormat="1" applyFont="1" applyBorder="1"/>
    <xf numFmtId="37" fontId="20" fillId="0" borderId="1" xfId="2" applyNumberFormat="1" applyFont="1" applyBorder="1"/>
    <xf numFmtId="37" fontId="20" fillId="0" borderId="38" xfId="2" applyNumberFormat="1" applyFont="1" applyBorder="1"/>
    <xf numFmtId="0" fontId="9" fillId="0" borderId="0" xfId="36" applyNumberFormat="1" applyFont="1"/>
    <xf numFmtId="37" fontId="9" fillId="0" borderId="69" xfId="36" applyNumberFormat="1" applyFont="1" applyBorder="1"/>
    <xf numFmtId="0" fontId="20" fillId="0" borderId="130" xfId="36" applyFont="1" applyBorder="1" applyAlignment="1">
      <alignment horizontal="left"/>
    </xf>
    <xf numFmtId="0" fontId="20" fillId="0" borderId="131" xfId="36" applyFont="1" applyBorder="1" applyAlignment="1">
      <alignment horizontal="left"/>
    </xf>
    <xf numFmtId="167" fontId="20" fillId="0" borderId="0" xfId="36" applyNumberFormat="1" applyFont="1" applyBorder="1" applyAlignment="1">
      <alignment horizontal="left"/>
    </xf>
    <xf numFmtId="173" fontId="20" fillId="0" borderId="0" xfId="3" applyNumberFormat="1" applyFont="1" applyBorder="1" applyAlignment="1">
      <alignment horizontal="left"/>
    </xf>
    <xf numFmtId="0" fontId="83" fillId="0" borderId="0" xfId="36" applyFont="1" applyAlignment="1">
      <alignment horizontal="left"/>
    </xf>
    <xf numFmtId="0" fontId="20" fillId="0" borderId="0" xfId="36" applyFont="1" applyBorder="1" applyAlignment="1">
      <alignment horizontal="left"/>
    </xf>
    <xf numFmtId="0" fontId="83" fillId="0" borderId="0" xfId="36" applyFont="1" applyBorder="1" applyAlignment="1">
      <alignment horizontal="left"/>
    </xf>
    <xf numFmtId="0" fontId="15" fillId="0" borderId="0" xfId="36" applyFont="1" applyAlignment="1">
      <alignment horizontal="left" vertical="top" wrapText="1"/>
    </xf>
    <xf numFmtId="0" fontId="15" fillId="0" borderId="0" xfId="36" applyFont="1" applyAlignment="1">
      <alignment vertical="top" wrapText="1"/>
    </xf>
    <xf numFmtId="0" fontId="14" fillId="5" borderId="0" xfId="0" applyFont="1" applyFill="1" applyBorder="1" applyAlignment="1"/>
    <xf numFmtId="0" fontId="15" fillId="5" borderId="0" xfId="36" applyFont="1" applyFill="1"/>
    <xf numFmtId="0" fontId="15" fillId="0" borderId="0" xfId="36" applyFont="1" applyFill="1"/>
    <xf numFmtId="0" fontId="14" fillId="5" borderId="0" xfId="0" applyFont="1" applyFill="1" applyBorder="1" applyAlignment="1">
      <alignment vertical="top" wrapText="1"/>
    </xf>
    <xf numFmtId="0" fontId="14" fillId="0" borderId="0" xfId="0" applyFont="1" applyFill="1" applyBorder="1" applyAlignment="1">
      <alignment vertical="top" wrapText="1"/>
    </xf>
    <xf numFmtId="0" fontId="14" fillId="0" borderId="0" xfId="0" applyFont="1" applyFill="1" applyBorder="1" applyAlignment="1">
      <alignment wrapText="1"/>
    </xf>
    <xf numFmtId="0" fontId="3" fillId="0" borderId="14" xfId="0" applyNumberFormat="1" applyFont="1" applyBorder="1" applyAlignment="1"/>
    <xf numFmtId="0" fontId="3" fillId="0" borderId="10" xfId="0" applyNumberFormat="1" applyFont="1" applyBorder="1" applyAlignment="1">
      <alignment horizontal="left"/>
    </xf>
    <xf numFmtId="37" fontId="9" fillId="0" borderId="12" xfId="0" applyNumberFormat="1" applyFont="1" applyBorder="1"/>
    <xf numFmtId="37" fontId="9" fillId="0" borderId="10" xfId="0" applyNumberFormat="1" applyFont="1" applyBorder="1"/>
    <xf numFmtId="37" fontId="9" fillId="0" borderId="11" xfId="0" applyNumberFormat="1" applyFont="1" applyBorder="1"/>
    <xf numFmtId="37" fontId="9" fillId="0" borderId="6" xfId="0" applyNumberFormat="1" applyFont="1" applyBorder="1"/>
    <xf numFmtId="37" fontId="9" fillId="0" borderId="2" xfId="0" applyNumberFormat="1" applyFont="1" applyBorder="1"/>
    <xf numFmtId="37" fontId="9" fillId="0" borderId="3" xfId="0" applyNumberFormat="1" applyFont="1" applyBorder="1"/>
    <xf numFmtId="37" fontId="9" fillId="0" borderId="7" xfId="0" applyNumberFormat="1" applyFont="1" applyBorder="1"/>
    <xf numFmtId="37" fontId="9" fillId="0" borderId="9" xfId="0" applyNumberFormat="1" applyFont="1" applyBorder="1"/>
    <xf numFmtId="5" fontId="6" fillId="0" borderId="39" xfId="0" applyNumberFormat="1" applyFont="1" applyBorder="1" applyAlignment="1"/>
    <xf numFmtId="1" fontId="3" fillId="0" borderId="4" xfId="4" applyNumberFormat="1" applyFont="1" applyBorder="1" applyAlignment="1"/>
    <xf numFmtId="1" fontId="3" fillId="0" borderId="2" xfId="4" applyNumberFormat="1" applyFont="1" applyBorder="1" applyAlignment="1"/>
    <xf numFmtId="1" fontId="16" fillId="0" borderId="2" xfId="4" applyNumberFormat="1" applyFont="1" applyBorder="1" applyAlignment="1"/>
    <xf numFmtId="1" fontId="16" fillId="0" borderId="38" xfId="4" applyNumberFormat="1" applyFont="1" applyBorder="1" applyAlignment="1"/>
    <xf numFmtId="37" fontId="7" fillId="2" borderId="123" xfId="0" applyNumberFormat="1" applyFont="1" applyFill="1" applyBorder="1" applyAlignment="1"/>
    <xf numFmtId="37" fontId="7" fillId="2" borderId="134" xfId="0" applyNumberFormat="1" applyFont="1" applyFill="1" applyBorder="1" applyAlignment="1"/>
    <xf numFmtId="37" fontId="7" fillId="0" borderId="135" xfId="0" applyNumberFormat="1" applyFont="1" applyFill="1" applyBorder="1" applyAlignment="1"/>
    <xf numFmtId="37" fontId="7" fillId="0" borderId="136" xfId="0" applyNumberFormat="1" applyFont="1" applyFill="1" applyBorder="1" applyAlignment="1"/>
    <xf numFmtId="37" fontId="7" fillId="0" borderId="137" xfId="0" applyNumberFormat="1" applyFont="1" applyFill="1" applyBorder="1" applyAlignment="1"/>
    <xf numFmtId="37" fontId="7" fillId="2" borderId="110" xfId="0" applyNumberFormat="1" applyFont="1" applyFill="1" applyBorder="1" applyAlignment="1"/>
    <xf numFmtId="37" fontId="7" fillId="0" borderId="133" xfId="0" applyNumberFormat="1" applyFont="1" applyFill="1" applyBorder="1" applyAlignment="1"/>
    <xf numFmtId="167" fontId="29" fillId="0" borderId="0" xfId="1" applyNumberFormat="1" applyFont="1" applyBorder="1" applyAlignment="1">
      <alignment vertical="top" wrapText="1"/>
    </xf>
    <xf numFmtId="167" fontId="29" fillId="0" borderId="0" xfId="1" applyNumberFormat="1" applyFont="1" applyBorder="1" applyAlignment="1">
      <alignment horizontal="right" vertical="top"/>
    </xf>
    <xf numFmtId="167" fontId="29" fillId="0" borderId="0" xfId="1" applyNumberFormat="1" applyFont="1" applyBorder="1" applyAlignment="1">
      <alignment horizontal="center" vertical="top"/>
    </xf>
    <xf numFmtId="167" fontId="68" fillId="0" borderId="0" xfId="1" applyNumberFormat="1" applyFont="1" applyBorder="1" applyAlignment="1">
      <alignment vertical="top" wrapText="1"/>
    </xf>
    <xf numFmtId="0" fontId="3" fillId="2" borderId="0" xfId="38" applyFont="1" applyFill="1" applyAlignment="1">
      <alignment vertical="justify" wrapText="1"/>
    </xf>
    <xf numFmtId="0" fontId="85" fillId="0" borderId="0" xfId="0" applyFont="1"/>
    <xf numFmtId="0" fontId="14" fillId="0" borderId="0" xfId="0" applyFont="1" applyAlignment="1">
      <alignment horizontal="left"/>
    </xf>
    <xf numFmtId="0" fontId="14" fillId="0" borderId="0" xfId="0" applyFont="1"/>
    <xf numFmtId="37" fontId="20" fillId="0" borderId="132" xfId="36" applyNumberFormat="1" applyFont="1" applyBorder="1" applyAlignment="1">
      <alignment horizontal="right"/>
    </xf>
    <xf numFmtId="0" fontId="20" fillId="0" borderId="131" xfId="36" applyFont="1" applyBorder="1" applyAlignment="1">
      <alignment horizontal="right"/>
    </xf>
    <xf numFmtId="0" fontId="0" fillId="0" borderId="0" xfId="0"/>
    <xf numFmtId="0" fontId="17" fillId="0" borderId="0" xfId="4" applyNumberFormat="1" applyFont="1" applyAlignment="1"/>
    <xf numFmtId="165" fontId="86" fillId="0" borderId="0" xfId="0" applyNumberFormat="1" applyFont="1" applyFill="1" applyAlignment="1"/>
    <xf numFmtId="3" fontId="7" fillId="2" borderId="0" xfId="4" applyNumberFormat="1" applyFont="1" applyFill="1" applyAlignment="1"/>
    <xf numFmtId="3" fontId="7" fillId="2" borderId="0" xfId="4" applyNumberFormat="1" applyFont="1" applyFill="1" applyAlignment="1">
      <alignment horizontal="center"/>
    </xf>
    <xf numFmtId="3" fontId="7" fillId="2" borderId="0" xfId="4" applyNumberFormat="1" applyFont="1" applyFill="1" applyBorder="1" applyAlignment="1">
      <alignment horizontal="center"/>
    </xf>
    <xf numFmtId="3" fontId="44" fillId="2" borderId="0" xfId="4" applyNumberFormat="1" applyFont="1" applyFill="1" applyAlignment="1"/>
    <xf numFmtId="0" fontId="23" fillId="2" borderId="55" xfId="4" applyNumberFormat="1" applyFont="1" applyFill="1" applyBorder="1" applyAlignment="1">
      <alignment horizontal="right"/>
    </xf>
    <xf numFmtId="0" fontId="23" fillId="2" borderId="56" xfId="4" applyNumberFormat="1" applyFont="1" applyFill="1" applyBorder="1" applyAlignment="1">
      <alignment horizontal="center"/>
    </xf>
    <xf numFmtId="0" fontId="23" fillId="2" borderId="57" xfId="4" applyNumberFormat="1" applyFont="1" applyFill="1" applyBorder="1" applyAlignment="1">
      <alignment horizontal="right"/>
    </xf>
    <xf numFmtId="0" fontId="23" fillId="2" borderId="58" xfId="4" applyNumberFormat="1" applyFont="1" applyFill="1" applyBorder="1" applyAlignment="1">
      <alignment horizontal="center"/>
    </xf>
    <xf numFmtId="0" fontId="87" fillId="2" borderId="18" xfId="4" applyNumberFormat="1" applyFont="1" applyFill="1" applyBorder="1" applyAlignment="1">
      <alignment horizontal="left"/>
    </xf>
    <xf numFmtId="37" fontId="22" fillId="2" borderId="18" xfId="4" applyNumberFormat="1" applyFont="1" applyFill="1" applyBorder="1" applyAlignment="1"/>
    <xf numFmtId="37" fontId="22" fillId="2" borderId="19" xfId="4" applyNumberFormat="1" applyFont="1" applyFill="1" applyBorder="1" applyAlignment="1">
      <alignment horizontal="center"/>
    </xf>
    <xf numFmtId="37" fontId="22" fillId="2" borderId="20" xfId="4" applyNumberFormat="1" applyFont="1" applyFill="1" applyBorder="1" applyAlignment="1"/>
    <xf numFmtId="37" fontId="22" fillId="2" borderId="138" xfId="4" applyNumberFormat="1" applyFont="1" applyFill="1" applyBorder="1" applyAlignment="1">
      <alignment horizontal="center"/>
    </xf>
    <xf numFmtId="37" fontId="22" fillId="2" borderId="20" xfId="4" applyNumberFormat="1" applyFont="1" applyFill="1" applyBorder="1" applyAlignment="1">
      <alignment horizontal="center"/>
    </xf>
    <xf numFmtId="37" fontId="22" fillId="2" borderId="21" xfId="4" applyNumberFormat="1" applyFont="1" applyFill="1" applyBorder="1" applyAlignment="1"/>
    <xf numFmtId="37" fontId="22" fillId="2" borderId="139" xfId="4" applyNumberFormat="1" applyFont="1" applyFill="1" applyBorder="1" applyAlignment="1">
      <alignment horizontal="center"/>
    </xf>
    <xf numFmtId="0" fontId="87" fillId="2" borderId="50" xfId="4" applyNumberFormat="1" applyFont="1" applyFill="1" applyBorder="1" applyAlignment="1">
      <alignment horizontal="left"/>
    </xf>
    <xf numFmtId="37" fontId="22" fillId="2" borderId="22" xfId="4" applyNumberFormat="1" applyFont="1" applyFill="1" applyBorder="1" applyAlignment="1"/>
    <xf numFmtId="37" fontId="22" fillId="2" borderId="23" xfId="4" applyNumberFormat="1" applyFont="1" applyFill="1" applyBorder="1" applyAlignment="1">
      <alignment horizontal="center"/>
    </xf>
    <xf numFmtId="0" fontId="87" fillId="2" borderId="22" xfId="4" applyNumberFormat="1" applyFont="1" applyFill="1" applyBorder="1" applyAlignment="1">
      <alignment horizontal="left"/>
    </xf>
    <xf numFmtId="37" fontId="22" fillId="2" borderId="24" xfId="4" applyNumberFormat="1" applyFont="1" applyFill="1" applyBorder="1" applyAlignment="1"/>
    <xf numFmtId="37" fontId="22" fillId="2" borderId="25" xfId="4" applyNumberFormat="1" applyFont="1" applyFill="1" applyBorder="1" applyAlignment="1">
      <alignment horizontal="center"/>
    </xf>
    <xf numFmtId="37" fontId="22" fillId="2" borderId="26" xfId="4" applyNumberFormat="1" applyFont="1" applyFill="1" applyBorder="1" applyAlignment="1"/>
    <xf numFmtId="37" fontId="22" fillId="2" borderId="26" xfId="4" applyNumberFormat="1" applyFont="1" applyFill="1" applyBorder="1" applyAlignment="1">
      <alignment horizontal="center"/>
    </xf>
    <xf numFmtId="37" fontId="22" fillId="2" borderId="27" xfId="4" applyNumberFormat="1" applyFont="1" applyFill="1" applyBorder="1" applyAlignment="1">
      <alignment horizontal="center"/>
    </xf>
    <xf numFmtId="0" fontId="87" fillId="2" borderId="51" xfId="4" applyNumberFormat="1" applyFont="1" applyFill="1" applyBorder="1" applyAlignment="1">
      <alignment horizontal="left"/>
    </xf>
    <xf numFmtId="37" fontId="22" fillId="2" borderId="28" xfId="4" applyNumberFormat="1" applyFont="1" applyFill="1" applyBorder="1" applyAlignment="1"/>
    <xf numFmtId="37" fontId="22" fillId="2" borderId="140" xfId="4" applyNumberFormat="1" applyFont="1" applyFill="1" applyBorder="1" applyAlignment="1">
      <alignment horizontal="center"/>
    </xf>
    <xf numFmtId="0" fontId="87" fillId="2" borderId="52" xfId="4" applyNumberFormat="1" applyFont="1" applyFill="1" applyBorder="1" applyAlignment="1">
      <alignment horizontal="left"/>
    </xf>
    <xf numFmtId="37" fontId="22" fillId="2" borderId="0" xfId="4" applyNumberFormat="1" applyFont="1" applyFill="1" applyBorder="1" applyAlignment="1"/>
    <xf numFmtId="37" fontId="22" fillId="2" borderId="48" xfId="4" applyNumberFormat="1" applyFont="1" applyFill="1" applyBorder="1" applyAlignment="1"/>
    <xf numFmtId="37" fontId="22" fillId="2" borderId="29" xfId="4" applyNumberFormat="1" applyFont="1" applyFill="1" applyBorder="1" applyAlignment="1">
      <alignment horizontal="center"/>
    </xf>
    <xf numFmtId="0" fontId="87" fillId="2" borderId="53" xfId="4" applyNumberFormat="1" applyFont="1" applyFill="1" applyBorder="1" applyAlignment="1">
      <alignment horizontal="left"/>
    </xf>
    <xf numFmtId="37" fontId="22" fillId="2" borderId="31" xfId="4" applyNumberFormat="1" applyFont="1" applyFill="1" applyBorder="1" applyAlignment="1"/>
    <xf numFmtId="37" fontId="22" fillId="2" borderId="32" xfId="4" applyNumberFormat="1" applyFont="1" applyFill="1" applyBorder="1" applyAlignment="1">
      <alignment horizontal="center"/>
    </xf>
    <xf numFmtId="37" fontId="22" fillId="2" borderId="33" xfId="4" applyNumberFormat="1" applyFont="1" applyFill="1" applyBorder="1" applyAlignment="1">
      <alignment horizontal="center"/>
    </xf>
    <xf numFmtId="37" fontId="22" fillId="2" borderId="30" xfId="4" applyNumberFormat="1" applyFont="1" applyFill="1" applyBorder="1" applyAlignment="1">
      <alignment horizontal="center"/>
    </xf>
    <xf numFmtId="37" fontId="22" fillId="2" borderId="141" xfId="4" applyNumberFormat="1" applyFont="1" applyFill="1" applyBorder="1" applyAlignment="1">
      <alignment horizontal="center"/>
    </xf>
    <xf numFmtId="37" fontId="22" fillId="2" borderId="37" xfId="4" applyNumberFormat="1" applyFont="1" applyFill="1" applyBorder="1" applyAlignment="1">
      <alignment horizontal="center"/>
    </xf>
    <xf numFmtId="37" fontId="22" fillId="2" borderId="0" xfId="4" applyNumberFormat="1" applyFont="1" applyFill="1" applyBorder="1" applyAlignment="1">
      <alignment horizontal="center"/>
    </xf>
    <xf numFmtId="0" fontId="33" fillId="2" borderId="54" xfId="4" applyNumberFormat="1" applyFont="1" applyFill="1" applyBorder="1" applyAlignment="1">
      <alignment horizontal="left"/>
    </xf>
    <xf numFmtId="169" fontId="23" fillId="2" borderId="40" xfId="4" applyNumberFormat="1" applyFont="1" applyFill="1" applyBorder="1" applyAlignment="1"/>
    <xf numFmtId="5" fontId="23" fillId="2" borderId="41" xfId="4" applyNumberFormat="1" applyFont="1" applyFill="1" applyBorder="1" applyAlignment="1">
      <alignment horizontal="center"/>
    </xf>
    <xf numFmtId="169" fontId="23" fillId="2" borderId="42" xfId="4" applyNumberFormat="1" applyFont="1" applyFill="1" applyBorder="1" applyAlignment="1"/>
    <xf numFmtId="5" fontId="23" fillId="2" borderId="42" xfId="4" applyNumberFormat="1" applyFont="1" applyFill="1" applyBorder="1" applyAlignment="1">
      <alignment horizontal="center"/>
    </xf>
    <xf numFmtId="37" fontId="23" fillId="2" borderId="42" xfId="4" applyNumberFormat="1" applyFont="1" applyFill="1" applyBorder="1" applyAlignment="1"/>
    <xf numFmtId="37" fontId="23" fillId="2" borderId="40" xfId="4" applyNumberFormat="1" applyFont="1" applyFill="1" applyBorder="1" applyAlignment="1"/>
    <xf numFmtId="5" fontId="23" fillId="2" borderId="142" xfId="4" applyNumberFormat="1" applyFont="1" applyFill="1" applyBorder="1" applyAlignment="1">
      <alignment horizontal="center"/>
    </xf>
    <xf numFmtId="3" fontId="48" fillId="2" borderId="0" xfId="4" applyNumberFormat="1" applyFont="1" applyFill="1" applyAlignment="1"/>
    <xf numFmtId="0" fontId="14" fillId="0" borderId="0" xfId="4" applyBorder="1"/>
    <xf numFmtId="3" fontId="5" fillId="2" borderId="0" xfId="4" applyNumberFormat="1" applyFont="1" applyFill="1" applyBorder="1" applyAlignment="1"/>
    <xf numFmtId="3" fontId="5" fillId="2" borderId="0" xfId="4" applyNumberFormat="1" applyFont="1" applyFill="1" applyBorder="1" applyAlignment="1">
      <alignment horizontal="center"/>
    </xf>
    <xf numFmtId="3" fontId="48" fillId="2" borderId="0" xfId="4" applyNumberFormat="1" applyFont="1" applyFill="1" applyBorder="1" applyAlignment="1"/>
    <xf numFmtId="0" fontId="21" fillId="0" borderId="0" xfId="4" applyFont="1" applyFill="1" applyAlignment="1">
      <alignment horizontal="centerContinuous"/>
    </xf>
    <xf numFmtId="0" fontId="21" fillId="0" borderId="0" xfId="4" applyFont="1" applyFill="1" applyAlignment="1">
      <alignment horizontal="center"/>
    </xf>
    <xf numFmtId="0" fontId="19" fillId="4" borderId="0" xfId="4" applyFont="1" applyFill="1" applyBorder="1" applyAlignment="1">
      <alignment horizontal="center"/>
    </xf>
    <xf numFmtId="0" fontId="14" fillId="0" borderId="0" xfId="4" applyFill="1" applyBorder="1" applyAlignment="1">
      <alignment horizontal="center" vertical="top" wrapText="1"/>
    </xf>
    <xf numFmtId="0" fontId="14" fillId="0" borderId="0" xfId="4" applyFill="1" applyBorder="1" applyAlignment="1">
      <alignment vertical="top" wrapText="1"/>
    </xf>
    <xf numFmtId="0" fontId="39" fillId="0" borderId="0" xfId="4" applyFont="1" applyAlignment="1">
      <alignment horizontal="center"/>
    </xf>
    <xf numFmtId="0" fontId="7" fillId="0" borderId="65" xfId="0" applyNumberFormat="1" applyFont="1" applyFill="1" applyBorder="1" applyAlignment="1">
      <alignment horizontal="left" indent="2"/>
    </xf>
    <xf numFmtId="37" fontId="7" fillId="0" borderId="7" xfId="0" applyNumberFormat="1" applyFont="1" applyFill="1" applyBorder="1" applyAlignment="1"/>
    <xf numFmtId="37" fontId="7" fillId="0" borderId="0" xfId="0" applyNumberFormat="1" applyFont="1" applyFill="1" applyBorder="1" applyAlignment="1"/>
    <xf numFmtId="37" fontId="7" fillId="0" borderId="37" xfId="0" applyNumberFormat="1" applyFont="1" applyFill="1" applyBorder="1" applyAlignment="1"/>
    <xf numFmtId="0" fontId="3" fillId="0" borderId="82" xfId="0" applyNumberFormat="1" applyFont="1" applyFill="1" applyBorder="1" applyAlignment="1"/>
    <xf numFmtId="0" fontId="0" fillId="0" borderId="82" xfId="0" applyNumberFormat="1" applyFill="1" applyBorder="1" applyAlignment="1"/>
    <xf numFmtId="37" fontId="6" fillId="0" borderId="0" xfId="0" applyNumberFormat="1" applyFont="1" applyFill="1" applyBorder="1" applyAlignment="1"/>
    <xf numFmtId="165" fontId="86" fillId="0" borderId="0" xfId="4" applyNumberFormat="1" applyFont="1" applyAlignment="1"/>
    <xf numFmtId="37" fontId="16" fillId="0" borderId="143" xfId="0" applyNumberFormat="1" applyFont="1" applyBorder="1" applyAlignment="1"/>
    <xf numFmtId="3" fontId="16" fillId="0" borderId="37" xfId="0" applyNumberFormat="1" applyFont="1" applyBorder="1" applyAlignment="1"/>
    <xf numFmtId="3" fontId="16" fillId="0" borderId="143" xfId="0" applyNumberFormat="1" applyFont="1" applyBorder="1" applyAlignment="1"/>
    <xf numFmtId="0" fontId="41" fillId="0" borderId="0" xfId="4" applyFont="1" applyBorder="1" applyAlignment="1"/>
    <xf numFmtId="0" fontId="14" fillId="0" borderId="0" xfId="4" applyFont="1" applyBorder="1" applyAlignment="1"/>
    <xf numFmtId="0" fontId="17" fillId="0" borderId="0" xfId="0" applyNumberFormat="1" applyFont="1" applyAlignment="1"/>
    <xf numFmtId="0" fontId="53" fillId="0" borderId="0" xfId="0" applyNumberFormat="1" applyFont="1" applyAlignment="1"/>
    <xf numFmtId="0" fontId="16" fillId="0" borderId="77" xfId="0" applyNumberFormat="1" applyFont="1" applyBorder="1" applyAlignment="1"/>
    <xf numFmtId="0" fontId="0" fillId="0" borderId="78" xfId="0" applyNumberFormat="1" applyBorder="1" applyAlignment="1"/>
    <xf numFmtId="3" fontId="6" fillId="0" borderId="0" xfId="0" applyNumberFormat="1" applyFont="1" applyAlignment="1">
      <alignment horizontal="center"/>
    </xf>
    <xf numFmtId="3" fontId="9" fillId="0" borderId="0" xfId="0" applyNumberFormat="1" applyFont="1" applyAlignment="1">
      <alignment horizontal="center"/>
    </xf>
    <xf numFmtId="3" fontId="31" fillId="0" borderId="0" xfId="0" applyNumberFormat="1" applyFont="1" applyAlignment="1">
      <alignment horizontal="center"/>
    </xf>
    <xf numFmtId="165" fontId="16" fillId="0" borderId="1" xfId="0" applyNumberFormat="1" applyFont="1" applyBorder="1" applyAlignment="1">
      <alignment horizontal="right"/>
    </xf>
    <xf numFmtId="0" fontId="0" fillId="0" borderId="79" xfId="0" applyBorder="1" applyAlignment="1"/>
    <xf numFmtId="165" fontId="16" fillId="0" borderId="1" xfId="0" applyNumberFormat="1" applyFont="1" applyBorder="1" applyAlignment="1">
      <alignment horizontal="center"/>
    </xf>
    <xf numFmtId="0" fontId="30" fillId="0" borderId="0" xfId="0" applyNumberFormat="1" applyFont="1" applyAlignment="1">
      <alignment horizontal="center"/>
    </xf>
    <xf numFmtId="0" fontId="0" fillId="0" borderId="0" xfId="0" applyNumberFormat="1" applyAlignment="1">
      <alignment horizontal="center"/>
    </xf>
    <xf numFmtId="0" fontId="31" fillId="0" borderId="0" xfId="0" applyNumberFormat="1" applyFont="1" applyAlignment="1">
      <alignment horizontal="center"/>
    </xf>
    <xf numFmtId="0" fontId="0" fillId="0" borderId="0" xfId="0" applyNumberFormat="1" applyBorder="1" applyAlignment="1">
      <alignment horizontal="center"/>
    </xf>
    <xf numFmtId="3" fontId="9" fillId="0" borderId="37" xfId="0" applyNumberFormat="1" applyFont="1" applyBorder="1" applyAlignment="1">
      <alignment horizontal="center"/>
    </xf>
    <xf numFmtId="3" fontId="9" fillId="0" borderId="60" xfId="0" applyNumberFormat="1" applyFont="1" applyBorder="1" applyAlignment="1">
      <alignment horizontal="center"/>
    </xf>
    <xf numFmtId="3" fontId="9" fillId="0" borderId="61" xfId="0" applyNumberFormat="1" applyFont="1" applyBorder="1" applyAlignment="1">
      <alignment horizontal="center"/>
    </xf>
    <xf numFmtId="165" fontId="16" fillId="0" borderId="1" xfId="0" applyNumberFormat="1" applyFont="1" applyBorder="1" applyAlignment="1">
      <alignment horizontal="center" wrapText="1"/>
    </xf>
    <xf numFmtId="0" fontId="0" fillId="0" borderId="79" xfId="0" applyBorder="1" applyAlignment="1">
      <alignment horizontal="center" wrapText="1"/>
    </xf>
    <xf numFmtId="165" fontId="16" fillId="0" borderId="35" xfId="0" applyNumberFormat="1" applyFont="1" applyBorder="1" applyAlignment="1">
      <alignment horizontal="center"/>
    </xf>
    <xf numFmtId="165" fontId="16" fillId="0" borderId="38" xfId="0" applyNumberFormat="1" applyFont="1" applyBorder="1" applyAlignment="1">
      <alignment horizontal="center"/>
    </xf>
    <xf numFmtId="165" fontId="16" fillId="0" borderId="17" xfId="0" applyNumberFormat="1" applyFont="1" applyBorder="1" applyAlignment="1">
      <alignment horizontal="center"/>
    </xf>
    <xf numFmtId="0" fontId="3" fillId="0" borderId="35" xfId="0" applyNumberFormat="1" applyFont="1" applyFill="1" applyBorder="1" applyAlignment="1"/>
    <xf numFmtId="0" fontId="0" fillId="0" borderId="38" xfId="0" applyNumberFormat="1" applyFill="1" applyBorder="1" applyAlignment="1"/>
    <xf numFmtId="0" fontId="0" fillId="0" borderId="0" xfId="0"/>
    <xf numFmtId="0" fontId="3" fillId="0" borderId="12" xfId="0" applyNumberFormat="1" applyFont="1" applyBorder="1" applyAlignment="1">
      <alignment horizontal="left"/>
    </xf>
    <xf numFmtId="0" fontId="3" fillId="0" borderId="66" xfId="0" applyNumberFormat="1" applyFont="1" applyBorder="1" applyAlignment="1">
      <alignment horizontal="left"/>
    </xf>
    <xf numFmtId="0" fontId="16" fillId="0" borderId="35" xfId="0" applyNumberFormat="1" applyFont="1" applyBorder="1" applyAlignment="1"/>
    <xf numFmtId="0" fontId="0" fillId="0" borderId="38" xfId="0" applyNumberFormat="1" applyBorder="1" applyAlignment="1"/>
    <xf numFmtId="0" fontId="16" fillId="0" borderId="125" xfId="0" applyNumberFormat="1" applyFont="1" applyBorder="1" applyAlignment="1">
      <alignment horizontal="left" indent="2"/>
    </xf>
    <xf numFmtId="0" fontId="0" fillId="0" borderId="126" xfId="0" applyNumberFormat="1" applyBorder="1" applyAlignment="1">
      <alignment horizontal="left" indent="2"/>
    </xf>
    <xf numFmtId="0" fontId="0" fillId="0" borderId="127" xfId="0" applyNumberFormat="1" applyBorder="1" applyAlignment="1">
      <alignment horizontal="left" indent="2"/>
    </xf>
    <xf numFmtId="0" fontId="6" fillId="0" borderId="12" xfId="0" applyNumberFormat="1" applyFont="1" applyBorder="1" applyAlignment="1">
      <alignment horizontal="left" indent="2"/>
    </xf>
    <xf numFmtId="0" fontId="0" fillId="0" borderId="66" xfId="0" applyNumberFormat="1" applyBorder="1" applyAlignment="1">
      <alignment horizontal="left" indent="2"/>
    </xf>
    <xf numFmtId="0" fontId="6" fillId="0" borderId="12" xfId="0" applyNumberFormat="1" applyFont="1" applyFill="1" applyBorder="1" applyAlignment="1">
      <alignment horizontal="left" indent="4"/>
    </xf>
    <xf numFmtId="0" fontId="0" fillId="0" borderId="66" xfId="0" applyNumberFormat="1" applyBorder="1" applyAlignment="1">
      <alignment horizontal="left" indent="4"/>
    </xf>
    <xf numFmtId="0" fontId="6" fillId="0" borderId="12" xfId="0" applyNumberFormat="1" applyFont="1" applyBorder="1" applyAlignment="1">
      <alignment horizontal="left" indent="4"/>
    </xf>
    <xf numFmtId="0" fontId="3" fillId="0" borderId="12" xfId="0" applyNumberFormat="1" applyFont="1" applyBorder="1" applyAlignment="1">
      <alignment horizontal="left" indent="2"/>
    </xf>
    <xf numFmtId="0" fontId="3" fillId="0" borderId="14" xfId="0" applyNumberFormat="1" applyFont="1" applyBorder="1" applyAlignment="1">
      <alignment horizontal="left" indent="4"/>
    </xf>
    <xf numFmtId="0" fontId="0" fillId="0" borderId="10" xfId="0" applyNumberFormat="1" applyBorder="1" applyAlignment="1">
      <alignment horizontal="left" indent="4"/>
    </xf>
    <xf numFmtId="0" fontId="3" fillId="0" borderId="12" xfId="0" applyNumberFormat="1" applyFont="1" applyBorder="1" applyAlignment="1">
      <alignment horizontal="left" indent="4"/>
    </xf>
    <xf numFmtId="0" fontId="14" fillId="0" borderId="66" xfId="0" applyNumberFormat="1" applyFont="1" applyBorder="1" applyAlignment="1">
      <alignment horizontal="left" indent="4"/>
    </xf>
    <xf numFmtId="0" fontId="3" fillId="0" borderId="66" xfId="0" applyNumberFormat="1" applyFont="1" applyBorder="1" applyAlignment="1">
      <alignment horizontal="left" indent="4"/>
    </xf>
    <xf numFmtId="0" fontId="3" fillId="0" borderId="75" xfId="0" applyNumberFormat="1" applyFont="1" applyBorder="1" applyAlignment="1">
      <alignment horizontal="left" indent="4"/>
    </xf>
    <xf numFmtId="0" fontId="6" fillId="0" borderId="14" xfId="0" applyNumberFormat="1" applyFont="1" applyBorder="1" applyAlignment="1">
      <alignment horizontal="left" indent="4"/>
    </xf>
    <xf numFmtId="0" fontId="16" fillId="0" borderId="12" xfId="0" applyNumberFormat="1" applyFont="1" applyBorder="1" applyAlignment="1">
      <alignment horizontal="left"/>
    </xf>
    <xf numFmtId="0" fontId="16" fillId="0" borderId="66" xfId="0" applyNumberFormat="1" applyFont="1" applyBorder="1" applyAlignment="1">
      <alignment horizontal="left"/>
    </xf>
    <xf numFmtId="0" fontId="16" fillId="0" borderId="75" xfId="0" applyNumberFormat="1" applyFont="1" applyBorder="1" applyAlignment="1">
      <alignment horizontal="left"/>
    </xf>
    <xf numFmtId="0" fontId="6" fillId="0" borderId="12" xfId="0" applyNumberFormat="1" applyFont="1" applyBorder="1" applyAlignment="1"/>
    <xf numFmtId="0" fontId="0" fillId="0" borderId="66" xfId="0" applyNumberFormat="1" applyBorder="1" applyAlignment="1"/>
    <xf numFmtId="0" fontId="6" fillId="0" borderId="38" xfId="0" applyNumberFormat="1" applyFont="1" applyBorder="1" applyAlignment="1">
      <alignment horizontal="left"/>
    </xf>
    <xf numFmtId="0" fontId="6" fillId="0" borderId="17" xfId="0" applyNumberFormat="1" applyFont="1" applyBorder="1" applyAlignment="1">
      <alignment horizontal="left"/>
    </xf>
    <xf numFmtId="0" fontId="13" fillId="4" borderId="0" xfId="0" applyFont="1" applyFill="1" applyAlignment="1">
      <alignment vertical="top" wrapText="1"/>
    </xf>
    <xf numFmtId="165" fontId="3" fillId="0" borderId="0" xfId="0" applyNumberFormat="1" applyFont="1" applyAlignment="1">
      <alignment horizontal="left" wrapText="1"/>
    </xf>
    <xf numFmtId="165" fontId="6" fillId="0" borderId="0" xfId="0" applyNumberFormat="1" applyFont="1" applyAlignment="1">
      <alignment horizontal="left" wrapText="1"/>
    </xf>
    <xf numFmtId="3" fontId="3" fillId="0" borderId="0" xfId="0" applyNumberFormat="1" applyFont="1" applyAlignment="1">
      <alignment horizontal="left" vertical="top" wrapText="1"/>
    </xf>
    <xf numFmtId="165" fontId="3" fillId="0" borderId="0" xfId="0" applyNumberFormat="1" applyFont="1" applyAlignment="1">
      <alignment horizontal="left" vertical="top" wrapText="1"/>
    </xf>
    <xf numFmtId="165" fontId="6" fillId="0" borderId="0" xfId="0" applyNumberFormat="1" applyFont="1" applyAlignment="1">
      <alignment horizontal="left" vertical="top" wrapText="1"/>
    </xf>
    <xf numFmtId="0" fontId="3" fillId="0" borderId="64" xfId="0" applyNumberFormat="1" applyFont="1" applyBorder="1" applyAlignment="1">
      <alignment horizontal="center" vertical="center" wrapText="1"/>
    </xf>
    <xf numFmtId="0" fontId="51" fillId="0" borderId="82" xfId="0" applyNumberFormat="1" applyFont="1" applyBorder="1" applyAlignment="1">
      <alignment horizontal="center" vertical="center" wrapText="1"/>
    </xf>
    <xf numFmtId="0" fontId="51" fillId="0" borderId="76" xfId="0" applyNumberFormat="1" applyFont="1" applyBorder="1" applyAlignment="1">
      <alignment horizontal="center" vertical="center" wrapText="1"/>
    </xf>
    <xf numFmtId="0" fontId="51" fillId="0" borderId="6" xfId="0" applyNumberFormat="1" applyFont="1" applyBorder="1" applyAlignment="1">
      <alignment horizontal="center" vertical="center" wrapText="1"/>
    </xf>
    <xf numFmtId="0" fontId="51" fillId="0" borderId="2" xfId="0" applyNumberFormat="1" applyFont="1" applyBorder="1" applyAlignment="1">
      <alignment horizontal="center" vertical="center" wrapText="1"/>
    </xf>
    <xf numFmtId="0" fontId="51" fillId="0" borderId="3" xfId="0" applyNumberFormat="1" applyFont="1" applyBorder="1" applyAlignment="1">
      <alignment horizontal="center" vertical="center" wrapText="1"/>
    </xf>
    <xf numFmtId="0" fontId="88" fillId="0" borderId="0" xfId="0" applyFont="1" applyBorder="1" applyAlignment="1">
      <alignment horizontal="justify" vertical="justify"/>
    </xf>
    <xf numFmtId="0" fontId="6" fillId="0" borderId="10" xfId="0" applyNumberFormat="1" applyFont="1" applyBorder="1" applyAlignment="1">
      <alignment horizontal="left"/>
    </xf>
    <xf numFmtId="0" fontId="6" fillId="0" borderId="11" xfId="0" applyNumberFormat="1" applyFont="1" applyBorder="1" applyAlignment="1">
      <alignment horizontal="left"/>
    </xf>
    <xf numFmtId="0" fontId="6" fillId="0" borderId="2" xfId="0" applyNumberFormat="1" applyFont="1" applyBorder="1" applyAlignment="1">
      <alignment horizontal="left"/>
    </xf>
    <xf numFmtId="0" fontId="6" fillId="0" borderId="3" xfId="0" applyNumberFormat="1" applyFont="1" applyBorder="1" applyAlignment="1">
      <alignment horizontal="left"/>
    </xf>
    <xf numFmtId="0" fontId="6" fillId="0" borderId="70" xfId="0" applyNumberFormat="1" applyFont="1" applyBorder="1" applyAlignment="1">
      <alignment horizontal="center"/>
    </xf>
    <xf numFmtId="0" fontId="6" fillId="0" borderId="71" xfId="0" applyNumberFormat="1" applyFont="1" applyBorder="1" applyAlignment="1">
      <alignment horizontal="center"/>
    </xf>
    <xf numFmtId="0" fontId="6" fillId="0" borderId="82" xfId="0" applyNumberFormat="1" applyFont="1" applyBorder="1" applyAlignment="1">
      <alignment horizontal="center"/>
    </xf>
    <xf numFmtId="0" fontId="6" fillId="0" borderId="76" xfId="0" applyNumberFormat="1" applyFont="1" applyBorder="1" applyAlignment="1">
      <alignment horizontal="center"/>
    </xf>
    <xf numFmtId="0" fontId="16" fillId="0" borderId="64" xfId="0" applyNumberFormat="1" applyFont="1" applyBorder="1" applyAlignment="1"/>
    <xf numFmtId="0" fontId="51" fillId="0" borderId="82" xfId="0" applyNumberFormat="1" applyFont="1" applyBorder="1" applyAlignment="1"/>
    <xf numFmtId="0" fontId="51" fillId="0" borderId="7" xfId="0" applyNumberFormat="1" applyFont="1" applyBorder="1" applyAlignment="1"/>
    <xf numFmtId="0" fontId="51" fillId="0" borderId="0" xfId="0" applyNumberFormat="1" applyFont="1" applyBorder="1" applyAlignment="1"/>
    <xf numFmtId="0" fontId="51" fillId="0" borderId="59" xfId="0" applyNumberFormat="1" applyFont="1" applyBorder="1" applyAlignment="1"/>
    <xf numFmtId="0" fontId="51" fillId="0" borderId="60" xfId="0" applyNumberFormat="1" applyFont="1" applyBorder="1" applyAlignment="1"/>
    <xf numFmtId="0" fontId="51" fillId="0" borderId="82" xfId="0" applyNumberFormat="1" applyFont="1" applyBorder="1" applyAlignment="1">
      <alignment vertical="center" wrapText="1"/>
    </xf>
    <xf numFmtId="0" fontId="51" fillId="0" borderId="6" xfId="0" applyNumberFormat="1" applyFont="1" applyBorder="1" applyAlignment="1">
      <alignment vertical="center" wrapText="1"/>
    </xf>
    <xf numFmtId="0" fontId="51" fillId="0" borderId="2" xfId="0" applyNumberFormat="1" applyFont="1" applyBorder="1" applyAlignment="1">
      <alignment vertical="center" wrapText="1"/>
    </xf>
    <xf numFmtId="0" fontId="3" fillId="0" borderId="64" xfId="0" applyNumberFormat="1" applyFont="1" applyBorder="1" applyAlignment="1">
      <alignment horizontal="center" vertical="center"/>
    </xf>
    <xf numFmtId="0" fontId="14" fillId="0" borderId="82" xfId="0" applyNumberFormat="1" applyFont="1" applyBorder="1" applyAlignment="1">
      <alignment vertical="center"/>
    </xf>
    <xf numFmtId="0" fontId="14" fillId="0" borderId="76" xfId="0" applyNumberFormat="1" applyFont="1" applyBorder="1" applyAlignment="1">
      <alignment vertical="center"/>
    </xf>
    <xf numFmtId="0" fontId="14" fillId="0" borderId="6" xfId="0" applyNumberFormat="1" applyFont="1" applyBorder="1" applyAlignment="1">
      <alignment vertical="center"/>
    </xf>
    <xf numFmtId="0" fontId="14" fillId="0" borderId="2" xfId="0" applyNumberFormat="1" applyFont="1" applyBorder="1" applyAlignment="1">
      <alignment vertical="center"/>
    </xf>
    <xf numFmtId="0" fontId="14" fillId="0" borderId="3" xfId="0" applyNumberFormat="1" applyFont="1" applyBorder="1" applyAlignment="1">
      <alignment vertical="center"/>
    </xf>
    <xf numFmtId="0" fontId="15" fillId="0" borderId="0" xfId="6" applyFont="1" applyAlignment="1">
      <alignment horizontal="center"/>
    </xf>
    <xf numFmtId="0" fontId="18" fillId="0" borderId="2" xfId="6" applyBorder="1" applyAlignment="1">
      <alignment horizontal="center"/>
    </xf>
    <xf numFmtId="0" fontId="20" fillId="0" borderId="35" xfId="6" applyFont="1" applyBorder="1" applyAlignment="1">
      <alignment horizontal="center"/>
    </xf>
    <xf numFmtId="0" fontId="15" fillId="0" borderId="38" xfId="0" applyFont="1" applyBorder="1" applyAlignment="1">
      <alignment horizontal="center"/>
    </xf>
    <xf numFmtId="0" fontId="15" fillId="0" borderId="17" xfId="0" applyFont="1" applyBorder="1" applyAlignment="1">
      <alignment horizontal="center"/>
    </xf>
    <xf numFmtId="0" fontId="20" fillId="0" borderId="1" xfId="6" applyFont="1" applyBorder="1" applyAlignment="1">
      <alignment horizontal="center" wrapText="1"/>
    </xf>
    <xf numFmtId="0" fontId="0" fillId="0" borderId="4" xfId="0" applyBorder="1" applyAlignment="1">
      <alignment horizontal="center" wrapText="1"/>
    </xf>
    <xf numFmtId="0" fontId="15" fillId="0" borderId="4" xfId="0" applyFont="1" applyBorder="1" applyAlignment="1">
      <alignment horizontal="center" wrapText="1"/>
    </xf>
    <xf numFmtId="0" fontId="0" fillId="0" borderId="38" xfId="0" applyBorder="1" applyAlignment="1">
      <alignment horizontal="center"/>
    </xf>
    <xf numFmtId="0" fontId="0" fillId="0" borderId="17" xfId="0" applyBorder="1" applyAlignment="1">
      <alignment horizontal="center"/>
    </xf>
    <xf numFmtId="3" fontId="17" fillId="0" borderId="0" xfId="0" applyNumberFormat="1" applyFont="1" applyAlignment="1"/>
    <xf numFmtId="0" fontId="53" fillId="0" borderId="0" xfId="0" applyFont="1" applyAlignment="1"/>
    <xf numFmtId="0" fontId="30" fillId="0" borderId="0" xfId="6" applyFont="1" applyAlignment="1">
      <alignment horizontal="center"/>
    </xf>
    <xf numFmtId="0" fontId="52" fillId="0" borderId="0" xfId="0" applyFont="1" applyAlignment="1">
      <alignment horizontal="center"/>
    </xf>
    <xf numFmtId="3" fontId="31" fillId="0" borderId="0" xfId="6" applyNumberFormat="1" applyFont="1" applyAlignment="1">
      <alignment horizontal="center"/>
    </xf>
    <xf numFmtId="0" fontId="52" fillId="0" borderId="0" xfId="0" applyFont="1" applyBorder="1" applyAlignment="1">
      <alignment horizontal="center"/>
    </xf>
    <xf numFmtId="0" fontId="31" fillId="0" borderId="0" xfId="6" applyFont="1" applyAlignment="1">
      <alignment horizontal="center"/>
    </xf>
    <xf numFmtId="3" fontId="17" fillId="0" borderId="0" xfId="0" applyNumberFormat="1" applyFont="1" applyAlignment="1">
      <alignment horizontal="center"/>
    </xf>
    <xf numFmtId="0" fontId="18" fillId="0" borderId="0" xfId="6" applyAlignment="1">
      <alignment horizontal="center"/>
    </xf>
    <xf numFmtId="0" fontId="14" fillId="4" borderId="0" xfId="0" applyFont="1" applyFill="1" applyBorder="1" applyAlignment="1">
      <alignment vertical="top" wrapText="1"/>
    </xf>
    <xf numFmtId="0" fontId="0" fillId="4" borderId="0" xfId="0" applyFill="1" applyBorder="1" applyAlignment="1"/>
    <xf numFmtId="0" fontId="14" fillId="4" borderId="0" xfId="6" applyFont="1" applyFill="1" applyAlignment="1">
      <alignment horizontal="left" wrapText="1"/>
    </xf>
    <xf numFmtId="0" fontId="0" fillId="4" borderId="0" xfId="0" applyFill="1" applyAlignment="1"/>
    <xf numFmtId="0" fontId="14" fillId="4" borderId="0" xfId="6" applyFont="1" applyFill="1" applyAlignment="1">
      <alignment horizontal="left"/>
    </xf>
    <xf numFmtId="0" fontId="20" fillId="0" borderId="1" xfId="6" applyFont="1" applyBorder="1" applyAlignment="1">
      <alignment wrapText="1"/>
    </xf>
    <xf numFmtId="0" fontId="0" fillId="0" borderId="5" xfId="0" applyBorder="1" applyAlignment="1">
      <alignment wrapText="1"/>
    </xf>
    <xf numFmtId="0" fontId="20" fillId="0" borderId="1" xfId="6" applyFont="1" applyBorder="1" applyAlignment="1"/>
    <xf numFmtId="0" fontId="0" fillId="0" borderId="4" xfId="0" applyBorder="1" applyAlignment="1"/>
    <xf numFmtId="0" fontId="15" fillId="0" borderId="0" xfId="6" applyFont="1" applyAlignment="1">
      <alignment horizontal="left" vertical="top" wrapText="1"/>
    </xf>
    <xf numFmtId="0" fontId="18" fillId="0" borderId="0" xfId="6" applyAlignment="1">
      <alignment horizontal="left" vertical="top" wrapText="1"/>
    </xf>
    <xf numFmtId="0" fontId="17" fillId="0" borderId="0" xfId="36" applyFont="1" applyAlignment="1"/>
    <xf numFmtId="0" fontId="81" fillId="0" borderId="0" xfId="0" applyFont="1" applyBorder="1" applyAlignment="1"/>
    <xf numFmtId="0" fontId="16" fillId="0" borderId="0" xfId="36" applyFont="1" applyAlignment="1">
      <alignment horizontal="center"/>
    </xf>
    <xf numFmtId="0" fontId="0" fillId="0" borderId="0" xfId="0" applyBorder="1" applyAlignment="1">
      <alignment horizontal="center"/>
    </xf>
    <xf numFmtId="3" fontId="16" fillId="0" borderId="0" xfId="36" applyNumberFormat="1" applyFont="1" applyAlignment="1">
      <alignment horizontal="center"/>
    </xf>
    <xf numFmtId="0" fontId="9" fillId="0" borderId="0" xfId="36" applyFont="1" applyAlignment="1">
      <alignment horizontal="center"/>
    </xf>
    <xf numFmtId="0" fontId="75" fillId="0" borderId="83" xfId="36" applyFont="1" applyFill="1" applyBorder="1" applyAlignment="1">
      <alignment horizontal="center" vertical="center" wrapText="1"/>
    </xf>
    <xf numFmtId="0" fontId="0" fillId="0" borderId="84" xfId="0" applyBorder="1" applyAlignment="1">
      <alignment horizontal="center" vertical="center" wrapText="1"/>
    </xf>
    <xf numFmtId="0" fontId="0" fillId="0" borderId="6" xfId="0" applyBorder="1" applyAlignment="1">
      <alignment vertical="center" wrapText="1"/>
    </xf>
    <xf numFmtId="0" fontId="0" fillId="0" borderId="3" xfId="0" applyBorder="1" applyAlignment="1">
      <alignment vertical="center" wrapText="1"/>
    </xf>
    <xf numFmtId="0" fontId="0" fillId="0" borderId="6" xfId="0" applyBorder="1" applyAlignment="1">
      <alignment horizontal="center" vertical="center" wrapText="1"/>
    </xf>
    <xf numFmtId="0" fontId="0" fillId="0" borderId="3" xfId="0" applyBorder="1" applyAlignment="1">
      <alignment horizontal="center" vertical="center" wrapText="1"/>
    </xf>
    <xf numFmtId="1" fontId="20" fillId="0" borderId="83" xfId="36" applyNumberFormat="1" applyFont="1" applyFill="1" applyBorder="1" applyAlignment="1">
      <alignment horizontal="center" vertical="center" wrapText="1"/>
    </xf>
    <xf numFmtId="1" fontId="20" fillId="0" borderId="128" xfId="36"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129" xfId="0" applyBorder="1" applyAlignment="1">
      <alignment horizontal="center" vertical="center" wrapText="1"/>
    </xf>
    <xf numFmtId="0" fontId="20" fillId="0" borderId="6" xfId="36" applyFont="1" applyFill="1" applyBorder="1" applyAlignment="1">
      <alignment horizontal="center"/>
    </xf>
    <xf numFmtId="0" fontId="20" fillId="0" borderId="3" xfId="36" applyFont="1" applyFill="1" applyBorder="1" applyAlignment="1">
      <alignment horizontal="center"/>
    </xf>
    <xf numFmtId="0" fontId="84" fillId="0" borderId="0" xfId="0" applyFont="1" applyFill="1" applyBorder="1" applyAlignment="1">
      <alignment vertical="top" wrapText="1"/>
    </xf>
    <xf numFmtId="0" fontId="0" fillId="0" borderId="0" xfId="0" applyFill="1" applyBorder="1" applyAlignment="1">
      <alignment vertical="top" wrapText="1"/>
    </xf>
    <xf numFmtId="0" fontId="0" fillId="0" borderId="0" xfId="0" applyFill="1" applyBorder="1" applyAlignment="1">
      <alignment wrapText="1"/>
    </xf>
    <xf numFmtId="0" fontId="20" fillId="0" borderId="35" xfId="36" applyFont="1" applyFill="1" applyBorder="1" applyAlignment="1">
      <alignment horizontal="center"/>
    </xf>
    <xf numFmtId="0" fontId="20" fillId="0" borderId="82" xfId="36" applyFont="1" applyFill="1" applyBorder="1" applyAlignment="1"/>
    <xf numFmtId="0" fontId="9" fillId="0" borderId="2" xfId="36" applyFont="1" applyFill="1" applyBorder="1" applyAlignment="1"/>
    <xf numFmtId="0" fontId="15" fillId="5" borderId="0" xfId="0" applyFont="1" applyFill="1" applyBorder="1" applyAlignment="1"/>
    <xf numFmtId="0" fontId="0" fillId="5" borderId="0" xfId="0" applyFill="1" applyBorder="1" applyAlignment="1"/>
    <xf numFmtId="0" fontId="15" fillId="5" borderId="0" xfId="0" applyFont="1" applyFill="1" applyBorder="1" applyAlignment="1">
      <alignment vertical="top" wrapText="1"/>
    </xf>
    <xf numFmtId="0" fontId="0" fillId="5" borderId="0" xfId="0" applyFill="1" applyBorder="1" applyAlignment="1">
      <alignment vertical="top" wrapText="1"/>
    </xf>
    <xf numFmtId="0" fontId="68" fillId="0" borderId="0" xfId="4" applyNumberFormat="1" applyFont="1" applyBorder="1" applyAlignment="1">
      <alignment vertical="top" wrapText="1"/>
    </xf>
    <xf numFmtId="0" fontId="14" fillId="0" borderId="0" xfId="4" applyBorder="1" applyAlignment="1">
      <alignment vertical="top" wrapText="1"/>
    </xf>
    <xf numFmtId="0" fontId="68" fillId="0" borderId="0" xfId="4" applyFont="1" applyBorder="1" applyAlignment="1">
      <alignment vertical="top" wrapText="1"/>
    </xf>
    <xf numFmtId="0" fontId="17" fillId="0" borderId="0" xfId="36" applyFont="1" applyAlignment="1">
      <alignment horizontal="left"/>
    </xf>
    <xf numFmtId="0" fontId="14" fillId="0" borderId="0" xfId="4" applyBorder="1" applyAlignment="1">
      <alignment horizontal="left"/>
    </xf>
    <xf numFmtId="0" fontId="3" fillId="0" borderId="0" xfId="36" applyFont="1" applyAlignment="1">
      <alignment horizontal="center"/>
    </xf>
    <xf numFmtId="0" fontId="3" fillId="0" borderId="0" xfId="36" applyFont="1" applyBorder="1" applyAlignment="1">
      <alignment horizontal="center"/>
    </xf>
    <xf numFmtId="0" fontId="14" fillId="0" borderId="0" xfId="4" applyBorder="1" applyAlignment="1">
      <alignment horizontal="center"/>
    </xf>
    <xf numFmtId="0" fontId="29" fillId="0" borderId="0" xfId="36" applyFont="1" applyBorder="1" applyAlignment="1">
      <alignment horizontal="center"/>
    </xf>
    <xf numFmtId="0" fontId="68" fillId="0" borderId="0" xfId="4" applyFont="1" applyBorder="1" applyAlignment="1">
      <alignment horizontal="center"/>
    </xf>
    <xf numFmtId="0" fontId="29" fillId="0" borderId="0" xfId="4" applyFont="1" applyBorder="1" applyAlignment="1">
      <alignment vertical="top" wrapText="1"/>
    </xf>
    <xf numFmtId="0" fontId="68" fillId="0" borderId="0" xfId="4" applyFont="1" applyBorder="1" applyAlignment="1">
      <alignment horizontal="center" vertical="top"/>
    </xf>
    <xf numFmtId="0" fontId="14" fillId="0" borderId="0" xfId="4" applyBorder="1" applyAlignment="1">
      <alignment horizontal="center" vertical="top"/>
    </xf>
    <xf numFmtId="0" fontId="68" fillId="0" borderId="0" xfId="0" applyFont="1" applyBorder="1" applyAlignment="1">
      <alignment horizontal="left" vertical="top" wrapText="1"/>
    </xf>
    <xf numFmtId="0" fontId="29" fillId="0" borderId="0" xfId="4" applyFont="1" applyBorder="1" applyAlignment="1">
      <alignment horizontal="center" vertical="top" wrapText="1"/>
    </xf>
    <xf numFmtId="0" fontId="29" fillId="0" borderId="2" xfId="4" applyFont="1" applyBorder="1" applyAlignment="1">
      <alignment horizontal="center" vertical="top" wrapText="1"/>
    </xf>
    <xf numFmtId="0" fontId="70" fillId="0" borderId="0" xfId="4" applyFont="1" applyBorder="1" applyAlignment="1">
      <alignment vertical="top" wrapText="1"/>
    </xf>
    <xf numFmtId="0" fontId="72" fillId="0" borderId="0" xfId="4" applyFont="1" applyBorder="1" applyAlignment="1">
      <alignment vertical="top" wrapText="1"/>
    </xf>
    <xf numFmtId="0" fontId="15" fillId="0" borderId="0" xfId="4" applyFont="1" applyAlignment="1">
      <alignment horizontal="left" wrapText="1"/>
    </xf>
    <xf numFmtId="0" fontId="15" fillId="4" borderId="0" xfId="4" applyFont="1" applyFill="1" applyBorder="1" applyAlignment="1">
      <alignment vertical="top" wrapText="1"/>
    </xf>
    <xf numFmtId="0" fontId="77" fillId="0" borderId="0" xfId="0" applyFont="1" applyAlignment="1">
      <alignment horizontal="left" vertical="justify"/>
    </xf>
    <xf numFmtId="0" fontId="73" fillId="0" borderId="0" xfId="4" applyFont="1" applyBorder="1" applyAlignment="1">
      <alignment vertical="top" wrapText="1"/>
    </xf>
    <xf numFmtId="0" fontId="70" fillId="0" borderId="0" xfId="4" applyFont="1" applyFill="1" applyBorder="1" applyAlignment="1">
      <alignment vertical="top" wrapText="1"/>
    </xf>
    <xf numFmtId="0" fontId="29" fillId="0" borderId="0" xfId="0" applyFont="1" applyAlignment="1">
      <alignment horizontal="left" vertical="justify"/>
    </xf>
    <xf numFmtId="165" fontId="6" fillId="0" borderId="0" xfId="0" applyNumberFormat="1" applyFont="1" applyAlignment="1">
      <alignment horizontal="center"/>
    </xf>
    <xf numFmtId="165" fontId="6" fillId="0" borderId="2" xfId="0" applyNumberFormat="1" applyFont="1" applyBorder="1" applyAlignment="1">
      <alignment horizontal="center"/>
    </xf>
    <xf numFmtId="165" fontId="9" fillId="0" borderId="0" xfId="0" applyNumberFormat="1" applyFont="1" applyAlignment="1">
      <alignment horizontal="center"/>
    </xf>
    <xf numFmtId="0" fontId="6" fillId="0" borderId="0" xfId="0" applyFont="1" applyBorder="1" applyAlignment="1">
      <alignment horizontal="center"/>
    </xf>
    <xf numFmtId="165" fontId="10" fillId="0" borderId="0" xfId="0" applyNumberFormat="1" applyFont="1" applyAlignment="1">
      <alignment horizontal="center"/>
    </xf>
    <xf numFmtId="0" fontId="6" fillId="0" borderId="0" xfId="0" applyFont="1" applyAlignment="1">
      <alignment horizontal="center"/>
    </xf>
    <xf numFmtId="165" fontId="11" fillId="0" borderId="0" xfId="0" applyNumberFormat="1" applyFont="1" applyAlignment="1">
      <alignment horizontal="center"/>
    </xf>
    <xf numFmtId="165" fontId="13" fillId="0" borderId="0" xfId="0" applyNumberFormat="1" applyFont="1" applyAlignment="1">
      <alignment wrapText="1"/>
    </xf>
    <xf numFmtId="0" fontId="14" fillId="0" borderId="0" xfId="0" applyFont="1" applyAlignment="1">
      <alignment wrapText="1"/>
    </xf>
    <xf numFmtId="0" fontId="16" fillId="0" borderId="64" xfId="0" applyNumberFormat="1" applyFont="1" applyBorder="1" applyAlignment="1">
      <alignment horizontal="center" vertical="center" wrapText="1"/>
    </xf>
    <xf numFmtId="0" fontId="6" fillId="0" borderId="82" xfId="0" applyNumberFormat="1" applyFont="1" applyBorder="1" applyAlignment="1">
      <alignment horizontal="center" vertical="center" wrapText="1"/>
    </xf>
    <xf numFmtId="0" fontId="6" fillId="0" borderId="7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0" xfId="0" applyNumberFormat="1" applyFont="1" applyBorder="1" applyAlignment="1">
      <alignment horizontal="center" vertical="center" wrapText="1"/>
    </xf>
    <xf numFmtId="0" fontId="6" fillId="0" borderId="37" xfId="0" applyNumberFormat="1" applyFont="1" applyBorder="1" applyAlignment="1">
      <alignment horizontal="center" vertical="center" wrapText="1"/>
    </xf>
    <xf numFmtId="0" fontId="14" fillId="4" borderId="0" xfId="0" applyFont="1" applyFill="1" applyBorder="1" applyAlignment="1">
      <alignment wrapText="1"/>
    </xf>
    <xf numFmtId="0" fontId="14" fillId="0" borderId="0" xfId="0" applyFont="1" applyBorder="1" applyAlignment="1">
      <alignment wrapText="1"/>
    </xf>
    <xf numFmtId="165" fontId="19" fillId="4" borderId="0" xfId="0" applyNumberFormat="1" applyFont="1" applyFill="1" applyAlignment="1">
      <alignment horizontal="center" wrapText="1"/>
    </xf>
    <xf numFmtId="165" fontId="14" fillId="4" borderId="0" xfId="0" applyNumberFormat="1" applyFont="1" applyFill="1" applyAlignment="1">
      <alignment wrapText="1"/>
    </xf>
    <xf numFmtId="0" fontId="16" fillId="0" borderId="1"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6" fillId="0" borderId="64" xfId="0" applyNumberFormat="1" applyFont="1" applyBorder="1" applyAlignment="1">
      <alignment horizontal="center" vertical="center"/>
    </xf>
    <xf numFmtId="0" fontId="6" fillId="0" borderId="82" xfId="0" applyNumberFormat="1" applyFont="1" applyBorder="1" applyAlignment="1">
      <alignment horizontal="center" vertical="center"/>
    </xf>
    <xf numFmtId="0" fontId="6" fillId="0" borderId="76" xfId="0" applyNumberFormat="1" applyFont="1" applyBorder="1" applyAlignment="1">
      <alignment horizontal="center" vertical="center"/>
    </xf>
    <xf numFmtId="0" fontId="6" fillId="0" borderId="7" xfId="0" applyNumberFormat="1" applyFont="1" applyBorder="1" applyAlignment="1">
      <alignment horizontal="center" vertical="center"/>
    </xf>
    <xf numFmtId="0" fontId="6" fillId="0" borderId="0" xfId="0" applyNumberFormat="1" applyFont="1" applyBorder="1" applyAlignment="1">
      <alignment horizontal="center" vertical="center"/>
    </xf>
    <xf numFmtId="0" fontId="6" fillId="0" borderId="37" xfId="0" applyNumberFormat="1" applyFont="1" applyBorder="1" applyAlignment="1">
      <alignment horizontal="center" vertical="center"/>
    </xf>
    <xf numFmtId="0" fontId="16" fillId="0" borderId="64" xfId="0" applyNumberFormat="1" applyFont="1" applyBorder="1" applyAlignment="1">
      <alignment horizontal="center"/>
    </xf>
    <xf numFmtId="0" fontId="16" fillId="0" borderId="7" xfId="0" applyNumberFormat="1" applyFont="1" applyBorder="1" applyAlignment="1">
      <alignment horizontal="center"/>
    </xf>
    <xf numFmtId="0" fontId="16" fillId="0" borderId="59" xfId="0" applyNumberFormat="1" applyFont="1" applyBorder="1" applyAlignment="1">
      <alignment horizontal="center"/>
    </xf>
    <xf numFmtId="165" fontId="13" fillId="4" borderId="0" xfId="0" applyNumberFormat="1" applyFont="1" applyFill="1" applyAlignment="1">
      <alignment horizontal="center" wrapText="1"/>
    </xf>
    <xf numFmtId="165" fontId="13" fillId="0" borderId="0" xfId="4" applyNumberFormat="1" applyFont="1" applyAlignment="1">
      <alignment wrapText="1"/>
    </xf>
    <xf numFmtId="0" fontId="14" fillId="0" borderId="0" xfId="4" applyFont="1" applyAlignment="1">
      <alignment wrapText="1"/>
    </xf>
    <xf numFmtId="165" fontId="3" fillId="0" borderId="0" xfId="4" applyNumberFormat="1" applyFont="1" applyAlignment="1">
      <alignment horizontal="center"/>
    </xf>
    <xf numFmtId="165" fontId="3" fillId="0" borderId="2" xfId="4" applyNumberFormat="1" applyFont="1" applyBorder="1" applyAlignment="1">
      <alignment horizontal="center"/>
    </xf>
    <xf numFmtId="0" fontId="16" fillId="0" borderId="64" xfId="4" applyNumberFormat="1" applyFont="1" applyBorder="1" applyAlignment="1">
      <alignment horizontal="center"/>
    </xf>
    <xf numFmtId="0" fontId="16" fillId="0" borderId="7" xfId="4" applyNumberFormat="1" applyFont="1" applyBorder="1" applyAlignment="1">
      <alignment horizontal="center"/>
    </xf>
    <xf numFmtId="0" fontId="16" fillId="0" borderId="59" xfId="4" applyNumberFormat="1" applyFont="1" applyBorder="1" applyAlignment="1">
      <alignment horizontal="center"/>
    </xf>
    <xf numFmtId="0" fontId="16" fillId="0" borderId="64" xfId="4" applyNumberFormat="1" applyFont="1" applyBorder="1" applyAlignment="1">
      <alignment horizontal="center" vertical="center" wrapText="1"/>
    </xf>
    <xf numFmtId="0" fontId="3" fillId="0" borderId="82" xfId="4" applyNumberFormat="1" applyFont="1" applyBorder="1" applyAlignment="1">
      <alignment horizontal="center" vertical="center" wrapText="1"/>
    </xf>
    <xf numFmtId="0" fontId="3" fillId="0" borderId="76" xfId="4" applyNumberFormat="1" applyFont="1" applyBorder="1" applyAlignment="1">
      <alignment horizontal="center" vertical="center" wrapText="1"/>
    </xf>
    <xf numFmtId="0" fontId="3" fillId="0" borderId="7" xfId="4" applyNumberFormat="1" applyFont="1" applyBorder="1" applyAlignment="1">
      <alignment horizontal="center" vertical="center" wrapText="1"/>
    </xf>
    <xf numFmtId="0" fontId="3" fillId="0" borderId="0" xfId="4" applyNumberFormat="1" applyFont="1" applyBorder="1" applyAlignment="1">
      <alignment horizontal="center" vertical="center" wrapText="1"/>
    </xf>
    <xf numFmtId="0" fontId="3" fillId="0" borderId="37" xfId="4" applyNumberFormat="1" applyFont="1" applyBorder="1" applyAlignment="1">
      <alignment horizontal="center" vertical="center" wrapText="1"/>
    </xf>
    <xf numFmtId="0" fontId="16" fillId="0" borderId="64" xfId="4" applyNumberFormat="1" applyFont="1" applyBorder="1" applyAlignment="1">
      <alignment horizontal="center" vertical="center"/>
    </xf>
    <xf numFmtId="0" fontId="3" fillId="0" borderId="82" xfId="4" applyNumberFormat="1" applyFont="1" applyBorder="1" applyAlignment="1">
      <alignment horizontal="center" vertical="center"/>
    </xf>
    <xf numFmtId="0" fontId="3" fillId="0" borderId="76" xfId="4" applyNumberFormat="1" applyFont="1" applyBorder="1" applyAlignment="1">
      <alignment horizontal="center" vertical="center"/>
    </xf>
    <xf numFmtId="0" fontId="3" fillId="0" borderId="7" xfId="4" applyNumberFormat="1" applyFont="1" applyBorder="1" applyAlignment="1">
      <alignment horizontal="center" vertical="center"/>
    </xf>
    <xf numFmtId="0" fontId="3" fillId="0" borderId="0" xfId="4" applyNumberFormat="1" applyFont="1" applyBorder="1" applyAlignment="1">
      <alignment horizontal="center" vertical="center"/>
    </xf>
    <xf numFmtId="0" fontId="3" fillId="0" borderId="37" xfId="4" applyNumberFormat="1" applyFont="1" applyBorder="1" applyAlignment="1">
      <alignment horizontal="center" vertical="center"/>
    </xf>
    <xf numFmtId="0" fontId="16" fillId="0" borderId="1" xfId="4" applyNumberFormat="1" applyFont="1" applyBorder="1" applyAlignment="1">
      <alignment horizontal="center" vertical="center" wrapText="1"/>
    </xf>
    <xf numFmtId="0" fontId="16" fillId="0" borderId="5" xfId="4" applyNumberFormat="1" applyFont="1" applyBorder="1" applyAlignment="1">
      <alignment horizontal="center" vertical="center" wrapText="1"/>
    </xf>
    <xf numFmtId="0" fontId="16" fillId="0" borderId="76" xfId="4" applyNumberFormat="1" applyFont="1" applyBorder="1" applyAlignment="1">
      <alignment horizontal="center" vertical="center" wrapText="1"/>
    </xf>
    <xf numFmtId="0" fontId="16" fillId="0" borderId="37" xfId="4" applyNumberFormat="1" applyFont="1" applyBorder="1" applyAlignment="1">
      <alignment horizontal="center" vertical="center" wrapText="1"/>
    </xf>
    <xf numFmtId="165" fontId="13" fillId="4" borderId="0" xfId="4" applyNumberFormat="1" applyFont="1" applyFill="1" applyAlignment="1">
      <alignment horizontal="center" wrapText="1"/>
    </xf>
    <xf numFmtId="0" fontId="14" fillId="4" borderId="0" xfId="4" applyFont="1" applyFill="1" applyBorder="1" applyAlignment="1">
      <alignment wrapText="1"/>
    </xf>
    <xf numFmtId="0" fontId="14" fillId="0" borderId="0" xfId="4" applyFont="1" applyBorder="1" applyAlignment="1">
      <alignment wrapText="1"/>
    </xf>
    <xf numFmtId="165" fontId="14" fillId="4" borderId="0" xfId="4" applyNumberFormat="1" applyFont="1" applyFill="1" applyAlignment="1">
      <alignment wrapText="1"/>
    </xf>
    <xf numFmtId="165" fontId="9" fillId="0" borderId="0" xfId="4" applyNumberFormat="1" applyFont="1" applyAlignment="1">
      <alignment horizontal="center"/>
    </xf>
    <xf numFmtId="0" fontId="3" fillId="0" borderId="0" xfId="4" applyFont="1" applyBorder="1" applyAlignment="1">
      <alignment horizontal="center"/>
    </xf>
    <xf numFmtId="3" fontId="17" fillId="0" borderId="0" xfId="4" applyNumberFormat="1" applyFont="1" applyAlignment="1"/>
    <xf numFmtId="0" fontId="53" fillId="0" borderId="0" xfId="4" applyFont="1" applyAlignment="1"/>
    <xf numFmtId="165" fontId="10" fillId="0" borderId="0" xfId="4" applyNumberFormat="1" applyFont="1" applyAlignment="1">
      <alignment horizontal="center"/>
    </xf>
    <xf numFmtId="0" fontId="3" fillId="0" borderId="0" xfId="4" applyFont="1" applyAlignment="1">
      <alignment horizontal="center"/>
    </xf>
    <xf numFmtId="165" fontId="11" fillId="0" borderId="0" xfId="4" applyNumberFormat="1" applyFont="1" applyAlignment="1">
      <alignment horizontal="center"/>
    </xf>
    <xf numFmtId="165" fontId="6" fillId="0" borderId="0" xfId="0" applyNumberFormat="1" applyFont="1" applyBorder="1" applyAlignment="1">
      <alignment horizontal="center"/>
    </xf>
    <xf numFmtId="165" fontId="7" fillId="2" borderId="81" xfId="0" applyNumberFormat="1" applyFont="1" applyFill="1" applyBorder="1" applyAlignment="1">
      <alignment horizontal="center"/>
    </xf>
    <xf numFmtId="0" fontId="25" fillId="2" borderId="86" xfId="0" applyNumberFormat="1" applyFont="1" applyFill="1" applyBorder="1" applyAlignment="1">
      <alignment horizontal="center" wrapText="1"/>
    </xf>
    <xf numFmtId="0" fontId="25" fillId="2" borderId="15" xfId="0" applyNumberFormat="1" applyFont="1" applyFill="1" applyBorder="1" applyAlignment="1">
      <alignment horizontal="center" wrapText="1"/>
    </xf>
    <xf numFmtId="0" fontId="25" fillId="2" borderId="48" xfId="0" applyNumberFormat="1" applyFont="1" applyFill="1" applyBorder="1" applyAlignment="1">
      <alignment horizontal="center" wrapText="1"/>
    </xf>
    <xf numFmtId="0" fontId="6" fillId="0" borderId="31" xfId="0" applyNumberFormat="1" applyFont="1" applyBorder="1" applyAlignment="1">
      <alignment horizontal="center" wrapText="1"/>
    </xf>
    <xf numFmtId="0" fontId="25" fillId="2" borderId="34" xfId="0" applyNumberFormat="1" applyFont="1" applyFill="1" applyBorder="1" applyAlignment="1">
      <alignment horizontal="center" wrapText="1"/>
    </xf>
    <xf numFmtId="0" fontId="6" fillId="0" borderId="32" xfId="0" applyNumberFormat="1" applyFont="1" applyBorder="1" applyAlignment="1">
      <alignment horizontal="center" wrapText="1"/>
    </xf>
    <xf numFmtId="0" fontId="25" fillId="2" borderId="87" xfId="0" applyNumberFormat="1" applyFont="1" applyFill="1" applyBorder="1" applyAlignment="1">
      <alignment horizontal="center" wrapText="1"/>
    </xf>
    <xf numFmtId="0" fontId="25" fillId="2" borderId="93" xfId="0" applyNumberFormat="1" applyFont="1" applyFill="1" applyBorder="1" applyAlignment="1">
      <alignment horizontal="center" wrapText="1"/>
    </xf>
    <xf numFmtId="0" fontId="25" fillId="2" borderId="88" xfId="0" applyNumberFormat="1" applyFont="1" applyFill="1" applyBorder="1" applyAlignment="1">
      <alignment horizontal="center" vertical="center"/>
    </xf>
    <xf numFmtId="0" fontId="25" fillId="2" borderId="89" xfId="0" applyNumberFormat="1" applyFont="1" applyFill="1" applyBorder="1" applyAlignment="1">
      <alignment horizontal="center" vertical="center"/>
    </xf>
    <xf numFmtId="0" fontId="25" fillId="2" borderId="90" xfId="0" applyNumberFormat="1" applyFont="1" applyFill="1" applyBorder="1" applyAlignment="1">
      <alignment horizontal="center" vertical="center"/>
    </xf>
    <xf numFmtId="0" fontId="25" fillId="2" borderId="91" xfId="0" applyNumberFormat="1" applyFont="1" applyFill="1" applyBorder="1" applyAlignment="1">
      <alignment horizontal="center" vertical="center" wrapText="1"/>
    </xf>
    <xf numFmtId="0" fontId="6" fillId="0" borderId="92" xfId="0" applyNumberFormat="1" applyFont="1" applyBorder="1" applyAlignment="1">
      <alignment horizontal="center" vertical="center" wrapText="1"/>
    </xf>
    <xf numFmtId="0" fontId="25" fillId="2" borderId="94" xfId="0" applyNumberFormat="1" applyFont="1" applyFill="1" applyBorder="1" applyAlignment="1">
      <alignment horizontal="center" wrapText="1"/>
    </xf>
    <xf numFmtId="0" fontId="25" fillId="2" borderId="95" xfId="0" applyNumberFormat="1" applyFont="1" applyFill="1" applyBorder="1" applyAlignment="1">
      <alignment horizontal="center" wrapText="1"/>
    </xf>
    <xf numFmtId="0" fontId="25" fillId="2" borderId="96" xfId="0" applyNumberFormat="1" applyFont="1" applyFill="1" applyBorder="1" applyAlignment="1">
      <alignment horizontal="center" wrapText="1"/>
    </xf>
    <xf numFmtId="0" fontId="6" fillId="0" borderId="7" xfId="0" applyNumberFormat="1" applyFont="1" applyBorder="1" applyAlignment="1">
      <alignment wrapText="1"/>
    </xf>
    <xf numFmtId="0" fontId="6" fillId="0" borderId="80" xfId="0" applyNumberFormat="1" applyFont="1" applyBorder="1" applyAlignment="1">
      <alignment wrapText="1"/>
    </xf>
    <xf numFmtId="0" fontId="3" fillId="0" borderId="92" xfId="0" applyNumberFormat="1" applyFont="1" applyBorder="1" applyAlignment="1">
      <alignment horizontal="center" vertical="center" wrapText="1"/>
    </xf>
    <xf numFmtId="0" fontId="3" fillId="0" borderId="31" xfId="0" applyNumberFormat="1" applyFont="1" applyBorder="1" applyAlignment="1">
      <alignment horizontal="center" wrapText="1"/>
    </xf>
    <xf numFmtId="0" fontId="3" fillId="0" borderId="32" xfId="0" applyNumberFormat="1" applyFont="1" applyBorder="1" applyAlignment="1">
      <alignment horizontal="center" wrapText="1"/>
    </xf>
    <xf numFmtId="0" fontId="6" fillId="0" borderId="0" xfId="0" applyNumberFormat="1" applyFont="1" applyBorder="1" applyAlignment="1"/>
    <xf numFmtId="0" fontId="10" fillId="0" borderId="0" xfId="0" applyNumberFormat="1" applyFont="1" applyAlignment="1">
      <alignment horizontal="center"/>
    </xf>
    <xf numFmtId="0" fontId="6" fillId="0" borderId="0" xfId="0" applyNumberFormat="1" applyFont="1" applyBorder="1" applyAlignment="1">
      <alignment horizontal="center"/>
    </xf>
    <xf numFmtId="0" fontId="11" fillId="0" borderId="0" xfId="0" applyNumberFormat="1" applyFont="1" applyAlignment="1">
      <alignment horizontal="center"/>
    </xf>
    <xf numFmtId="0" fontId="11" fillId="0" borderId="0" xfId="0" applyNumberFormat="1" applyFont="1" applyBorder="1" applyAlignment="1">
      <alignment horizontal="center"/>
    </xf>
    <xf numFmtId="3" fontId="17" fillId="0" borderId="0" xfId="0" applyNumberFormat="1" applyFont="1" applyBorder="1" applyAlignment="1">
      <alignment horizontal="center"/>
    </xf>
    <xf numFmtId="165" fontId="39" fillId="0" borderId="82" xfId="0" applyNumberFormat="1" applyFont="1" applyBorder="1" applyAlignment="1">
      <alignment horizontal="center"/>
    </xf>
    <xf numFmtId="3" fontId="7" fillId="2" borderId="81" xfId="4" applyNumberFormat="1" applyFont="1" applyFill="1" applyBorder="1" applyAlignment="1">
      <alignment horizontal="center"/>
    </xf>
    <xf numFmtId="3" fontId="7" fillId="2" borderId="0" xfId="4" applyNumberFormat="1" applyFont="1" applyFill="1" applyAlignment="1">
      <alignment horizontal="center"/>
    </xf>
    <xf numFmtId="3" fontId="7" fillId="2" borderId="0" xfId="4" applyNumberFormat="1" applyFont="1" applyFill="1" applyBorder="1" applyAlignment="1">
      <alignment horizontal="center"/>
    </xf>
    <xf numFmtId="0" fontId="10" fillId="0" borderId="0" xfId="4" applyNumberFormat="1" applyFont="1" applyAlignment="1">
      <alignment horizontal="center"/>
    </xf>
    <xf numFmtId="0" fontId="11" fillId="0" borderId="0" xfId="4" applyNumberFormat="1" applyFont="1" applyAlignment="1">
      <alignment horizontal="center"/>
    </xf>
    <xf numFmtId="0" fontId="9" fillId="0" borderId="0" xfId="4" applyNumberFormat="1" applyFont="1" applyAlignment="1">
      <alignment horizontal="center"/>
    </xf>
    <xf numFmtId="0" fontId="32" fillId="2" borderId="0" xfId="4" applyNumberFormat="1" applyFont="1" applyFill="1" applyAlignment="1">
      <alignment horizontal="center"/>
    </xf>
    <xf numFmtId="0" fontId="32" fillId="2" borderId="30" xfId="4" applyNumberFormat="1" applyFont="1" applyFill="1" applyBorder="1" applyAlignment="1">
      <alignment horizontal="center"/>
    </xf>
    <xf numFmtId="0" fontId="32" fillId="2" borderId="97" xfId="4" applyNumberFormat="1" applyFont="1" applyFill="1" applyBorder="1" applyAlignment="1">
      <alignment horizontal="center" wrapText="1"/>
    </xf>
    <xf numFmtId="0" fontId="21" fillId="0" borderId="81" xfId="4" applyNumberFormat="1" applyFont="1" applyBorder="1" applyAlignment="1">
      <alignment horizontal="center" wrapText="1"/>
    </xf>
    <xf numFmtId="3" fontId="43" fillId="2" borderId="99" xfId="4" applyNumberFormat="1" applyFont="1" applyFill="1" applyBorder="1" applyAlignment="1">
      <alignment horizontal="center"/>
    </xf>
    <xf numFmtId="0" fontId="39" fillId="0" borderId="99" xfId="4" applyFont="1" applyBorder="1" applyAlignment="1">
      <alignment horizontal="center"/>
    </xf>
    <xf numFmtId="0" fontId="19" fillId="4" borderId="0" xfId="4" applyFont="1" applyFill="1" applyBorder="1" applyAlignment="1">
      <alignment horizontal="center"/>
    </xf>
    <xf numFmtId="0" fontId="14" fillId="4" borderId="0" xfId="4" applyFont="1" applyFill="1" applyBorder="1" applyAlignment="1">
      <alignment horizontal="left" vertical="top" wrapText="1"/>
    </xf>
    <xf numFmtId="0" fontId="32" fillId="2" borderId="97" xfId="4" applyNumberFormat="1" applyFont="1" applyFill="1" applyBorder="1" applyAlignment="1">
      <alignment horizontal="center"/>
    </xf>
    <xf numFmtId="0" fontId="32" fillId="2" borderId="81" xfId="4" applyNumberFormat="1" applyFont="1" applyFill="1" applyBorder="1" applyAlignment="1">
      <alignment horizontal="center"/>
    </xf>
    <xf numFmtId="0" fontId="21" fillId="0" borderId="81" xfId="4" applyNumberFormat="1" applyFont="1" applyBorder="1" applyAlignment="1">
      <alignment horizontal="center"/>
    </xf>
    <xf numFmtId="0" fontId="23" fillId="2" borderId="100" xfId="4" applyNumberFormat="1" applyFont="1" applyFill="1" applyBorder="1" applyAlignment="1">
      <alignment wrapText="1"/>
    </xf>
    <xf numFmtId="0" fontId="3" fillId="0" borderId="101" xfId="4" applyNumberFormat="1" applyFont="1" applyBorder="1" applyAlignment="1">
      <alignment wrapText="1"/>
    </xf>
    <xf numFmtId="0" fontId="3" fillId="0" borderId="102" xfId="4" applyNumberFormat="1" applyFont="1" applyBorder="1" applyAlignment="1">
      <alignment wrapText="1"/>
    </xf>
    <xf numFmtId="0" fontId="32" fillId="2" borderId="24" xfId="4" applyNumberFormat="1" applyFont="1" applyFill="1" applyBorder="1" applyAlignment="1">
      <alignment horizontal="center" wrapText="1"/>
    </xf>
    <xf numFmtId="0" fontId="21" fillId="0" borderId="26" xfId="4" applyNumberFormat="1" applyFont="1" applyBorder="1"/>
    <xf numFmtId="0" fontId="21" fillId="0" borderId="25" xfId="4" applyNumberFormat="1" applyFont="1" applyBorder="1"/>
    <xf numFmtId="0" fontId="21" fillId="0" borderId="26" xfId="4" applyNumberFormat="1" applyFont="1" applyBorder="1" applyAlignment="1">
      <alignment horizontal="center" wrapText="1"/>
    </xf>
    <xf numFmtId="0" fontId="21" fillId="0" borderId="25" xfId="4" applyNumberFormat="1" applyFont="1" applyBorder="1" applyAlignment="1">
      <alignment horizontal="center" wrapText="1"/>
    </xf>
    <xf numFmtId="0" fontId="32" fillId="2" borderId="26" xfId="4" applyNumberFormat="1" applyFont="1" applyFill="1" applyBorder="1" applyAlignment="1">
      <alignment horizontal="center" wrapText="1"/>
    </xf>
    <xf numFmtId="0" fontId="32" fillId="2" borderId="25" xfId="4" applyNumberFormat="1" applyFont="1" applyFill="1" applyBorder="1" applyAlignment="1">
      <alignment horizontal="center" wrapText="1"/>
    </xf>
    <xf numFmtId="0" fontId="21" fillId="0" borderId="27" xfId="4" applyNumberFormat="1" applyFont="1" applyBorder="1" applyAlignment="1">
      <alignment wrapText="1"/>
    </xf>
    <xf numFmtId="0" fontId="21" fillId="0" borderId="97" xfId="4" applyNumberFormat="1" applyFont="1" applyBorder="1" applyAlignment="1">
      <alignment wrapText="1"/>
    </xf>
    <xf numFmtId="0" fontId="21" fillId="0" borderId="98" xfId="4" applyNumberFormat="1" applyFont="1" applyBorder="1" applyAlignment="1">
      <alignment wrapText="1"/>
    </xf>
    <xf numFmtId="0" fontId="34" fillId="2" borderId="0" xfId="0" applyNumberFormat="1" applyFont="1" applyFill="1" applyAlignment="1">
      <alignment horizontal="center"/>
    </xf>
    <xf numFmtId="0" fontId="6" fillId="0" borderId="0" xfId="0" applyNumberFormat="1" applyFont="1" applyAlignment="1">
      <alignment horizontal="center"/>
    </xf>
    <xf numFmtId="0" fontId="33" fillId="2" borderId="0" xfId="0" applyNumberFormat="1" applyFont="1" applyFill="1" applyAlignment="1">
      <alignment horizontal="center"/>
    </xf>
    <xf numFmtId="165" fontId="14" fillId="4" borderId="0" xfId="0" applyNumberFormat="1" applyFont="1" applyFill="1" applyAlignment="1">
      <alignment vertical="top" wrapText="1"/>
    </xf>
    <xf numFmtId="165" fontId="14" fillId="4" borderId="0" xfId="0" applyNumberFormat="1" applyFont="1" applyFill="1" applyBorder="1" applyAlignment="1">
      <alignment vertical="top" wrapText="1"/>
    </xf>
    <xf numFmtId="0" fontId="33" fillId="2" borderId="0" xfId="0" applyNumberFormat="1" applyFont="1" applyFill="1" applyAlignment="1"/>
    <xf numFmtId="0" fontId="6" fillId="0" borderId="0" xfId="0" applyNumberFormat="1" applyFont="1" applyAlignment="1"/>
    <xf numFmtId="165" fontId="32" fillId="2" borderId="0" xfId="0" applyNumberFormat="1" applyFont="1" applyFill="1" applyAlignment="1">
      <alignment horizontal="center"/>
    </xf>
    <xf numFmtId="165" fontId="7" fillId="2" borderId="0" xfId="0" applyNumberFormat="1" applyFont="1" applyFill="1" applyAlignment="1">
      <alignment horizontal="center"/>
    </xf>
    <xf numFmtId="0" fontId="23" fillId="2" borderId="83" xfId="0" applyNumberFormat="1" applyFont="1" applyFill="1" applyBorder="1" applyAlignment="1">
      <alignment horizontal="center" vertical="center" wrapText="1"/>
    </xf>
    <xf numFmtId="0" fontId="6" fillId="0" borderId="84"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23" fillId="2" borderId="103" xfId="0" applyNumberFormat="1" applyFont="1" applyFill="1" applyBorder="1" applyAlignment="1">
      <alignment wrapText="1"/>
    </xf>
    <xf numFmtId="0" fontId="6" fillId="0" borderId="5" xfId="0" applyNumberFormat="1" applyFont="1" applyBorder="1" applyAlignment="1">
      <alignment wrapText="1"/>
    </xf>
    <xf numFmtId="0" fontId="6" fillId="0" borderId="79" xfId="0" applyNumberFormat="1" applyFont="1" applyBorder="1" applyAlignment="1">
      <alignment wrapText="1"/>
    </xf>
    <xf numFmtId="165" fontId="41" fillId="0" borderId="0" xfId="0" applyNumberFormat="1" applyFont="1" applyFill="1" applyAlignment="1">
      <alignment horizontal="center"/>
    </xf>
    <xf numFmtId="0" fontId="40" fillId="0" borderId="0" xfId="0" applyFont="1" applyFill="1" applyBorder="1" applyAlignment="1">
      <alignment horizontal="center"/>
    </xf>
    <xf numFmtId="165" fontId="7" fillId="2" borderId="60" xfId="0" applyNumberFormat="1" applyFont="1" applyFill="1" applyBorder="1" applyAlignment="1">
      <alignment horizontal="center"/>
    </xf>
    <xf numFmtId="0" fontId="3" fillId="0" borderId="84" xfId="0" applyNumberFormat="1" applyFont="1" applyBorder="1" applyAlignment="1">
      <alignment horizontal="center" vertical="center" wrapText="1"/>
    </xf>
    <xf numFmtId="0" fontId="3" fillId="0" borderId="6"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4" borderId="0" xfId="0" applyNumberFormat="1" applyFont="1" applyFill="1" applyAlignment="1">
      <alignment horizontal="left" wrapText="1"/>
    </xf>
    <xf numFmtId="0" fontId="0" fillId="0" borderId="0" xfId="0" applyNumberFormat="1" applyBorder="1" applyAlignment="1"/>
    <xf numFmtId="0" fontId="7" fillId="2" borderId="64" xfId="0" applyNumberFormat="1" applyFont="1" applyFill="1" applyBorder="1" applyAlignment="1"/>
    <xf numFmtId="0" fontId="0" fillId="0" borderId="59" xfId="0" applyNumberFormat="1" applyBorder="1" applyAlignment="1"/>
    <xf numFmtId="0" fontId="9" fillId="0" borderId="0" xfId="0" applyNumberFormat="1" applyFont="1" applyBorder="1" applyAlignment="1">
      <alignment horizontal="center"/>
    </xf>
    <xf numFmtId="0" fontId="25" fillId="2" borderId="35" xfId="0" applyNumberFormat="1" applyFont="1" applyFill="1" applyBorder="1" applyAlignment="1">
      <alignment horizontal="center" vertical="center" wrapText="1"/>
    </xf>
    <xf numFmtId="0" fontId="0" fillId="0" borderId="38" xfId="0" applyNumberFormat="1" applyBorder="1" applyAlignment="1">
      <alignment horizontal="center" vertical="center" wrapText="1"/>
    </xf>
    <xf numFmtId="0" fontId="25" fillId="2" borderId="35" xfId="0" applyNumberFormat="1" applyFont="1" applyFill="1" applyBorder="1" applyAlignment="1">
      <alignment horizontal="center" vertical="center"/>
    </xf>
    <xf numFmtId="0" fontId="0" fillId="0" borderId="17" xfId="0" applyNumberFormat="1" applyBorder="1" applyAlignment="1">
      <alignment horizontal="center" vertical="center"/>
    </xf>
    <xf numFmtId="0" fontId="25" fillId="2" borderId="17" xfId="0" applyNumberFormat="1" applyFont="1" applyFill="1" applyBorder="1" applyAlignment="1">
      <alignment horizontal="center" vertical="center"/>
    </xf>
    <xf numFmtId="0" fontId="20" fillId="0" borderId="35" xfId="0" applyNumberFormat="1" applyFont="1" applyBorder="1" applyAlignment="1">
      <alignment horizontal="center" vertical="center" wrapText="1"/>
    </xf>
    <xf numFmtId="0" fontId="20" fillId="0" borderId="17" xfId="0" applyNumberFormat="1" applyFont="1" applyBorder="1" applyAlignment="1">
      <alignment horizontal="center" vertical="center" wrapText="1"/>
    </xf>
    <xf numFmtId="3" fontId="17" fillId="0" borderId="0" xfId="0" applyNumberFormat="1" applyFont="1" applyBorder="1" applyAlignment="1"/>
    <xf numFmtId="0" fontId="0" fillId="0" borderId="0" xfId="0" applyBorder="1" applyAlignment="1"/>
    <xf numFmtId="0" fontId="10" fillId="0" borderId="0" xfId="0" applyNumberFormat="1" applyFont="1" applyBorder="1" applyAlignment="1">
      <alignment horizontal="center"/>
    </xf>
    <xf numFmtId="0" fontId="3" fillId="4" borderId="0" xfId="0" applyFont="1" applyFill="1" applyBorder="1" applyAlignment="1">
      <alignment vertical="top" wrapText="1"/>
    </xf>
    <xf numFmtId="0" fontId="3" fillId="4" borderId="0" xfId="0" applyFont="1" applyFill="1" applyBorder="1" applyAlignment="1">
      <alignment wrapText="1"/>
    </xf>
    <xf numFmtId="0" fontId="3" fillId="4" borderId="0" xfId="0" applyFont="1" applyFill="1" applyBorder="1" applyAlignment="1">
      <alignment horizontal="left" wrapText="1"/>
    </xf>
    <xf numFmtId="0" fontId="3" fillId="4" borderId="0" xfId="0" applyNumberFormat="1" applyFont="1" applyFill="1" applyBorder="1" applyAlignment="1">
      <alignment horizontal="left" wrapText="1"/>
    </xf>
    <xf numFmtId="165" fontId="56" fillId="4" borderId="0" xfId="0" applyNumberFormat="1" applyFont="1" applyFill="1" applyBorder="1" applyAlignment="1">
      <alignment horizontal="center"/>
    </xf>
    <xf numFmtId="165" fontId="3" fillId="4" borderId="0" xfId="0" applyNumberFormat="1" applyFont="1" applyFill="1" applyAlignment="1">
      <alignment wrapText="1"/>
    </xf>
    <xf numFmtId="165" fontId="3" fillId="4" borderId="0" xfId="0" applyNumberFormat="1" applyFont="1" applyFill="1" applyBorder="1" applyAlignment="1">
      <alignment wrapText="1"/>
    </xf>
    <xf numFmtId="165" fontId="40" fillId="0" borderId="0" xfId="0" applyNumberFormat="1" applyFont="1" applyBorder="1" applyAlignment="1">
      <alignment horizontal="center"/>
    </xf>
    <xf numFmtId="0" fontId="39" fillId="0" borderId="0" xfId="0" applyFont="1" applyBorder="1" applyAlignment="1">
      <alignment horizontal="center"/>
    </xf>
    <xf numFmtId="0" fontId="54" fillId="4" borderId="0" xfId="0" applyFont="1" applyFill="1" applyBorder="1" applyAlignment="1">
      <alignment horizontal="left" wrapText="1"/>
    </xf>
    <xf numFmtId="0" fontId="21" fillId="4" borderId="0" xfId="37" applyFont="1" applyFill="1" applyAlignment="1">
      <alignment vertical="top" wrapText="1"/>
    </xf>
    <xf numFmtId="0" fontId="14" fillId="4" borderId="0" xfId="4" applyFont="1" applyFill="1" applyAlignment="1">
      <alignment vertical="top" wrapText="1"/>
    </xf>
    <xf numFmtId="3" fontId="17" fillId="0" borderId="0" xfId="4" applyNumberFormat="1" applyFont="1" applyAlignment="1">
      <alignment horizontal="center"/>
    </xf>
    <xf numFmtId="3" fontId="16" fillId="2" borderId="0" xfId="38" applyNumberFormat="1" applyFont="1" applyFill="1" applyAlignment="1">
      <alignment horizontal="center"/>
    </xf>
    <xf numFmtId="0" fontId="16" fillId="2" borderId="0" xfId="38" applyFont="1" applyFill="1" applyAlignment="1">
      <alignment horizontal="center"/>
    </xf>
    <xf numFmtId="3" fontId="3" fillId="2" borderId="0" xfId="38" applyNumberFormat="1" applyFont="1" applyFill="1" applyAlignment="1">
      <alignment horizontal="center"/>
    </xf>
    <xf numFmtId="0" fontId="3" fillId="2" borderId="0" xfId="38" applyFont="1" applyFill="1" applyAlignment="1">
      <alignment horizontal="center"/>
    </xf>
    <xf numFmtId="0" fontId="54" fillId="2" borderId="0" xfId="38" applyFont="1" applyFill="1" applyAlignment="1">
      <alignment horizontal="center"/>
    </xf>
    <xf numFmtId="0" fontId="14" fillId="2" borderId="0" xfId="38" applyFont="1" applyFill="1" applyAlignment="1">
      <alignment horizontal="left" wrapText="1"/>
    </xf>
  </cellXfs>
  <cellStyles count="39">
    <cellStyle name="Body" xfId="10"/>
    <cellStyle name="Calc Currency (0)" xfId="11"/>
    <cellStyle name="Comma" xfId="1" builtinId="3"/>
    <cellStyle name="Comma 2" xfId="2"/>
    <cellStyle name="Comma 3" xfId="7"/>
    <cellStyle name="Comma 4" xfId="12"/>
    <cellStyle name="Copied" xfId="13"/>
    <cellStyle name="Currency 2" xfId="3"/>
    <cellStyle name="Currency 3" xfId="14"/>
    <cellStyle name="Entered" xfId="15"/>
    <cellStyle name="Grey" xfId="16"/>
    <cellStyle name="Header1" xfId="17"/>
    <cellStyle name="Header2" xfId="18"/>
    <cellStyle name="Input [yellow]" xfId="19"/>
    <cellStyle name="Normal" xfId="0" builtinId="0"/>
    <cellStyle name="Normal - Style1" xfId="20"/>
    <cellStyle name="Normal 2" xfId="4"/>
    <cellStyle name="Normal 2 2" xfId="21"/>
    <cellStyle name="Normal 3" xfId="5"/>
    <cellStyle name="Normal 3 2" xfId="22"/>
    <cellStyle name="Normal 3 3" xfId="35"/>
    <cellStyle name="Normal 4" xfId="23"/>
    <cellStyle name="Normal_Appendix Exhibits.FINAL 2" xfId="37"/>
    <cellStyle name="Normal_Improve by DU" xfId="6"/>
    <cellStyle name="Normal_Rsrcs_X_ DOJ Goal  Obj 2" xfId="36"/>
    <cellStyle name="Normal_Sheet1 2" xfId="38"/>
    <cellStyle name="Percent [2]" xfId="24"/>
    <cellStyle name="Percent 2" xfId="8"/>
    <cellStyle name="Percent 2 2" xfId="9"/>
    <cellStyle name="RevList" xfId="25"/>
    <cellStyle name="StyleName1" xfId="26"/>
    <cellStyle name="StyleName2" xfId="27"/>
    <cellStyle name="StyleName3" xfId="28"/>
    <cellStyle name="StyleName4" xfId="29"/>
    <cellStyle name="StyleName5" xfId="30"/>
    <cellStyle name="StyleName6" xfId="31"/>
    <cellStyle name="StyleName7" xfId="32"/>
    <cellStyle name="StyleName8" xfId="33"/>
    <cellStyle name="Subtotal" xfId="3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2B2B2"/>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257175</xdr:colOff>
      <xdr:row>1</xdr:row>
      <xdr:rowOff>114300</xdr:rowOff>
    </xdr:from>
    <xdr:to>
      <xdr:col>11</xdr:col>
      <xdr:colOff>0</xdr:colOff>
      <xdr:row>29</xdr:row>
      <xdr:rowOff>123825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7175" y="304800"/>
          <a:ext cx="8124825" cy="5343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debjones\Temporary%20Internet%20Files\OLKD\2006%20Perf%20Budget%20Cong%20Submission%20Exhibits%20Template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faherty\Local%20Settings\Temporary%20Internet%20Files\Content.Outlook\IZPS47LJ\USMS%20OCDETF%20FY2012%20Cost%20Mo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racolevas\Local%20Settings\Temporary%20Internet%20Files\OLKF\PayrollCalculations18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1-FPI\FMD_BUDGET\BUDGET\2005FinPln\Qtrly%20Status%20Rpt%20to%20DOJ\2nd%20QTR\Mod.Final.QSR.approved%20by%20DD.%20sent%20to%20DOJ%205%2009%2005%20REVISED%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acolevas\Local%20Settings\Temporary%20Internet%20Files\OLKF\StaffingInpu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udget_Staff\2012%20Products\FY%2012%20Formulation\FY%2012%20OMB%20Submission\FY12%20Component%20Submission\FY12%20Component%20Submission%20Drafts\FBI\Myfiles\BUDGET\2007DEPT\Backup\Current%20Services\May%20Estimate\StaffingInp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UDGET\BUDGET%20FORMULATION\ANNUAL%20BUDGETS\FY%202013\Congressional%20Budget\Guidance\FY13%20Exhibit%20Template%20-%20CJ%20Submission%20508%20Compliant%20-%20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Org Chart"/>
      <sheetName val="Approp Lang"/>
      <sheetName val="Sum of Req"/>
      <sheetName val="Increases Offsets"/>
      <sheetName val="Strat Goal &amp; Obj"/>
      <sheetName val="ATB Justification"/>
      <sheetName val="2004 XWalk"/>
      <sheetName val="2005 XWalk"/>
      <sheetName val="Reimb Resources"/>
      <sheetName val="Perm Positions"/>
      <sheetName val="Summ Atty Agt"/>
      <sheetName val="Financial Analysis"/>
      <sheetName val="Sum by Grade"/>
      <sheetName val="Sum by OC"/>
      <sheetName val="Cong Reports"/>
      <sheetName val="P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mestic Agent"/>
      <sheetName val="Foreign Agent"/>
      <sheetName val="Domestic Prof Sup"/>
      <sheetName val="Sheet1"/>
    </sheetNames>
    <sheetDataSet>
      <sheetData sheetId="0">
        <row r="66">
          <cell r="D66">
            <v>0.5</v>
          </cell>
        </row>
      </sheetData>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0000"/>
      <sheetName val="Agent1401"/>
      <sheetName val="Agent1303"/>
      <sheetName val="Agent1302"/>
      <sheetName val="Agent1301"/>
      <sheetName val="Agent1202"/>
      <sheetName val="Agent1201"/>
      <sheetName val="Agent11"/>
      <sheetName val="Agent09"/>
      <sheetName val="Agent07"/>
      <sheetName val="Named"/>
    </sheetNames>
    <sheetDataSet>
      <sheetData sheetId="0"/>
      <sheetData sheetId="1"/>
      <sheetData sheetId="2"/>
      <sheetData sheetId="3"/>
      <sheetData sheetId="4"/>
      <sheetData sheetId="5"/>
      <sheetData sheetId="6"/>
      <sheetData sheetId="7"/>
      <sheetData sheetId="8"/>
      <sheetData sheetId="9"/>
      <sheetData sheetId="10">
        <row r="7">
          <cell r="C7">
            <v>2003</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inancial"/>
      <sheetName val="performance"/>
      <sheetName val="workload"/>
      <sheetName val="administrative"/>
      <sheetName val="lists"/>
      <sheetName val="hide_fin"/>
      <sheetName val="hide_perf"/>
      <sheetName val="hide_work"/>
      <sheetName val="hide_admin"/>
    </sheetNames>
    <sheetDataSet>
      <sheetData sheetId="0"/>
      <sheetData sheetId="1"/>
      <sheetData sheetId="2"/>
      <sheetData sheetId="3"/>
      <sheetData sheetId="4" refreshError="1">
        <row r="3">
          <cell r="A3" t="str">
            <v>Yes</v>
          </cell>
          <cell r="B3" t="str">
            <v>First Quarter</v>
          </cell>
        </row>
        <row r="4">
          <cell r="A4" t="str">
            <v>No</v>
          </cell>
          <cell r="B4" t="str">
            <v>Second Quarter</v>
          </cell>
          <cell r="D4" t="str">
            <v>Alcohol, Tobacco, Firearms &amp; Explosives</v>
          </cell>
        </row>
        <row r="5">
          <cell r="B5" t="str">
            <v>Third Quarter</v>
          </cell>
          <cell r="D5" t="str">
            <v>Antitrust Division</v>
          </cell>
        </row>
        <row r="6">
          <cell r="A6" t="str">
            <v>+</v>
          </cell>
          <cell r="B6" t="str">
            <v>Fourth Quarter</v>
          </cell>
          <cell r="D6" t="str">
            <v>Asset Forfeiture Fund</v>
          </cell>
        </row>
        <row r="7">
          <cell r="A7" t="str">
            <v>-</v>
          </cell>
          <cell r="D7" t="str">
            <v>Bureau of Prisons</v>
          </cell>
        </row>
        <row r="8">
          <cell r="D8" t="str">
            <v>Civil Division</v>
          </cell>
        </row>
        <row r="9">
          <cell r="A9" t="str">
            <v>Sum</v>
          </cell>
          <cell r="D9" t="str">
            <v>Civil Rights Division</v>
          </cell>
        </row>
        <row r="10">
          <cell r="A10" t="str">
            <v>Avg</v>
          </cell>
          <cell r="D10" t="str">
            <v>Community Oriented Policing Services</v>
          </cell>
        </row>
        <row r="11">
          <cell r="D11" t="str">
            <v>Community Relations Service</v>
          </cell>
        </row>
        <row r="12">
          <cell r="D12" t="str">
            <v>Criminal Division</v>
          </cell>
        </row>
        <row r="13">
          <cell r="D13" t="str">
            <v>Drug Enforcement Administration</v>
          </cell>
        </row>
        <row r="14">
          <cell r="D14" t="str">
            <v>Environmental and Natural Resources Division</v>
          </cell>
        </row>
        <row r="15">
          <cell r="D15" t="str">
            <v>Executive Office for US Attorneys</v>
          </cell>
        </row>
        <row r="16">
          <cell r="D16" t="str">
            <v>Executive Office of Immigration Review</v>
          </cell>
        </row>
        <row r="17">
          <cell r="D17" t="str">
            <v>Fees and Expenses of Witnesses</v>
          </cell>
        </row>
        <row r="18">
          <cell r="D18" t="str">
            <v>Federal Bureau of Investigation</v>
          </cell>
        </row>
        <row r="19">
          <cell r="D19" t="str">
            <v>Foreign Claims Settlement Commission</v>
          </cell>
        </row>
        <row r="20">
          <cell r="D20" t="str">
            <v>General Administration</v>
          </cell>
        </row>
        <row r="21">
          <cell r="D21" t="str">
            <v>IDENT/IAFIS Integration</v>
          </cell>
        </row>
        <row r="22">
          <cell r="D22" t="str">
            <v>Joint Automated Booking System</v>
          </cell>
        </row>
        <row r="23">
          <cell r="D23" t="str">
            <v>Justice Information Sharing Technology</v>
          </cell>
        </row>
        <row r="24">
          <cell r="D24" t="str">
            <v>Justice Management Division</v>
          </cell>
        </row>
        <row r="25">
          <cell r="D25" t="str">
            <v>Justice Prisoner and Alien Transportation System</v>
          </cell>
        </row>
        <row r="26">
          <cell r="D26" t="str">
            <v>National Drug Intelligence Center</v>
          </cell>
        </row>
        <row r="27">
          <cell r="D27" t="str">
            <v>Office of Dispute Resolution</v>
          </cell>
        </row>
        <row r="28">
          <cell r="D28" t="str">
            <v>Office of Federal Detention Trustee</v>
          </cell>
        </row>
        <row r="29">
          <cell r="D29" t="str">
            <v>Office of Justice Programs</v>
          </cell>
        </row>
        <row r="30">
          <cell r="D30" t="str">
            <v>Office of Legal Counsel</v>
          </cell>
        </row>
        <row r="31">
          <cell r="D31" t="str">
            <v>Office of the Pardon Attorney</v>
          </cell>
        </row>
        <row r="32">
          <cell r="D32" t="str">
            <v>Office of the Inspector General</v>
          </cell>
        </row>
        <row r="33">
          <cell r="D33" t="str">
            <v>Office of the Solicitor General</v>
          </cell>
        </row>
        <row r="34">
          <cell r="D34" t="str">
            <v>Office on Violence Against Women</v>
          </cell>
        </row>
        <row r="35">
          <cell r="D35" t="str">
            <v>Organized Crime Drug Enforcement Task Force</v>
          </cell>
        </row>
        <row r="36">
          <cell r="D36" t="str">
            <v>Tax Division</v>
          </cell>
        </row>
        <row r="37">
          <cell r="D37" t="str">
            <v>United States Central Bureau of Interpol</v>
          </cell>
        </row>
        <row r="38">
          <cell r="D38" t="str">
            <v>US Marshals Service</v>
          </cell>
        </row>
        <row r="39">
          <cell r="D39" t="str">
            <v>US Parole Commission</v>
          </cell>
        </row>
      </sheetData>
      <sheetData sheetId="5"/>
      <sheetData sheetId="6"/>
      <sheetData sheetId="7"/>
      <sheetData sheetId="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0000"/>
      <sheetName val="Misc #2"/>
      <sheetName val="Misc #1"/>
      <sheetName val="CyberCrime"/>
      <sheetName val="UserInput"/>
      <sheetName val="Pos_Profile"/>
      <sheetName val="FTE_Profile"/>
      <sheetName val="Named"/>
      <sheetName val="StaffingInput"/>
    </sheetNames>
    <definedNames>
      <definedName name="FTE_Agent_Hires_BY1" refersTo="='Named'!$T$45"/>
    </definedNames>
    <sheetDataSet>
      <sheetData sheetId="0"/>
      <sheetData sheetId="1"/>
      <sheetData sheetId="2"/>
      <sheetData sheetId="3"/>
      <sheetData sheetId="4"/>
      <sheetData sheetId="5"/>
      <sheetData sheetId="6"/>
      <sheetData sheetId="7">
        <row r="45">
          <cell r="T45">
            <v>0.53053435114503822</v>
          </cell>
        </row>
      </sheetData>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0000"/>
      <sheetName val="Misc #2"/>
      <sheetName val="Misc #1"/>
      <sheetName val="CyberCrime"/>
      <sheetName val="UserInput"/>
      <sheetName val="Pos_Profile"/>
      <sheetName val="FTE_Profile"/>
      <sheetName val="Named"/>
    </sheetNames>
    <sheetDataSet>
      <sheetData sheetId="0"/>
      <sheetData sheetId="1"/>
      <sheetData sheetId="2"/>
      <sheetData sheetId="3"/>
      <sheetData sheetId="4"/>
      <sheetData sheetId="5"/>
      <sheetData sheetId="6"/>
      <sheetData sheetId="7">
        <row r="28">
          <cell r="C28">
            <v>2</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ONS"/>
      <sheetName val="A. Organization Chart"/>
      <sheetName val="B. Summary of Requirements "/>
      <sheetName val="C. Increases Offsets"/>
      <sheetName val="D. Strategic Goals &amp; Objectives"/>
      <sheetName val="E. ATB Justification"/>
      <sheetName val="F. 2011 Crosswalk"/>
      <sheetName val="G. 2012 Crosswalk"/>
      <sheetName val="H. Reimbursable Resources"/>
      <sheetName val="I. Permanent Positions"/>
      <sheetName val="J. Financial Analysis"/>
      <sheetName val="K. Summary by Grade"/>
      <sheetName val="L. Summary by Object Class"/>
      <sheetName val="(M) Studies"/>
      <sheetName val="P. ATB by Decision Unit"/>
      <sheetName val="(N-2) Domestic Agent"/>
      <sheetName val="(N-3) Domestic Attorney"/>
      <sheetName val="(N-4) Domestic Prof Sup"/>
      <sheetName val="(N-5) Domestic Clerical"/>
      <sheetName val="(P) IT"/>
    </sheetNames>
    <sheetDataSet>
      <sheetData sheetId="0"/>
      <sheetData sheetId="1"/>
      <sheetData sheetId="2">
        <row r="6">
          <cell r="A6" t="str">
            <v>Salaries and Expenses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29"/>
  <sheetViews>
    <sheetView tabSelected="1" zoomScaleNormal="100" zoomScaleSheetLayoutView="87" workbookViewId="0">
      <selection activeCell="O27" sqref="O27"/>
    </sheetView>
  </sheetViews>
  <sheetFormatPr defaultColWidth="8.88671875" defaultRowHeight="15"/>
  <cols>
    <col min="1" max="13" width="8.88671875" style="289"/>
    <col min="14" max="14" width="6.88671875" style="291" customWidth="1"/>
    <col min="15" max="16384" width="8.88671875" style="289"/>
  </cols>
  <sheetData>
    <row r="1" spans="1:14" ht="18.75">
      <c r="A1" s="290" t="s">
        <v>170</v>
      </c>
      <c r="N1" s="291" t="s">
        <v>0</v>
      </c>
    </row>
    <row r="2" spans="1:14">
      <c r="N2" s="291" t="s">
        <v>0</v>
      </c>
    </row>
    <row r="3" spans="1:14">
      <c r="N3" s="291" t="s">
        <v>0</v>
      </c>
    </row>
    <row r="4" spans="1:14">
      <c r="N4" s="291" t="s">
        <v>0</v>
      </c>
    </row>
    <row r="5" spans="1:14">
      <c r="N5" s="291" t="s">
        <v>0</v>
      </c>
    </row>
    <row r="6" spans="1:14">
      <c r="N6" s="291" t="s">
        <v>0</v>
      </c>
    </row>
    <row r="7" spans="1:14">
      <c r="N7" s="291" t="s">
        <v>0</v>
      </c>
    </row>
    <row r="8" spans="1:14">
      <c r="N8" s="291" t="s">
        <v>0</v>
      </c>
    </row>
    <row r="9" spans="1:14">
      <c r="N9" s="291" t="s">
        <v>0</v>
      </c>
    </row>
    <row r="10" spans="1:14">
      <c r="N10" s="291" t="s">
        <v>0</v>
      </c>
    </row>
    <row r="11" spans="1:14">
      <c r="N11" s="291" t="s">
        <v>0</v>
      </c>
    </row>
    <row r="12" spans="1:14">
      <c r="N12" s="291" t="s">
        <v>0</v>
      </c>
    </row>
    <row r="13" spans="1:14">
      <c r="M13" s="288"/>
      <c r="N13" s="291" t="s">
        <v>0</v>
      </c>
    </row>
    <row r="14" spans="1:14">
      <c r="N14" s="291" t="s">
        <v>0</v>
      </c>
    </row>
    <row r="15" spans="1:14">
      <c r="N15" s="291" t="s">
        <v>0</v>
      </c>
    </row>
    <row r="16" spans="1:14">
      <c r="N16" s="291" t="s">
        <v>0</v>
      </c>
    </row>
    <row r="17" spans="1:14">
      <c r="N17" s="291" t="s">
        <v>0</v>
      </c>
    </row>
    <row r="18" spans="1:14">
      <c r="N18" s="291" t="s">
        <v>0</v>
      </c>
    </row>
    <row r="19" spans="1:14">
      <c r="N19" s="291" t="s">
        <v>0</v>
      </c>
    </row>
    <row r="20" spans="1:14">
      <c r="N20" s="291" t="s">
        <v>0</v>
      </c>
    </row>
    <row r="21" spans="1:14">
      <c r="N21" s="291" t="s">
        <v>0</v>
      </c>
    </row>
    <row r="22" spans="1:14">
      <c r="N22" s="291" t="s">
        <v>0</v>
      </c>
    </row>
    <row r="23" spans="1:14">
      <c r="N23" s="291" t="s">
        <v>0</v>
      </c>
    </row>
    <row r="24" spans="1:14">
      <c r="N24" s="291" t="s">
        <v>0</v>
      </c>
    </row>
    <row r="25" spans="1:14">
      <c r="N25" s="291" t="s">
        <v>0</v>
      </c>
    </row>
    <row r="26" spans="1:14">
      <c r="N26" s="291" t="s">
        <v>0</v>
      </c>
    </row>
    <row r="27" spans="1:14">
      <c r="N27" s="291" t="s">
        <v>0</v>
      </c>
    </row>
    <row r="28" spans="1:14">
      <c r="N28" s="291" t="s">
        <v>0</v>
      </c>
    </row>
    <row r="29" spans="1:14">
      <c r="A29" s="614"/>
      <c r="B29" s="615"/>
      <c r="C29" s="615"/>
      <c r="D29" s="615"/>
      <c r="E29" s="615"/>
      <c r="F29" s="615"/>
      <c r="G29" s="615"/>
      <c r="H29" s="615"/>
      <c r="I29" s="615"/>
      <c r="J29" s="615"/>
      <c r="K29" s="615"/>
      <c r="L29" s="615"/>
      <c r="M29" s="615"/>
      <c r="N29" s="291" t="s">
        <v>22</v>
      </c>
    </row>
  </sheetData>
  <mergeCells count="1">
    <mergeCell ref="A29:M29"/>
  </mergeCells>
  <printOptions horizontalCentered="1"/>
  <pageMargins left="0.75" right="0.75" top="1" bottom="1" header="0.5" footer="0.5"/>
  <pageSetup scale="83" orientation="landscape" r:id="rId1"/>
  <headerFooter alignWithMargins="0">
    <oddFooter>&amp;C&amp;"Times New Roman,Regular"Exhibit A - Organizational Chart</oddFooter>
  </headerFooter>
  <legacyDrawing r:id="rId2"/>
  <oleObjects>
    <oleObject progId="PowerPoint.Slide.8" shapeId="16385" r:id="rId3"/>
  </oleObjects>
</worksheet>
</file>

<file path=xl/worksheets/sheet10.xml><?xml version="1.0" encoding="utf-8"?>
<worksheet xmlns="http://schemas.openxmlformats.org/spreadsheetml/2006/main" xmlns:r="http://schemas.openxmlformats.org/officeDocument/2006/relationships">
  <sheetPr>
    <pageSetUpPr fitToPage="1"/>
  </sheetPr>
  <dimension ref="A1:AP50"/>
  <sheetViews>
    <sheetView view="pageBreakPreview" zoomScale="55" zoomScaleNormal="75" zoomScaleSheetLayoutView="55" workbookViewId="0">
      <pane xSplit="1" ySplit="10" topLeftCell="B11" activePane="bottomRight" state="frozen"/>
      <selection pane="topRight" activeCell="B1" sqref="B1"/>
      <selection pane="bottomLeft" activeCell="A11" sqref="A11"/>
      <selection pane="bottomRight" activeCell="A45" sqref="A45:T47"/>
    </sheetView>
  </sheetViews>
  <sheetFormatPr defaultColWidth="8.77734375" defaultRowHeight="15"/>
  <cols>
    <col min="1" max="1" width="57.44140625" style="289" customWidth="1"/>
    <col min="2" max="2" width="6.21875" style="289" customWidth="1"/>
    <col min="3" max="3" width="9.77734375" style="410" customWidth="1"/>
    <col min="4" max="4" width="6.21875" style="289" customWidth="1"/>
    <col min="5" max="5" width="9.77734375" style="410" customWidth="1"/>
    <col min="6" max="6" width="6.21875" style="289" customWidth="1"/>
    <col min="7" max="7" width="12" style="410" customWidth="1"/>
    <col min="8" max="8" width="6.21875" style="289" customWidth="1"/>
    <col min="9" max="9" width="9.77734375" style="410" customWidth="1"/>
    <col min="10" max="10" width="6.21875" style="289" customWidth="1"/>
    <col min="11" max="11" width="9.77734375" style="410" customWidth="1"/>
    <col min="12" max="12" width="6.21875" style="289" customWidth="1"/>
    <col min="13" max="13" width="9.77734375" style="410" customWidth="1"/>
    <col min="14" max="14" width="6.21875" style="289" customWidth="1"/>
    <col min="15" max="15" width="9.77734375" style="410" customWidth="1"/>
    <col min="16" max="16" width="6.21875" style="289" customWidth="1"/>
    <col min="17" max="17" width="9.77734375" style="410" customWidth="1"/>
    <col min="18" max="18" width="6.21875" style="289" customWidth="1"/>
    <col min="19" max="19" width="9.77734375" style="410" customWidth="1"/>
    <col min="20" max="20" width="6.21875" style="289" hidden="1" customWidth="1"/>
    <col min="21" max="21" width="9.77734375" style="410" hidden="1" customWidth="1"/>
    <col min="22" max="22" width="6.21875" style="289" hidden="1" customWidth="1"/>
    <col min="23" max="23" width="9.77734375" style="410" hidden="1" customWidth="1"/>
    <col min="24" max="24" width="6.21875" style="289" hidden="1" customWidth="1"/>
    <col min="25" max="25" width="9.77734375" style="410" hidden="1" customWidth="1"/>
    <col min="26" max="26" width="10.5546875" style="289" bestFit="1" customWidth="1"/>
    <col min="27" max="27" width="11.44140625" style="410" customWidth="1"/>
    <col min="28" max="28" width="0.6640625" style="414" customWidth="1"/>
    <col min="29" max="16384" width="8.77734375" style="289"/>
  </cols>
  <sheetData>
    <row r="1" spans="1:28" ht="20.25">
      <c r="A1" s="542" t="s">
        <v>27</v>
      </c>
      <c r="B1" s="544"/>
      <c r="C1" s="545"/>
      <c r="D1" s="544"/>
      <c r="E1" s="545"/>
      <c r="F1" s="544"/>
      <c r="G1" s="545"/>
      <c r="H1" s="544"/>
      <c r="I1" s="545"/>
      <c r="J1" s="544"/>
      <c r="K1" s="545"/>
      <c r="L1" s="544"/>
      <c r="M1" s="545"/>
      <c r="N1" s="544"/>
      <c r="O1" s="545"/>
      <c r="P1" s="544"/>
      <c r="Q1" s="545"/>
      <c r="R1" s="544"/>
      <c r="S1" s="545"/>
      <c r="T1" s="544"/>
      <c r="U1" s="545"/>
      <c r="V1" s="544"/>
      <c r="W1" s="545"/>
      <c r="X1" s="544"/>
      <c r="Y1" s="545"/>
      <c r="Z1" s="544"/>
      <c r="AA1" s="546"/>
      <c r="AB1" s="547" t="s">
        <v>0</v>
      </c>
    </row>
    <row r="2" spans="1:28" ht="13.15" customHeight="1">
      <c r="A2" s="882"/>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3"/>
      <c r="AB2" s="547" t="s">
        <v>0</v>
      </c>
    </row>
    <row r="3" spans="1:28" ht="18.75">
      <c r="A3" s="884" t="s">
        <v>4</v>
      </c>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547" t="s">
        <v>0</v>
      </c>
    </row>
    <row r="4" spans="1:28" ht="16.5">
      <c r="A4" s="885" t="str">
        <f>+'B. Summary of Requirements '!A5:X5</f>
        <v>Interagency Crime Drug Enforcement Task Force</v>
      </c>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547" t="s">
        <v>0</v>
      </c>
    </row>
    <row r="5" spans="1:28" ht="16.5">
      <c r="A5" s="885" t="str">
        <f>+'[7]B. Summary of Requirements '!A6</f>
        <v>Salaries and Expenses</v>
      </c>
      <c r="B5" s="885"/>
      <c r="C5" s="885"/>
      <c r="D5" s="885"/>
      <c r="E5" s="885"/>
      <c r="F5" s="885"/>
      <c r="G5" s="885"/>
      <c r="H5" s="885"/>
      <c r="I5" s="885"/>
      <c r="J5" s="885"/>
      <c r="K5" s="885"/>
      <c r="L5" s="885"/>
      <c r="M5" s="885"/>
      <c r="N5" s="885"/>
      <c r="O5" s="885"/>
      <c r="P5" s="885"/>
      <c r="Q5" s="885"/>
      <c r="R5" s="885"/>
      <c r="S5" s="885"/>
      <c r="T5" s="885"/>
      <c r="U5" s="885"/>
      <c r="V5" s="885"/>
      <c r="W5" s="885"/>
      <c r="X5" s="885"/>
      <c r="Y5" s="885"/>
      <c r="Z5" s="885"/>
      <c r="AA5" s="885"/>
      <c r="AB5" s="547" t="s">
        <v>0</v>
      </c>
    </row>
    <row r="6" spans="1:28">
      <c r="A6" s="886" t="s">
        <v>142</v>
      </c>
      <c r="B6" s="886"/>
      <c r="C6" s="886"/>
      <c r="D6" s="886"/>
      <c r="E6" s="886"/>
      <c r="F6" s="886"/>
      <c r="G6" s="886"/>
      <c r="H6" s="886"/>
      <c r="I6" s="886"/>
      <c r="J6" s="886"/>
      <c r="K6" s="886"/>
      <c r="L6" s="886"/>
      <c r="M6" s="886"/>
      <c r="N6" s="886"/>
      <c r="O6" s="886"/>
      <c r="P6" s="886"/>
      <c r="Q6" s="886"/>
      <c r="R6" s="886"/>
      <c r="S6" s="886"/>
      <c r="T6" s="886"/>
      <c r="U6" s="886"/>
      <c r="V6" s="886"/>
      <c r="W6" s="886"/>
      <c r="X6" s="886"/>
      <c r="Y6" s="886"/>
      <c r="Z6" s="886"/>
      <c r="AA6" s="886"/>
      <c r="AB6" s="547" t="s">
        <v>0</v>
      </c>
    </row>
    <row r="7" spans="1:28">
      <c r="A7" s="881"/>
      <c r="B7" s="881"/>
      <c r="C7" s="881"/>
      <c r="D7" s="881"/>
      <c r="E7" s="881"/>
      <c r="F7" s="881"/>
      <c r="G7" s="881"/>
      <c r="H7" s="881"/>
      <c r="I7" s="881"/>
      <c r="J7" s="881"/>
      <c r="K7" s="881"/>
      <c r="L7" s="881"/>
      <c r="M7" s="881"/>
      <c r="N7" s="881"/>
      <c r="O7" s="881"/>
      <c r="P7" s="881"/>
      <c r="Q7" s="881"/>
      <c r="R7" s="881"/>
      <c r="S7" s="881"/>
      <c r="T7" s="881"/>
      <c r="U7" s="881"/>
      <c r="V7" s="881"/>
      <c r="W7" s="881"/>
      <c r="X7" s="881"/>
      <c r="Y7" s="881"/>
      <c r="Z7" s="881"/>
      <c r="AA7" s="881"/>
      <c r="AB7" s="547" t="s">
        <v>0</v>
      </c>
    </row>
    <row r="8" spans="1:28" ht="15.75" customHeight="1">
      <c r="A8" s="898" t="s">
        <v>141</v>
      </c>
      <c r="B8" s="901" t="s">
        <v>193</v>
      </c>
      <c r="C8" s="902"/>
      <c r="D8" s="902"/>
      <c r="E8" s="902"/>
      <c r="F8" s="902"/>
      <c r="G8" s="903"/>
      <c r="H8" s="901" t="s">
        <v>194</v>
      </c>
      <c r="I8" s="904"/>
      <c r="J8" s="904"/>
      <c r="K8" s="904"/>
      <c r="L8" s="904"/>
      <c r="M8" s="905"/>
      <c r="N8" s="901" t="s">
        <v>196</v>
      </c>
      <c r="O8" s="904"/>
      <c r="P8" s="904"/>
      <c r="Q8" s="904"/>
      <c r="R8" s="904"/>
      <c r="S8" s="905"/>
      <c r="T8" s="901" t="s">
        <v>88</v>
      </c>
      <c r="U8" s="906"/>
      <c r="V8" s="906"/>
      <c r="W8" s="906"/>
      <c r="X8" s="906"/>
      <c r="Y8" s="907"/>
      <c r="Z8" s="901" t="s">
        <v>91</v>
      </c>
      <c r="AA8" s="908"/>
      <c r="AB8" s="547" t="s">
        <v>0</v>
      </c>
    </row>
    <row r="9" spans="1:28" ht="36" customHeight="1">
      <c r="A9" s="899"/>
      <c r="B9" s="889" t="s">
        <v>5</v>
      </c>
      <c r="C9" s="890"/>
      <c r="D9" s="887" t="s">
        <v>262</v>
      </c>
      <c r="E9" s="887"/>
      <c r="F9" s="887" t="s">
        <v>6</v>
      </c>
      <c r="G9" s="888"/>
      <c r="H9" s="889" t="s">
        <v>263</v>
      </c>
      <c r="I9" s="890"/>
      <c r="J9" s="887" t="s">
        <v>262</v>
      </c>
      <c r="K9" s="887"/>
      <c r="L9" s="887" t="s">
        <v>6</v>
      </c>
      <c r="M9" s="888"/>
      <c r="N9" s="895" t="s">
        <v>5</v>
      </c>
      <c r="O9" s="897"/>
      <c r="P9" s="887" t="s">
        <v>262</v>
      </c>
      <c r="Q9" s="887"/>
      <c r="R9" s="887" t="s">
        <v>6</v>
      </c>
      <c r="S9" s="888"/>
      <c r="T9" s="895" t="s">
        <v>5</v>
      </c>
      <c r="U9" s="896"/>
      <c r="V9" s="887" t="s">
        <v>262</v>
      </c>
      <c r="W9" s="887"/>
      <c r="X9" s="887" t="s">
        <v>6</v>
      </c>
      <c r="Y9" s="888"/>
      <c r="Z9" s="909"/>
      <c r="AA9" s="910"/>
      <c r="AB9" s="547" t="s">
        <v>0</v>
      </c>
    </row>
    <row r="10" spans="1:28" ht="36" customHeight="1" thickBot="1">
      <c r="A10" s="900"/>
      <c r="B10" s="548" t="s">
        <v>158</v>
      </c>
      <c r="C10" s="549" t="s">
        <v>140</v>
      </c>
      <c r="D10" s="550" t="s">
        <v>158</v>
      </c>
      <c r="E10" s="549" t="s">
        <v>140</v>
      </c>
      <c r="F10" s="550" t="s">
        <v>158</v>
      </c>
      <c r="G10" s="549" t="s">
        <v>140</v>
      </c>
      <c r="H10" s="548" t="s">
        <v>158</v>
      </c>
      <c r="I10" s="549" t="s">
        <v>140</v>
      </c>
      <c r="J10" s="550" t="s">
        <v>158</v>
      </c>
      <c r="K10" s="549" t="s">
        <v>140</v>
      </c>
      <c r="L10" s="550" t="s">
        <v>158</v>
      </c>
      <c r="M10" s="549" t="s">
        <v>140</v>
      </c>
      <c r="N10" s="548" t="s">
        <v>158</v>
      </c>
      <c r="O10" s="549" t="s">
        <v>140</v>
      </c>
      <c r="P10" s="550" t="s">
        <v>158</v>
      </c>
      <c r="Q10" s="549" t="s">
        <v>140</v>
      </c>
      <c r="R10" s="550" t="s">
        <v>158</v>
      </c>
      <c r="S10" s="549" t="s">
        <v>140</v>
      </c>
      <c r="T10" s="548" t="s">
        <v>158</v>
      </c>
      <c r="U10" s="549" t="s">
        <v>140</v>
      </c>
      <c r="V10" s="550" t="s">
        <v>158</v>
      </c>
      <c r="W10" s="549" t="s">
        <v>140</v>
      </c>
      <c r="X10" s="550" t="s">
        <v>158</v>
      </c>
      <c r="Y10" s="549" t="s">
        <v>140</v>
      </c>
      <c r="Z10" s="548" t="s">
        <v>158</v>
      </c>
      <c r="AA10" s="551" t="s">
        <v>140</v>
      </c>
      <c r="AB10" s="547" t="s">
        <v>0</v>
      </c>
    </row>
    <row r="11" spans="1:28" ht="20.25">
      <c r="A11" s="552" t="s">
        <v>60</v>
      </c>
      <c r="B11" s="553"/>
      <c r="C11" s="554"/>
      <c r="D11" s="555"/>
      <c r="E11" s="556"/>
      <c r="F11" s="555"/>
      <c r="G11" s="557"/>
      <c r="H11" s="553"/>
      <c r="I11" s="554"/>
      <c r="J11" s="555"/>
      <c r="K11" s="556"/>
      <c r="L11" s="555"/>
      <c r="M11" s="557"/>
      <c r="N11" s="553"/>
      <c r="O11" s="554"/>
      <c r="P11" s="555"/>
      <c r="Q11" s="556"/>
      <c r="R11" s="555"/>
      <c r="S11" s="557"/>
      <c r="T11" s="553"/>
      <c r="U11" s="554"/>
      <c r="V11" s="555"/>
      <c r="W11" s="556"/>
      <c r="X11" s="555"/>
      <c r="Y11" s="557"/>
      <c r="Z11" s="558">
        <f t="shared" ref="Z11:Z21" si="0">SUM(R11,P11,N11,L11,J11,H11,F11,D11,B11,T11,V11,X11)</f>
        <v>0</v>
      </c>
      <c r="AA11" s="559">
        <f t="shared" ref="AA11:AA21" si="1">SUM(S11,Q11,O11,M11,K11,I11,G11,E11,C11,U11,W11,Y11)</f>
        <v>0</v>
      </c>
      <c r="AB11" s="547" t="s">
        <v>0</v>
      </c>
    </row>
    <row r="12" spans="1:28" ht="20.25">
      <c r="A12" s="552" t="s">
        <v>61</v>
      </c>
      <c r="B12" s="553"/>
      <c r="C12" s="554"/>
      <c r="D12" s="555"/>
      <c r="E12" s="556"/>
      <c r="F12" s="555"/>
      <c r="G12" s="557"/>
      <c r="H12" s="553"/>
      <c r="I12" s="554"/>
      <c r="J12" s="555"/>
      <c r="K12" s="556"/>
      <c r="L12" s="555"/>
      <c r="M12" s="557"/>
      <c r="N12" s="553">
        <v>1</v>
      </c>
      <c r="O12" s="554">
        <v>200</v>
      </c>
      <c r="P12" s="555"/>
      <c r="Q12" s="556"/>
      <c r="R12" s="555"/>
      <c r="S12" s="557"/>
      <c r="T12" s="553"/>
      <c r="U12" s="554"/>
      <c r="V12" s="555"/>
      <c r="W12" s="556"/>
      <c r="X12" s="555"/>
      <c r="Y12" s="557"/>
      <c r="Z12" s="558">
        <f t="shared" si="0"/>
        <v>1</v>
      </c>
      <c r="AA12" s="559">
        <f t="shared" si="1"/>
        <v>200</v>
      </c>
      <c r="AB12" s="547" t="s">
        <v>0</v>
      </c>
    </row>
    <row r="13" spans="1:28" ht="20.25">
      <c r="A13" s="552" t="s">
        <v>62</v>
      </c>
      <c r="B13" s="553"/>
      <c r="C13" s="554"/>
      <c r="D13" s="555"/>
      <c r="E13" s="556"/>
      <c r="F13" s="555"/>
      <c r="G13" s="557"/>
      <c r="H13" s="553"/>
      <c r="I13" s="554"/>
      <c r="J13" s="555"/>
      <c r="K13" s="556"/>
      <c r="L13" s="555"/>
      <c r="M13" s="557"/>
      <c r="N13" s="553"/>
      <c r="O13" s="554"/>
      <c r="P13" s="555"/>
      <c r="Q13" s="556"/>
      <c r="R13" s="555"/>
      <c r="S13" s="557"/>
      <c r="T13" s="553"/>
      <c r="U13" s="554"/>
      <c r="V13" s="555"/>
      <c r="W13" s="556"/>
      <c r="X13" s="555"/>
      <c r="Y13" s="557"/>
      <c r="Z13" s="558">
        <f t="shared" si="0"/>
        <v>0</v>
      </c>
      <c r="AA13" s="559">
        <f t="shared" si="1"/>
        <v>0</v>
      </c>
      <c r="AB13" s="547" t="s">
        <v>0</v>
      </c>
    </row>
    <row r="14" spans="1:28" ht="20.25">
      <c r="A14" s="552" t="s">
        <v>63</v>
      </c>
      <c r="B14" s="553"/>
      <c r="C14" s="554"/>
      <c r="D14" s="555"/>
      <c r="E14" s="556"/>
      <c r="F14" s="555">
        <v>-26</v>
      </c>
      <c r="G14" s="557">
        <v>-7682</v>
      </c>
      <c r="H14" s="553"/>
      <c r="I14" s="554"/>
      <c r="J14" s="555"/>
      <c r="K14" s="556"/>
      <c r="L14" s="555"/>
      <c r="M14" s="557"/>
      <c r="N14" s="553"/>
      <c r="O14" s="554"/>
      <c r="P14" s="555"/>
      <c r="Q14" s="556"/>
      <c r="R14" s="555"/>
      <c r="S14" s="557"/>
      <c r="T14" s="553"/>
      <c r="U14" s="554"/>
      <c r="V14" s="555"/>
      <c r="W14" s="556"/>
      <c r="X14" s="555"/>
      <c r="Y14" s="557"/>
      <c r="Z14" s="558">
        <f t="shared" si="0"/>
        <v>-26</v>
      </c>
      <c r="AA14" s="559">
        <f t="shared" si="1"/>
        <v>-7682</v>
      </c>
      <c r="AB14" s="547" t="s">
        <v>0</v>
      </c>
    </row>
    <row r="15" spans="1:28" ht="20.25">
      <c r="A15" s="552" t="s">
        <v>64</v>
      </c>
      <c r="B15" s="553"/>
      <c r="C15" s="554"/>
      <c r="D15" s="555"/>
      <c r="E15" s="556"/>
      <c r="F15" s="555"/>
      <c r="G15" s="557"/>
      <c r="H15" s="553"/>
      <c r="I15" s="554"/>
      <c r="J15" s="555"/>
      <c r="K15" s="556"/>
      <c r="L15" s="555"/>
      <c r="M15" s="557"/>
      <c r="N15" s="553"/>
      <c r="O15" s="554"/>
      <c r="P15" s="555"/>
      <c r="Q15" s="556"/>
      <c r="R15" s="555"/>
      <c r="S15" s="557"/>
      <c r="T15" s="553"/>
      <c r="U15" s="554"/>
      <c r="V15" s="555"/>
      <c r="W15" s="556"/>
      <c r="X15" s="555"/>
      <c r="Y15" s="557"/>
      <c r="Z15" s="558">
        <f t="shared" si="0"/>
        <v>0</v>
      </c>
      <c r="AA15" s="559">
        <f t="shared" si="1"/>
        <v>0</v>
      </c>
      <c r="AB15" s="547" t="s">
        <v>0</v>
      </c>
    </row>
    <row r="16" spans="1:28" ht="20.25">
      <c r="A16" s="552" t="s">
        <v>65</v>
      </c>
      <c r="B16" s="553"/>
      <c r="C16" s="554"/>
      <c r="D16" s="555"/>
      <c r="E16" s="556"/>
      <c r="F16" s="555">
        <v>-23</v>
      </c>
      <c r="G16" s="557">
        <v>-4818</v>
      </c>
      <c r="H16" s="553"/>
      <c r="I16" s="554"/>
      <c r="J16" s="555"/>
      <c r="K16" s="556"/>
      <c r="L16" s="555">
        <v>-1</v>
      </c>
      <c r="M16" s="557">
        <v>0</v>
      </c>
      <c r="N16" s="553"/>
      <c r="O16" s="554"/>
      <c r="P16" s="555"/>
      <c r="Q16" s="556"/>
      <c r="R16" s="555"/>
      <c r="S16" s="557"/>
      <c r="T16" s="553"/>
      <c r="U16" s="554"/>
      <c r="V16" s="555"/>
      <c r="W16" s="556"/>
      <c r="X16" s="555"/>
      <c r="Y16" s="557"/>
      <c r="Z16" s="558">
        <f t="shared" si="0"/>
        <v>-24</v>
      </c>
      <c r="AA16" s="559">
        <f t="shared" si="1"/>
        <v>-4818</v>
      </c>
      <c r="AB16" s="547" t="s">
        <v>0</v>
      </c>
    </row>
    <row r="17" spans="1:28" ht="20.25">
      <c r="A17" s="552" t="s">
        <v>66</v>
      </c>
      <c r="B17" s="553"/>
      <c r="C17" s="554"/>
      <c r="D17" s="555"/>
      <c r="E17" s="556"/>
      <c r="F17" s="555"/>
      <c r="G17" s="557"/>
      <c r="H17" s="553"/>
      <c r="I17" s="554"/>
      <c r="J17" s="555"/>
      <c r="K17" s="556"/>
      <c r="L17" s="555"/>
      <c r="M17" s="557"/>
      <c r="N17" s="553"/>
      <c r="O17" s="554"/>
      <c r="P17" s="555"/>
      <c r="Q17" s="556"/>
      <c r="R17" s="555"/>
      <c r="S17" s="557"/>
      <c r="T17" s="553"/>
      <c r="U17" s="554"/>
      <c r="V17" s="555"/>
      <c r="W17" s="556"/>
      <c r="X17" s="555"/>
      <c r="Y17" s="557"/>
      <c r="Z17" s="558">
        <f t="shared" si="0"/>
        <v>0</v>
      </c>
      <c r="AA17" s="559">
        <f t="shared" si="1"/>
        <v>0</v>
      </c>
      <c r="AB17" s="547" t="s">
        <v>0</v>
      </c>
    </row>
    <row r="18" spans="1:28" ht="20.25">
      <c r="A18" s="552" t="s">
        <v>67</v>
      </c>
      <c r="B18" s="553"/>
      <c r="C18" s="554"/>
      <c r="D18" s="555"/>
      <c r="E18" s="556"/>
      <c r="F18" s="555"/>
      <c r="G18" s="557"/>
      <c r="H18" s="553"/>
      <c r="I18" s="554"/>
      <c r="J18" s="555"/>
      <c r="K18" s="556"/>
      <c r="L18" s="555"/>
      <c r="M18" s="557"/>
      <c r="N18" s="553"/>
      <c r="O18" s="554"/>
      <c r="P18" s="555"/>
      <c r="Q18" s="556"/>
      <c r="R18" s="555"/>
      <c r="S18" s="557"/>
      <c r="T18" s="553"/>
      <c r="U18" s="554"/>
      <c r="V18" s="555"/>
      <c r="W18" s="556"/>
      <c r="X18" s="555"/>
      <c r="Y18" s="557"/>
      <c r="Z18" s="558">
        <f t="shared" si="0"/>
        <v>0</v>
      </c>
      <c r="AA18" s="559">
        <f t="shared" si="1"/>
        <v>0</v>
      </c>
      <c r="AB18" s="547" t="s">
        <v>0</v>
      </c>
    </row>
    <row r="19" spans="1:28" ht="20.25">
      <c r="A19" s="552" t="s">
        <v>68</v>
      </c>
      <c r="B19" s="553"/>
      <c r="C19" s="554"/>
      <c r="D19" s="555"/>
      <c r="E19" s="556"/>
      <c r="F19" s="555"/>
      <c r="G19" s="557"/>
      <c r="H19" s="553"/>
      <c r="I19" s="554"/>
      <c r="J19" s="555"/>
      <c r="K19" s="556"/>
      <c r="L19" s="555"/>
      <c r="M19" s="557"/>
      <c r="N19" s="553"/>
      <c r="O19" s="554"/>
      <c r="P19" s="555"/>
      <c r="Q19" s="556"/>
      <c r="R19" s="555"/>
      <c r="S19" s="557"/>
      <c r="T19" s="553"/>
      <c r="U19" s="554"/>
      <c r="V19" s="555"/>
      <c r="W19" s="556"/>
      <c r="X19" s="555"/>
      <c r="Y19" s="557"/>
      <c r="Z19" s="558">
        <f t="shared" si="0"/>
        <v>0</v>
      </c>
      <c r="AA19" s="559">
        <f t="shared" si="1"/>
        <v>0</v>
      </c>
      <c r="AB19" s="547" t="s">
        <v>0</v>
      </c>
    </row>
    <row r="20" spans="1:28" ht="20.25">
      <c r="A20" s="552" t="s">
        <v>69</v>
      </c>
      <c r="B20" s="553"/>
      <c r="C20" s="554"/>
      <c r="D20" s="555"/>
      <c r="E20" s="556"/>
      <c r="F20" s="555"/>
      <c r="G20" s="557"/>
      <c r="H20" s="553"/>
      <c r="I20" s="554"/>
      <c r="J20" s="555"/>
      <c r="K20" s="556"/>
      <c r="L20" s="555"/>
      <c r="M20" s="557"/>
      <c r="N20" s="553"/>
      <c r="O20" s="554"/>
      <c r="P20" s="555"/>
      <c r="Q20" s="556"/>
      <c r="R20" s="555"/>
      <c r="S20" s="557"/>
      <c r="T20" s="553"/>
      <c r="U20" s="554"/>
      <c r="V20" s="555"/>
      <c r="W20" s="556"/>
      <c r="X20" s="555"/>
      <c r="Y20" s="557"/>
      <c r="Z20" s="558">
        <f t="shared" si="0"/>
        <v>0</v>
      </c>
      <c r="AA20" s="559">
        <f t="shared" si="1"/>
        <v>0</v>
      </c>
      <c r="AB20" s="547" t="s">
        <v>0</v>
      </c>
    </row>
    <row r="21" spans="1:28" ht="20.25">
      <c r="A21" s="560" t="s">
        <v>70</v>
      </c>
      <c r="B21" s="561"/>
      <c r="C21" s="562"/>
      <c r="D21" s="555"/>
      <c r="E21" s="556"/>
      <c r="F21" s="555"/>
      <c r="G21" s="557"/>
      <c r="H21" s="561"/>
      <c r="I21" s="562"/>
      <c r="J21" s="555"/>
      <c r="K21" s="556"/>
      <c r="L21" s="555"/>
      <c r="M21" s="557"/>
      <c r="N21" s="561"/>
      <c r="O21" s="562"/>
      <c r="P21" s="555"/>
      <c r="Q21" s="556"/>
      <c r="R21" s="555"/>
      <c r="S21" s="557"/>
      <c r="T21" s="561"/>
      <c r="U21" s="562"/>
      <c r="V21" s="555"/>
      <c r="W21" s="556"/>
      <c r="X21" s="555"/>
      <c r="Y21" s="557"/>
      <c r="Z21" s="558">
        <f t="shared" si="0"/>
        <v>0</v>
      </c>
      <c r="AA21" s="559">
        <f t="shared" si="1"/>
        <v>0</v>
      </c>
      <c r="AB21" s="547" t="s">
        <v>0</v>
      </c>
    </row>
    <row r="22" spans="1:28" ht="20.25">
      <c r="A22" s="563"/>
      <c r="B22" s="564"/>
      <c r="C22" s="565"/>
      <c r="D22" s="566"/>
      <c r="E22" s="565"/>
      <c r="F22" s="566"/>
      <c r="G22" s="567"/>
      <c r="H22" s="564"/>
      <c r="I22" s="565"/>
      <c r="J22" s="566"/>
      <c r="K22" s="565"/>
      <c r="L22" s="566"/>
      <c r="M22" s="567"/>
      <c r="N22" s="564"/>
      <c r="O22" s="565"/>
      <c r="P22" s="566"/>
      <c r="Q22" s="565"/>
      <c r="R22" s="566"/>
      <c r="S22" s="567"/>
      <c r="T22" s="564"/>
      <c r="U22" s="565"/>
      <c r="V22" s="566"/>
      <c r="W22" s="565"/>
      <c r="X22" s="566"/>
      <c r="Y22" s="567"/>
      <c r="Z22" s="564"/>
      <c r="AA22" s="568"/>
      <c r="AB22" s="547" t="s">
        <v>0</v>
      </c>
    </row>
    <row r="23" spans="1:28" ht="20.25">
      <c r="A23" s="552" t="s">
        <v>7</v>
      </c>
      <c r="B23" s="553">
        <f>SUM(B11:B21)</f>
        <v>0</v>
      </c>
      <c r="C23" s="554">
        <f t="shared" ref="C23:Y23" si="2">SUM(C11:C21)</f>
        <v>0</v>
      </c>
      <c r="D23" s="553">
        <f t="shared" si="2"/>
        <v>0</v>
      </c>
      <c r="E23" s="554">
        <f t="shared" si="2"/>
        <v>0</v>
      </c>
      <c r="F23" s="553">
        <f t="shared" si="2"/>
        <v>-49</v>
      </c>
      <c r="G23" s="554">
        <f t="shared" si="2"/>
        <v>-12500</v>
      </c>
      <c r="H23" s="553">
        <f t="shared" si="2"/>
        <v>0</v>
      </c>
      <c r="I23" s="554">
        <f t="shared" si="2"/>
        <v>0</v>
      </c>
      <c r="J23" s="553">
        <f t="shared" si="2"/>
        <v>0</v>
      </c>
      <c r="K23" s="554">
        <f t="shared" si="2"/>
        <v>0</v>
      </c>
      <c r="L23" s="553">
        <f>SUM(L11:L21)</f>
        <v>-1</v>
      </c>
      <c r="M23" s="554">
        <f t="shared" si="2"/>
        <v>0</v>
      </c>
      <c r="N23" s="553">
        <f t="shared" si="2"/>
        <v>1</v>
      </c>
      <c r="O23" s="554">
        <f t="shared" si="2"/>
        <v>200</v>
      </c>
      <c r="P23" s="553">
        <f t="shared" si="2"/>
        <v>0</v>
      </c>
      <c r="Q23" s="554">
        <f t="shared" si="2"/>
        <v>0</v>
      </c>
      <c r="R23" s="553">
        <f t="shared" si="2"/>
        <v>0</v>
      </c>
      <c r="S23" s="554">
        <f t="shared" si="2"/>
        <v>0</v>
      </c>
      <c r="T23" s="553">
        <f t="shared" si="2"/>
        <v>0</v>
      </c>
      <c r="U23" s="554">
        <f t="shared" si="2"/>
        <v>0</v>
      </c>
      <c r="V23" s="553">
        <f t="shared" si="2"/>
        <v>0</v>
      </c>
      <c r="W23" s="554">
        <f t="shared" si="2"/>
        <v>0</v>
      </c>
      <c r="X23" s="553">
        <f t="shared" si="2"/>
        <v>0</v>
      </c>
      <c r="Y23" s="554">
        <f t="shared" si="2"/>
        <v>0</v>
      </c>
      <c r="Z23" s="553">
        <f>SUM(Z11:Z21)</f>
        <v>-49</v>
      </c>
      <c r="AA23" s="559">
        <f>SUM(AA11:AA21)</f>
        <v>-12300</v>
      </c>
      <c r="AB23" s="547" t="s">
        <v>0</v>
      </c>
    </row>
    <row r="24" spans="1:28" ht="20.25">
      <c r="A24" s="569" t="s">
        <v>8</v>
      </c>
      <c r="B24" s="553">
        <f>+B23/-2</f>
        <v>0</v>
      </c>
      <c r="C24" s="554">
        <f t="shared" ref="C24:Q24" si="3">+C23/-2</f>
        <v>0</v>
      </c>
      <c r="D24" s="553">
        <f t="shared" si="3"/>
        <v>0</v>
      </c>
      <c r="E24" s="554">
        <f t="shared" si="3"/>
        <v>0</v>
      </c>
      <c r="F24" s="553">
        <v>0</v>
      </c>
      <c r="G24" s="554">
        <v>0</v>
      </c>
      <c r="H24" s="553">
        <f t="shared" si="3"/>
        <v>0</v>
      </c>
      <c r="I24" s="554">
        <f t="shared" si="3"/>
        <v>0</v>
      </c>
      <c r="J24" s="553">
        <f t="shared" si="3"/>
        <v>0</v>
      </c>
      <c r="K24" s="554">
        <f t="shared" si="3"/>
        <v>0</v>
      </c>
      <c r="L24" s="553">
        <f t="shared" si="3"/>
        <v>0.5</v>
      </c>
      <c r="M24" s="554">
        <f t="shared" si="3"/>
        <v>0</v>
      </c>
      <c r="N24" s="553">
        <f t="shared" si="3"/>
        <v>-0.5</v>
      </c>
      <c r="O24" s="554">
        <f t="shared" si="3"/>
        <v>-100</v>
      </c>
      <c r="P24" s="553">
        <f t="shared" si="3"/>
        <v>0</v>
      </c>
      <c r="Q24" s="554">
        <f t="shared" si="3"/>
        <v>0</v>
      </c>
      <c r="R24" s="553">
        <v>0</v>
      </c>
      <c r="S24" s="554">
        <v>0</v>
      </c>
      <c r="T24" s="553">
        <f t="shared" ref="T24:Y24" si="4">+T23/-2</f>
        <v>0</v>
      </c>
      <c r="U24" s="554">
        <f t="shared" si="4"/>
        <v>0</v>
      </c>
      <c r="V24" s="553">
        <f t="shared" si="4"/>
        <v>0</v>
      </c>
      <c r="W24" s="554">
        <f t="shared" si="4"/>
        <v>0</v>
      </c>
      <c r="X24" s="553">
        <f t="shared" si="4"/>
        <v>0</v>
      </c>
      <c r="Y24" s="554">
        <f t="shared" si="4"/>
        <v>0</v>
      </c>
      <c r="Z24" s="553">
        <f>+B24+N24+H24+T24</f>
        <v>-0.5</v>
      </c>
      <c r="AA24" s="559">
        <f>+C24+I24+O24+U24</f>
        <v>-100</v>
      </c>
      <c r="AB24" s="547" t="s">
        <v>0</v>
      </c>
    </row>
    <row r="25" spans="1:28" ht="20.25">
      <c r="A25" s="560" t="s">
        <v>9</v>
      </c>
      <c r="B25" s="570"/>
      <c r="C25" s="562"/>
      <c r="D25" s="570"/>
      <c r="E25" s="562"/>
      <c r="F25" s="570"/>
      <c r="G25" s="562"/>
      <c r="H25" s="570"/>
      <c r="I25" s="562"/>
      <c r="J25" s="570"/>
      <c r="K25" s="562"/>
      <c r="L25" s="570"/>
      <c r="M25" s="562"/>
      <c r="N25" s="570"/>
      <c r="O25" s="562"/>
      <c r="P25" s="570"/>
      <c r="Q25" s="562"/>
      <c r="R25" s="570"/>
      <c r="S25" s="562"/>
      <c r="T25" s="570"/>
      <c r="U25" s="562"/>
      <c r="V25" s="570"/>
      <c r="W25" s="562"/>
      <c r="X25" s="570"/>
      <c r="Y25" s="562"/>
      <c r="Z25" s="570">
        <f>SUM(B25,R25,P25,N25,L25,J25,H25,F25,D25,T25,V25,X25)</f>
        <v>0</v>
      </c>
      <c r="AA25" s="571">
        <f>SUM(C25,S25,Q25,O25,M25,K25,I25,G25,E25,U25,W25,Y25)</f>
        <v>0</v>
      </c>
      <c r="AB25" s="547" t="s">
        <v>0</v>
      </c>
    </row>
    <row r="26" spans="1:28" ht="20.25">
      <c r="A26" s="572"/>
      <c r="B26" s="573"/>
      <c r="C26" s="565"/>
      <c r="D26" s="574"/>
      <c r="E26" s="565"/>
      <c r="F26" s="573"/>
      <c r="G26" s="565"/>
      <c r="H26" s="573"/>
      <c r="I26" s="565"/>
      <c r="J26" s="573"/>
      <c r="K26" s="565"/>
      <c r="L26" s="573"/>
      <c r="M26" s="565"/>
      <c r="N26" s="573"/>
      <c r="O26" s="565"/>
      <c r="P26" s="573"/>
      <c r="Q26" s="565"/>
      <c r="R26" s="573"/>
      <c r="S26" s="565"/>
      <c r="T26" s="573"/>
      <c r="U26" s="565"/>
      <c r="V26" s="573"/>
      <c r="W26" s="565"/>
      <c r="X26" s="573"/>
      <c r="Y26" s="565"/>
      <c r="Z26" s="573"/>
      <c r="AA26" s="575"/>
      <c r="AB26" s="547" t="s">
        <v>0</v>
      </c>
    </row>
    <row r="27" spans="1:28" ht="20.25">
      <c r="A27" s="576" t="s">
        <v>10</v>
      </c>
      <c r="B27" s="577">
        <f>SUM(B23:B25)</f>
        <v>0</v>
      </c>
      <c r="C27" s="578">
        <f t="shared" ref="C27:Y27" si="5">SUM(C23:C25)</f>
        <v>0</v>
      </c>
      <c r="D27" s="577">
        <f t="shared" si="5"/>
        <v>0</v>
      </c>
      <c r="E27" s="578">
        <f t="shared" si="5"/>
        <v>0</v>
      </c>
      <c r="F27" s="577">
        <f t="shared" si="5"/>
        <v>-49</v>
      </c>
      <c r="G27" s="578">
        <f t="shared" si="5"/>
        <v>-12500</v>
      </c>
      <c r="H27" s="577">
        <f t="shared" si="5"/>
        <v>0</v>
      </c>
      <c r="I27" s="578">
        <f t="shared" si="5"/>
        <v>0</v>
      </c>
      <c r="J27" s="577">
        <f t="shared" si="5"/>
        <v>0</v>
      </c>
      <c r="K27" s="578">
        <f t="shared" si="5"/>
        <v>0</v>
      </c>
      <c r="L27" s="577">
        <f t="shared" si="5"/>
        <v>-0.5</v>
      </c>
      <c r="M27" s="578">
        <f t="shared" si="5"/>
        <v>0</v>
      </c>
      <c r="N27" s="577">
        <f t="shared" si="5"/>
        <v>0.5</v>
      </c>
      <c r="O27" s="578">
        <f t="shared" si="5"/>
        <v>100</v>
      </c>
      <c r="P27" s="577">
        <f t="shared" si="5"/>
        <v>0</v>
      </c>
      <c r="Q27" s="578">
        <f t="shared" si="5"/>
        <v>0</v>
      </c>
      <c r="R27" s="577">
        <f t="shared" si="5"/>
        <v>0</v>
      </c>
      <c r="S27" s="578">
        <f t="shared" si="5"/>
        <v>0</v>
      </c>
      <c r="T27" s="577">
        <f t="shared" si="5"/>
        <v>0</v>
      </c>
      <c r="U27" s="578">
        <f t="shared" si="5"/>
        <v>0</v>
      </c>
      <c r="V27" s="577">
        <f t="shared" si="5"/>
        <v>0</v>
      </c>
      <c r="W27" s="578">
        <f t="shared" si="5"/>
        <v>0</v>
      </c>
      <c r="X27" s="577">
        <f t="shared" si="5"/>
        <v>0</v>
      </c>
      <c r="Y27" s="578">
        <f t="shared" si="5"/>
        <v>0</v>
      </c>
      <c r="Z27" s="577">
        <f>SUM(Z23:Z25)</f>
        <v>-49.5</v>
      </c>
      <c r="AA27" s="579">
        <f>SUM(AA23:AA25)</f>
        <v>-12400</v>
      </c>
      <c r="AB27" s="547" t="s">
        <v>0</v>
      </c>
    </row>
    <row r="28" spans="1:28" ht="20.25">
      <c r="A28" s="552" t="s">
        <v>71</v>
      </c>
      <c r="B28" s="553"/>
      <c r="C28" s="580"/>
      <c r="D28" s="555"/>
      <c r="E28" s="556"/>
      <c r="F28" s="555"/>
      <c r="G28" s="557"/>
      <c r="H28" s="553"/>
      <c r="I28" s="554"/>
      <c r="J28" s="555"/>
      <c r="K28" s="556"/>
      <c r="L28" s="555"/>
      <c r="M28" s="557"/>
      <c r="N28" s="553"/>
      <c r="O28" s="554"/>
      <c r="P28" s="555"/>
      <c r="Q28" s="556"/>
      <c r="R28" s="555"/>
      <c r="S28" s="557"/>
      <c r="T28" s="553"/>
      <c r="U28" s="554"/>
      <c r="V28" s="555"/>
      <c r="W28" s="556"/>
      <c r="X28" s="555"/>
      <c r="Y28" s="557"/>
      <c r="Z28" s="558">
        <f t="shared" ref="Z28:Z40" si="6">SUM(R28,P28,N28,L28,J28,H28,F28,D28,B28,T28,V28,X28)</f>
        <v>0</v>
      </c>
      <c r="AA28" s="559">
        <f t="shared" ref="AA28:AA40" si="7">SUM(S28,Q28,O28,M28,K28,I28,G28,E28,C28,U28,W28,Y28)</f>
        <v>0</v>
      </c>
      <c r="AB28" s="547" t="s">
        <v>0</v>
      </c>
    </row>
    <row r="29" spans="1:28" ht="20.25">
      <c r="A29" s="552" t="s">
        <v>76</v>
      </c>
      <c r="B29" s="553"/>
      <c r="C29" s="581"/>
      <c r="D29" s="555"/>
      <c r="E29" s="556"/>
      <c r="F29" s="555"/>
      <c r="G29" s="557"/>
      <c r="H29" s="553"/>
      <c r="I29" s="554"/>
      <c r="J29" s="555"/>
      <c r="K29" s="556"/>
      <c r="L29" s="555"/>
      <c r="M29" s="557"/>
      <c r="N29" s="553"/>
      <c r="O29" s="554"/>
      <c r="P29" s="555"/>
      <c r="Q29" s="556"/>
      <c r="R29" s="555"/>
      <c r="S29" s="557"/>
      <c r="T29" s="553"/>
      <c r="U29" s="554"/>
      <c r="V29" s="555"/>
      <c r="W29" s="556"/>
      <c r="X29" s="555"/>
      <c r="Y29" s="557"/>
      <c r="Z29" s="558">
        <f t="shared" si="6"/>
        <v>0</v>
      </c>
      <c r="AA29" s="559">
        <f t="shared" si="7"/>
        <v>0</v>
      </c>
      <c r="AB29" s="547" t="s">
        <v>0</v>
      </c>
    </row>
    <row r="30" spans="1:28" ht="20.25">
      <c r="A30" s="552" t="s">
        <v>72</v>
      </c>
      <c r="B30" s="553"/>
      <c r="C30" s="554"/>
      <c r="D30" s="555"/>
      <c r="E30" s="556"/>
      <c r="F30" s="555"/>
      <c r="G30" s="557"/>
      <c r="H30" s="553"/>
      <c r="I30" s="554"/>
      <c r="J30" s="555"/>
      <c r="K30" s="556"/>
      <c r="L30" s="555"/>
      <c r="M30" s="557"/>
      <c r="N30" s="553"/>
      <c r="O30" s="554"/>
      <c r="P30" s="555"/>
      <c r="Q30" s="556"/>
      <c r="R30" s="555"/>
      <c r="S30" s="557"/>
      <c r="T30" s="553"/>
      <c r="U30" s="554"/>
      <c r="V30" s="555"/>
      <c r="W30" s="556"/>
      <c r="X30" s="555"/>
      <c r="Y30" s="557"/>
      <c r="Z30" s="558">
        <f t="shared" si="6"/>
        <v>0</v>
      </c>
      <c r="AA30" s="559">
        <f t="shared" si="7"/>
        <v>0</v>
      </c>
      <c r="AB30" s="547" t="s">
        <v>0</v>
      </c>
    </row>
    <row r="31" spans="1:28" ht="20.25">
      <c r="A31" s="552" t="s">
        <v>77</v>
      </c>
      <c r="B31" s="553"/>
      <c r="C31" s="554"/>
      <c r="D31" s="555"/>
      <c r="E31" s="556"/>
      <c r="F31" s="555"/>
      <c r="G31" s="557"/>
      <c r="H31" s="553"/>
      <c r="I31" s="554"/>
      <c r="J31" s="555"/>
      <c r="K31" s="556"/>
      <c r="L31" s="555"/>
      <c r="M31" s="557"/>
      <c r="N31" s="553"/>
      <c r="O31" s="554"/>
      <c r="P31" s="555"/>
      <c r="Q31" s="556"/>
      <c r="R31" s="555"/>
      <c r="S31" s="557"/>
      <c r="T31" s="553"/>
      <c r="U31" s="554"/>
      <c r="V31" s="555"/>
      <c r="W31" s="556"/>
      <c r="X31" s="555"/>
      <c r="Y31" s="557"/>
      <c r="Z31" s="558">
        <f t="shared" si="6"/>
        <v>0</v>
      </c>
      <c r="AA31" s="559">
        <f t="shared" si="7"/>
        <v>0</v>
      </c>
      <c r="AB31" s="547" t="s">
        <v>0</v>
      </c>
    </row>
    <row r="32" spans="1:28" ht="20.25">
      <c r="A32" s="552" t="s">
        <v>78</v>
      </c>
      <c r="B32" s="553"/>
      <c r="C32" s="554"/>
      <c r="D32" s="555"/>
      <c r="E32" s="556"/>
      <c r="F32" s="555"/>
      <c r="G32" s="557"/>
      <c r="H32" s="553"/>
      <c r="I32" s="554"/>
      <c r="J32" s="555"/>
      <c r="K32" s="556"/>
      <c r="L32" s="555"/>
      <c r="M32" s="557"/>
      <c r="N32" s="553"/>
      <c r="O32" s="554"/>
      <c r="P32" s="555"/>
      <c r="Q32" s="556"/>
      <c r="R32" s="555"/>
      <c r="S32" s="557"/>
      <c r="T32" s="553"/>
      <c r="U32" s="554"/>
      <c r="V32" s="555"/>
      <c r="W32" s="556"/>
      <c r="X32" s="555"/>
      <c r="Y32" s="557"/>
      <c r="Z32" s="558">
        <f t="shared" si="6"/>
        <v>0</v>
      </c>
      <c r="AA32" s="559">
        <f t="shared" si="7"/>
        <v>0</v>
      </c>
      <c r="AB32" s="547" t="s">
        <v>0</v>
      </c>
    </row>
    <row r="33" spans="1:42" ht="20.25">
      <c r="A33" s="552" t="s">
        <v>73</v>
      </c>
      <c r="B33" s="553"/>
      <c r="C33" s="554"/>
      <c r="D33" s="555"/>
      <c r="E33" s="556"/>
      <c r="F33" s="555"/>
      <c r="G33" s="557"/>
      <c r="H33" s="553"/>
      <c r="I33" s="554"/>
      <c r="J33" s="555"/>
      <c r="K33" s="556"/>
      <c r="L33" s="555"/>
      <c r="M33" s="557"/>
      <c r="N33" s="553"/>
      <c r="O33" s="554"/>
      <c r="P33" s="555"/>
      <c r="Q33" s="556"/>
      <c r="R33" s="555"/>
      <c r="S33" s="557"/>
      <c r="T33" s="553"/>
      <c r="U33" s="554"/>
      <c r="V33" s="555"/>
      <c r="W33" s="556"/>
      <c r="X33" s="555"/>
      <c r="Y33" s="557"/>
      <c r="Z33" s="558">
        <f t="shared" si="6"/>
        <v>0</v>
      </c>
      <c r="AA33" s="559">
        <f t="shared" si="7"/>
        <v>0</v>
      </c>
      <c r="AB33" s="547" t="s">
        <v>0</v>
      </c>
    </row>
    <row r="34" spans="1:42" ht="20.25">
      <c r="A34" s="552" t="s">
        <v>79</v>
      </c>
      <c r="B34" s="553"/>
      <c r="C34" s="554"/>
      <c r="D34" s="555"/>
      <c r="E34" s="556"/>
      <c r="F34" s="555"/>
      <c r="G34" s="557"/>
      <c r="H34" s="553"/>
      <c r="I34" s="554"/>
      <c r="J34" s="555"/>
      <c r="K34" s="556"/>
      <c r="L34" s="555"/>
      <c r="M34" s="557"/>
      <c r="N34" s="553"/>
      <c r="O34" s="554"/>
      <c r="P34" s="555"/>
      <c r="Q34" s="556"/>
      <c r="R34" s="555"/>
      <c r="S34" s="557"/>
      <c r="T34" s="553"/>
      <c r="U34" s="554"/>
      <c r="V34" s="555"/>
      <c r="W34" s="556"/>
      <c r="X34" s="555"/>
      <c r="Y34" s="557"/>
      <c r="Z34" s="558">
        <f t="shared" si="6"/>
        <v>0</v>
      </c>
      <c r="AA34" s="559">
        <f t="shared" si="7"/>
        <v>0</v>
      </c>
      <c r="AB34" s="547" t="s">
        <v>0</v>
      </c>
    </row>
    <row r="35" spans="1:42" ht="20.25">
      <c r="A35" s="552" t="s">
        <v>80</v>
      </c>
      <c r="B35" s="553"/>
      <c r="C35" s="554"/>
      <c r="D35" s="555"/>
      <c r="E35" s="556"/>
      <c r="F35" s="555"/>
      <c r="G35" s="557">
        <v>-243</v>
      </c>
      <c r="H35" s="553"/>
      <c r="I35" s="554"/>
      <c r="J35" s="555"/>
      <c r="K35" s="556"/>
      <c r="L35" s="555"/>
      <c r="M35" s="557">
        <v>-56</v>
      </c>
      <c r="N35" s="553"/>
      <c r="O35" s="554"/>
      <c r="P35" s="555"/>
      <c r="Q35" s="556">
        <v>2900</v>
      </c>
      <c r="R35" s="555"/>
      <c r="S35" s="557"/>
      <c r="T35" s="553"/>
      <c r="U35" s="554"/>
      <c r="V35" s="555"/>
      <c r="W35" s="556"/>
      <c r="X35" s="555"/>
      <c r="Y35" s="557"/>
      <c r="Z35" s="558">
        <f t="shared" si="6"/>
        <v>0</v>
      </c>
      <c r="AA35" s="559">
        <f t="shared" si="7"/>
        <v>2601</v>
      </c>
      <c r="AB35" s="547" t="s">
        <v>0</v>
      </c>
    </row>
    <row r="36" spans="1:42" ht="20.25">
      <c r="A36" s="552" t="s">
        <v>75</v>
      </c>
      <c r="B36" s="553"/>
      <c r="C36" s="554"/>
      <c r="D36" s="555"/>
      <c r="E36" s="556"/>
      <c r="F36" s="555"/>
      <c r="G36" s="557"/>
      <c r="H36" s="553"/>
      <c r="I36" s="554"/>
      <c r="J36" s="555"/>
      <c r="K36" s="556"/>
      <c r="L36" s="555"/>
      <c r="M36" s="557"/>
      <c r="N36" s="553"/>
      <c r="O36" s="554"/>
      <c r="P36" s="555"/>
      <c r="Q36" s="556"/>
      <c r="R36" s="555"/>
      <c r="S36" s="557"/>
      <c r="T36" s="553"/>
      <c r="U36" s="554"/>
      <c r="V36" s="555"/>
      <c r="W36" s="556"/>
      <c r="X36" s="555"/>
      <c r="Y36" s="557"/>
      <c r="Z36" s="558">
        <f t="shared" si="6"/>
        <v>0</v>
      </c>
      <c r="AA36" s="559">
        <f t="shared" si="7"/>
        <v>0</v>
      </c>
      <c r="AB36" s="547" t="s">
        <v>0</v>
      </c>
    </row>
    <row r="37" spans="1:42" ht="20.25">
      <c r="A37" s="552" t="s">
        <v>81</v>
      </c>
      <c r="B37" s="553"/>
      <c r="C37" s="554"/>
      <c r="D37" s="555"/>
      <c r="E37" s="556"/>
      <c r="F37" s="555"/>
      <c r="G37" s="557"/>
      <c r="H37" s="553"/>
      <c r="I37" s="554"/>
      <c r="J37" s="555"/>
      <c r="K37" s="556"/>
      <c r="L37" s="555"/>
      <c r="M37" s="557"/>
      <c r="N37" s="553"/>
      <c r="O37" s="554"/>
      <c r="P37" s="555"/>
      <c r="Q37" s="556"/>
      <c r="R37" s="555"/>
      <c r="S37" s="557"/>
      <c r="T37" s="553"/>
      <c r="U37" s="554"/>
      <c r="V37" s="555"/>
      <c r="W37" s="556"/>
      <c r="X37" s="555"/>
      <c r="Y37" s="557"/>
      <c r="Z37" s="558">
        <f t="shared" si="6"/>
        <v>0</v>
      </c>
      <c r="AA37" s="559">
        <f t="shared" si="7"/>
        <v>0</v>
      </c>
      <c r="AB37" s="547" t="s">
        <v>0</v>
      </c>
    </row>
    <row r="38" spans="1:42" ht="20.25">
      <c r="A38" s="552" t="s">
        <v>83</v>
      </c>
      <c r="B38" s="553"/>
      <c r="C38" s="554"/>
      <c r="D38" s="555"/>
      <c r="E38" s="556"/>
      <c r="F38" s="555"/>
      <c r="G38" s="557"/>
      <c r="H38" s="553"/>
      <c r="I38" s="554"/>
      <c r="J38" s="555"/>
      <c r="K38" s="556"/>
      <c r="L38" s="555"/>
      <c r="M38" s="557"/>
      <c r="N38" s="553"/>
      <c r="O38" s="554"/>
      <c r="P38" s="555"/>
      <c r="Q38" s="556"/>
      <c r="R38" s="555"/>
      <c r="S38" s="557"/>
      <c r="T38" s="553"/>
      <c r="U38" s="554"/>
      <c r="V38" s="555"/>
      <c r="W38" s="556"/>
      <c r="X38" s="555"/>
      <c r="Y38" s="557"/>
      <c r="Z38" s="558">
        <f t="shared" si="6"/>
        <v>0</v>
      </c>
      <c r="AA38" s="559">
        <f t="shared" si="7"/>
        <v>0</v>
      </c>
      <c r="AB38" s="547" t="s">
        <v>0</v>
      </c>
    </row>
    <row r="39" spans="1:42" ht="20.25">
      <c r="A39" s="552" t="s">
        <v>82</v>
      </c>
      <c r="B39" s="553"/>
      <c r="C39" s="554"/>
      <c r="D39" s="555"/>
      <c r="E39" s="556"/>
      <c r="F39" s="555"/>
      <c r="G39" s="557"/>
      <c r="H39" s="553"/>
      <c r="I39" s="554"/>
      <c r="J39" s="555"/>
      <c r="K39" s="556"/>
      <c r="L39" s="555"/>
      <c r="M39" s="557"/>
      <c r="N39" s="553"/>
      <c r="O39" s="554"/>
      <c r="P39" s="555"/>
      <c r="Q39" s="556"/>
      <c r="R39" s="555"/>
      <c r="S39" s="557"/>
      <c r="T39" s="553"/>
      <c r="U39" s="554"/>
      <c r="V39" s="555"/>
      <c r="W39" s="556"/>
      <c r="X39" s="555"/>
      <c r="Y39" s="557"/>
      <c r="Z39" s="558">
        <f t="shared" si="6"/>
        <v>0</v>
      </c>
      <c r="AA39" s="559">
        <f t="shared" si="7"/>
        <v>0</v>
      </c>
      <c r="AB39" s="547" t="s">
        <v>0</v>
      </c>
    </row>
    <row r="40" spans="1:42" ht="20.25">
      <c r="A40" s="560" t="s">
        <v>74</v>
      </c>
      <c r="B40" s="561"/>
      <c r="C40" s="580"/>
      <c r="D40" s="573"/>
      <c r="E40" s="582"/>
      <c r="F40" s="573"/>
      <c r="G40" s="583"/>
      <c r="H40" s="561"/>
      <c r="I40" s="580"/>
      <c r="J40" s="573"/>
      <c r="K40" s="582"/>
      <c r="L40" s="573"/>
      <c r="M40" s="583"/>
      <c r="N40" s="561"/>
      <c r="O40" s="580"/>
      <c r="P40" s="573"/>
      <c r="Q40" s="582"/>
      <c r="R40" s="573"/>
      <c r="S40" s="583"/>
      <c r="T40" s="561"/>
      <c r="U40" s="580"/>
      <c r="V40" s="573"/>
      <c r="W40" s="582"/>
      <c r="X40" s="573"/>
      <c r="Y40" s="583"/>
      <c r="Z40" s="558">
        <f t="shared" si="6"/>
        <v>0</v>
      </c>
      <c r="AA40" s="559">
        <f t="shared" si="7"/>
        <v>0</v>
      </c>
      <c r="AB40" s="547" t="s">
        <v>0</v>
      </c>
    </row>
    <row r="41" spans="1:42" ht="21" thickBot="1">
      <c r="A41" s="584" t="s">
        <v>185</v>
      </c>
      <c r="B41" s="585">
        <f t="shared" ref="B41:Y41" si="8">SUM(B27:B40)</f>
        <v>0</v>
      </c>
      <c r="C41" s="586">
        <f t="shared" si="8"/>
        <v>0</v>
      </c>
      <c r="D41" s="587">
        <f t="shared" si="8"/>
        <v>0</v>
      </c>
      <c r="E41" s="586">
        <f t="shared" si="8"/>
        <v>0</v>
      </c>
      <c r="F41" s="587">
        <f t="shared" si="8"/>
        <v>-49</v>
      </c>
      <c r="G41" s="588">
        <f t="shared" si="8"/>
        <v>-12743</v>
      </c>
      <c r="H41" s="585">
        <f t="shared" si="8"/>
        <v>0</v>
      </c>
      <c r="I41" s="586">
        <f t="shared" si="8"/>
        <v>0</v>
      </c>
      <c r="J41" s="589">
        <f t="shared" si="8"/>
        <v>0</v>
      </c>
      <c r="K41" s="586">
        <f t="shared" si="8"/>
        <v>0</v>
      </c>
      <c r="L41" s="589">
        <f t="shared" si="8"/>
        <v>-0.5</v>
      </c>
      <c r="M41" s="588">
        <f t="shared" si="8"/>
        <v>-56</v>
      </c>
      <c r="N41" s="590">
        <f t="shared" si="8"/>
        <v>0.5</v>
      </c>
      <c r="O41" s="586">
        <f t="shared" si="8"/>
        <v>100</v>
      </c>
      <c r="P41" s="589">
        <f t="shared" si="8"/>
        <v>0</v>
      </c>
      <c r="Q41" s="586">
        <f t="shared" si="8"/>
        <v>2900</v>
      </c>
      <c r="R41" s="589">
        <f t="shared" si="8"/>
        <v>0</v>
      </c>
      <c r="S41" s="588">
        <f t="shared" si="8"/>
        <v>0</v>
      </c>
      <c r="T41" s="590">
        <f t="shared" si="8"/>
        <v>0</v>
      </c>
      <c r="U41" s="586">
        <f t="shared" si="8"/>
        <v>0</v>
      </c>
      <c r="V41" s="589">
        <f t="shared" si="8"/>
        <v>0</v>
      </c>
      <c r="W41" s="586">
        <f t="shared" si="8"/>
        <v>0</v>
      </c>
      <c r="X41" s="589">
        <f t="shared" si="8"/>
        <v>0</v>
      </c>
      <c r="Y41" s="588">
        <f t="shared" si="8"/>
        <v>0</v>
      </c>
      <c r="Z41" s="590">
        <f>SUM(Z27:Z40)</f>
        <v>-49.5</v>
      </c>
      <c r="AA41" s="591">
        <f>SUM(AA27:AA40)</f>
        <v>-9799</v>
      </c>
      <c r="AB41" s="547" t="s">
        <v>22</v>
      </c>
    </row>
    <row r="42" spans="1:42">
      <c r="A42" s="891"/>
      <c r="B42" s="892"/>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592"/>
      <c r="AC42" s="593"/>
      <c r="AD42" s="593"/>
      <c r="AE42" s="593"/>
      <c r="AF42" s="593"/>
      <c r="AG42" s="593"/>
      <c r="AH42" s="593"/>
      <c r="AI42" s="593"/>
      <c r="AJ42" s="593"/>
      <c r="AK42" s="593"/>
      <c r="AL42" s="593"/>
      <c r="AM42" s="593"/>
      <c r="AN42" s="593"/>
      <c r="AO42" s="593"/>
      <c r="AP42" s="593"/>
    </row>
    <row r="43" spans="1:42">
      <c r="A43" s="594"/>
      <c r="B43" s="594"/>
      <c r="C43" s="595"/>
      <c r="D43" s="594"/>
      <c r="E43" s="595"/>
      <c r="F43" s="594"/>
      <c r="G43" s="595"/>
      <c r="H43" s="594"/>
      <c r="I43" s="595"/>
      <c r="J43" s="594"/>
      <c r="K43" s="595"/>
      <c r="L43" s="594"/>
      <c r="M43" s="595"/>
      <c r="N43" s="594"/>
      <c r="O43" s="595"/>
      <c r="P43" s="594"/>
      <c r="Q43" s="595"/>
      <c r="R43" s="594"/>
      <c r="S43" s="595"/>
      <c r="T43" s="594"/>
      <c r="U43" s="595"/>
      <c r="V43" s="594"/>
      <c r="W43" s="595"/>
      <c r="X43" s="594"/>
      <c r="Y43" s="595"/>
      <c r="Z43" s="594"/>
      <c r="AA43" s="595"/>
      <c r="AB43" s="596"/>
      <c r="AC43" s="593"/>
      <c r="AD43" s="593"/>
      <c r="AE43" s="593"/>
      <c r="AF43" s="593"/>
      <c r="AG43" s="593"/>
      <c r="AH43" s="593"/>
      <c r="AI43" s="593"/>
      <c r="AJ43" s="593"/>
      <c r="AK43" s="593"/>
      <c r="AL43" s="593"/>
      <c r="AM43" s="593"/>
      <c r="AN43" s="593"/>
      <c r="AO43" s="593"/>
      <c r="AP43" s="593"/>
    </row>
    <row r="45" spans="1:42" ht="18.75">
      <c r="A45" s="893"/>
      <c r="B45" s="893"/>
      <c r="C45" s="893"/>
      <c r="D45" s="893"/>
      <c r="E45" s="893"/>
      <c r="F45" s="893"/>
      <c r="G45" s="893"/>
      <c r="H45" s="893"/>
      <c r="I45" s="893"/>
      <c r="J45" s="893"/>
      <c r="K45" s="893"/>
      <c r="L45" s="893"/>
      <c r="M45" s="893"/>
      <c r="N45" s="893"/>
      <c r="O45" s="893"/>
      <c r="P45" s="893"/>
      <c r="Q45" s="893"/>
      <c r="R45" s="893"/>
      <c r="S45" s="893"/>
      <c r="T45" s="597"/>
      <c r="U45" s="598"/>
      <c r="V45" s="597"/>
      <c r="W45" s="598"/>
      <c r="X45" s="597"/>
      <c r="Y45" s="598"/>
      <c r="Z45" s="597"/>
      <c r="AA45" s="598"/>
    </row>
    <row r="46" spans="1:42" ht="18.75">
      <c r="A46" s="599"/>
      <c r="B46" s="599"/>
      <c r="C46" s="599"/>
      <c r="D46" s="599"/>
      <c r="E46" s="599"/>
      <c r="F46" s="599"/>
      <c r="G46" s="599"/>
      <c r="H46" s="599"/>
      <c r="I46" s="598"/>
      <c r="J46" s="597"/>
      <c r="K46" s="598"/>
      <c r="L46" s="597"/>
      <c r="M46" s="598"/>
      <c r="N46" s="597"/>
      <c r="O46" s="598"/>
      <c r="P46" s="597"/>
      <c r="Q46" s="598"/>
      <c r="R46" s="597"/>
      <c r="S46" s="598"/>
      <c r="T46" s="597"/>
      <c r="U46" s="598"/>
      <c r="V46" s="597"/>
      <c r="W46" s="598"/>
      <c r="X46" s="597"/>
      <c r="Y46" s="598"/>
      <c r="Z46" s="597"/>
      <c r="AA46" s="598"/>
    </row>
    <row r="47" spans="1:42" ht="141.75" customHeight="1">
      <c r="A47" s="894"/>
      <c r="B47" s="894"/>
      <c r="C47" s="894"/>
      <c r="D47" s="894"/>
      <c r="E47" s="894"/>
      <c r="F47" s="894"/>
      <c r="G47" s="894"/>
      <c r="H47" s="894"/>
      <c r="I47" s="894"/>
      <c r="J47" s="894"/>
      <c r="K47" s="894"/>
      <c r="L47" s="894"/>
      <c r="M47" s="894"/>
      <c r="N47" s="894"/>
      <c r="O47" s="894"/>
      <c r="P47" s="894"/>
      <c r="Q47" s="894"/>
      <c r="R47" s="894"/>
      <c r="S47" s="894"/>
      <c r="T47" s="894"/>
      <c r="U47" s="600"/>
      <c r="V47" s="601"/>
      <c r="W47" s="600"/>
      <c r="X47" s="601"/>
      <c r="Y47" s="600"/>
      <c r="Z47" s="601"/>
      <c r="AA47" s="600"/>
    </row>
    <row r="50" spans="27:27">
      <c r="AA50" s="602"/>
    </row>
  </sheetData>
  <mergeCells count="27">
    <mergeCell ref="A42:AA42"/>
    <mergeCell ref="A45:S45"/>
    <mergeCell ref="A47:T47"/>
    <mergeCell ref="T9:U9"/>
    <mergeCell ref="J9:K9"/>
    <mergeCell ref="L9:M9"/>
    <mergeCell ref="N9:O9"/>
    <mergeCell ref="P9:Q9"/>
    <mergeCell ref="R9:S9"/>
    <mergeCell ref="A8:A10"/>
    <mergeCell ref="B8:G8"/>
    <mergeCell ref="H8:M8"/>
    <mergeCell ref="N8:S8"/>
    <mergeCell ref="T8:Y8"/>
    <mergeCell ref="Z8:AA9"/>
    <mergeCell ref="B9:C9"/>
    <mergeCell ref="D9:E9"/>
    <mergeCell ref="F9:G9"/>
    <mergeCell ref="H9:I9"/>
    <mergeCell ref="V9:W9"/>
    <mergeCell ref="X9:Y9"/>
    <mergeCell ref="A7:AA7"/>
    <mergeCell ref="A2:AA2"/>
    <mergeCell ref="A3:AA3"/>
    <mergeCell ref="A4:AA4"/>
    <mergeCell ref="A5:AA5"/>
    <mergeCell ref="A6:AA6"/>
  </mergeCells>
  <printOptions horizontalCentered="1"/>
  <pageMargins left="0.25" right="0.25" top="0.5" bottom="0.5" header="0.5" footer="0.5"/>
  <pageSetup scale="49" fitToHeight="0" orientation="landscape" r:id="rId1"/>
  <headerFooter alignWithMargins="0">
    <oddFooter xml:space="preserve">&amp;C&amp;"Times New Roman,Regular"&amp;14Exhibit J - Financial Analysis of Program Changes&amp;12
</oddFooter>
  </headerFooter>
</worksheet>
</file>

<file path=xl/worksheets/sheet11.xml><?xml version="1.0" encoding="utf-8"?>
<worksheet xmlns="http://schemas.openxmlformats.org/spreadsheetml/2006/main" xmlns:r="http://schemas.openxmlformats.org/officeDocument/2006/relationships">
  <sheetPr codeName="Sheet16"/>
  <dimension ref="A1:R40"/>
  <sheetViews>
    <sheetView showGridLines="0" showOutlineSymbols="0" view="pageBreakPreview" zoomScale="70" zoomScaleNormal="75" zoomScaleSheetLayoutView="70" workbookViewId="0">
      <pane xSplit="1" ySplit="11" topLeftCell="B12" activePane="bottomRight" state="frozen"/>
      <selection activeCell="O11" sqref="O11"/>
      <selection pane="topRight" activeCell="O11" sqref="O11"/>
      <selection pane="bottomLeft" activeCell="O11" sqref="O11"/>
      <selection pane="bottomRight" activeCell="F63" sqref="F63"/>
    </sheetView>
  </sheetViews>
  <sheetFormatPr defaultColWidth="9.6640625" defaultRowHeight="15.75"/>
  <cols>
    <col min="1" max="1" width="57" style="6" customWidth="1"/>
    <col min="2" max="2" width="8.33203125" style="6" customWidth="1"/>
    <col min="3" max="3" width="12.5546875" style="6" customWidth="1"/>
    <col min="4" max="5" width="12.109375" style="6" customWidth="1"/>
    <col min="6" max="6" width="9.21875" style="6" customWidth="1"/>
    <col min="7" max="7" width="9.77734375" style="6" customWidth="1"/>
    <col min="8" max="8" width="7.77734375" style="6" customWidth="1"/>
    <col min="9" max="9" width="11.77734375" style="6" bestFit="1" customWidth="1"/>
    <col min="10" max="10" width="1.21875" style="74" customWidth="1"/>
    <col min="11" max="12" width="9.6640625" style="6"/>
    <col min="13" max="13" width="12.109375" style="6" customWidth="1"/>
    <col min="14" max="14" width="9.6640625" style="6"/>
    <col min="15" max="15" width="12.21875" style="6" customWidth="1"/>
    <col min="16" max="16" width="9.6640625" style="6"/>
    <col min="17" max="17" width="12.21875" style="6" customWidth="1"/>
    <col min="18" max="16384" width="9.6640625" style="6"/>
  </cols>
  <sheetData>
    <row r="1" spans="1:17" ht="20.25">
      <c r="A1" s="916" t="s">
        <v>121</v>
      </c>
      <c r="B1" s="917"/>
      <c r="C1" s="917"/>
      <c r="D1" s="917"/>
      <c r="E1" s="917"/>
      <c r="F1" s="917"/>
      <c r="G1" s="917"/>
      <c r="H1" s="917"/>
      <c r="I1" s="917"/>
      <c r="J1" s="199" t="s">
        <v>0</v>
      </c>
    </row>
    <row r="2" spans="1:17" ht="18.75">
      <c r="A2" s="918"/>
      <c r="B2" s="918"/>
      <c r="C2" s="918"/>
      <c r="D2" s="918"/>
      <c r="E2" s="918"/>
      <c r="F2" s="918"/>
      <c r="G2" s="918"/>
      <c r="H2" s="918"/>
      <c r="I2" s="918"/>
      <c r="J2" s="199" t="s">
        <v>0</v>
      </c>
    </row>
    <row r="3" spans="1:17">
      <c r="A3" s="919"/>
      <c r="B3" s="919"/>
      <c r="C3" s="919"/>
      <c r="D3" s="919"/>
      <c r="E3" s="919"/>
      <c r="F3" s="919"/>
      <c r="G3" s="919"/>
      <c r="H3" s="919"/>
      <c r="I3" s="919"/>
      <c r="J3" s="199" t="s">
        <v>0</v>
      </c>
    </row>
    <row r="4" spans="1:17" ht="20.25">
      <c r="A4" s="913" t="s">
        <v>165</v>
      </c>
      <c r="B4" s="912"/>
      <c r="C4" s="912"/>
      <c r="D4" s="912"/>
      <c r="E4" s="912"/>
      <c r="F4" s="912"/>
      <c r="G4" s="912"/>
      <c r="H4" s="912"/>
      <c r="I4" s="912"/>
      <c r="J4" s="199" t="s">
        <v>0</v>
      </c>
    </row>
    <row r="5" spans="1:17" ht="18.75">
      <c r="A5" s="911" t="str">
        <f>+'B. Summary of Requirements '!A5</f>
        <v>Interagency Crime Drug Enforcement Task Force</v>
      </c>
      <c r="B5" s="876"/>
      <c r="C5" s="876"/>
      <c r="D5" s="876"/>
      <c r="E5" s="876"/>
      <c r="F5" s="876"/>
      <c r="G5" s="876"/>
      <c r="H5" s="876"/>
      <c r="I5" s="876"/>
      <c r="J5" s="199" t="s">
        <v>0</v>
      </c>
    </row>
    <row r="6" spans="1:17" ht="18.75">
      <c r="A6" s="911" t="str">
        <f>+'B. Summary of Requirements '!A6</f>
        <v>Salaries and Expenses</v>
      </c>
      <c r="B6" s="912"/>
      <c r="C6" s="912"/>
      <c r="D6" s="912"/>
      <c r="E6" s="912"/>
      <c r="F6" s="912"/>
      <c r="G6" s="912"/>
      <c r="H6" s="912"/>
      <c r="I6" s="912"/>
      <c r="J6" s="199" t="s">
        <v>0</v>
      </c>
    </row>
    <row r="7" spans="1:17">
      <c r="A7" s="919"/>
      <c r="B7" s="919"/>
      <c r="C7" s="919"/>
      <c r="D7" s="919"/>
      <c r="E7" s="919"/>
      <c r="F7" s="919"/>
      <c r="G7" s="919"/>
      <c r="H7" s="919"/>
      <c r="I7" s="919"/>
      <c r="J7" s="199" t="s">
        <v>0</v>
      </c>
    </row>
    <row r="8" spans="1:17" ht="16.5" thickBot="1">
      <c r="A8" s="929" t="s">
        <v>159</v>
      </c>
      <c r="B8" s="929"/>
      <c r="C8" s="929"/>
      <c r="D8" s="929"/>
      <c r="E8" s="929"/>
      <c r="F8" s="929"/>
      <c r="G8" s="929"/>
      <c r="H8" s="929"/>
      <c r="I8" s="929"/>
      <c r="J8" s="199" t="s">
        <v>0</v>
      </c>
    </row>
    <row r="9" spans="1:17" ht="15.75" customHeight="1">
      <c r="A9" s="924" t="s">
        <v>41</v>
      </c>
      <c r="B9" s="920" t="s">
        <v>190</v>
      </c>
      <c r="C9" s="921"/>
      <c r="D9" s="920" t="s">
        <v>209</v>
      </c>
      <c r="E9" s="930"/>
      <c r="F9" s="920" t="s">
        <v>180</v>
      </c>
      <c r="G9" s="921"/>
      <c r="H9" s="920" t="s">
        <v>191</v>
      </c>
      <c r="I9" s="921"/>
      <c r="J9" s="199" t="s">
        <v>0</v>
      </c>
    </row>
    <row r="10" spans="1:17" ht="53.25" customHeight="1">
      <c r="A10" s="925"/>
      <c r="B10" s="922"/>
      <c r="C10" s="923"/>
      <c r="D10" s="931"/>
      <c r="E10" s="932"/>
      <c r="F10" s="922"/>
      <c r="G10" s="923"/>
      <c r="H10" s="922"/>
      <c r="I10" s="923"/>
      <c r="J10" s="199" t="s">
        <v>0</v>
      </c>
    </row>
    <row r="11" spans="1:17" ht="16.5" thickBot="1">
      <c r="A11" s="926"/>
      <c r="B11" s="138" t="s">
        <v>158</v>
      </c>
      <c r="C11" s="139" t="s">
        <v>160</v>
      </c>
      <c r="D11" s="138" t="s">
        <v>158</v>
      </c>
      <c r="E11" s="139" t="s">
        <v>160</v>
      </c>
      <c r="F11" s="138" t="s">
        <v>158</v>
      </c>
      <c r="G11" s="139" t="s">
        <v>160</v>
      </c>
      <c r="H11" s="138" t="s">
        <v>158</v>
      </c>
      <c r="I11" s="140" t="s">
        <v>160</v>
      </c>
      <c r="J11" s="199" t="s">
        <v>0</v>
      </c>
      <c r="M11" s="16"/>
      <c r="O11" s="16"/>
      <c r="Q11" s="16"/>
    </row>
    <row r="12" spans="1:17">
      <c r="A12" s="134" t="s">
        <v>115</v>
      </c>
      <c r="B12" s="97">
        <v>2</v>
      </c>
      <c r="C12" s="98"/>
      <c r="D12" s="97">
        <v>2</v>
      </c>
      <c r="E12" s="98"/>
      <c r="F12" s="97">
        <v>2</v>
      </c>
      <c r="G12" s="98"/>
      <c r="H12" s="97">
        <f>F12-B12</f>
        <v>0</v>
      </c>
      <c r="I12" s="242"/>
      <c r="J12" s="199" t="s">
        <v>0</v>
      </c>
    </row>
    <row r="13" spans="1:17">
      <c r="A13" s="135" t="s">
        <v>114</v>
      </c>
      <c r="B13" s="97">
        <v>33</v>
      </c>
      <c r="C13" s="98"/>
      <c r="D13" s="97">
        <v>33</v>
      </c>
      <c r="E13" s="98"/>
      <c r="F13" s="97">
        <f>33+1</f>
        <v>34</v>
      </c>
      <c r="G13" s="98"/>
      <c r="H13" s="97">
        <f t="shared" ref="H13:H28" si="0">F13-B13</f>
        <v>1</v>
      </c>
      <c r="I13" s="243"/>
      <c r="J13" s="199" t="s">
        <v>0</v>
      </c>
    </row>
    <row r="14" spans="1:17">
      <c r="A14" s="135" t="s">
        <v>113</v>
      </c>
      <c r="B14" s="97">
        <v>98</v>
      </c>
      <c r="C14" s="98"/>
      <c r="D14" s="97">
        <v>98</v>
      </c>
      <c r="E14" s="98"/>
      <c r="F14" s="97">
        <v>98</v>
      </c>
      <c r="G14" s="98"/>
      <c r="H14" s="97">
        <f t="shared" si="0"/>
        <v>0</v>
      </c>
      <c r="I14" s="243"/>
      <c r="J14" s="199" t="s">
        <v>0</v>
      </c>
    </row>
    <row r="15" spans="1:17">
      <c r="A15" s="135" t="s">
        <v>112</v>
      </c>
      <c r="B15" s="97">
        <v>1052</v>
      </c>
      <c r="C15" s="98"/>
      <c r="D15" s="97">
        <v>1052</v>
      </c>
      <c r="E15" s="98"/>
      <c r="F15" s="97">
        <f>1052-26</f>
        <v>1026</v>
      </c>
      <c r="G15" s="98"/>
      <c r="H15" s="97">
        <f t="shared" si="0"/>
        <v>-26</v>
      </c>
      <c r="I15" s="243"/>
      <c r="J15" s="199" t="s">
        <v>0</v>
      </c>
    </row>
    <row r="16" spans="1:17">
      <c r="A16" s="135" t="s">
        <v>111</v>
      </c>
      <c r="B16" s="97">
        <v>488</v>
      </c>
      <c r="C16" s="98"/>
      <c r="D16" s="97">
        <v>488</v>
      </c>
      <c r="E16" s="98"/>
      <c r="F16" s="97">
        <v>488</v>
      </c>
      <c r="G16" s="98"/>
      <c r="H16" s="97">
        <f t="shared" si="0"/>
        <v>0</v>
      </c>
      <c r="I16" s="243"/>
      <c r="J16" s="199" t="s">
        <v>0</v>
      </c>
    </row>
    <row r="17" spans="1:15">
      <c r="A17" s="135" t="s">
        <v>110</v>
      </c>
      <c r="B17" s="97">
        <v>166</v>
      </c>
      <c r="C17" s="98"/>
      <c r="D17" s="97">
        <f>166</f>
        <v>166</v>
      </c>
      <c r="E17" s="98"/>
      <c r="F17" s="97">
        <f>+D17-23-1</f>
        <v>142</v>
      </c>
      <c r="G17" s="98"/>
      <c r="H17" s="97">
        <f>F17-D17</f>
        <v>-24</v>
      </c>
      <c r="I17" s="243"/>
      <c r="J17" s="199" t="s">
        <v>0</v>
      </c>
    </row>
    <row r="18" spans="1:15">
      <c r="A18" s="135" t="s">
        <v>109</v>
      </c>
      <c r="B18" s="97">
        <v>119</v>
      </c>
      <c r="C18" s="98"/>
      <c r="D18" s="97">
        <v>119</v>
      </c>
      <c r="E18" s="98"/>
      <c r="F18" s="97">
        <v>119</v>
      </c>
      <c r="G18" s="98"/>
      <c r="H18" s="97">
        <f t="shared" si="0"/>
        <v>0</v>
      </c>
      <c r="I18" s="243"/>
      <c r="J18" s="199" t="s">
        <v>0</v>
      </c>
    </row>
    <row r="19" spans="1:15">
      <c r="A19" s="135" t="s">
        <v>108</v>
      </c>
      <c r="B19" s="97">
        <v>164</v>
      </c>
      <c r="C19" s="98"/>
      <c r="D19" s="97">
        <v>164</v>
      </c>
      <c r="E19" s="98"/>
      <c r="F19" s="97">
        <v>164</v>
      </c>
      <c r="G19" s="98"/>
      <c r="H19" s="97">
        <f>F19-B19</f>
        <v>0</v>
      </c>
      <c r="I19" s="243"/>
      <c r="J19" s="199" t="s">
        <v>0</v>
      </c>
    </row>
    <row r="20" spans="1:15">
      <c r="A20" s="135" t="s">
        <v>107</v>
      </c>
      <c r="B20" s="97">
        <v>103</v>
      </c>
      <c r="C20" s="98"/>
      <c r="D20" s="97">
        <v>103</v>
      </c>
      <c r="E20" s="98"/>
      <c r="F20" s="97">
        <v>103</v>
      </c>
      <c r="G20" s="98"/>
      <c r="H20" s="97">
        <f t="shared" si="0"/>
        <v>0</v>
      </c>
      <c r="I20" s="243"/>
      <c r="J20" s="199" t="s">
        <v>0</v>
      </c>
    </row>
    <row r="21" spans="1:15">
      <c r="A21" s="135" t="s">
        <v>106</v>
      </c>
      <c r="B21" s="97">
        <v>251</v>
      </c>
      <c r="C21" s="98"/>
      <c r="D21" s="97">
        <v>251</v>
      </c>
      <c r="E21" s="98"/>
      <c r="F21" s="97">
        <v>251</v>
      </c>
      <c r="G21" s="98"/>
      <c r="H21" s="97">
        <f t="shared" si="0"/>
        <v>0</v>
      </c>
      <c r="I21" s="243"/>
      <c r="J21" s="199" t="s">
        <v>0</v>
      </c>
    </row>
    <row r="22" spans="1:15">
      <c r="A22" s="135" t="s">
        <v>105</v>
      </c>
      <c r="B22" s="97">
        <v>273</v>
      </c>
      <c r="C22" s="98"/>
      <c r="D22" s="97">
        <v>273</v>
      </c>
      <c r="E22" s="98"/>
      <c r="F22" s="97">
        <v>273</v>
      </c>
      <c r="G22" s="98"/>
      <c r="H22" s="97">
        <f t="shared" si="0"/>
        <v>0</v>
      </c>
      <c r="I22" s="243"/>
      <c r="J22" s="199" t="s">
        <v>0</v>
      </c>
    </row>
    <row r="23" spans="1:15">
      <c r="A23" s="135" t="s">
        <v>104</v>
      </c>
      <c r="B23" s="97">
        <v>21</v>
      </c>
      <c r="C23" s="98"/>
      <c r="D23" s="97">
        <v>21</v>
      </c>
      <c r="E23" s="98"/>
      <c r="F23" s="97">
        <v>21</v>
      </c>
      <c r="G23" s="98"/>
      <c r="H23" s="97">
        <f t="shared" si="0"/>
        <v>0</v>
      </c>
      <c r="I23" s="243"/>
      <c r="J23" s="199" t="s">
        <v>0</v>
      </c>
    </row>
    <row r="24" spans="1:15">
      <c r="A24" s="135" t="s">
        <v>102</v>
      </c>
      <c r="B24" s="97">
        <v>6</v>
      </c>
      <c r="C24" s="98"/>
      <c r="D24" s="97">
        <v>6</v>
      </c>
      <c r="E24" s="98"/>
      <c r="F24" s="97">
        <v>6</v>
      </c>
      <c r="G24" s="98"/>
      <c r="H24" s="97">
        <f t="shared" si="0"/>
        <v>0</v>
      </c>
      <c r="I24" s="243"/>
      <c r="J24" s="199" t="s">
        <v>0</v>
      </c>
    </row>
    <row r="25" spans="1:15">
      <c r="A25" s="135" t="s">
        <v>103</v>
      </c>
      <c r="B25" s="152">
        <v>0</v>
      </c>
      <c r="C25" s="98"/>
      <c r="D25" s="152">
        <v>0</v>
      </c>
      <c r="E25" s="98"/>
      <c r="F25" s="97">
        <v>0</v>
      </c>
      <c r="G25" s="98"/>
      <c r="H25" s="97">
        <f t="shared" si="0"/>
        <v>0</v>
      </c>
      <c r="I25" s="243"/>
      <c r="J25" s="199" t="s">
        <v>0</v>
      </c>
    </row>
    <row r="26" spans="1:15">
      <c r="A26" s="135" t="s">
        <v>101</v>
      </c>
      <c r="B26" s="97">
        <v>0</v>
      </c>
      <c r="C26" s="98"/>
      <c r="D26" s="97">
        <v>0</v>
      </c>
      <c r="E26" s="98"/>
      <c r="F26" s="97">
        <v>0</v>
      </c>
      <c r="G26" s="98"/>
      <c r="H26" s="97">
        <f t="shared" si="0"/>
        <v>0</v>
      </c>
      <c r="I26" s="243"/>
      <c r="J26" s="199" t="s">
        <v>0</v>
      </c>
    </row>
    <row r="27" spans="1:15">
      <c r="A27" s="135" t="s">
        <v>100</v>
      </c>
      <c r="B27" s="152">
        <v>0</v>
      </c>
      <c r="C27" s="96"/>
      <c r="D27" s="152">
        <v>0</v>
      </c>
      <c r="E27" s="278"/>
      <c r="F27" s="261">
        <v>0</v>
      </c>
      <c r="G27" s="96"/>
      <c r="H27" s="152">
        <f t="shared" si="0"/>
        <v>0</v>
      </c>
      <c r="I27" s="279"/>
      <c r="J27" s="199" t="s">
        <v>0</v>
      </c>
    </row>
    <row r="28" spans="1:15">
      <c r="A28" s="260" t="s">
        <v>199</v>
      </c>
      <c r="B28" s="261">
        <v>555</v>
      </c>
      <c r="C28" s="280"/>
      <c r="D28" s="261">
        <v>555</v>
      </c>
      <c r="E28" s="280"/>
      <c r="F28" s="281">
        <f>+B28</f>
        <v>555</v>
      </c>
      <c r="G28" s="280"/>
      <c r="H28" s="261">
        <f t="shared" si="0"/>
        <v>0</v>
      </c>
      <c r="I28" s="244"/>
      <c r="J28" s="199"/>
    </row>
    <row r="29" spans="1:15">
      <c r="A29" s="136" t="s">
        <v>186</v>
      </c>
      <c r="B29" s="262">
        <f>SUM(B12:B28)</f>
        <v>3331</v>
      </c>
      <c r="C29" s="338"/>
      <c r="D29" s="339">
        <f>SUM(D12:D28)</f>
        <v>3331</v>
      </c>
      <c r="E29" s="338"/>
      <c r="F29" s="339">
        <f>SUM(F12:F28)</f>
        <v>3282</v>
      </c>
      <c r="G29" s="338"/>
      <c r="H29" s="339">
        <f>SUM(H12:H28)</f>
        <v>-49</v>
      </c>
      <c r="I29" s="245"/>
      <c r="J29" s="199" t="s">
        <v>0</v>
      </c>
      <c r="L29" s="16"/>
    </row>
    <row r="30" spans="1:15">
      <c r="A30" s="137" t="s">
        <v>18</v>
      </c>
      <c r="B30" s="99"/>
      <c r="C30" s="264">
        <v>169659</v>
      </c>
      <c r="D30" s="263"/>
      <c r="E30" s="264">
        <v>169659</v>
      </c>
      <c r="F30" s="100"/>
      <c r="G30" s="65">
        <f>C30</f>
        <v>169659</v>
      </c>
      <c r="H30" s="99"/>
      <c r="I30" s="246"/>
      <c r="J30" s="199" t="s">
        <v>0</v>
      </c>
    </row>
    <row r="31" spans="1:15">
      <c r="A31" s="340" t="s">
        <v>84</v>
      </c>
      <c r="B31" s="341"/>
      <c r="C31" s="264">
        <v>67965</v>
      </c>
      <c r="D31" s="263"/>
      <c r="E31" s="264">
        <v>67983</v>
      </c>
      <c r="F31" s="342"/>
      <c r="G31" s="264">
        <v>67704</v>
      </c>
      <c r="H31" s="263"/>
      <c r="I31" s="343"/>
      <c r="J31" s="344" t="s">
        <v>0</v>
      </c>
    </row>
    <row r="32" spans="1:15" ht="16.5" thickBot="1">
      <c r="A32" s="345" t="s">
        <v>85</v>
      </c>
      <c r="B32" s="346"/>
      <c r="C32" s="347">
        <v>11</v>
      </c>
      <c r="D32" s="265"/>
      <c r="E32" s="347">
        <v>11</v>
      </c>
      <c r="F32" s="265"/>
      <c r="G32" s="347">
        <f>C32</f>
        <v>11</v>
      </c>
      <c r="H32" s="265"/>
      <c r="I32" s="348"/>
      <c r="J32" s="344" t="s">
        <v>22</v>
      </c>
      <c r="M32" s="16"/>
      <c r="O32" s="16"/>
    </row>
    <row r="33" spans="1:18">
      <c r="A33" s="927"/>
      <c r="B33" s="928"/>
      <c r="C33" s="928"/>
      <c r="D33" s="928"/>
      <c r="E33" s="928"/>
      <c r="F33" s="928"/>
      <c r="G33" s="928"/>
      <c r="H33" s="928"/>
      <c r="I33" s="928"/>
      <c r="J33" s="928"/>
      <c r="R33" s="16"/>
    </row>
    <row r="34" spans="1:18">
      <c r="A34" s="11"/>
      <c r="B34" s="11"/>
      <c r="C34" s="11"/>
      <c r="D34" s="11"/>
      <c r="E34" s="11"/>
      <c r="F34" s="11"/>
      <c r="G34" s="11"/>
      <c r="H34" s="11"/>
      <c r="I34" s="11"/>
      <c r="J34" s="200"/>
      <c r="Q34" s="16"/>
    </row>
    <row r="35" spans="1:18">
      <c r="A35" s="56"/>
      <c r="B35" s="50"/>
      <c r="C35" s="50"/>
      <c r="D35" s="50"/>
      <c r="E35" s="50"/>
      <c r="F35" s="50"/>
      <c r="G35" s="50"/>
      <c r="H35" s="50"/>
    </row>
    <row r="36" spans="1:18">
      <c r="A36" s="56"/>
      <c r="B36" s="50"/>
      <c r="C36" s="50"/>
      <c r="D36" s="50"/>
      <c r="E36" s="50"/>
      <c r="F36" s="50"/>
      <c r="G36" s="50"/>
      <c r="H36" s="50"/>
    </row>
    <row r="37" spans="1:18" ht="67.5" customHeight="1">
      <c r="A37" s="723"/>
      <c r="B37" s="723"/>
      <c r="C37" s="723"/>
      <c r="D37" s="723"/>
      <c r="E37" s="723"/>
      <c r="F37" s="723"/>
      <c r="G37" s="723"/>
      <c r="H37" s="723"/>
    </row>
    <row r="38" spans="1:18" ht="33" customHeight="1">
      <c r="A38" s="801"/>
      <c r="B38" s="802"/>
      <c r="C38" s="802"/>
      <c r="D38" s="802"/>
      <c r="E38" s="802"/>
      <c r="F38" s="802"/>
      <c r="G38" s="802"/>
      <c r="H38" s="802"/>
    </row>
    <row r="39" spans="1:18">
      <c r="A39" s="16"/>
      <c r="B39" s="16"/>
      <c r="C39" s="16"/>
      <c r="D39" s="16"/>
      <c r="E39" s="16"/>
      <c r="F39" s="16"/>
      <c r="G39" s="16"/>
      <c r="H39" s="16"/>
    </row>
    <row r="40" spans="1:18" ht="18.95" customHeight="1">
      <c r="A40" s="914"/>
      <c r="B40" s="914"/>
      <c r="C40" s="914"/>
      <c r="D40" s="914"/>
      <c r="E40" s="914"/>
      <c r="F40" s="914"/>
      <c r="G40" s="914"/>
      <c r="H40" s="914"/>
      <c r="I40" s="914"/>
      <c r="J40" s="914"/>
      <c r="K40" s="914"/>
      <c r="L40" s="914"/>
      <c r="M40" s="914"/>
      <c r="N40" s="915"/>
    </row>
  </sheetData>
  <mergeCells count="17">
    <mergeCell ref="D9:E10"/>
    <mergeCell ref="A6:I6"/>
    <mergeCell ref="A5:I5"/>
    <mergeCell ref="A4:I4"/>
    <mergeCell ref="A40:N40"/>
    <mergeCell ref="A1:I1"/>
    <mergeCell ref="A2:I2"/>
    <mergeCell ref="A3:I3"/>
    <mergeCell ref="A37:H37"/>
    <mergeCell ref="A38:H38"/>
    <mergeCell ref="B9:C10"/>
    <mergeCell ref="F9:G10"/>
    <mergeCell ref="H9:I10"/>
    <mergeCell ref="A9:A11"/>
    <mergeCell ref="A33:J33"/>
    <mergeCell ref="A7:I7"/>
    <mergeCell ref="A8:I8"/>
  </mergeCells>
  <phoneticPr fontId="0" type="noConversion"/>
  <printOptions horizontalCentered="1"/>
  <pageMargins left="0.5" right="0.5" top="0.75" bottom="0.55000000000000004" header="0" footer="0"/>
  <pageSetup scale="67" orientation="landscape" horizontalDpi="300" verticalDpi="300" r:id="rId1"/>
  <headerFooter alignWithMargins="0">
    <oddFooter>&amp;C&amp;"Times New Roman,Regular"Exhibit K - Summary of Requirements by Grade</oddFooter>
  </headerFooter>
</worksheet>
</file>

<file path=xl/worksheets/sheet12.xml><?xml version="1.0" encoding="utf-8"?>
<worksheet xmlns="http://schemas.openxmlformats.org/spreadsheetml/2006/main" xmlns:r="http://schemas.openxmlformats.org/officeDocument/2006/relationships">
  <sheetPr codeName="Sheet17"/>
  <dimension ref="A1:AB192"/>
  <sheetViews>
    <sheetView view="pageBreakPreview" zoomScale="75" zoomScaleNormal="75" zoomScaleSheetLayoutView="50" workbookViewId="0">
      <pane xSplit="1" ySplit="9" topLeftCell="B10" activePane="bottomRight" state="frozen"/>
      <selection activeCell="O11" sqref="O11"/>
      <selection pane="topRight" activeCell="O11" sqref="O11"/>
      <selection pane="bottomLeft" activeCell="O11" sqref="O11"/>
      <selection pane="bottomRight" activeCell="A29" sqref="A29"/>
    </sheetView>
  </sheetViews>
  <sheetFormatPr defaultColWidth="8.88671875" defaultRowHeight="15.75"/>
  <cols>
    <col min="1" max="1" width="65.33203125" style="2" customWidth="1"/>
    <col min="2" max="2" width="8.88671875" style="2"/>
    <col min="3" max="3" width="10.109375" style="2" customWidth="1"/>
    <col min="4" max="4" width="0" style="2" hidden="1" customWidth="1"/>
    <col min="5" max="5" width="10.6640625" style="2" hidden="1" customWidth="1"/>
    <col min="6" max="7" width="10.6640625" style="2" customWidth="1"/>
    <col min="8" max="8" width="8.88671875" style="2"/>
    <col min="9" max="9" width="10.5546875" style="2" bestFit="1" customWidth="1"/>
    <col min="10" max="10" width="10.6640625" style="2" customWidth="1"/>
    <col min="11" max="11" width="12.44140625" style="2" customWidth="1"/>
    <col min="12" max="14" width="0" style="2" hidden="1" customWidth="1"/>
    <col min="15" max="15" width="1" style="73" customWidth="1"/>
    <col min="16" max="16" width="8.77734375" customWidth="1"/>
    <col min="17" max="16384" width="8.88671875" style="2"/>
  </cols>
  <sheetData>
    <row r="1" spans="1:15" ht="19.149999999999999" customHeight="1">
      <c r="A1" s="616" t="s">
        <v>120</v>
      </c>
      <c r="B1" s="934"/>
      <c r="C1" s="934"/>
      <c r="D1" s="934"/>
      <c r="E1" s="934"/>
      <c r="F1" s="934"/>
      <c r="G1" s="934"/>
      <c r="H1" s="934"/>
      <c r="I1" s="934"/>
      <c r="J1" s="934"/>
      <c r="K1" s="934"/>
      <c r="O1" s="72" t="s">
        <v>0</v>
      </c>
    </row>
    <row r="2" spans="1:15" ht="19.149999999999999" customHeight="1">
      <c r="A2" s="945"/>
      <c r="B2" s="946"/>
      <c r="C2" s="946"/>
      <c r="D2" s="946"/>
      <c r="E2" s="946"/>
      <c r="F2" s="946"/>
      <c r="G2" s="946"/>
      <c r="H2" s="946"/>
      <c r="I2" s="946"/>
      <c r="J2" s="946"/>
      <c r="K2" s="946"/>
      <c r="O2" s="72" t="s">
        <v>0</v>
      </c>
    </row>
    <row r="3" spans="1:15" ht="18.75">
      <c r="A3" s="947" t="s">
        <v>89</v>
      </c>
      <c r="B3" s="934"/>
      <c r="C3" s="934"/>
      <c r="D3" s="934"/>
      <c r="E3" s="934"/>
      <c r="F3" s="934"/>
      <c r="G3" s="934"/>
      <c r="H3" s="934"/>
      <c r="I3" s="934"/>
      <c r="J3" s="934"/>
      <c r="K3" s="934"/>
      <c r="O3" s="72" t="s">
        <v>0</v>
      </c>
    </row>
    <row r="4" spans="1:15" ht="16.5">
      <c r="A4" s="878" t="str">
        <f>+'B. Summary of Requirements '!A5</f>
        <v>Interagency Crime Drug Enforcement Task Force</v>
      </c>
      <c r="B4" s="934"/>
      <c r="C4" s="934"/>
      <c r="D4" s="934"/>
      <c r="E4" s="934"/>
      <c r="F4" s="934"/>
      <c r="G4" s="934"/>
      <c r="H4" s="934"/>
      <c r="I4" s="934"/>
      <c r="J4" s="934"/>
      <c r="K4" s="934"/>
      <c r="O4" s="72" t="s">
        <v>0</v>
      </c>
    </row>
    <row r="5" spans="1:15" ht="16.5">
      <c r="A5" s="878" t="str">
        <f>+'B. Summary of Requirements '!A6</f>
        <v>Salaries and Expenses</v>
      </c>
      <c r="B5" s="934"/>
      <c r="C5" s="934"/>
      <c r="D5" s="934"/>
      <c r="E5" s="934"/>
      <c r="F5" s="934"/>
      <c r="G5" s="934"/>
      <c r="H5" s="934"/>
      <c r="I5" s="934"/>
      <c r="J5" s="934"/>
      <c r="K5" s="934"/>
      <c r="O5" s="72" t="s">
        <v>0</v>
      </c>
    </row>
    <row r="6" spans="1:15">
      <c r="A6" s="937" t="s">
        <v>142</v>
      </c>
      <c r="B6" s="934"/>
      <c r="C6" s="934"/>
      <c r="D6" s="934"/>
      <c r="E6" s="934"/>
      <c r="F6" s="934"/>
      <c r="G6" s="934"/>
      <c r="H6" s="934"/>
      <c r="I6" s="934"/>
      <c r="J6" s="934"/>
      <c r="K6" s="934"/>
      <c r="O6" s="72" t="s">
        <v>0</v>
      </c>
    </row>
    <row r="7" spans="1:15" ht="11.25" customHeight="1">
      <c r="A7" s="787"/>
      <c r="B7" s="787"/>
      <c r="C7" s="787"/>
      <c r="D7" s="787"/>
      <c r="E7" s="787"/>
      <c r="F7" s="787"/>
      <c r="G7" s="787"/>
      <c r="H7" s="787"/>
      <c r="I7" s="787"/>
      <c r="J7" s="787"/>
      <c r="K7" s="787"/>
      <c r="O7" s="72" t="s">
        <v>0</v>
      </c>
    </row>
    <row r="8" spans="1:15" ht="44.25" customHeight="1">
      <c r="A8" s="935" t="s">
        <v>86</v>
      </c>
      <c r="B8" s="938" t="s">
        <v>216</v>
      </c>
      <c r="C8" s="939"/>
      <c r="D8" s="943" t="s">
        <v>192</v>
      </c>
      <c r="E8" s="944"/>
      <c r="F8" s="943" t="s">
        <v>217</v>
      </c>
      <c r="G8" s="944"/>
      <c r="H8" s="940" t="s">
        <v>180</v>
      </c>
      <c r="I8" s="942"/>
      <c r="J8" s="940" t="s">
        <v>215</v>
      </c>
      <c r="K8" s="941"/>
      <c r="L8" s="6"/>
      <c r="O8" s="72" t="s">
        <v>0</v>
      </c>
    </row>
    <row r="9" spans="1:15" ht="25.5" customHeight="1" thickBot="1">
      <c r="A9" s="936"/>
      <c r="B9" s="149" t="s">
        <v>37</v>
      </c>
      <c r="C9" s="150" t="s">
        <v>160</v>
      </c>
      <c r="D9" s="149" t="s">
        <v>37</v>
      </c>
      <c r="E9" s="150" t="s">
        <v>160</v>
      </c>
      <c r="F9" s="149" t="s">
        <v>37</v>
      </c>
      <c r="G9" s="150" t="s">
        <v>160</v>
      </c>
      <c r="H9" s="149" t="s">
        <v>37</v>
      </c>
      <c r="I9" s="150" t="s">
        <v>160</v>
      </c>
      <c r="J9" s="149" t="s">
        <v>37</v>
      </c>
      <c r="K9" s="151" t="s">
        <v>160</v>
      </c>
      <c r="L9" s="6"/>
      <c r="O9" s="72" t="s">
        <v>0</v>
      </c>
    </row>
    <row r="10" spans="1:15">
      <c r="A10" s="141" t="s">
        <v>16</v>
      </c>
      <c r="B10" s="101">
        <v>3277</v>
      </c>
      <c r="C10" s="180">
        <v>315304</v>
      </c>
      <c r="D10" s="101">
        <v>3277</v>
      </c>
      <c r="E10" s="180">
        <v>315304</v>
      </c>
      <c r="F10" s="104">
        <v>3277</v>
      </c>
      <c r="G10" s="349">
        <v>315304</v>
      </c>
      <c r="H10" s="104">
        <v>3228</v>
      </c>
      <c r="I10" s="349">
        <f>315304+(1620*0.73)+1615-(7634*0.73)+(100*0.73)</f>
        <v>312601.77999999997</v>
      </c>
      <c r="J10" s="104">
        <f>H10-D10</f>
        <v>-49</v>
      </c>
      <c r="K10" s="181">
        <f>I10-G10</f>
        <v>-2702.2200000000303</v>
      </c>
      <c r="L10" s="6"/>
      <c r="O10" s="72" t="s">
        <v>0</v>
      </c>
    </row>
    <row r="11" spans="1:15">
      <c r="A11" s="142" t="s">
        <v>59</v>
      </c>
      <c r="B11" s="101">
        <v>56</v>
      </c>
      <c r="C11" s="102">
        <v>4320</v>
      </c>
      <c r="D11" s="101">
        <v>56</v>
      </c>
      <c r="E11" s="102">
        <v>4320</v>
      </c>
      <c r="F11" s="101">
        <v>56</v>
      </c>
      <c r="G11" s="102">
        <v>4320</v>
      </c>
      <c r="H11" s="101">
        <v>56</v>
      </c>
      <c r="I11" s="102">
        <v>4320</v>
      </c>
      <c r="J11" s="101">
        <f t="shared" ref="J11:J15" si="0">H11-D11</f>
        <v>0</v>
      </c>
      <c r="K11" s="181">
        <f t="shared" ref="K11:K15" si="1">I11-G11</f>
        <v>0</v>
      </c>
      <c r="L11" s="15" t="s">
        <v>35</v>
      </c>
      <c r="M11" s="2" t="s">
        <v>36</v>
      </c>
      <c r="O11" s="72" t="s">
        <v>0</v>
      </c>
    </row>
    <row r="12" spans="1:15">
      <c r="A12" s="142" t="s">
        <v>43</v>
      </c>
      <c r="B12" s="101">
        <v>570</v>
      </c>
      <c r="C12" s="102">
        <v>37017</v>
      </c>
      <c r="D12" s="101">
        <v>570</v>
      </c>
      <c r="E12" s="102">
        <v>37017</v>
      </c>
      <c r="F12" s="101">
        <v>570</v>
      </c>
      <c r="G12" s="102">
        <v>37017</v>
      </c>
      <c r="H12" s="101">
        <v>570</v>
      </c>
      <c r="I12" s="102">
        <v>37017</v>
      </c>
      <c r="J12" s="101">
        <f t="shared" si="0"/>
        <v>0</v>
      </c>
      <c r="K12" s="181">
        <f t="shared" si="1"/>
        <v>0</v>
      </c>
      <c r="L12" s="6">
        <v>93</v>
      </c>
      <c r="O12" s="72" t="s">
        <v>0</v>
      </c>
    </row>
    <row r="13" spans="1:15">
      <c r="A13" s="143" t="s">
        <v>45</v>
      </c>
      <c r="B13" s="107">
        <v>112</v>
      </c>
      <c r="C13" s="108">
        <v>4071</v>
      </c>
      <c r="D13" s="107">
        <v>112</v>
      </c>
      <c r="E13" s="108">
        <v>4071</v>
      </c>
      <c r="F13" s="107">
        <v>112</v>
      </c>
      <c r="G13" s="108">
        <v>4071</v>
      </c>
      <c r="H13" s="107">
        <v>112</v>
      </c>
      <c r="I13" s="108">
        <v>4071</v>
      </c>
      <c r="J13" s="107">
        <f t="shared" si="0"/>
        <v>0</v>
      </c>
      <c r="K13" s="181">
        <f t="shared" si="1"/>
        <v>0</v>
      </c>
      <c r="L13" s="6"/>
      <c r="O13" s="72" t="s">
        <v>0</v>
      </c>
    </row>
    <row r="14" spans="1:15">
      <c r="A14" s="143" t="s">
        <v>44</v>
      </c>
      <c r="B14" s="107">
        <v>458</v>
      </c>
      <c r="C14" s="108">
        <v>32946</v>
      </c>
      <c r="D14" s="107">
        <v>458</v>
      </c>
      <c r="E14" s="108">
        <v>32946</v>
      </c>
      <c r="F14" s="107">
        <v>458</v>
      </c>
      <c r="G14" s="108">
        <v>32946</v>
      </c>
      <c r="H14" s="107">
        <v>458</v>
      </c>
      <c r="I14" s="108">
        <v>32946</v>
      </c>
      <c r="J14" s="107">
        <f t="shared" si="0"/>
        <v>0</v>
      </c>
      <c r="K14" s="181">
        <f t="shared" si="1"/>
        <v>0</v>
      </c>
      <c r="L14" s="6"/>
      <c r="O14" s="72" t="s">
        <v>0</v>
      </c>
    </row>
    <row r="15" spans="1:15">
      <c r="A15" s="144" t="s">
        <v>46</v>
      </c>
      <c r="B15" s="109">
        <v>0</v>
      </c>
      <c r="C15" s="110">
        <v>333</v>
      </c>
      <c r="D15" s="109">
        <v>0</v>
      </c>
      <c r="E15" s="110">
        <v>333</v>
      </c>
      <c r="F15" s="109">
        <v>0</v>
      </c>
      <c r="G15" s="110">
        <v>333</v>
      </c>
      <c r="H15" s="109">
        <v>0</v>
      </c>
      <c r="I15" s="110">
        <f>333+13</f>
        <v>346</v>
      </c>
      <c r="J15" s="109">
        <f t="shared" si="0"/>
        <v>0</v>
      </c>
      <c r="K15" s="181">
        <f t="shared" si="1"/>
        <v>13</v>
      </c>
      <c r="L15" s="6"/>
      <c r="O15" s="72" t="s">
        <v>0</v>
      </c>
    </row>
    <row r="16" spans="1:15">
      <c r="A16" s="145" t="s">
        <v>17</v>
      </c>
      <c r="B16" s="111">
        <f>+B10+B11+B12+B15</f>
        <v>3903</v>
      </c>
      <c r="C16" s="112">
        <f t="shared" ref="C16:K16" si="2">+C10+C11+C12+C15</f>
        <v>356974</v>
      </c>
      <c r="D16" s="111">
        <f>+D10+D11+D12+D15</f>
        <v>3903</v>
      </c>
      <c r="E16" s="112">
        <f t="shared" si="2"/>
        <v>356974</v>
      </c>
      <c r="F16" s="293">
        <f t="shared" si="2"/>
        <v>3903</v>
      </c>
      <c r="G16" s="294">
        <f t="shared" si="2"/>
        <v>356974</v>
      </c>
      <c r="H16" s="293">
        <f t="shared" si="2"/>
        <v>3854</v>
      </c>
      <c r="I16" s="295">
        <f t="shared" si="2"/>
        <v>354284.77999999997</v>
      </c>
      <c r="J16" s="294">
        <f>+J10+J11+J12+J15</f>
        <v>-49</v>
      </c>
      <c r="K16" s="211">
        <f t="shared" si="2"/>
        <v>-2689.2200000000303</v>
      </c>
      <c r="L16" s="17">
        <f>697+630+957+2333</f>
        <v>4617</v>
      </c>
      <c r="M16" s="2">
        <f>2451-93</f>
        <v>2358</v>
      </c>
      <c r="N16" s="2">
        <f>+E16-I16</f>
        <v>2689.2200000000303</v>
      </c>
      <c r="O16" s="72" t="s">
        <v>0</v>
      </c>
    </row>
    <row r="17" spans="1:17">
      <c r="A17" s="142" t="s">
        <v>87</v>
      </c>
      <c r="B17" s="101"/>
      <c r="C17" s="102"/>
      <c r="D17" s="101"/>
      <c r="E17" s="102"/>
      <c r="F17" s="101"/>
      <c r="G17" s="102"/>
      <c r="H17" s="101"/>
      <c r="I17" s="102"/>
      <c r="J17" s="101"/>
      <c r="K17" s="94"/>
      <c r="L17" s="6"/>
      <c r="O17" s="72" t="s">
        <v>0</v>
      </c>
    </row>
    <row r="18" spans="1:17">
      <c r="A18" s="146" t="s">
        <v>48</v>
      </c>
      <c r="B18" s="101"/>
      <c r="C18" s="102">
        <v>120161</v>
      </c>
      <c r="D18" s="101"/>
      <c r="E18" s="102">
        <v>120161</v>
      </c>
      <c r="F18" s="101"/>
      <c r="G18" s="102">
        <v>120161</v>
      </c>
      <c r="H18" s="101"/>
      <c r="I18" s="102">
        <f>120161+(1620*0.27)+1631+391+1533-(7634*0.27)+(100*0.27)</f>
        <v>122119.22</v>
      </c>
      <c r="J18" s="101"/>
      <c r="K18" s="181">
        <f t="shared" ref="K18:K27" si="3">I18-G18</f>
        <v>1958.2200000000012</v>
      </c>
      <c r="L18" s="6">
        <v>359</v>
      </c>
      <c r="M18" s="2">
        <f>1171+93</f>
        <v>1264</v>
      </c>
      <c r="N18" s="2">
        <f t="shared" ref="N18:N28" si="4">+E18-I18</f>
        <v>-1958.2200000000012</v>
      </c>
      <c r="O18" s="72" t="s">
        <v>0</v>
      </c>
    </row>
    <row r="19" spans="1:17">
      <c r="A19" s="146" t="s">
        <v>49</v>
      </c>
      <c r="B19" s="101"/>
      <c r="C19" s="102">
        <v>8323</v>
      </c>
      <c r="D19" s="101"/>
      <c r="E19" s="102">
        <v>8323</v>
      </c>
      <c r="F19" s="101"/>
      <c r="G19" s="102">
        <v>8323</v>
      </c>
      <c r="H19" s="101"/>
      <c r="I19" s="102">
        <v>8323</v>
      </c>
      <c r="J19" s="101"/>
      <c r="K19" s="181">
        <f t="shared" si="3"/>
        <v>0</v>
      </c>
      <c r="L19" s="6"/>
      <c r="M19" s="2">
        <v>110</v>
      </c>
      <c r="N19" s="2">
        <f t="shared" si="4"/>
        <v>0</v>
      </c>
      <c r="O19" s="72" t="s">
        <v>0</v>
      </c>
    </row>
    <row r="20" spans="1:17">
      <c r="A20" s="146" t="s">
        <v>50</v>
      </c>
      <c r="B20" s="101"/>
      <c r="C20" s="102">
        <v>365</v>
      </c>
      <c r="D20" s="101"/>
      <c r="E20" s="102">
        <v>365</v>
      </c>
      <c r="F20" s="101"/>
      <c r="G20" s="102">
        <v>365</v>
      </c>
      <c r="H20" s="101"/>
      <c r="I20" s="102">
        <v>365</v>
      </c>
      <c r="J20" s="101"/>
      <c r="K20" s="181">
        <f t="shared" si="3"/>
        <v>0</v>
      </c>
      <c r="L20" s="6"/>
      <c r="M20" s="2">
        <v>0</v>
      </c>
      <c r="N20" s="2">
        <f t="shared" si="4"/>
        <v>0</v>
      </c>
      <c r="O20" s="72" t="s">
        <v>0</v>
      </c>
    </row>
    <row r="21" spans="1:17">
      <c r="A21" s="146" t="s">
        <v>118</v>
      </c>
      <c r="B21" s="101"/>
      <c r="C21" s="102">
        <v>474</v>
      </c>
      <c r="D21" s="101"/>
      <c r="E21" s="102">
        <v>474</v>
      </c>
      <c r="F21" s="101"/>
      <c r="G21" s="102">
        <v>474</v>
      </c>
      <c r="H21" s="101"/>
      <c r="I21" s="102">
        <f>474+277</f>
        <v>751</v>
      </c>
      <c r="J21" s="101"/>
      <c r="K21" s="181">
        <f t="shared" si="3"/>
        <v>277</v>
      </c>
      <c r="L21" s="6">
        <f>4220-576</f>
        <v>3644</v>
      </c>
      <c r="N21" s="2">
        <f t="shared" si="4"/>
        <v>-277</v>
      </c>
      <c r="O21" s="72" t="s">
        <v>0</v>
      </c>
    </row>
    <row r="22" spans="1:17">
      <c r="A22" s="146" t="s">
        <v>31</v>
      </c>
      <c r="B22" s="101"/>
      <c r="C22" s="102">
        <v>56</v>
      </c>
      <c r="D22" s="101"/>
      <c r="E22" s="102">
        <v>56</v>
      </c>
      <c r="F22" s="101"/>
      <c r="G22" s="102">
        <v>56</v>
      </c>
      <c r="H22" s="101"/>
      <c r="I22" s="102">
        <v>56</v>
      </c>
      <c r="J22" s="101"/>
      <c r="K22" s="181">
        <f t="shared" si="3"/>
        <v>0</v>
      </c>
      <c r="L22" s="6"/>
      <c r="N22" s="2">
        <f t="shared" si="4"/>
        <v>0</v>
      </c>
      <c r="O22" s="72" t="s">
        <v>0</v>
      </c>
    </row>
    <row r="23" spans="1:17">
      <c r="A23" s="146" t="s">
        <v>51</v>
      </c>
      <c r="B23" s="101"/>
      <c r="C23" s="102">
        <v>3294</v>
      </c>
      <c r="D23" s="101"/>
      <c r="E23" s="102">
        <v>3294</v>
      </c>
      <c r="F23" s="101"/>
      <c r="G23" s="102">
        <v>3294</v>
      </c>
      <c r="H23" s="101"/>
      <c r="I23" s="102">
        <v>3294</v>
      </c>
      <c r="J23" s="101"/>
      <c r="K23" s="181">
        <f t="shared" si="3"/>
        <v>0</v>
      </c>
      <c r="L23" s="6">
        <v>332</v>
      </c>
      <c r="M23" s="2">
        <v>175</v>
      </c>
      <c r="N23" s="2">
        <f t="shared" si="4"/>
        <v>0</v>
      </c>
      <c r="O23" s="72" t="s">
        <v>0</v>
      </c>
    </row>
    <row r="24" spans="1:17">
      <c r="A24" s="146" t="s">
        <v>52</v>
      </c>
      <c r="B24" s="101"/>
      <c r="C24" s="102">
        <v>128</v>
      </c>
      <c r="D24" s="101"/>
      <c r="E24" s="102">
        <v>128</v>
      </c>
      <c r="F24" s="101"/>
      <c r="G24" s="102">
        <v>128</v>
      </c>
      <c r="H24" s="101"/>
      <c r="I24" s="102">
        <v>128</v>
      </c>
      <c r="J24" s="101"/>
      <c r="K24" s="181">
        <f t="shared" si="3"/>
        <v>0</v>
      </c>
      <c r="L24" s="6"/>
      <c r="N24" s="2">
        <f t="shared" si="4"/>
        <v>0</v>
      </c>
      <c r="O24" s="72" t="s">
        <v>0</v>
      </c>
    </row>
    <row r="25" spans="1:17">
      <c r="A25" s="146" t="s">
        <v>189</v>
      </c>
      <c r="B25" s="101"/>
      <c r="C25" s="282">
        <f>26845-598</f>
        <v>26247</v>
      </c>
      <c r="D25" s="101"/>
      <c r="E25" s="282">
        <v>26845</v>
      </c>
      <c r="F25" s="101"/>
      <c r="G25" s="282">
        <f>26845+4159-602</f>
        <v>30402</v>
      </c>
      <c r="H25" s="101"/>
      <c r="I25" s="102">
        <f>26845-299+2900-4866</f>
        <v>24580</v>
      </c>
      <c r="J25" s="101"/>
      <c r="K25" s="181">
        <f t="shared" si="3"/>
        <v>-5822</v>
      </c>
      <c r="L25" s="6">
        <v>276</v>
      </c>
      <c r="M25" s="2">
        <v>14853</v>
      </c>
      <c r="N25" s="2">
        <f t="shared" si="4"/>
        <v>2265</v>
      </c>
      <c r="O25" s="72" t="s">
        <v>0</v>
      </c>
    </row>
    <row r="26" spans="1:17">
      <c r="A26" s="146" t="s">
        <v>53</v>
      </c>
      <c r="B26" s="101"/>
      <c r="C26" s="282">
        <v>3249</v>
      </c>
      <c r="D26" s="101"/>
      <c r="E26" s="282">
        <v>3249</v>
      </c>
      <c r="F26" s="101"/>
      <c r="G26" s="102">
        <v>3249</v>
      </c>
      <c r="H26" s="101"/>
      <c r="I26" s="102">
        <v>3249</v>
      </c>
      <c r="J26" s="101"/>
      <c r="K26" s="181">
        <f t="shared" si="3"/>
        <v>0</v>
      </c>
      <c r="L26" s="6"/>
      <c r="M26" s="2">
        <v>85</v>
      </c>
      <c r="N26" s="2">
        <f t="shared" si="4"/>
        <v>0</v>
      </c>
      <c r="O26" s="72" t="s">
        <v>0</v>
      </c>
      <c r="Q26" s="17"/>
    </row>
    <row r="27" spans="1:17">
      <c r="A27" s="146" t="s">
        <v>54</v>
      </c>
      <c r="B27" s="101"/>
      <c r="C27" s="102">
        <v>7643</v>
      </c>
      <c r="D27" s="101"/>
      <c r="E27" s="102">
        <v>7643</v>
      </c>
      <c r="F27" s="101"/>
      <c r="G27" s="102">
        <v>7643</v>
      </c>
      <c r="H27" s="101"/>
      <c r="I27" s="102">
        <v>7643</v>
      </c>
      <c r="J27" s="101"/>
      <c r="K27" s="181">
        <f t="shared" si="3"/>
        <v>0</v>
      </c>
      <c r="L27" s="6"/>
      <c r="M27" s="2">
        <v>37758</v>
      </c>
      <c r="N27" s="2">
        <f t="shared" si="4"/>
        <v>0</v>
      </c>
      <c r="O27" s="72" t="s">
        <v>0</v>
      </c>
    </row>
    <row r="28" spans="1:17">
      <c r="A28" s="147" t="s">
        <v>55</v>
      </c>
      <c r="B28" s="70"/>
      <c r="C28" s="408">
        <f>SUM(C16:C27)</f>
        <v>526914</v>
      </c>
      <c r="D28" s="70"/>
      <c r="E28" s="43">
        <f>SUM(E16:E27)</f>
        <v>527512</v>
      </c>
      <c r="F28" s="101"/>
      <c r="G28" s="43">
        <f>SUM(G16:G27)</f>
        <v>531069</v>
      </c>
      <c r="H28" s="70"/>
      <c r="I28" s="43">
        <f>SUM(I16:I27)</f>
        <v>524793</v>
      </c>
      <c r="J28" s="70"/>
      <c r="K28" s="42">
        <f>SUM(K16:K27)</f>
        <v>-6276.0000000000291</v>
      </c>
      <c r="L28" s="6">
        <f>SUM(L12:L27)</f>
        <v>9321</v>
      </c>
      <c r="M28" s="2">
        <f>SUM(M16:M27)</f>
        <v>56603</v>
      </c>
      <c r="N28" s="2">
        <f t="shared" si="4"/>
        <v>2719</v>
      </c>
      <c r="O28" s="72" t="s">
        <v>0</v>
      </c>
    </row>
    <row r="29" spans="1:17" ht="16.899999999999999" customHeight="1">
      <c r="A29" s="148" t="s">
        <v>56</v>
      </c>
      <c r="B29" s="104"/>
      <c r="C29" s="105">
        <v>-2207</v>
      </c>
      <c r="D29" s="104"/>
      <c r="E29" s="105"/>
      <c r="F29" s="70"/>
      <c r="G29" s="180">
        <v>-4159</v>
      </c>
      <c r="H29" s="104"/>
      <c r="I29" s="105"/>
      <c r="J29" s="104"/>
      <c r="K29" s="106"/>
      <c r="L29" s="6"/>
      <c r="O29" s="72" t="s">
        <v>0</v>
      </c>
      <c r="Q29" s="236"/>
    </row>
    <row r="30" spans="1:17">
      <c r="A30" s="148" t="s">
        <v>57</v>
      </c>
      <c r="B30" s="104"/>
      <c r="C30" s="105">
        <v>4257</v>
      </c>
      <c r="D30" s="104"/>
      <c r="E30" s="105"/>
      <c r="F30" s="104"/>
      <c r="G30" s="105"/>
      <c r="H30" s="104"/>
      <c r="I30" s="105"/>
      <c r="J30" s="104"/>
      <c r="K30" s="106"/>
      <c r="L30" s="6"/>
      <c r="O30" s="72" t="s">
        <v>0</v>
      </c>
      <c r="Q30" s="236"/>
    </row>
    <row r="31" spans="1:17">
      <c r="A31" s="148" t="s">
        <v>58</v>
      </c>
      <c r="B31" s="104"/>
      <c r="C31" s="105">
        <v>-2054</v>
      </c>
      <c r="D31" s="104"/>
      <c r="E31" s="105"/>
      <c r="F31" s="104"/>
      <c r="G31" s="105"/>
      <c r="H31" s="104"/>
      <c r="I31" s="105"/>
      <c r="J31" s="104"/>
      <c r="K31" s="106"/>
      <c r="L31" s="6"/>
      <c r="O31" s="72" t="s">
        <v>0</v>
      </c>
      <c r="Q31" s="236"/>
    </row>
    <row r="32" spans="1:17">
      <c r="A32" s="603" t="s">
        <v>220</v>
      </c>
      <c r="B32" s="604"/>
      <c r="C32" s="605">
        <v>602</v>
      </c>
      <c r="D32" s="604"/>
      <c r="E32" s="605"/>
      <c r="F32" s="604"/>
      <c r="G32" s="605">
        <v>602</v>
      </c>
      <c r="H32" s="604"/>
      <c r="I32" s="605"/>
      <c r="J32" s="604"/>
      <c r="K32" s="606"/>
      <c r="L32" s="6"/>
      <c r="O32" s="72"/>
      <c r="P32" s="541"/>
      <c r="Q32" s="236"/>
    </row>
    <row r="33" spans="1:28" ht="16.5" customHeight="1" thickBot="1">
      <c r="A33" s="203" t="s">
        <v>1</v>
      </c>
      <c r="B33" s="204"/>
      <c r="C33" s="205">
        <f>SUM(C28:C32)</f>
        <v>527512</v>
      </c>
      <c r="D33" s="204"/>
      <c r="E33" s="205">
        <f>SUM(E28:E31)</f>
        <v>527512</v>
      </c>
      <c r="F33" s="283"/>
      <c r="G33" s="284">
        <f>SUM(G28:G32)</f>
        <v>527512</v>
      </c>
      <c r="H33" s="204"/>
      <c r="I33" s="205">
        <f>SUM(I28:I31)</f>
        <v>524793</v>
      </c>
      <c r="J33" s="204"/>
      <c r="K33" s="206"/>
      <c r="L33" s="6"/>
      <c r="O33" s="72" t="s">
        <v>0</v>
      </c>
      <c r="Q33" s="933"/>
      <c r="R33" s="933"/>
      <c r="S33" s="933"/>
      <c r="T33" s="933"/>
      <c r="U33" s="933"/>
      <c r="V33" s="933"/>
      <c r="W33" s="933"/>
      <c r="X33" s="933"/>
      <c r="Y33" s="933"/>
      <c r="Z33" s="933"/>
      <c r="AA33" s="933"/>
      <c r="AB33" s="933"/>
    </row>
    <row r="34" spans="1:28">
      <c r="A34" s="207"/>
      <c r="B34" s="208"/>
      <c r="C34" s="209"/>
      <c r="D34" s="208"/>
      <c r="E34" s="209"/>
      <c r="F34" s="208"/>
      <c r="G34" s="210"/>
      <c r="H34" s="208"/>
      <c r="I34" s="209"/>
      <c r="J34" s="208"/>
      <c r="K34" s="210"/>
      <c r="L34" s="6"/>
      <c r="O34" s="72"/>
      <c r="Q34" s="933"/>
      <c r="R34" s="933"/>
      <c r="S34" s="933"/>
      <c r="T34" s="933"/>
      <c r="U34" s="933"/>
      <c r="V34" s="933"/>
      <c r="W34" s="933"/>
      <c r="X34" s="933"/>
      <c r="Y34" s="933"/>
      <c r="Z34" s="933"/>
      <c r="AA34" s="933"/>
      <c r="AB34" s="933"/>
    </row>
    <row r="35" spans="1:28">
      <c r="A35" s="202" t="s">
        <v>153</v>
      </c>
      <c r="B35" s="101"/>
      <c r="C35" s="102"/>
      <c r="D35" s="101"/>
      <c r="E35" s="102"/>
      <c r="F35" s="285"/>
      <c r="G35" s="102"/>
      <c r="H35" s="101"/>
      <c r="I35" s="102"/>
      <c r="J35" s="101"/>
      <c r="K35" s="94"/>
      <c r="L35" s="6"/>
      <c r="O35" s="72" t="s">
        <v>0</v>
      </c>
      <c r="Q35" s="933"/>
      <c r="R35" s="933"/>
      <c r="S35" s="933"/>
      <c r="T35" s="933"/>
      <c r="U35" s="933"/>
      <c r="V35" s="933"/>
      <c r="W35" s="933"/>
      <c r="X35" s="933"/>
      <c r="Y35" s="933"/>
      <c r="Z35" s="933"/>
      <c r="AA35" s="933"/>
      <c r="AB35" s="933"/>
    </row>
    <row r="36" spans="1:28">
      <c r="A36" s="146" t="s">
        <v>47</v>
      </c>
      <c r="B36" s="103">
        <v>0</v>
      </c>
      <c r="C36" s="180">
        <v>0</v>
      </c>
      <c r="D36" s="103">
        <v>0</v>
      </c>
      <c r="E36" s="180">
        <v>0</v>
      </c>
      <c r="F36" s="286"/>
      <c r="G36" s="180"/>
      <c r="H36" s="103">
        <v>0</v>
      </c>
      <c r="I36" s="180">
        <v>0</v>
      </c>
      <c r="J36" s="104">
        <f>H36+D36</f>
        <v>0</v>
      </c>
      <c r="K36" s="181">
        <f>E36+I36</f>
        <v>0</v>
      </c>
      <c r="L36" s="6"/>
      <c r="O36" s="72" t="s">
        <v>0</v>
      </c>
      <c r="Q36" s="236"/>
    </row>
    <row r="37" spans="1:28">
      <c r="A37" s="142" t="s">
        <v>2</v>
      </c>
      <c r="B37" s="101"/>
      <c r="C37" s="180">
        <v>0</v>
      </c>
      <c r="D37" s="101"/>
      <c r="E37" s="180">
        <v>0</v>
      </c>
      <c r="F37" s="286"/>
      <c r="G37" s="180"/>
      <c r="H37" s="101"/>
      <c r="I37" s="180">
        <v>0</v>
      </c>
      <c r="J37" s="104"/>
      <c r="K37" s="181">
        <f>E37+I37</f>
        <v>0</v>
      </c>
      <c r="L37" s="6"/>
      <c r="O37" s="72" t="s">
        <v>0</v>
      </c>
    </row>
    <row r="38" spans="1:28">
      <c r="A38" s="144" t="s">
        <v>3</v>
      </c>
      <c r="B38" s="119"/>
      <c r="C38" s="224">
        <v>0</v>
      </c>
      <c r="D38" s="119"/>
      <c r="E38" s="224">
        <v>0</v>
      </c>
      <c r="F38" s="287"/>
      <c r="G38" s="224"/>
      <c r="H38" s="119"/>
      <c r="I38" s="224">
        <v>0</v>
      </c>
      <c r="J38" s="120"/>
      <c r="K38" s="225">
        <f>E38+I38</f>
        <v>0</v>
      </c>
      <c r="L38" s="6"/>
      <c r="O38" s="72" t="s">
        <v>0</v>
      </c>
    </row>
    <row r="39" spans="1:28">
      <c r="A39" s="64"/>
      <c r="B39" s="51"/>
      <c r="C39" s="51"/>
      <c r="D39" s="51"/>
      <c r="E39" s="51"/>
      <c r="F39" s="51"/>
      <c r="G39" s="51"/>
      <c r="H39" s="51"/>
      <c r="I39" s="51"/>
      <c r="J39" s="51"/>
      <c r="K39" s="51"/>
      <c r="L39" s="6"/>
      <c r="O39" s="72" t="s">
        <v>22</v>
      </c>
    </row>
    <row r="40" spans="1:28">
      <c r="A40" s="955"/>
      <c r="B40" s="956"/>
      <c r="C40" s="956"/>
      <c r="D40" s="956"/>
      <c r="E40" s="956"/>
      <c r="F40" s="956"/>
      <c r="G40" s="956"/>
      <c r="H40" s="956"/>
      <c r="I40" s="956"/>
      <c r="J40" s="956"/>
      <c r="K40" s="956"/>
      <c r="L40" s="956"/>
      <c r="M40" s="956"/>
      <c r="N40" s="956"/>
      <c r="O40" s="956"/>
    </row>
    <row r="41" spans="1:28" s="236" customFormat="1">
      <c r="J41" s="13"/>
      <c r="K41" s="13"/>
      <c r="L41" s="16"/>
      <c r="O41" s="237"/>
      <c r="P41" s="238"/>
    </row>
    <row r="42" spans="1:28" s="236" customFormat="1" ht="18.75">
      <c r="A42" s="952" t="s">
        <v>159</v>
      </c>
      <c r="B42" s="952"/>
      <c r="C42" s="952"/>
      <c r="D42" s="952"/>
      <c r="E42" s="952"/>
      <c r="F42" s="952"/>
      <c r="G42" s="952"/>
      <c r="H42" s="952"/>
      <c r="I42" s="952"/>
      <c r="J42" s="952"/>
      <c r="K42" s="952"/>
      <c r="L42" s="16"/>
      <c r="O42" s="237"/>
      <c r="P42" s="238"/>
    </row>
    <row r="43" spans="1:28" s="16" customFormat="1" ht="27" customHeight="1">
      <c r="A43" s="957"/>
      <c r="B43" s="957"/>
      <c r="C43" s="957"/>
      <c r="D43" s="957"/>
      <c r="E43" s="957"/>
      <c r="F43" s="957"/>
      <c r="G43" s="957"/>
      <c r="H43" s="957"/>
      <c r="I43" s="957"/>
      <c r="J43" s="957"/>
      <c r="K43" s="957"/>
      <c r="O43" s="200"/>
      <c r="P43" s="240"/>
    </row>
    <row r="44" spans="1:28" s="16" customFormat="1" ht="27" customHeight="1">
      <c r="A44" s="957"/>
      <c r="B44" s="957"/>
      <c r="C44" s="957"/>
      <c r="D44" s="957"/>
      <c r="E44" s="957"/>
      <c r="F44" s="957"/>
      <c r="G44" s="957"/>
      <c r="H44" s="957"/>
      <c r="I44" s="957"/>
      <c r="J44" s="957"/>
      <c r="K44" s="957"/>
      <c r="O44" s="200"/>
      <c r="P44" s="240"/>
    </row>
    <row r="45" spans="1:28" s="16" customFormat="1" ht="27" customHeight="1">
      <c r="A45" s="957"/>
      <c r="B45" s="957"/>
      <c r="C45" s="957"/>
      <c r="D45" s="957"/>
      <c r="E45" s="957"/>
      <c r="F45" s="957"/>
      <c r="G45" s="957"/>
      <c r="H45" s="957"/>
      <c r="I45" s="957"/>
      <c r="J45" s="957"/>
      <c r="K45" s="957"/>
      <c r="O45" s="200"/>
      <c r="P45" s="240"/>
    </row>
    <row r="46" spans="1:28" s="16" customFormat="1" ht="35.1" customHeight="1">
      <c r="A46" s="950"/>
      <c r="B46" s="950"/>
      <c r="C46" s="950"/>
      <c r="D46" s="950"/>
      <c r="E46" s="950"/>
      <c r="F46" s="950"/>
      <c r="G46" s="950"/>
      <c r="H46" s="950"/>
      <c r="I46" s="950"/>
      <c r="J46" s="950"/>
      <c r="K46" s="950"/>
      <c r="O46" s="200"/>
      <c r="P46" s="240"/>
    </row>
    <row r="47" spans="1:28" s="16" customFormat="1" ht="39.75" customHeight="1">
      <c r="A47" s="951"/>
      <c r="B47" s="951"/>
      <c r="C47" s="951"/>
      <c r="D47" s="951"/>
      <c r="E47" s="951"/>
      <c r="F47" s="951"/>
      <c r="G47" s="951"/>
      <c r="H47" s="951"/>
      <c r="I47" s="951"/>
      <c r="J47" s="951"/>
      <c r="K47" s="951"/>
      <c r="O47" s="200"/>
      <c r="P47" s="240"/>
    </row>
    <row r="48" spans="1:28" s="16" customFormat="1" ht="27" customHeight="1">
      <c r="A48" s="951"/>
      <c r="B48" s="951"/>
      <c r="C48" s="951"/>
      <c r="D48" s="951"/>
      <c r="E48" s="951"/>
      <c r="F48" s="951"/>
      <c r="G48" s="951"/>
      <c r="H48" s="951"/>
      <c r="I48" s="951"/>
      <c r="J48" s="951"/>
      <c r="K48" s="951"/>
      <c r="O48" s="200"/>
      <c r="P48" s="240"/>
    </row>
    <row r="49" spans="1:16" s="16" customFormat="1" ht="39.75" customHeight="1">
      <c r="A49" s="951"/>
      <c r="B49" s="951"/>
      <c r="C49" s="951"/>
      <c r="D49" s="951"/>
      <c r="E49" s="951"/>
      <c r="F49" s="951"/>
      <c r="G49" s="951"/>
      <c r="H49" s="951"/>
      <c r="I49" s="951"/>
      <c r="J49" s="951"/>
      <c r="K49" s="951"/>
      <c r="O49" s="200"/>
      <c r="P49" s="240"/>
    </row>
    <row r="50" spans="1:16" s="16" customFormat="1" ht="27" customHeight="1">
      <c r="A50" s="953"/>
      <c r="B50" s="953"/>
      <c r="C50" s="953"/>
      <c r="D50" s="953"/>
      <c r="E50" s="953"/>
      <c r="F50" s="953"/>
      <c r="G50" s="953"/>
      <c r="H50" s="953"/>
      <c r="I50" s="953"/>
      <c r="J50" s="953"/>
      <c r="K50" s="953"/>
      <c r="L50" s="953"/>
      <c r="M50" s="953"/>
      <c r="N50" s="953"/>
      <c r="O50" s="953"/>
      <c r="P50" s="954"/>
    </row>
    <row r="51" spans="1:16" s="16" customFormat="1" ht="22.9" customHeight="1">
      <c r="A51" s="239"/>
      <c r="B51" s="949"/>
      <c r="C51" s="949"/>
      <c r="D51" s="949"/>
      <c r="E51" s="949"/>
      <c r="F51" s="949"/>
      <c r="G51" s="949"/>
      <c r="H51" s="949"/>
      <c r="I51" s="949"/>
      <c r="J51" s="949"/>
      <c r="K51" s="949"/>
      <c r="O51" s="200"/>
      <c r="P51" s="240"/>
    </row>
    <row r="52" spans="1:16" s="16" customFormat="1">
      <c r="A52" s="239"/>
      <c r="B52" s="239"/>
      <c r="C52" s="239"/>
      <c r="D52" s="239"/>
      <c r="E52" s="239"/>
      <c r="F52" s="239"/>
      <c r="G52" s="239"/>
      <c r="H52" s="239"/>
      <c r="I52" s="239"/>
      <c r="J52" s="40"/>
      <c r="K52" s="41"/>
      <c r="O52" s="200"/>
      <c r="P52" s="240"/>
    </row>
    <row r="53" spans="1:16" s="236" customFormat="1">
      <c r="A53" s="241"/>
      <c r="B53" s="241"/>
      <c r="C53" s="241"/>
      <c r="D53" s="241"/>
      <c r="E53" s="241"/>
      <c r="F53" s="241"/>
      <c r="G53" s="241"/>
      <c r="H53" s="241"/>
      <c r="I53" s="241"/>
      <c r="J53" s="41"/>
      <c r="K53" s="41"/>
      <c r="L53" s="16"/>
      <c r="O53" s="237"/>
      <c r="P53" s="238"/>
    </row>
    <row r="54" spans="1:16" s="236" customFormat="1">
      <c r="A54" s="241"/>
      <c r="B54" s="241"/>
      <c r="C54" s="241"/>
      <c r="D54" s="241"/>
      <c r="E54" s="241"/>
      <c r="F54" s="241"/>
      <c r="G54" s="241"/>
      <c r="H54" s="241"/>
      <c r="I54" s="241"/>
      <c r="J54" s="41"/>
      <c r="K54" s="41"/>
      <c r="L54" s="16"/>
      <c r="O54" s="237"/>
      <c r="P54" s="238"/>
    </row>
    <row r="55" spans="1:16" s="236" customFormat="1" ht="65.45" customHeight="1">
      <c r="A55" s="241"/>
      <c r="B55" s="948"/>
      <c r="C55" s="948"/>
      <c r="D55" s="948"/>
      <c r="E55" s="948"/>
      <c r="F55" s="948"/>
      <c r="G55" s="948"/>
      <c r="H55" s="948"/>
      <c r="I55" s="948"/>
      <c r="J55" s="948"/>
      <c r="K55" s="948"/>
      <c r="L55" s="16"/>
      <c r="O55" s="237"/>
      <c r="P55" s="238"/>
    </row>
    <row r="56" spans="1:16">
      <c r="J56" s="11"/>
      <c r="K56" s="11"/>
      <c r="L56" s="6"/>
    </row>
    <row r="57" spans="1:16">
      <c r="J57" s="11"/>
      <c r="K57" s="68"/>
      <c r="L57" s="6"/>
    </row>
    <row r="58" spans="1:16">
      <c r="J58" s="11"/>
      <c r="K58" s="11"/>
      <c r="L58" s="6"/>
    </row>
    <row r="59" spans="1:16">
      <c r="J59" s="11"/>
      <c r="K59" s="11"/>
      <c r="L59" s="6"/>
    </row>
    <row r="60" spans="1:16">
      <c r="J60" s="11"/>
      <c r="K60" s="11"/>
      <c r="L60" s="6"/>
    </row>
    <row r="61" spans="1:16">
      <c r="J61" s="11"/>
      <c r="K61" s="11"/>
      <c r="L61" s="6"/>
    </row>
    <row r="62" spans="1:16">
      <c r="J62" s="11"/>
      <c r="K62" s="11"/>
      <c r="L62" s="6"/>
    </row>
    <row r="63" spans="1:16">
      <c r="J63" s="11"/>
      <c r="K63" s="11"/>
      <c r="L63" s="6"/>
    </row>
    <row r="64" spans="1:16">
      <c r="J64" s="11"/>
      <c r="K64" s="11"/>
      <c r="L64" s="6"/>
    </row>
    <row r="65" spans="10:12">
      <c r="J65" s="11"/>
      <c r="K65" s="11"/>
      <c r="L65" s="6"/>
    </row>
    <row r="66" spans="10:12">
      <c r="J66" s="11"/>
      <c r="K66" s="11"/>
      <c r="L66" s="6"/>
    </row>
    <row r="67" spans="10:12">
      <c r="J67" s="11"/>
      <c r="K67" s="11"/>
      <c r="L67" s="6"/>
    </row>
    <row r="68" spans="10:12">
      <c r="J68" s="11"/>
      <c r="K68" s="12"/>
      <c r="L68" s="6"/>
    </row>
    <row r="69" spans="10:12">
      <c r="J69" s="11"/>
      <c r="K69" s="12"/>
      <c r="L69" s="6"/>
    </row>
    <row r="70" spans="10:12">
      <c r="J70" s="11"/>
      <c r="K70" s="11"/>
      <c r="L70" s="6"/>
    </row>
    <row r="71" spans="10:12">
      <c r="J71" s="11"/>
      <c r="K71" s="11"/>
      <c r="L71" s="6"/>
    </row>
    <row r="72" spans="10:12">
      <c r="J72" s="11"/>
      <c r="K72" s="11"/>
      <c r="L72" s="6"/>
    </row>
    <row r="73" spans="10:12">
      <c r="J73" s="11"/>
      <c r="K73" s="11"/>
      <c r="L73" s="6"/>
    </row>
    <row r="74" spans="10:12">
      <c r="J74" s="11"/>
      <c r="K74" s="11"/>
      <c r="L74" s="6"/>
    </row>
    <row r="75" spans="10:12">
      <c r="J75" s="11"/>
      <c r="K75" s="11"/>
      <c r="L75" s="6"/>
    </row>
    <row r="76" spans="10:12">
      <c r="J76" s="11"/>
      <c r="K76" s="11"/>
      <c r="L76" s="6"/>
    </row>
    <row r="77" spans="10:12">
      <c r="J77" s="11"/>
      <c r="K77" s="11"/>
      <c r="L77" s="6"/>
    </row>
    <row r="78" spans="10:12">
      <c r="J78" s="11"/>
      <c r="K78" s="11"/>
      <c r="L78" s="6"/>
    </row>
    <row r="79" spans="10:12">
      <c r="J79" s="11"/>
      <c r="K79" s="11"/>
      <c r="L79" s="6"/>
    </row>
    <row r="80" spans="10:12">
      <c r="J80" s="11"/>
      <c r="K80" s="11"/>
      <c r="L80" s="6"/>
    </row>
    <row r="81" spans="10:12">
      <c r="J81" s="11"/>
      <c r="K81" s="11"/>
      <c r="L81" s="6"/>
    </row>
    <row r="82" spans="10:12">
      <c r="J82" s="11"/>
      <c r="K82" s="11"/>
      <c r="L82" s="6"/>
    </row>
    <row r="83" spans="10:12">
      <c r="J83" s="14"/>
      <c r="K83" s="11"/>
      <c r="L83" s="6"/>
    </row>
    <row r="84" spans="10:12">
      <c r="J84" s="6"/>
      <c r="K84" s="6"/>
      <c r="L84" s="6"/>
    </row>
    <row r="85" spans="10:12">
      <c r="J85" s="5"/>
      <c r="K85" s="5"/>
      <c r="L85" s="6"/>
    </row>
    <row r="86" spans="10:12">
      <c r="J86" s="5"/>
      <c r="K86" s="5"/>
      <c r="L86" s="6"/>
    </row>
    <row r="87" spans="10:12">
      <c r="J87" s="5"/>
      <c r="K87" s="5"/>
      <c r="L87" s="6"/>
    </row>
    <row r="88" spans="10:12">
      <c r="J88" s="5"/>
      <c r="K88" s="5"/>
      <c r="L88" s="6"/>
    </row>
    <row r="89" spans="10:12">
      <c r="L89" s="6"/>
    </row>
    <row r="90" spans="10:12">
      <c r="L90" s="6"/>
    </row>
    <row r="192" spans="1:1">
      <c r="A192" s="2" t="s">
        <v>116</v>
      </c>
    </row>
  </sheetData>
  <mergeCells count="26">
    <mergeCell ref="A1:K1"/>
    <mergeCell ref="A2:K2"/>
    <mergeCell ref="A3:K3"/>
    <mergeCell ref="A4:K4"/>
    <mergeCell ref="B55:K55"/>
    <mergeCell ref="B51:K51"/>
    <mergeCell ref="A46:K46"/>
    <mergeCell ref="A48:K48"/>
    <mergeCell ref="A49:K49"/>
    <mergeCell ref="A42:K42"/>
    <mergeCell ref="A50:P50"/>
    <mergeCell ref="A40:O40"/>
    <mergeCell ref="A43:K43"/>
    <mergeCell ref="A44:K44"/>
    <mergeCell ref="A45:K45"/>
    <mergeCell ref="A47:K47"/>
    <mergeCell ref="Q33:AB35"/>
    <mergeCell ref="A7:K7"/>
    <mergeCell ref="A5:K5"/>
    <mergeCell ref="A8:A9"/>
    <mergeCell ref="A6:K6"/>
    <mergeCell ref="B8:C8"/>
    <mergeCell ref="J8:K8"/>
    <mergeCell ref="H8:I8"/>
    <mergeCell ref="D8:E8"/>
    <mergeCell ref="F8:G8"/>
  </mergeCells>
  <phoneticPr fontId="0" type="noConversion"/>
  <printOptions horizontalCentered="1"/>
  <pageMargins left="0.5" right="0.5" top="0.75" bottom="0.25" header="0.5" footer="0.5"/>
  <pageSetup scale="63" orientation="landscape" r:id="rId1"/>
  <headerFooter alignWithMargins="0">
    <oddFooter>&amp;C&amp;"Times New Roman,Regular"Exhibit L - Summary of Requirements by Object Class</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K30"/>
  <sheetViews>
    <sheetView view="pageBreakPreview" zoomScale="60" zoomScaleNormal="100" workbookViewId="0">
      <selection activeCell="A25" sqref="A21:J25"/>
    </sheetView>
  </sheetViews>
  <sheetFormatPr defaultColWidth="8.77734375" defaultRowHeight="15"/>
  <cols>
    <col min="1" max="6" width="8.77734375" style="289"/>
    <col min="7" max="7" width="21.44140625" style="289" customWidth="1"/>
    <col min="8" max="8" width="8.77734375" style="289"/>
    <col min="9" max="9" width="8.77734375" style="406"/>
    <col min="10" max="10" width="53" style="289" customWidth="1"/>
    <col min="11" max="11" width="0" style="289" hidden="1" customWidth="1"/>
    <col min="12" max="16384" width="8.77734375" style="289"/>
  </cols>
  <sheetData>
    <row r="1" spans="1:11" ht="15.75">
      <c r="A1" s="443" t="s">
        <v>238</v>
      </c>
      <c r="K1" s="406" t="s">
        <v>0</v>
      </c>
    </row>
    <row r="2" spans="1:11" ht="15.75">
      <c r="A2" s="444"/>
      <c r="K2" s="406" t="s">
        <v>0</v>
      </c>
    </row>
    <row r="3" spans="1:11" ht="20.25">
      <c r="A3" s="407"/>
      <c r="B3" s="445"/>
      <c r="C3" s="445"/>
      <c r="D3" s="445"/>
      <c r="E3" s="445"/>
      <c r="F3" s="445"/>
      <c r="G3" s="445"/>
      <c r="H3" s="445"/>
      <c r="I3" s="445"/>
      <c r="J3" s="445"/>
      <c r="K3" s="406" t="s">
        <v>0</v>
      </c>
    </row>
    <row r="4" spans="1:11" ht="20.25">
      <c r="A4" s="407"/>
      <c r="B4" s="445"/>
      <c r="C4" s="445"/>
      <c r="D4" s="445"/>
      <c r="E4" s="445"/>
      <c r="F4" s="445"/>
      <c r="G4" s="445"/>
      <c r="H4" s="445"/>
      <c r="I4" s="445"/>
      <c r="J4" s="445"/>
      <c r="K4" s="406" t="s">
        <v>0</v>
      </c>
    </row>
    <row r="5" spans="1:11" ht="20.25">
      <c r="A5" s="960" t="str">
        <f>+'B. Summary of Requirements '!A45:X45</f>
        <v>Interagency Crime Drug Enforcement Task Force</v>
      </c>
      <c r="B5" s="769"/>
      <c r="C5" s="769"/>
      <c r="D5" s="769"/>
      <c r="E5" s="769"/>
      <c r="F5" s="769"/>
      <c r="G5" s="769"/>
      <c r="H5" s="769"/>
      <c r="I5" s="769"/>
      <c r="J5" s="769"/>
      <c r="K5" s="406" t="s">
        <v>0</v>
      </c>
    </row>
    <row r="6" spans="1:11">
      <c r="A6" s="445"/>
      <c r="B6" s="445"/>
      <c r="C6" s="445"/>
      <c r="D6" s="445"/>
      <c r="E6" s="445"/>
      <c r="F6" s="445"/>
      <c r="G6" s="445"/>
      <c r="H6" s="445"/>
      <c r="I6" s="445"/>
      <c r="J6" s="445"/>
      <c r="K6" s="406" t="s">
        <v>0</v>
      </c>
    </row>
    <row r="7" spans="1:11" ht="15.75">
      <c r="A7" s="961" t="s">
        <v>143</v>
      </c>
      <c r="B7" s="962"/>
      <c r="C7" s="962"/>
      <c r="D7" s="962"/>
      <c r="E7" s="962"/>
      <c r="F7" s="962"/>
      <c r="G7" s="962"/>
      <c r="H7" s="962"/>
      <c r="I7" s="962"/>
      <c r="J7" s="962"/>
      <c r="K7" s="406" t="s">
        <v>0</v>
      </c>
    </row>
    <row r="8" spans="1:11" ht="15.75">
      <c r="A8" s="963" t="s">
        <v>142</v>
      </c>
      <c r="B8" s="964"/>
      <c r="C8" s="964"/>
      <c r="D8" s="964"/>
      <c r="E8" s="964"/>
      <c r="F8" s="964"/>
      <c r="G8" s="964"/>
      <c r="H8" s="964"/>
      <c r="I8" s="964"/>
      <c r="J8" s="964"/>
      <c r="K8" s="406" t="s">
        <v>0</v>
      </c>
    </row>
    <row r="9" spans="1:11">
      <c r="A9" s="446"/>
      <c r="B9" s="446"/>
      <c r="C9" s="446"/>
      <c r="D9" s="446"/>
      <c r="E9" s="446"/>
      <c r="F9" s="446"/>
      <c r="G9" s="446"/>
      <c r="H9" s="446"/>
      <c r="I9" s="446"/>
      <c r="J9" s="446"/>
      <c r="K9" s="406" t="s">
        <v>0</v>
      </c>
    </row>
    <row r="10" spans="1:11" ht="15.75">
      <c r="A10" s="447"/>
      <c r="B10" s="447"/>
      <c r="C10" s="447"/>
      <c r="D10" s="447"/>
      <c r="E10" s="448"/>
      <c r="F10" s="448"/>
      <c r="G10" s="448"/>
      <c r="H10" s="448"/>
      <c r="I10" s="448"/>
      <c r="J10" s="447"/>
      <c r="K10" s="406" t="s">
        <v>0</v>
      </c>
    </row>
    <row r="11" spans="1:11" ht="15.75">
      <c r="A11" s="965" t="s">
        <v>239</v>
      </c>
      <c r="B11" s="965"/>
      <c r="C11" s="965"/>
      <c r="D11" s="965"/>
      <c r="E11" s="965"/>
      <c r="F11" s="965"/>
      <c r="G11" s="965"/>
      <c r="H11" s="965"/>
      <c r="I11" s="965"/>
      <c r="J11" s="965"/>
      <c r="K11" s="406" t="s">
        <v>0</v>
      </c>
    </row>
    <row r="12" spans="1:11" ht="15.75">
      <c r="A12" s="449"/>
      <c r="B12" s="449"/>
      <c r="C12" s="449"/>
      <c r="D12" s="449"/>
      <c r="E12" s="449"/>
      <c r="F12" s="449"/>
      <c r="G12" s="449"/>
      <c r="H12" s="449"/>
      <c r="I12" s="449"/>
      <c r="J12" s="449"/>
      <c r="K12" s="406" t="s">
        <v>0</v>
      </c>
    </row>
    <row r="13" spans="1:11" ht="20.25">
      <c r="A13" s="450"/>
      <c r="B13" s="447"/>
      <c r="C13" s="447"/>
      <c r="D13" s="447"/>
      <c r="E13" s="447"/>
      <c r="F13" s="447"/>
      <c r="G13" s="447"/>
      <c r="H13" s="447"/>
      <c r="I13" s="447"/>
      <c r="J13" s="447"/>
      <c r="K13" s="406" t="s">
        <v>0</v>
      </c>
    </row>
    <row r="14" spans="1:11" ht="15" customHeight="1">
      <c r="A14" s="536"/>
      <c r="B14" s="535"/>
      <c r="C14" s="535"/>
      <c r="D14" s="535"/>
      <c r="E14" s="535"/>
      <c r="F14" s="535"/>
      <c r="G14" s="535"/>
      <c r="H14" s="535"/>
      <c r="I14" s="535"/>
      <c r="J14" s="535"/>
      <c r="K14" s="406" t="s">
        <v>0</v>
      </c>
    </row>
    <row r="15" spans="1:11" ht="39" customHeight="1">
      <c r="A15" s="537" t="s">
        <v>271</v>
      </c>
      <c r="B15" s="535"/>
      <c r="C15" s="535"/>
      <c r="D15" s="535"/>
      <c r="E15" s="535"/>
      <c r="F15" s="535"/>
      <c r="G15" s="535"/>
      <c r="H15" s="535"/>
      <c r="I15" s="535"/>
      <c r="J15" s="535"/>
      <c r="K15" s="406" t="s">
        <v>0</v>
      </c>
    </row>
    <row r="16" spans="1:11" ht="16.899999999999999" customHeight="1">
      <c r="A16" s="538" t="s">
        <v>272</v>
      </c>
      <c r="B16" s="535"/>
      <c r="C16" s="535"/>
      <c r="D16" s="535"/>
      <c r="E16" s="535"/>
      <c r="F16" s="535"/>
      <c r="G16" s="535"/>
      <c r="H16" s="535"/>
      <c r="I16" s="535"/>
      <c r="J16" s="535"/>
      <c r="K16" s="406" t="s">
        <v>0</v>
      </c>
    </row>
    <row r="17" spans="1:11">
      <c r="A17" s="966" t="s">
        <v>273</v>
      </c>
      <c r="B17" s="966"/>
      <c r="C17" s="966"/>
      <c r="D17" s="966"/>
      <c r="E17" s="966"/>
      <c r="F17" s="966"/>
      <c r="G17" s="966"/>
      <c r="H17" s="966"/>
      <c r="I17" s="966"/>
      <c r="J17" s="966"/>
      <c r="K17" s="406" t="s">
        <v>0</v>
      </c>
    </row>
    <row r="18" spans="1:11">
      <c r="A18" s="451"/>
      <c r="B18" s="451"/>
      <c r="C18" s="451"/>
      <c r="D18" s="451"/>
      <c r="E18" s="451"/>
      <c r="F18" s="451"/>
      <c r="G18" s="451"/>
      <c r="H18" s="451"/>
      <c r="I18" s="451"/>
      <c r="J18" s="451"/>
      <c r="K18" s="406" t="s">
        <v>0</v>
      </c>
    </row>
    <row r="19" spans="1:11">
      <c r="A19" s="445"/>
      <c r="B19" s="445"/>
      <c r="C19" s="445"/>
      <c r="D19" s="445"/>
      <c r="E19" s="445"/>
      <c r="F19" s="445"/>
      <c r="G19" s="445"/>
      <c r="H19" s="445"/>
      <c r="I19" s="445"/>
      <c r="J19" s="445"/>
      <c r="K19" s="406" t="s">
        <v>0</v>
      </c>
    </row>
    <row r="20" spans="1:11">
      <c r="A20" s="445"/>
      <c r="B20" s="445"/>
      <c r="C20" s="445"/>
      <c r="D20" s="445"/>
      <c r="E20" s="445"/>
      <c r="F20" s="445"/>
      <c r="G20" s="445"/>
      <c r="H20" s="445"/>
      <c r="I20" s="445"/>
      <c r="J20" s="445"/>
      <c r="K20" s="406" t="s">
        <v>0</v>
      </c>
    </row>
    <row r="21" spans="1:11" ht="15.75">
      <c r="A21" s="452"/>
      <c r="B21" s="452"/>
      <c r="C21" s="452"/>
      <c r="D21" s="452"/>
      <c r="E21" s="452"/>
      <c r="F21" s="452"/>
      <c r="G21" s="452"/>
      <c r="H21" s="452"/>
      <c r="I21" s="452"/>
      <c r="J21" s="452"/>
      <c r="K21" s="406" t="s">
        <v>0</v>
      </c>
    </row>
    <row r="22" spans="1:11" ht="15.75">
      <c r="A22" s="452"/>
      <c r="B22" s="452"/>
      <c r="C22" s="452"/>
      <c r="D22" s="452"/>
      <c r="E22" s="452"/>
      <c r="F22" s="452"/>
      <c r="G22" s="452"/>
      <c r="H22" s="452"/>
      <c r="I22" s="452"/>
      <c r="J22" s="452"/>
      <c r="K22" s="406" t="s">
        <v>0</v>
      </c>
    </row>
    <row r="23" spans="1:11" ht="18.75">
      <c r="A23" s="958"/>
      <c r="B23" s="959"/>
      <c r="C23" s="959"/>
      <c r="D23" s="959"/>
      <c r="E23" s="959"/>
      <c r="F23" s="959"/>
      <c r="G23" s="959"/>
      <c r="H23" s="959"/>
      <c r="I23" s="959"/>
      <c r="J23" s="959"/>
      <c r="K23" s="406" t="s">
        <v>0</v>
      </c>
    </row>
    <row r="24" spans="1:11">
      <c r="A24" s="453"/>
      <c r="B24" s="453"/>
      <c r="C24" s="453"/>
      <c r="D24" s="453"/>
      <c r="E24" s="453"/>
      <c r="F24" s="453"/>
      <c r="G24" s="453"/>
      <c r="H24" s="453"/>
      <c r="I24" s="453"/>
      <c r="J24" s="453"/>
      <c r="K24" s="406" t="s">
        <v>0</v>
      </c>
    </row>
    <row r="25" spans="1:11" ht="39" customHeight="1">
      <c r="A25" s="958"/>
      <c r="B25" s="959"/>
      <c r="C25" s="959"/>
      <c r="D25" s="959"/>
      <c r="E25" s="959"/>
      <c r="F25" s="959"/>
      <c r="G25" s="959"/>
      <c r="H25" s="959"/>
      <c r="I25" s="959"/>
      <c r="J25" s="959"/>
      <c r="K25" s="406" t="s">
        <v>0</v>
      </c>
    </row>
    <row r="26" spans="1:11">
      <c r="K26" s="406" t="s">
        <v>22</v>
      </c>
    </row>
    <row r="27" spans="1:11">
      <c r="K27" s="406"/>
    </row>
    <row r="28" spans="1:11">
      <c r="K28" s="406"/>
    </row>
    <row r="29" spans="1:11">
      <c r="K29" s="406"/>
    </row>
    <row r="30" spans="1:11">
      <c r="K30" s="406"/>
    </row>
  </sheetData>
  <mergeCells count="7">
    <mergeCell ref="A25:J25"/>
    <mergeCell ref="A5:J5"/>
    <mergeCell ref="A7:J7"/>
    <mergeCell ref="A8:J8"/>
    <mergeCell ref="A11:J11"/>
    <mergeCell ref="A23:J23"/>
    <mergeCell ref="A17:J17"/>
  </mergeCells>
  <pageMargins left="0.75" right="0.75" top="1" bottom="1" header="0.5" footer="0.5"/>
  <pageSetup scale="70" orientation="landscape" r:id="rId1"/>
  <headerFooter alignWithMargins="0"/>
</worksheet>
</file>

<file path=xl/worksheets/sheet2.xml><?xml version="1.0" encoding="utf-8"?>
<worksheet xmlns="http://schemas.openxmlformats.org/spreadsheetml/2006/main" xmlns:r="http://schemas.openxmlformats.org/officeDocument/2006/relationships">
  <dimension ref="E25:P35"/>
  <sheetViews>
    <sheetView view="pageBreakPreview" zoomScale="60" zoomScaleNormal="100" workbookViewId="0">
      <selection activeCell="G42" sqref="G42"/>
    </sheetView>
  </sheetViews>
  <sheetFormatPr defaultColWidth="8.88671875" defaultRowHeight="15"/>
  <cols>
    <col min="1" max="11" width="8.88671875" style="289"/>
    <col min="12" max="12" width="1.109375" style="289" customWidth="1"/>
    <col min="13" max="16" width="8.88671875" style="289" hidden="1" customWidth="1"/>
    <col min="17" max="16384" width="8.88671875" style="289"/>
  </cols>
  <sheetData>
    <row r="25" spans="16:16">
      <c r="P25" s="288"/>
    </row>
    <row r="35" spans="5:5">
      <c r="E35" s="289" t="s">
        <v>159</v>
      </c>
    </row>
  </sheetData>
  <printOptions horizontalCentered="1" verticalCentered="1"/>
  <pageMargins left="0.75" right="0.75" top="1" bottom="1" header="0.5" footer="0.5"/>
  <pageSetup scale="90" orientation="landscape" r:id="rId1"/>
  <headerFooter alignWithMargins="0">
    <oddFooter>&amp;CExhibit A:2- MAP</oddFooter>
  </headerFooter>
  <drawing r:id="rId2"/>
  <legacyDrawing r:id="rId3"/>
  <oleObjects>
    <oleObject progId="PowerPoint.Slide.8" shapeId="14337" r:id="rId4"/>
  </oleObjects>
</worksheet>
</file>

<file path=xl/worksheets/sheet3.xml><?xml version="1.0" encoding="utf-8"?>
<worksheet xmlns="http://schemas.openxmlformats.org/spreadsheetml/2006/main" xmlns:r="http://schemas.openxmlformats.org/officeDocument/2006/relationships">
  <sheetPr codeName="Sheet4">
    <pageSetUpPr fitToPage="1"/>
  </sheetPr>
  <dimension ref="A1:Z80"/>
  <sheetViews>
    <sheetView showGridLines="0" showOutlineSymbols="0" view="pageBreakPreview" zoomScale="70" zoomScaleNormal="75" zoomScaleSheetLayoutView="70" workbookViewId="0">
      <selection activeCell="Z17" sqref="Z17:AB28"/>
    </sheetView>
  </sheetViews>
  <sheetFormatPr defaultColWidth="9.6640625" defaultRowHeight="15.75"/>
  <cols>
    <col min="1" max="2" width="2.5546875" style="3" customWidth="1"/>
    <col min="3" max="3" width="31.44140625" style="3" customWidth="1"/>
    <col min="4" max="4" width="6.88671875" style="6" customWidth="1"/>
    <col min="5" max="5" width="7.77734375" style="6" customWidth="1"/>
    <col min="6" max="6" width="10.21875" style="6" customWidth="1"/>
    <col min="7" max="7" width="8.88671875" style="6" customWidth="1"/>
    <col min="8" max="8" width="9.44140625" style="6" customWidth="1"/>
    <col min="9" max="9" width="8.5546875" style="6" customWidth="1"/>
    <col min="10" max="10" width="6.21875" style="6" bestFit="1" customWidth="1"/>
    <col min="11" max="11" width="5.6640625" style="6" customWidth="1"/>
    <col min="12" max="12" width="9.33203125" style="6" bestFit="1" customWidth="1"/>
    <col min="13" max="13" width="7" style="6" customWidth="1"/>
    <col min="14" max="14" width="6.77734375" style="6" customWidth="1"/>
    <col min="15" max="15" width="9.77734375" style="6" customWidth="1"/>
    <col min="16" max="17" width="5.6640625" style="6" customWidth="1"/>
    <col min="18" max="18" width="8.5546875" style="6" customWidth="1"/>
    <col min="19" max="19" width="6.109375" style="6" customWidth="1"/>
    <col min="20" max="20" width="5.6640625" style="6" customWidth="1"/>
    <col min="21" max="21" width="8.5546875" style="6" customWidth="1"/>
    <col min="22" max="22" width="9.5546875" style="6" customWidth="1"/>
    <col min="23" max="23" width="10" style="6" customWidth="1"/>
    <col min="24" max="24" width="13.21875" style="6" bestFit="1" customWidth="1"/>
    <col min="25" max="25" width="6.5546875" style="80" customWidth="1"/>
    <col min="26" max="26" width="7.6640625" style="3" customWidth="1"/>
    <col min="27" max="16384" width="9.6640625" style="3"/>
  </cols>
  <sheetData>
    <row r="1" spans="1:25" ht="20.25">
      <c r="A1" s="616" t="s">
        <v>171</v>
      </c>
      <c r="B1" s="617"/>
      <c r="C1" s="617"/>
      <c r="D1" s="617"/>
      <c r="E1" s="617"/>
      <c r="F1" s="617"/>
      <c r="G1" s="617"/>
      <c r="H1" s="617"/>
      <c r="I1" s="617"/>
      <c r="J1" s="617"/>
      <c r="K1" s="617"/>
      <c r="L1" s="617"/>
      <c r="M1" s="617"/>
      <c r="N1" s="617"/>
      <c r="O1" s="617"/>
      <c r="P1" s="617"/>
      <c r="Q1" s="617"/>
      <c r="R1" s="617"/>
      <c r="S1" s="617"/>
      <c r="T1" s="617"/>
      <c r="U1" s="617"/>
      <c r="V1" s="617"/>
      <c r="W1" s="617"/>
      <c r="X1" s="617"/>
      <c r="Y1" s="79" t="s">
        <v>0</v>
      </c>
    </row>
    <row r="2" spans="1:25">
      <c r="A2" s="620"/>
      <c r="B2" s="620"/>
      <c r="C2" s="620"/>
      <c r="D2" s="620"/>
      <c r="E2" s="620"/>
      <c r="F2" s="620"/>
      <c r="G2" s="620"/>
      <c r="H2" s="620"/>
      <c r="I2" s="620"/>
      <c r="J2" s="620"/>
      <c r="K2" s="620"/>
      <c r="L2" s="620"/>
      <c r="M2" s="620"/>
      <c r="N2" s="620"/>
      <c r="O2" s="620"/>
      <c r="P2" s="620"/>
      <c r="Q2" s="620"/>
      <c r="R2" s="620"/>
      <c r="S2" s="620"/>
      <c r="T2" s="620"/>
      <c r="U2" s="620"/>
      <c r="V2" s="620"/>
      <c r="W2" s="620"/>
      <c r="X2" s="620"/>
      <c r="Y2" s="79" t="s">
        <v>0</v>
      </c>
    </row>
    <row r="3" spans="1:25">
      <c r="A3" s="621"/>
      <c r="B3" s="621"/>
      <c r="C3" s="621"/>
      <c r="D3" s="621"/>
      <c r="E3" s="621"/>
      <c r="F3" s="621"/>
      <c r="G3" s="621"/>
      <c r="H3" s="621"/>
      <c r="I3" s="621"/>
      <c r="J3" s="621"/>
      <c r="K3" s="621"/>
      <c r="L3" s="621"/>
      <c r="M3" s="621"/>
      <c r="N3" s="621"/>
      <c r="O3" s="621"/>
      <c r="P3" s="621"/>
      <c r="Q3" s="621"/>
      <c r="R3" s="621"/>
      <c r="S3" s="621"/>
      <c r="T3" s="621"/>
      <c r="U3" s="621"/>
      <c r="V3" s="621"/>
      <c r="W3" s="621"/>
      <c r="X3" s="621"/>
      <c r="Y3" s="79" t="s">
        <v>0</v>
      </c>
    </row>
    <row r="4" spans="1:25" ht="22.5">
      <c r="A4" s="626" t="s">
        <v>152</v>
      </c>
      <c r="B4" s="627"/>
      <c r="C4" s="627"/>
      <c r="D4" s="627"/>
      <c r="E4" s="627"/>
      <c r="F4" s="627"/>
      <c r="G4" s="627"/>
      <c r="H4" s="627"/>
      <c r="I4" s="627"/>
      <c r="J4" s="627"/>
      <c r="K4" s="627"/>
      <c r="L4" s="627"/>
      <c r="M4" s="627"/>
      <c r="N4" s="627"/>
      <c r="O4" s="627"/>
      <c r="P4" s="627"/>
      <c r="Q4" s="627"/>
      <c r="R4" s="627"/>
      <c r="S4" s="627"/>
      <c r="T4" s="627"/>
      <c r="U4" s="627"/>
      <c r="V4" s="627"/>
      <c r="W4" s="627"/>
      <c r="X4" s="627"/>
      <c r="Y4" s="79" t="s">
        <v>0</v>
      </c>
    </row>
    <row r="5" spans="1:25" ht="23.25">
      <c r="A5" s="628" t="s">
        <v>197</v>
      </c>
      <c r="B5" s="629"/>
      <c r="C5" s="629"/>
      <c r="D5" s="629"/>
      <c r="E5" s="629"/>
      <c r="F5" s="629"/>
      <c r="G5" s="629"/>
      <c r="H5" s="629"/>
      <c r="I5" s="629"/>
      <c r="J5" s="629"/>
      <c r="K5" s="629"/>
      <c r="L5" s="629"/>
      <c r="M5" s="629"/>
      <c r="N5" s="629"/>
      <c r="O5" s="629"/>
      <c r="P5" s="629"/>
      <c r="Q5" s="629"/>
      <c r="R5" s="629"/>
      <c r="S5" s="629"/>
      <c r="T5" s="629"/>
      <c r="U5" s="629"/>
      <c r="V5" s="629"/>
      <c r="W5" s="629"/>
      <c r="X5" s="629"/>
      <c r="Y5" s="79" t="s">
        <v>0</v>
      </c>
    </row>
    <row r="6" spans="1:25" ht="23.25">
      <c r="A6" s="628" t="s">
        <v>143</v>
      </c>
      <c r="B6" s="627"/>
      <c r="C6" s="627"/>
      <c r="D6" s="627"/>
      <c r="E6" s="627"/>
      <c r="F6" s="627"/>
      <c r="G6" s="627"/>
      <c r="H6" s="627"/>
      <c r="I6" s="627"/>
      <c r="J6" s="627"/>
      <c r="K6" s="627"/>
      <c r="L6" s="627"/>
      <c r="M6" s="627"/>
      <c r="N6" s="627"/>
      <c r="O6" s="627"/>
      <c r="P6" s="627"/>
      <c r="Q6" s="627"/>
      <c r="R6" s="627"/>
      <c r="S6" s="627"/>
      <c r="T6" s="627"/>
      <c r="U6" s="627"/>
      <c r="V6" s="627"/>
      <c r="W6" s="627"/>
      <c r="X6" s="627"/>
      <c r="Y6" s="79" t="s">
        <v>0</v>
      </c>
    </row>
    <row r="7" spans="1:25" ht="23.25">
      <c r="A7" s="628" t="s">
        <v>142</v>
      </c>
      <c r="B7" s="629"/>
      <c r="C7" s="629"/>
      <c r="D7" s="629"/>
      <c r="E7" s="629"/>
      <c r="F7" s="629"/>
      <c r="G7" s="629"/>
      <c r="H7" s="629"/>
      <c r="I7" s="629"/>
      <c r="J7" s="629"/>
      <c r="K7" s="629"/>
      <c r="L7" s="629"/>
      <c r="M7" s="629"/>
      <c r="N7" s="629"/>
      <c r="O7" s="629"/>
      <c r="P7" s="629"/>
      <c r="Q7" s="629"/>
      <c r="R7" s="629"/>
      <c r="S7" s="629"/>
      <c r="T7" s="629"/>
      <c r="U7" s="629"/>
      <c r="V7" s="629"/>
      <c r="W7" s="629"/>
      <c r="X7" s="629"/>
      <c r="Y7" s="79" t="s">
        <v>0</v>
      </c>
    </row>
    <row r="8" spans="1:25" ht="23.25">
      <c r="A8" s="622"/>
      <c r="B8" s="622"/>
      <c r="C8" s="622"/>
      <c r="D8" s="622"/>
      <c r="E8" s="622"/>
      <c r="F8" s="622"/>
      <c r="G8" s="622"/>
      <c r="H8" s="622"/>
      <c r="I8" s="622"/>
      <c r="J8" s="622"/>
      <c r="K8" s="622"/>
      <c r="L8" s="622"/>
      <c r="M8" s="622"/>
      <c r="N8" s="622"/>
      <c r="O8" s="622"/>
      <c r="P8" s="622"/>
      <c r="Q8" s="622"/>
      <c r="R8" s="622"/>
      <c r="S8" s="622"/>
      <c r="T8" s="622"/>
      <c r="U8" s="622"/>
      <c r="V8" s="622"/>
      <c r="W8" s="622"/>
      <c r="X8" s="622"/>
      <c r="Y8" s="79" t="s">
        <v>0</v>
      </c>
    </row>
    <row r="9" spans="1:25" ht="23.25">
      <c r="A9" s="622"/>
      <c r="B9" s="622"/>
      <c r="C9" s="622"/>
      <c r="D9" s="622"/>
      <c r="E9" s="622"/>
      <c r="F9" s="622"/>
      <c r="G9" s="622"/>
      <c r="H9" s="622"/>
      <c r="I9" s="622"/>
      <c r="J9" s="622"/>
      <c r="K9" s="622"/>
      <c r="L9" s="622"/>
      <c r="M9" s="622"/>
      <c r="N9" s="622"/>
      <c r="O9" s="622"/>
      <c r="P9" s="622"/>
      <c r="Q9" s="622"/>
      <c r="R9" s="622"/>
      <c r="S9" s="622"/>
      <c r="T9" s="622"/>
      <c r="U9" s="622"/>
      <c r="V9" s="622"/>
      <c r="W9" s="622"/>
      <c r="X9" s="622"/>
      <c r="Y9" s="79" t="s">
        <v>0</v>
      </c>
    </row>
    <row r="10" spans="1:25" ht="23.25">
      <c r="A10" s="622"/>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79" t="s">
        <v>0</v>
      </c>
    </row>
    <row r="11" spans="1:25">
      <c r="A11" s="621"/>
      <c r="B11" s="621"/>
      <c r="C11" s="621"/>
      <c r="D11" s="621"/>
      <c r="E11" s="621"/>
      <c r="F11" s="621"/>
      <c r="G11" s="621"/>
      <c r="H11" s="621"/>
      <c r="I11" s="621"/>
      <c r="J11" s="621"/>
      <c r="K11" s="621"/>
      <c r="L11" s="621"/>
      <c r="M11" s="621"/>
      <c r="N11" s="621"/>
      <c r="O11" s="621"/>
      <c r="P11" s="621"/>
      <c r="Q11" s="621"/>
      <c r="R11" s="621"/>
      <c r="S11" s="621"/>
      <c r="T11" s="621"/>
      <c r="U11" s="630"/>
      <c r="V11" s="635" t="s">
        <v>174</v>
      </c>
      <c r="W11" s="636"/>
      <c r="X11" s="637"/>
      <c r="Y11" s="79" t="s">
        <v>0</v>
      </c>
    </row>
    <row r="12" spans="1:25">
      <c r="A12" s="621"/>
      <c r="B12" s="621"/>
      <c r="C12" s="621"/>
      <c r="D12" s="621"/>
      <c r="E12" s="621"/>
      <c r="F12" s="621"/>
      <c r="G12" s="621"/>
      <c r="H12" s="621"/>
      <c r="I12" s="621"/>
      <c r="J12" s="621"/>
      <c r="K12" s="621"/>
      <c r="L12" s="621"/>
      <c r="M12" s="621"/>
      <c r="N12" s="621"/>
      <c r="O12" s="621"/>
      <c r="P12" s="621"/>
      <c r="Q12" s="621"/>
      <c r="R12" s="621"/>
      <c r="S12" s="621"/>
      <c r="T12" s="621"/>
      <c r="U12" s="630"/>
      <c r="V12" s="633" t="s">
        <v>19</v>
      </c>
      <c r="W12" s="625" t="s">
        <v>37</v>
      </c>
      <c r="X12" s="623" t="s">
        <v>160</v>
      </c>
      <c r="Y12" s="79" t="s">
        <v>0</v>
      </c>
    </row>
    <row r="13" spans="1:25" ht="16.5" thickBot="1">
      <c r="A13" s="631"/>
      <c r="B13" s="631"/>
      <c r="C13" s="631"/>
      <c r="D13" s="631"/>
      <c r="E13" s="631"/>
      <c r="F13" s="631"/>
      <c r="G13" s="631"/>
      <c r="H13" s="631"/>
      <c r="I13" s="631"/>
      <c r="J13" s="631"/>
      <c r="K13" s="631"/>
      <c r="L13" s="631"/>
      <c r="M13" s="631"/>
      <c r="N13" s="631"/>
      <c r="O13" s="631"/>
      <c r="P13" s="631"/>
      <c r="Q13" s="631"/>
      <c r="R13" s="631"/>
      <c r="S13" s="631"/>
      <c r="T13" s="631"/>
      <c r="U13" s="632"/>
      <c r="V13" s="634"/>
      <c r="W13" s="624"/>
      <c r="X13" s="624"/>
      <c r="Y13" s="79" t="s">
        <v>0</v>
      </c>
    </row>
    <row r="14" spans="1:25">
      <c r="A14" s="618" t="s">
        <v>265</v>
      </c>
      <c r="B14" s="619"/>
      <c r="C14" s="619"/>
      <c r="D14" s="619"/>
      <c r="E14" s="619"/>
      <c r="F14" s="619"/>
      <c r="G14" s="619"/>
      <c r="H14" s="619"/>
      <c r="I14" s="619"/>
      <c r="J14" s="619"/>
      <c r="K14" s="619"/>
      <c r="L14" s="619"/>
      <c r="M14" s="619"/>
      <c r="N14" s="619"/>
      <c r="O14" s="619"/>
      <c r="P14" s="619"/>
      <c r="Q14" s="619"/>
      <c r="R14" s="619"/>
      <c r="S14" s="619"/>
      <c r="T14" s="619"/>
      <c r="U14" s="619"/>
      <c r="V14" s="354">
        <v>3331</v>
      </c>
      <c r="W14" s="354">
        <v>3277</v>
      </c>
      <c r="X14" s="121">
        <v>527512</v>
      </c>
      <c r="Y14" s="79" t="s">
        <v>0</v>
      </c>
    </row>
    <row r="15" spans="1:25">
      <c r="A15" s="618" t="s">
        <v>255</v>
      </c>
      <c r="B15" s="619"/>
      <c r="C15" s="619"/>
      <c r="D15" s="619"/>
      <c r="E15" s="619"/>
      <c r="F15" s="619"/>
      <c r="G15" s="619"/>
      <c r="H15" s="619"/>
      <c r="I15" s="619"/>
      <c r="J15" s="619"/>
      <c r="K15" s="619"/>
      <c r="L15" s="619"/>
      <c r="M15" s="619"/>
      <c r="N15" s="619"/>
      <c r="O15" s="619"/>
      <c r="P15" s="619"/>
      <c r="Q15" s="619"/>
      <c r="R15" s="619"/>
      <c r="S15" s="619"/>
      <c r="T15" s="619"/>
      <c r="U15" s="619"/>
      <c r="V15" s="367">
        <v>3331</v>
      </c>
      <c r="W15" s="367">
        <v>3277</v>
      </c>
      <c r="X15" s="612">
        <v>527512</v>
      </c>
      <c r="Y15" s="79"/>
    </row>
    <row r="16" spans="1:25">
      <c r="A16" s="645" t="s">
        <v>256</v>
      </c>
      <c r="B16" s="646"/>
      <c r="C16" s="646"/>
      <c r="D16" s="646"/>
      <c r="E16" s="646"/>
      <c r="F16" s="646"/>
      <c r="G16" s="646"/>
      <c r="H16" s="646"/>
      <c r="I16" s="646"/>
      <c r="J16" s="646"/>
      <c r="K16" s="646"/>
      <c r="L16" s="646"/>
      <c r="M16" s="646"/>
      <c r="N16" s="646"/>
      <c r="O16" s="646"/>
      <c r="P16" s="646"/>
      <c r="Q16" s="646"/>
      <c r="R16" s="646"/>
      <c r="S16" s="646"/>
      <c r="T16" s="646"/>
      <c r="U16" s="647"/>
      <c r="V16" s="611">
        <f>+V15</f>
        <v>3331</v>
      </c>
      <c r="W16" s="611">
        <f>+W15</f>
        <v>3277</v>
      </c>
      <c r="X16" s="613">
        <f>+$X15</f>
        <v>527512</v>
      </c>
      <c r="Y16" s="79" t="s">
        <v>0</v>
      </c>
    </row>
    <row r="17" spans="1:26">
      <c r="A17" s="664" t="s">
        <v>13</v>
      </c>
      <c r="B17" s="665"/>
      <c r="C17" s="665"/>
      <c r="D17" s="665"/>
      <c r="E17" s="665"/>
      <c r="F17" s="665"/>
      <c r="G17" s="665"/>
      <c r="H17" s="665"/>
      <c r="I17" s="665"/>
      <c r="J17" s="665"/>
      <c r="K17" s="665"/>
      <c r="L17" s="665"/>
      <c r="M17" s="665"/>
      <c r="N17" s="665"/>
      <c r="O17" s="665"/>
      <c r="P17" s="665"/>
      <c r="Q17" s="665"/>
      <c r="R17" s="665"/>
      <c r="S17" s="665"/>
      <c r="T17" s="665"/>
      <c r="U17" s="665"/>
      <c r="V17" s="308"/>
      <c r="W17" s="308"/>
      <c r="X17" s="84"/>
      <c r="Y17" s="79" t="s">
        <v>0</v>
      </c>
      <c r="Z17" s="226"/>
    </row>
    <row r="18" spans="1:26">
      <c r="A18" s="653" t="s">
        <v>204</v>
      </c>
      <c r="B18" s="649"/>
      <c r="C18" s="649"/>
      <c r="D18" s="649"/>
      <c r="E18" s="649"/>
      <c r="F18" s="649"/>
      <c r="G18" s="649"/>
      <c r="H18" s="649"/>
      <c r="I18" s="649"/>
      <c r="J18" s="649"/>
      <c r="K18" s="649"/>
      <c r="L18" s="649"/>
      <c r="M18" s="649"/>
      <c r="N18" s="649"/>
      <c r="O18" s="649"/>
      <c r="P18" s="649"/>
      <c r="Q18" s="649"/>
      <c r="R18" s="649"/>
      <c r="S18" s="649"/>
      <c r="T18" s="649"/>
      <c r="U18" s="649"/>
      <c r="V18" s="308"/>
      <c r="W18" s="308"/>
      <c r="X18" s="84"/>
      <c r="Y18" s="79" t="s">
        <v>0</v>
      </c>
      <c r="Z18" s="226"/>
    </row>
    <row r="19" spans="1:26">
      <c r="A19" s="650" t="s">
        <v>129</v>
      </c>
      <c r="B19" s="651"/>
      <c r="C19" s="651"/>
      <c r="D19" s="651"/>
      <c r="E19" s="651"/>
      <c r="F19" s="651"/>
      <c r="G19" s="651"/>
      <c r="H19" s="651"/>
      <c r="I19" s="651"/>
      <c r="J19" s="651"/>
      <c r="K19" s="651"/>
      <c r="L19" s="651"/>
      <c r="M19" s="651"/>
      <c r="N19" s="651"/>
      <c r="O19" s="651"/>
      <c r="P19" s="651"/>
      <c r="Q19" s="651"/>
      <c r="R19" s="651"/>
      <c r="S19" s="651"/>
      <c r="T19" s="651"/>
      <c r="U19" s="651"/>
      <c r="V19" s="308">
        <v>0</v>
      </c>
      <c r="W19" s="308">
        <v>0</v>
      </c>
      <c r="X19" s="84">
        <v>6803</v>
      </c>
      <c r="Y19" s="79" t="s">
        <v>0</v>
      </c>
    </row>
    <row r="20" spans="1:26">
      <c r="A20" s="660" t="s">
        <v>14</v>
      </c>
      <c r="B20" s="655"/>
      <c r="C20" s="655"/>
      <c r="D20" s="655"/>
      <c r="E20" s="655"/>
      <c r="F20" s="655"/>
      <c r="G20" s="655"/>
      <c r="H20" s="655"/>
      <c r="I20" s="655"/>
      <c r="J20" s="655"/>
      <c r="K20" s="655"/>
      <c r="L20" s="655"/>
      <c r="M20" s="655"/>
      <c r="N20" s="655"/>
      <c r="O20" s="655"/>
      <c r="P20" s="655"/>
      <c r="Q20" s="655"/>
      <c r="R20" s="655"/>
      <c r="S20" s="655"/>
      <c r="T20" s="655"/>
      <c r="U20" s="655"/>
      <c r="V20" s="308"/>
      <c r="W20" s="308"/>
      <c r="X20" s="84">
        <v>277</v>
      </c>
      <c r="Y20" s="79" t="s">
        <v>0</v>
      </c>
    </row>
    <row r="21" spans="1:26">
      <c r="A21" s="652" t="s">
        <v>156</v>
      </c>
      <c r="B21" s="651"/>
      <c r="C21" s="651"/>
      <c r="D21" s="651"/>
      <c r="E21" s="651"/>
      <c r="F21" s="651"/>
      <c r="G21" s="651"/>
      <c r="H21" s="651"/>
      <c r="I21" s="651"/>
      <c r="J21" s="651"/>
      <c r="K21" s="651"/>
      <c r="L21" s="651"/>
      <c r="M21" s="651"/>
      <c r="N21" s="651"/>
      <c r="O21" s="651"/>
      <c r="P21" s="651"/>
      <c r="Q21" s="651"/>
      <c r="R21" s="651"/>
      <c r="S21" s="651"/>
      <c r="T21" s="651"/>
      <c r="U21" s="651"/>
      <c r="V21" s="308">
        <f>SUM(V19:V20)</f>
        <v>0</v>
      </c>
      <c r="W21" s="308">
        <f>SUM(W19:W20)</f>
        <v>0</v>
      </c>
      <c r="X21" s="83">
        <f>SUM(X19:X20)</f>
        <v>7080</v>
      </c>
      <c r="Y21" s="79" t="s">
        <v>0</v>
      </c>
    </row>
    <row r="22" spans="1:26">
      <c r="A22" s="648" t="s">
        <v>32</v>
      </c>
      <c r="B22" s="649"/>
      <c r="C22" s="649"/>
      <c r="D22" s="649"/>
      <c r="E22" s="649"/>
      <c r="F22" s="649"/>
      <c r="G22" s="649"/>
      <c r="H22" s="649"/>
      <c r="I22" s="649"/>
      <c r="J22" s="649"/>
      <c r="K22" s="649"/>
      <c r="L22" s="649"/>
      <c r="M22" s="649"/>
      <c r="N22" s="649"/>
      <c r="O22" s="649"/>
      <c r="P22" s="649"/>
      <c r="Q22" s="649"/>
      <c r="R22" s="649"/>
      <c r="S22" s="649"/>
      <c r="T22" s="649"/>
      <c r="U22" s="649"/>
      <c r="V22" s="308">
        <f>V16+V21</f>
        <v>3331</v>
      </c>
      <c r="W22" s="308">
        <f>W16+W21</f>
        <v>3277</v>
      </c>
      <c r="X22" s="83">
        <f>X16+X21</f>
        <v>534592</v>
      </c>
      <c r="Y22" s="79" t="s">
        <v>0</v>
      </c>
    </row>
    <row r="23" spans="1:26">
      <c r="A23" s="661" t="s">
        <v>175</v>
      </c>
      <c r="B23" s="662"/>
      <c r="C23" s="662"/>
      <c r="D23" s="662"/>
      <c r="E23" s="662"/>
      <c r="F23" s="662"/>
      <c r="G23" s="662"/>
      <c r="H23" s="662"/>
      <c r="I23" s="662"/>
      <c r="J23" s="662"/>
      <c r="K23" s="662"/>
      <c r="L23" s="662"/>
      <c r="M23" s="662"/>
      <c r="N23" s="662"/>
      <c r="O23" s="662"/>
      <c r="P23" s="662"/>
      <c r="Q23" s="662"/>
      <c r="R23" s="662"/>
      <c r="S23" s="662"/>
      <c r="T23" s="662"/>
      <c r="U23" s="663"/>
      <c r="V23" s="355">
        <f>V22</f>
        <v>3331</v>
      </c>
      <c r="W23" s="355">
        <f t="shared" ref="W23:X23" si="0">W22</f>
        <v>3277</v>
      </c>
      <c r="X23" s="355">
        <f t="shared" si="0"/>
        <v>534592</v>
      </c>
      <c r="Y23" s="79" t="s">
        <v>0</v>
      </c>
    </row>
    <row r="24" spans="1:26">
      <c r="A24" s="664" t="s">
        <v>91</v>
      </c>
      <c r="B24" s="665"/>
      <c r="C24" s="665"/>
      <c r="D24" s="665"/>
      <c r="E24" s="665"/>
      <c r="F24" s="665"/>
      <c r="G24" s="665"/>
      <c r="H24" s="665"/>
      <c r="I24" s="665"/>
      <c r="J24" s="665"/>
      <c r="K24" s="665"/>
      <c r="L24" s="665"/>
      <c r="M24" s="665"/>
      <c r="N24" s="665"/>
      <c r="O24" s="665"/>
      <c r="P24" s="665"/>
      <c r="Q24" s="665"/>
      <c r="R24" s="665"/>
      <c r="S24" s="665"/>
      <c r="T24" s="665"/>
      <c r="U24" s="665"/>
      <c r="V24" s="308"/>
      <c r="W24" s="308"/>
      <c r="X24" s="84"/>
      <c r="Y24" s="79" t="s">
        <v>0</v>
      </c>
    </row>
    <row r="25" spans="1:26">
      <c r="A25" s="653" t="s">
        <v>203</v>
      </c>
      <c r="B25" s="649"/>
      <c r="C25" s="649"/>
      <c r="D25" s="649"/>
      <c r="E25" s="649"/>
      <c r="F25" s="649"/>
      <c r="G25" s="649"/>
      <c r="H25" s="649"/>
      <c r="I25" s="649"/>
      <c r="J25" s="649"/>
      <c r="K25" s="649"/>
      <c r="L25" s="649"/>
      <c r="M25" s="649"/>
      <c r="N25" s="649"/>
      <c r="O25" s="649"/>
      <c r="P25" s="649"/>
      <c r="Q25" s="649"/>
      <c r="R25" s="649"/>
      <c r="S25" s="649"/>
      <c r="T25" s="649"/>
      <c r="U25" s="649"/>
      <c r="V25" s="308" t="s">
        <v>159</v>
      </c>
      <c r="W25" s="308"/>
      <c r="X25" s="84"/>
      <c r="Y25" s="79" t="s">
        <v>0</v>
      </c>
    </row>
    <row r="26" spans="1:26">
      <c r="A26" s="656" t="s">
        <v>205</v>
      </c>
      <c r="B26" s="658"/>
      <c r="C26" s="658"/>
      <c r="D26" s="658"/>
      <c r="E26" s="658"/>
      <c r="F26" s="658"/>
      <c r="G26" s="658"/>
      <c r="H26" s="658"/>
      <c r="I26" s="658"/>
      <c r="J26" s="658"/>
      <c r="K26" s="658"/>
      <c r="L26" s="658"/>
      <c r="M26" s="658"/>
      <c r="N26" s="658"/>
      <c r="O26" s="658"/>
      <c r="P26" s="658"/>
      <c r="Q26" s="658"/>
      <c r="R26" s="658"/>
      <c r="S26" s="658"/>
      <c r="T26" s="658"/>
      <c r="U26" s="659"/>
      <c r="V26" s="308">
        <v>1</v>
      </c>
      <c r="W26" s="308">
        <v>1</v>
      </c>
      <c r="X26" s="84">
        <v>3000</v>
      </c>
      <c r="Y26" s="79" t="s">
        <v>0</v>
      </c>
      <c r="Z26" s="226"/>
    </row>
    <row r="27" spans="1:26">
      <c r="A27" s="654" t="s">
        <v>93</v>
      </c>
      <c r="B27" s="655"/>
      <c r="C27" s="655"/>
      <c r="D27" s="655"/>
      <c r="E27" s="655"/>
      <c r="F27" s="655"/>
      <c r="G27" s="655"/>
      <c r="H27" s="655"/>
      <c r="I27" s="655"/>
      <c r="J27" s="655"/>
      <c r="K27" s="655"/>
      <c r="L27" s="655"/>
      <c r="M27" s="655"/>
      <c r="N27" s="655"/>
      <c r="O27" s="655"/>
      <c r="P27" s="655"/>
      <c r="Q27" s="655"/>
      <c r="R27" s="655"/>
      <c r="S27" s="655"/>
      <c r="T27" s="655"/>
      <c r="U27" s="655"/>
      <c r="V27" s="356">
        <f>SUM(V26:V26)</f>
        <v>1</v>
      </c>
      <c r="W27" s="357">
        <f>SUM(W26:W26)</f>
        <v>1</v>
      </c>
      <c r="X27" s="84">
        <f>SUM(X26:X26)</f>
        <v>3000</v>
      </c>
      <c r="Y27" s="79" t="s">
        <v>0</v>
      </c>
    </row>
    <row r="28" spans="1:26">
      <c r="A28" s="653" t="s">
        <v>206</v>
      </c>
      <c r="B28" s="649"/>
      <c r="C28" s="649"/>
      <c r="D28" s="649"/>
      <c r="E28" s="649"/>
      <c r="F28" s="649"/>
      <c r="G28" s="649"/>
      <c r="H28" s="649"/>
      <c r="I28" s="649"/>
      <c r="J28" s="649"/>
      <c r="K28" s="649"/>
      <c r="L28" s="649"/>
      <c r="M28" s="649"/>
      <c r="N28" s="649"/>
      <c r="O28" s="649"/>
      <c r="P28" s="649"/>
      <c r="Q28" s="649"/>
      <c r="R28" s="649"/>
      <c r="S28" s="649"/>
      <c r="T28" s="649"/>
      <c r="U28" s="649"/>
      <c r="V28" s="308"/>
      <c r="W28" s="308"/>
      <c r="X28" s="84"/>
      <c r="Y28" s="79"/>
    </row>
    <row r="29" spans="1:26" ht="18" customHeight="1">
      <c r="A29" s="656" t="s">
        <v>202</v>
      </c>
      <c r="B29" s="657"/>
      <c r="C29" s="657"/>
      <c r="D29" s="657"/>
      <c r="E29" s="657"/>
      <c r="F29" s="657"/>
      <c r="G29" s="657"/>
      <c r="H29" s="657"/>
      <c r="I29" s="657"/>
      <c r="J29" s="657"/>
      <c r="K29" s="657"/>
      <c r="L29" s="657"/>
      <c r="M29" s="657"/>
      <c r="N29" s="657"/>
      <c r="O29" s="657"/>
      <c r="P29" s="657"/>
      <c r="Q29" s="657"/>
      <c r="R29" s="657"/>
      <c r="S29" s="657"/>
      <c r="T29" s="657"/>
      <c r="U29" s="657"/>
      <c r="V29" s="308"/>
      <c r="W29" s="308"/>
      <c r="X29" s="84">
        <v>-299</v>
      </c>
      <c r="Y29" s="79" t="s">
        <v>0</v>
      </c>
    </row>
    <row r="30" spans="1:26" ht="18" customHeight="1">
      <c r="A30" s="641" t="s">
        <v>269</v>
      </c>
      <c r="B30" s="642"/>
      <c r="C30" s="642"/>
      <c r="D30" s="366"/>
      <c r="E30" s="366"/>
      <c r="F30" s="366"/>
      <c r="G30" s="366"/>
      <c r="H30" s="366"/>
      <c r="I30" s="366"/>
      <c r="J30" s="366"/>
      <c r="K30" s="366"/>
      <c r="L30" s="366"/>
      <c r="M30" s="366"/>
      <c r="N30" s="366"/>
      <c r="O30" s="366"/>
      <c r="P30" s="366"/>
      <c r="Q30" s="366"/>
      <c r="R30" s="366"/>
      <c r="S30" s="366"/>
      <c r="T30" s="366"/>
      <c r="U30" s="366"/>
      <c r="V30" s="358">
        <v>-50</v>
      </c>
      <c r="W30" s="358">
        <v>-50</v>
      </c>
      <c r="X30" s="201">
        <v>-12500</v>
      </c>
      <c r="Y30" s="79"/>
    </row>
    <row r="31" spans="1:26" ht="18" customHeight="1">
      <c r="A31" s="233" t="s">
        <v>181</v>
      </c>
      <c r="B31" s="231"/>
      <c r="C31" s="231"/>
      <c r="D31" s="231"/>
      <c r="E31" s="231"/>
      <c r="F31" s="231"/>
      <c r="G31" s="249"/>
      <c r="H31" s="249"/>
      <c r="I31" s="249"/>
      <c r="J31" s="231"/>
      <c r="K31" s="231"/>
      <c r="L31" s="231"/>
      <c r="M31" s="231"/>
      <c r="N31" s="231"/>
      <c r="O31" s="231"/>
      <c r="P31" s="231"/>
      <c r="Q31" s="231"/>
      <c r="R31" s="231"/>
      <c r="S31" s="231"/>
      <c r="T31" s="231"/>
      <c r="U31" s="231"/>
      <c r="V31" s="232">
        <f t="shared" ref="V31:W31" si="1">SUM(V29:V30)</f>
        <v>-50</v>
      </c>
      <c r="W31" s="232">
        <f t="shared" si="1"/>
        <v>-50</v>
      </c>
      <c r="X31" s="232">
        <f>SUM(X29:X30)</f>
        <v>-12799</v>
      </c>
      <c r="Y31" s="79" t="s">
        <v>0</v>
      </c>
    </row>
    <row r="32" spans="1:26">
      <c r="A32" s="648" t="s">
        <v>92</v>
      </c>
      <c r="B32" s="649"/>
      <c r="C32" s="649"/>
      <c r="D32" s="649"/>
      <c r="E32" s="649"/>
      <c r="F32" s="649"/>
      <c r="G32" s="649"/>
      <c r="H32" s="649"/>
      <c r="I32" s="649"/>
      <c r="J32" s="649"/>
      <c r="K32" s="649"/>
      <c r="L32" s="649"/>
      <c r="M32" s="649"/>
      <c r="N32" s="649"/>
      <c r="O32" s="649"/>
      <c r="P32" s="649"/>
      <c r="Q32" s="649"/>
      <c r="R32" s="649"/>
      <c r="S32" s="649"/>
      <c r="T32" s="649"/>
      <c r="U32" s="649"/>
      <c r="V32" s="359">
        <f>SUM(V27+V31)</f>
        <v>-49</v>
      </c>
      <c r="W32" s="359">
        <f>SUM(W27+W31)</f>
        <v>-49</v>
      </c>
      <c r="X32" s="86">
        <f>SUM(X27+X31)</f>
        <v>-9799</v>
      </c>
      <c r="Y32" s="79" t="s">
        <v>0</v>
      </c>
    </row>
    <row r="33" spans="1:25" ht="18" customHeight="1">
      <c r="A33" s="643" t="s">
        <v>176</v>
      </c>
      <c r="B33" s="644"/>
      <c r="C33" s="644"/>
      <c r="D33" s="644"/>
      <c r="E33" s="644"/>
      <c r="F33" s="644"/>
      <c r="G33" s="644"/>
      <c r="H33" s="644"/>
      <c r="I33" s="644"/>
      <c r="J33" s="644"/>
      <c r="K33" s="644"/>
      <c r="L33" s="644"/>
      <c r="M33" s="644"/>
      <c r="N33" s="644"/>
      <c r="O33" s="644"/>
      <c r="P33" s="644"/>
      <c r="Q33" s="644"/>
      <c r="R33" s="644"/>
      <c r="S33" s="644"/>
      <c r="T33" s="644"/>
      <c r="U33" s="644"/>
      <c r="V33" s="360">
        <f>V23+V32</f>
        <v>3282</v>
      </c>
      <c r="W33" s="360">
        <f>W23+W32</f>
        <v>3228</v>
      </c>
      <c r="X33" s="234">
        <f>X23+X32</f>
        <v>524793</v>
      </c>
      <c r="Y33" s="79" t="s">
        <v>0</v>
      </c>
    </row>
    <row r="34" spans="1:25" ht="18" customHeight="1">
      <c r="A34" s="638" t="s">
        <v>207</v>
      </c>
      <c r="B34" s="639"/>
      <c r="C34" s="639"/>
      <c r="D34" s="639"/>
      <c r="E34" s="639"/>
      <c r="F34" s="639"/>
      <c r="G34" s="639"/>
      <c r="H34" s="639"/>
      <c r="I34" s="639"/>
      <c r="J34" s="639"/>
      <c r="K34" s="639"/>
      <c r="L34" s="639"/>
      <c r="M34" s="639"/>
      <c r="N34" s="639"/>
      <c r="O34" s="639"/>
      <c r="P34" s="639"/>
      <c r="Q34" s="639"/>
      <c r="R34" s="639"/>
      <c r="S34" s="639"/>
      <c r="T34" s="639"/>
      <c r="U34" s="639"/>
      <c r="V34" s="361">
        <f>+V33-V16</f>
        <v>-49</v>
      </c>
      <c r="W34" s="361">
        <f>+W33-W16</f>
        <v>-49</v>
      </c>
      <c r="X34" s="85">
        <f>+X33-X16</f>
        <v>-2719</v>
      </c>
      <c r="Y34" s="79" t="s">
        <v>0</v>
      </c>
    </row>
    <row r="35" spans="1:25" ht="18" customHeight="1">
      <c r="A35" s="607"/>
      <c r="B35" s="608"/>
      <c r="C35" s="608"/>
      <c r="D35" s="608"/>
      <c r="E35" s="608"/>
      <c r="F35" s="608"/>
      <c r="G35" s="608"/>
      <c r="H35" s="608"/>
      <c r="I35" s="608"/>
      <c r="J35" s="608"/>
      <c r="K35" s="608"/>
      <c r="L35" s="608"/>
      <c r="M35" s="608"/>
      <c r="N35" s="608"/>
      <c r="O35" s="608"/>
      <c r="P35" s="608"/>
      <c r="Q35" s="608"/>
      <c r="R35" s="608"/>
      <c r="S35" s="608"/>
      <c r="T35" s="608"/>
      <c r="U35" s="608"/>
      <c r="V35" s="609"/>
      <c r="W35" s="609"/>
      <c r="X35" s="179"/>
      <c r="Y35" s="79"/>
    </row>
    <row r="36" spans="1:25" ht="27.6" customHeight="1">
      <c r="A36" s="680" t="s">
        <v>264</v>
      </c>
      <c r="B36" s="680"/>
      <c r="C36" s="680"/>
      <c r="D36" s="680"/>
      <c r="E36" s="680"/>
      <c r="F36" s="680"/>
      <c r="G36" s="680"/>
      <c r="H36" s="680"/>
      <c r="I36" s="680"/>
      <c r="J36" s="680"/>
      <c r="K36" s="680"/>
      <c r="L36" s="680"/>
      <c r="M36" s="680"/>
      <c r="N36" s="680"/>
      <c r="O36" s="680"/>
      <c r="P36" s="680"/>
      <c r="Q36" s="680"/>
      <c r="R36" s="680"/>
      <c r="S36" s="680"/>
      <c r="T36" s="680"/>
      <c r="U36" s="680"/>
      <c r="V36" s="680"/>
      <c r="W36" s="680"/>
      <c r="X36" s="680"/>
      <c r="Y36" s="79" t="s">
        <v>0</v>
      </c>
    </row>
    <row r="37" spans="1:25" ht="18" customHeight="1">
      <c r="Y37" s="79" t="s">
        <v>0</v>
      </c>
    </row>
    <row r="38" spans="1:25" ht="18" customHeight="1">
      <c r="Y38" s="79" t="s">
        <v>0</v>
      </c>
    </row>
    <row r="39" spans="1:25" ht="18" customHeight="1">
      <c r="Y39" s="79" t="s">
        <v>0</v>
      </c>
    </row>
    <row r="40" spans="1:25" ht="18" customHeight="1">
      <c r="Y40" s="79" t="s">
        <v>0</v>
      </c>
    </row>
    <row r="41" spans="1:25">
      <c r="Y41" s="79" t="s">
        <v>0</v>
      </c>
    </row>
    <row r="42" spans="1:25">
      <c r="Y42" s="79" t="s">
        <v>0</v>
      </c>
    </row>
    <row r="43" spans="1:25">
      <c r="Y43" s="79" t="s">
        <v>0</v>
      </c>
    </row>
    <row r="44" spans="1:25" ht="22.5">
      <c r="A44" s="626" t="s">
        <v>152</v>
      </c>
      <c r="B44" s="627"/>
      <c r="C44" s="627"/>
      <c r="D44" s="627"/>
      <c r="E44" s="627"/>
      <c r="F44" s="627"/>
      <c r="G44" s="627"/>
      <c r="H44" s="627"/>
      <c r="I44" s="627"/>
      <c r="J44" s="627"/>
      <c r="K44" s="627"/>
      <c r="L44" s="627"/>
      <c r="M44" s="627"/>
      <c r="N44" s="627"/>
      <c r="O44" s="627"/>
      <c r="P44" s="627"/>
      <c r="Q44" s="627"/>
      <c r="R44" s="627"/>
      <c r="S44" s="627"/>
      <c r="T44" s="627"/>
      <c r="U44" s="627"/>
      <c r="V44" s="627"/>
      <c r="W44" s="627"/>
      <c r="X44" s="627"/>
      <c r="Y44" s="79" t="s">
        <v>0</v>
      </c>
    </row>
    <row r="45" spans="1:25" ht="18" customHeight="1">
      <c r="A45" s="628" t="str">
        <f>A5</f>
        <v>Interagency Crime Drug Enforcement Task Force</v>
      </c>
      <c r="B45" s="640"/>
      <c r="C45" s="640"/>
      <c r="D45" s="640"/>
      <c r="E45" s="640"/>
      <c r="F45" s="640"/>
      <c r="G45" s="640"/>
      <c r="H45" s="640"/>
      <c r="I45" s="640"/>
      <c r="J45" s="640"/>
      <c r="K45" s="640"/>
      <c r="L45" s="640"/>
      <c r="M45" s="640"/>
      <c r="N45" s="640"/>
      <c r="O45" s="640"/>
      <c r="P45" s="640"/>
      <c r="Q45" s="640"/>
      <c r="R45" s="640"/>
      <c r="S45" s="640"/>
      <c r="T45" s="640"/>
      <c r="U45" s="640"/>
      <c r="V45" s="640"/>
      <c r="W45" s="640"/>
      <c r="X45" s="640"/>
      <c r="Y45" s="79" t="s">
        <v>0</v>
      </c>
    </row>
    <row r="46" spans="1:25" ht="18" customHeight="1">
      <c r="A46" s="628" t="s">
        <v>143</v>
      </c>
      <c r="B46" s="627"/>
      <c r="C46" s="627"/>
      <c r="D46" s="627"/>
      <c r="E46" s="627"/>
      <c r="F46" s="627"/>
      <c r="G46" s="627"/>
      <c r="H46" s="627"/>
      <c r="I46" s="627"/>
      <c r="J46" s="627"/>
      <c r="K46" s="627"/>
      <c r="L46" s="627"/>
      <c r="M46" s="627"/>
      <c r="N46" s="627"/>
      <c r="O46" s="627"/>
      <c r="P46" s="627"/>
      <c r="Q46" s="627"/>
      <c r="R46" s="627"/>
      <c r="S46" s="627"/>
      <c r="T46" s="627"/>
      <c r="U46" s="627"/>
      <c r="V46" s="627"/>
      <c r="W46" s="627"/>
      <c r="X46" s="627"/>
      <c r="Y46" s="79" t="s">
        <v>0</v>
      </c>
    </row>
    <row r="47" spans="1:25" ht="18" customHeight="1">
      <c r="A47" s="628" t="s">
        <v>142</v>
      </c>
      <c r="B47" s="629"/>
      <c r="C47" s="629"/>
      <c r="D47" s="629"/>
      <c r="E47" s="629"/>
      <c r="F47" s="629"/>
      <c r="G47" s="629"/>
      <c r="H47" s="629"/>
      <c r="I47" s="629"/>
      <c r="J47" s="629"/>
      <c r="K47" s="629"/>
      <c r="L47" s="629"/>
      <c r="M47" s="629"/>
      <c r="N47" s="629"/>
      <c r="O47" s="629"/>
      <c r="P47" s="629"/>
      <c r="Q47" s="629"/>
      <c r="R47" s="629"/>
      <c r="S47" s="629"/>
      <c r="T47" s="629"/>
      <c r="U47" s="629"/>
      <c r="V47" s="629"/>
      <c r="W47" s="629"/>
      <c r="X47" s="629"/>
      <c r="Y47" s="79" t="s">
        <v>0</v>
      </c>
    </row>
    <row r="48" spans="1:25" ht="18" customHeight="1">
      <c r="Y48" s="79" t="s">
        <v>0</v>
      </c>
    </row>
    <row r="49" spans="1:25" ht="18" customHeight="1">
      <c r="Y49" s="79" t="s">
        <v>0</v>
      </c>
    </row>
    <row r="50" spans="1:25" ht="22.5" customHeight="1">
      <c r="Y50" s="79" t="s">
        <v>0</v>
      </c>
    </row>
    <row r="51" spans="1:25" ht="27.75" customHeight="1">
      <c r="Y51" s="79" t="s">
        <v>0</v>
      </c>
    </row>
    <row r="52" spans="1:25">
      <c r="A52" s="47"/>
      <c r="B52" s="47"/>
      <c r="C52" s="47"/>
      <c r="D52" s="48"/>
      <c r="E52" s="48"/>
      <c r="F52" s="48"/>
      <c r="G52" s="48"/>
      <c r="H52" s="48"/>
      <c r="I52" s="48"/>
      <c r="J52" s="48"/>
      <c r="K52" s="48"/>
      <c r="L52" s="48"/>
      <c r="M52" s="48"/>
      <c r="N52" s="48"/>
      <c r="O52" s="48"/>
      <c r="P52" s="48"/>
      <c r="Q52" s="48"/>
      <c r="R52" s="48"/>
      <c r="S52" s="48"/>
      <c r="T52" s="48"/>
      <c r="U52" s="48"/>
      <c r="V52" s="48"/>
      <c r="W52" s="48"/>
      <c r="X52" s="48"/>
      <c r="Y52" s="79" t="s">
        <v>0</v>
      </c>
    </row>
    <row r="53" spans="1:25">
      <c r="A53" s="689" t="s">
        <v>157</v>
      </c>
      <c r="B53" s="690"/>
      <c r="C53" s="690"/>
      <c r="D53" s="674" t="s">
        <v>208</v>
      </c>
      <c r="E53" s="675"/>
      <c r="F53" s="676"/>
      <c r="G53" s="698" t="s">
        <v>209</v>
      </c>
      <c r="H53" s="699"/>
      <c r="I53" s="700"/>
      <c r="J53" s="674" t="s">
        <v>177</v>
      </c>
      <c r="K53" s="675"/>
      <c r="L53" s="676"/>
      <c r="M53" s="674" t="s">
        <v>175</v>
      </c>
      <c r="N53" s="675"/>
      <c r="O53" s="676"/>
      <c r="P53" s="674" t="s">
        <v>178</v>
      </c>
      <c r="Q53" s="695"/>
      <c r="R53" s="695"/>
      <c r="S53" s="674" t="s">
        <v>179</v>
      </c>
      <c r="T53" s="675"/>
      <c r="U53" s="675"/>
      <c r="V53" s="674" t="s">
        <v>180</v>
      </c>
      <c r="W53" s="675"/>
      <c r="X53" s="676"/>
      <c r="Y53" s="79" t="s">
        <v>0</v>
      </c>
    </row>
    <row r="54" spans="1:25">
      <c r="A54" s="691"/>
      <c r="B54" s="692"/>
      <c r="C54" s="692"/>
      <c r="D54" s="677"/>
      <c r="E54" s="678"/>
      <c r="F54" s="679"/>
      <c r="G54" s="701"/>
      <c r="H54" s="702"/>
      <c r="I54" s="703"/>
      <c r="J54" s="677"/>
      <c r="K54" s="678"/>
      <c r="L54" s="679"/>
      <c r="M54" s="677"/>
      <c r="N54" s="678"/>
      <c r="O54" s="679"/>
      <c r="P54" s="696"/>
      <c r="Q54" s="697"/>
      <c r="R54" s="697"/>
      <c r="S54" s="677"/>
      <c r="T54" s="678"/>
      <c r="U54" s="678"/>
      <c r="V54" s="677"/>
      <c r="W54" s="678"/>
      <c r="X54" s="679"/>
      <c r="Y54" s="79" t="s">
        <v>0</v>
      </c>
    </row>
    <row r="55" spans="1:25" ht="16.5" thickBot="1">
      <c r="A55" s="693"/>
      <c r="B55" s="694"/>
      <c r="C55" s="694"/>
      <c r="D55" s="162" t="s">
        <v>158</v>
      </c>
      <c r="E55" s="163" t="s">
        <v>37</v>
      </c>
      <c r="F55" s="164" t="s">
        <v>160</v>
      </c>
      <c r="G55" s="266" t="s">
        <v>158</v>
      </c>
      <c r="H55" s="267" t="s">
        <v>37</v>
      </c>
      <c r="I55" s="268" t="s">
        <v>160</v>
      </c>
      <c r="J55" s="162" t="s">
        <v>158</v>
      </c>
      <c r="K55" s="163" t="s">
        <v>37</v>
      </c>
      <c r="L55" s="164" t="s">
        <v>160</v>
      </c>
      <c r="M55" s="162" t="s">
        <v>158</v>
      </c>
      <c r="N55" s="163" t="s">
        <v>37</v>
      </c>
      <c r="O55" s="164" t="s">
        <v>160</v>
      </c>
      <c r="P55" s="162" t="s">
        <v>158</v>
      </c>
      <c r="Q55" s="163" t="s">
        <v>37</v>
      </c>
      <c r="R55" s="164" t="s">
        <v>160</v>
      </c>
      <c r="S55" s="162" t="s">
        <v>158</v>
      </c>
      <c r="T55" s="163" t="s">
        <v>37</v>
      </c>
      <c r="U55" s="164" t="s">
        <v>160</v>
      </c>
      <c r="V55" s="165" t="s">
        <v>158</v>
      </c>
      <c r="W55" s="163" t="s">
        <v>37</v>
      </c>
      <c r="X55" s="166" t="s">
        <v>160</v>
      </c>
      <c r="Y55" s="79" t="s">
        <v>0</v>
      </c>
    </row>
    <row r="56" spans="1:25">
      <c r="A56" s="153"/>
      <c r="B56" s="253" t="s">
        <v>193</v>
      </c>
      <c r="C56" s="250"/>
      <c r="D56" s="123">
        <v>2280</v>
      </c>
      <c r="E56" s="124">
        <v>2278</v>
      </c>
      <c r="F56" s="125">
        <v>378783</v>
      </c>
      <c r="G56" s="123">
        <v>2280</v>
      </c>
      <c r="H56" s="124">
        <v>2278</v>
      </c>
      <c r="I56" s="257">
        <v>378447</v>
      </c>
      <c r="J56" s="123">
        <v>0</v>
      </c>
      <c r="K56" s="124">
        <v>0</v>
      </c>
      <c r="L56" s="362">
        <v>4898</v>
      </c>
      <c r="M56" s="296">
        <f>+G56+J56</f>
        <v>2280</v>
      </c>
      <c r="N56" s="297">
        <f>+E56+K56</f>
        <v>2278</v>
      </c>
      <c r="O56" s="125">
        <f>SUM(I56+L56)</f>
        <v>383345</v>
      </c>
      <c r="P56" s="123"/>
      <c r="Q56" s="124"/>
      <c r="R56" s="125"/>
      <c r="S56" s="123">
        <v>-49</v>
      </c>
      <c r="T56" s="124">
        <v>-49</v>
      </c>
      <c r="U56" s="125">
        <v>-12743</v>
      </c>
      <c r="V56" s="296">
        <f>P56+M56+S56</f>
        <v>2231</v>
      </c>
      <c r="W56" s="297">
        <f>+N56+Q56+T56</f>
        <v>2229</v>
      </c>
      <c r="X56" s="126">
        <f>R56+O56+U56</f>
        <v>370602</v>
      </c>
      <c r="Y56" s="79" t="s">
        <v>0</v>
      </c>
    </row>
    <row r="57" spans="1:25" ht="17.25" customHeight="1">
      <c r="A57" s="153"/>
      <c r="B57" s="254" t="s">
        <v>194</v>
      </c>
      <c r="C57" s="251"/>
      <c r="D57" s="123">
        <v>1051</v>
      </c>
      <c r="E57" s="124">
        <v>999</v>
      </c>
      <c r="F57" s="127">
        <v>148729</v>
      </c>
      <c r="G57" s="123">
        <v>1051</v>
      </c>
      <c r="H57" s="124">
        <v>999</v>
      </c>
      <c r="I57" s="270">
        <v>149065</v>
      </c>
      <c r="J57" s="123">
        <v>0</v>
      </c>
      <c r="K57" s="124">
        <v>0</v>
      </c>
      <c r="L57" s="35">
        <v>2182</v>
      </c>
      <c r="M57" s="296">
        <f>+D57+J57</f>
        <v>1051</v>
      </c>
      <c r="N57" s="300">
        <f>+E57+K57</f>
        <v>999</v>
      </c>
      <c r="O57" s="125">
        <f>SUM(I57+L57)</f>
        <v>151247</v>
      </c>
      <c r="P57" s="123"/>
      <c r="Q57" s="124"/>
      <c r="R57" s="35"/>
      <c r="S57" s="123">
        <v>-1</v>
      </c>
      <c r="T57" s="124">
        <v>-1</v>
      </c>
      <c r="U57" s="125">
        <v>-56</v>
      </c>
      <c r="V57" s="296">
        <f>P57+M57+S57</f>
        <v>1050</v>
      </c>
      <c r="W57" s="297">
        <f>+N57+Q57+T57</f>
        <v>998</v>
      </c>
      <c r="X57" s="126">
        <f>R57+O57+U57</f>
        <v>151191</v>
      </c>
      <c r="Y57" s="79" t="s">
        <v>0</v>
      </c>
    </row>
    <row r="58" spans="1:25">
      <c r="A58" s="153"/>
      <c r="B58" s="254" t="s">
        <v>195</v>
      </c>
      <c r="C58" s="252"/>
      <c r="D58" s="123"/>
      <c r="E58" s="124"/>
      <c r="F58" s="35"/>
      <c r="G58" s="350">
        <v>0</v>
      </c>
      <c r="H58" s="351">
        <v>0</v>
      </c>
      <c r="I58" s="271">
        <v>0</v>
      </c>
      <c r="J58" s="123">
        <v>0</v>
      </c>
      <c r="K58" s="124">
        <v>0</v>
      </c>
      <c r="L58" s="35">
        <v>0</v>
      </c>
      <c r="M58" s="296"/>
      <c r="N58" s="297"/>
      <c r="O58" s="125">
        <f t="shared" ref="O58" si="2">SUM(F58+L58)</f>
        <v>0</v>
      </c>
      <c r="P58" s="123">
        <v>1</v>
      </c>
      <c r="Q58" s="124">
        <v>1</v>
      </c>
      <c r="R58" s="35">
        <v>3000</v>
      </c>
      <c r="S58" s="123">
        <v>0</v>
      </c>
      <c r="T58" s="124">
        <v>0</v>
      </c>
      <c r="U58" s="35">
        <v>0</v>
      </c>
      <c r="V58" s="296">
        <f>P58+M58+S58</f>
        <v>1</v>
      </c>
      <c r="W58" s="297">
        <f>+N58+Q58+T58</f>
        <v>1</v>
      </c>
      <c r="X58" s="126">
        <f>R58+O58+U58</f>
        <v>3000</v>
      </c>
      <c r="Y58" s="79" t="s">
        <v>0</v>
      </c>
    </row>
    <row r="59" spans="1:25">
      <c r="A59" s="155"/>
      <c r="B59" s="156"/>
      <c r="C59" s="156" t="s">
        <v>38</v>
      </c>
      <c r="D59" s="167">
        <f>SUM(D56:D58)</f>
        <v>3331</v>
      </c>
      <c r="E59" s="168">
        <f>SUM(E56:E58)</f>
        <v>3277</v>
      </c>
      <c r="F59" s="128">
        <f>SUM(F56:F58)</f>
        <v>527512</v>
      </c>
      <c r="G59" s="298">
        <f t="shared" ref="G59:I59" si="3">SUM(G56:G57)</f>
        <v>3331</v>
      </c>
      <c r="H59" s="352">
        <f t="shared" si="3"/>
        <v>3277</v>
      </c>
      <c r="I59" s="272">
        <f t="shared" si="3"/>
        <v>527512</v>
      </c>
      <c r="J59" s="167">
        <f t="shared" ref="J59:X59" si="4">SUM(J56:J58)</f>
        <v>0</v>
      </c>
      <c r="K59" s="168">
        <f t="shared" si="4"/>
        <v>0</v>
      </c>
      <c r="L59" s="128">
        <f t="shared" si="4"/>
        <v>7080</v>
      </c>
      <c r="M59" s="298">
        <f t="shared" si="4"/>
        <v>3331</v>
      </c>
      <c r="N59" s="299">
        <f t="shared" si="4"/>
        <v>3277</v>
      </c>
      <c r="O59" s="128">
        <f t="shared" si="4"/>
        <v>534592</v>
      </c>
      <c r="P59" s="167">
        <f t="shared" si="4"/>
        <v>1</v>
      </c>
      <c r="Q59" s="168">
        <f t="shared" si="4"/>
        <v>1</v>
      </c>
      <c r="R59" s="128">
        <f t="shared" si="4"/>
        <v>3000</v>
      </c>
      <c r="S59" s="167">
        <f t="shared" si="4"/>
        <v>-50</v>
      </c>
      <c r="T59" s="168">
        <f t="shared" si="4"/>
        <v>-50</v>
      </c>
      <c r="U59" s="189">
        <f>SUM(U56:U58)</f>
        <v>-12799</v>
      </c>
      <c r="V59" s="298">
        <f>SUM(V56:V58)</f>
        <v>3282</v>
      </c>
      <c r="W59" s="299">
        <f t="shared" si="4"/>
        <v>3228</v>
      </c>
      <c r="X59" s="129">
        <f t="shared" si="4"/>
        <v>524793</v>
      </c>
      <c r="Y59" s="79" t="s">
        <v>0</v>
      </c>
    </row>
    <row r="60" spans="1:25">
      <c r="A60" s="157"/>
      <c r="B60" s="687"/>
      <c r="C60" s="688"/>
      <c r="D60" s="169"/>
      <c r="E60" s="170"/>
      <c r="F60" s="3"/>
      <c r="G60" s="273"/>
      <c r="H60" s="274"/>
      <c r="I60" s="274"/>
      <c r="J60" s="173"/>
      <c r="K60" s="174"/>
      <c r="L60" s="174"/>
      <c r="M60" s="173"/>
      <c r="N60" s="174"/>
      <c r="O60" s="174"/>
      <c r="P60" s="173"/>
      <c r="Q60" s="174"/>
      <c r="R60" s="174"/>
      <c r="S60" s="173"/>
      <c r="T60" s="174"/>
      <c r="U60" s="174"/>
      <c r="V60" s="173"/>
      <c r="W60" s="179"/>
      <c r="X60" s="201"/>
      <c r="Y60" s="79" t="s">
        <v>0</v>
      </c>
    </row>
    <row r="61" spans="1:25">
      <c r="A61" s="155"/>
      <c r="B61" s="683" t="s">
        <v>148</v>
      </c>
      <c r="C61" s="684"/>
      <c r="D61" s="171"/>
      <c r="E61" s="172"/>
      <c r="F61" s="130"/>
      <c r="G61" s="275"/>
      <c r="H61" s="276"/>
      <c r="I61" s="276"/>
      <c r="J61" s="175"/>
      <c r="K61" s="176"/>
      <c r="L61" s="176"/>
      <c r="M61" s="175"/>
      <c r="N61" s="176"/>
      <c r="O61" s="176"/>
      <c r="P61" s="175"/>
      <c r="Q61" s="176"/>
      <c r="R61" s="176"/>
      <c r="S61" s="175"/>
      <c r="T61" s="176"/>
      <c r="U61" s="176"/>
      <c r="V61" s="175"/>
      <c r="W61" s="172">
        <f>Q61+N61</f>
        <v>0</v>
      </c>
      <c r="X61" s="190"/>
      <c r="Y61" s="79" t="s">
        <v>0</v>
      </c>
    </row>
    <row r="62" spans="1:25">
      <c r="A62" s="153"/>
      <c r="B62" s="681" t="s">
        <v>147</v>
      </c>
      <c r="C62" s="682"/>
      <c r="D62" s="123"/>
      <c r="E62" s="124">
        <f>+E59+E61</f>
        <v>3277</v>
      </c>
      <c r="F62" s="35"/>
      <c r="G62" s="256"/>
      <c r="H62" s="353">
        <f>+H59+H61</f>
        <v>3277</v>
      </c>
      <c r="I62" s="257"/>
      <c r="J62" s="177"/>
      <c r="K62" s="124">
        <f>+K59+K61</f>
        <v>0</v>
      </c>
      <c r="L62" s="125"/>
      <c r="M62" s="177"/>
      <c r="N62" s="297">
        <f>+N59+N61</f>
        <v>3277</v>
      </c>
      <c r="O62" s="125"/>
      <c r="P62" s="177"/>
      <c r="Q62" s="124">
        <f>+Q59+Q61</f>
        <v>1</v>
      </c>
      <c r="R62" s="125"/>
      <c r="S62" s="177"/>
      <c r="T62" s="124">
        <f>+T59+T61</f>
        <v>-50</v>
      </c>
      <c r="U62" s="125"/>
      <c r="V62" s="177"/>
      <c r="W62" s="297">
        <f>+W59+W61</f>
        <v>3228</v>
      </c>
      <c r="X62" s="84"/>
      <c r="Y62" s="79" t="s">
        <v>0</v>
      </c>
    </row>
    <row r="63" spans="1:25">
      <c r="A63" s="158"/>
      <c r="B63" s="685"/>
      <c r="C63" s="686"/>
      <c r="D63" s="169"/>
      <c r="E63" s="170"/>
      <c r="F63" s="3"/>
      <c r="G63" s="273"/>
      <c r="H63" s="274"/>
      <c r="I63" s="274"/>
      <c r="J63" s="173"/>
      <c r="K63" s="174"/>
      <c r="L63" s="174"/>
      <c r="M63" s="173"/>
      <c r="N63" s="174"/>
      <c r="O63" s="174"/>
      <c r="P63" s="173"/>
      <c r="Q63" s="174"/>
      <c r="R63" s="174"/>
      <c r="S63" s="173"/>
      <c r="T63" s="174"/>
      <c r="U63" s="174"/>
      <c r="V63" s="173"/>
      <c r="W63" s="179"/>
      <c r="X63" s="201"/>
      <c r="Y63" s="79" t="s">
        <v>0</v>
      </c>
    </row>
    <row r="64" spans="1:25">
      <c r="A64" s="153"/>
      <c r="B64" s="681" t="s">
        <v>145</v>
      </c>
      <c r="C64" s="682"/>
      <c r="D64" s="123"/>
      <c r="E64" s="124"/>
      <c r="F64" s="35"/>
      <c r="G64" s="256"/>
      <c r="H64" s="269"/>
      <c r="I64" s="257"/>
      <c r="J64" s="177"/>
      <c r="K64" s="125"/>
      <c r="L64" s="125"/>
      <c r="M64" s="177"/>
      <c r="N64" s="125"/>
      <c r="O64" s="125"/>
      <c r="P64" s="177"/>
      <c r="Q64" s="125"/>
      <c r="R64" s="125"/>
      <c r="S64" s="177"/>
      <c r="T64" s="125"/>
      <c r="U64" s="125"/>
      <c r="V64" s="177"/>
      <c r="W64" s="125"/>
      <c r="X64" s="84"/>
      <c r="Y64" s="79" t="s">
        <v>22</v>
      </c>
    </row>
    <row r="65" spans="1:25">
      <c r="A65" s="509" t="s">
        <v>252</v>
      </c>
      <c r="B65" s="510" t="s">
        <v>159</v>
      </c>
      <c r="C65" s="510" t="s">
        <v>149</v>
      </c>
      <c r="D65" s="123"/>
      <c r="E65" s="124">
        <v>56</v>
      </c>
      <c r="F65" s="35"/>
      <c r="G65" s="256"/>
      <c r="H65" s="269">
        <v>56</v>
      </c>
      <c r="I65" s="257"/>
      <c r="J65" s="177"/>
      <c r="K65" s="125">
        <v>0</v>
      </c>
      <c r="L65" s="125"/>
      <c r="M65" s="177"/>
      <c r="N65" s="124">
        <v>56</v>
      </c>
      <c r="O65" s="125"/>
      <c r="P65" s="177"/>
      <c r="Q65" s="125">
        <v>0</v>
      </c>
      <c r="R65" s="125"/>
      <c r="S65" s="177"/>
      <c r="T65" s="125">
        <v>0</v>
      </c>
      <c r="U65" s="125"/>
      <c r="V65" s="177"/>
      <c r="W65" s="124">
        <v>56</v>
      </c>
      <c r="X65" s="84"/>
      <c r="Y65" s="79"/>
    </row>
    <row r="66" spans="1:25">
      <c r="A66" s="153"/>
      <c r="B66" s="159"/>
      <c r="C66" s="154" t="s">
        <v>42</v>
      </c>
      <c r="D66" s="123"/>
      <c r="E66" s="269">
        <v>458</v>
      </c>
      <c r="F66" s="35"/>
      <c r="G66" s="256"/>
      <c r="H66" s="269">
        <v>458</v>
      </c>
      <c r="I66" s="257"/>
      <c r="J66" s="177"/>
      <c r="K66" s="124"/>
      <c r="L66" s="125"/>
      <c r="M66" s="177"/>
      <c r="N66" s="269">
        <v>458</v>
      </c>
      <c r="O66" s="125"/>
      <c r="P66" s="177"/>
      <c r="Q66" s="124"/>
      <c r="R66" s="125"/>
      <c r="S66" s="177"/>
      <c r="T66" s="124"/>
      <c r="U66" s="125"/>
      <c r="V66" s="177"/>
      <c r="W66" s="178">
        <f>Q66+N66</f>
        <v>458</v>
      </c>
      <c r="X66" s="84"/>
    </row>
    <row r="67" spans="1:25" ht="21.6" customHeight="1">
      <c r="A67" s="155"/>
      <c r="B67" s="160"/>
      <c r="C67" s="161" t="s">
        <v>90</v>
      </c>
      <c r="D67" s="171"/>
      <c r="E67" s="276">
        <v>112</v>
      </c>
      <c r="F67" s="130"/>
      <c r="G67" s="275"/>
      <c r="H67" s="276">
        <v>112</v>
      </c>
      <c r="I67" s="277"/>
      <c r="J67" s="175"/>
      <c r="K67" s="172"/>
      <c r="L67" s="176"/>
      <c r="M67" s="175"/>
      <c r="N67" s="276">
        <v>112</v>
      </c>
      <c r="O67" s="176"/>
      <c r="P67" s="175"/>
      <c r="Q67" s="172"/>
      <c r="R67" s="176"/>
      <c r="S67" s="175"/>
      <c r="T67" s="172"/>
      <c r="U67" s="176"/>
      <c r="V67" s="175"/>
      <c r="W67" s="172">
        <f>Q67+N67</f>
        <v>112</v>
      </c>
      <c r="X67" s="190"/>
    </row>
    <row r="68" spans="1:25" s="212" customFormat="1">
      <c r="A68" s="155"/>
      <c r="B68" s="666" t="s">
        <v>146</v>
      </c>
      <c r="C68" s="667"/>
      <c r="D68" s="171"/>
      <c r="E68" s="301">
        <f>E67+E66+E62+E65</f>
        <v>3903</v>
      </c>
      <c r="F68" s="130"/>
      <c r="G68" s="275"/>
      <c r="H68" s="301">
        <f>H67+H66+H62+H65</f>
        <v>3903</v>
      </c>
      <c r="I68" s="277"/>
      <c r="J68" s="175"/>
      <c r="K68" s="172">
        <f>K67+K66+K62</f>
        <v>0</v>
      </c>
      <c r="L68" s="176"/>
      <c r="M68" s="175"/>
      <c r="N68" s="301">
        <f>N67+N66+N62+N65</f>
        <v>3903</v>
      </c>
      <c r="O68" s="302"/>
      <c r="P68" s="303"/>
      <c r="Q68" s="301">
        <f>Q67+Q66+Q62</f>
        <v>1</v>
      </c>
      <c r="R68" s="302"/>
      <c r="S68" s="303"/>
      <c r="T68" s="301">
        <f>T67+T66+T62</f>
        <v>-50</v>
      </c>
      <c r="U68" s="302"/>
      <c r="V68" s="303"/>
      <c r="W68" s="301">
        <f>W67+W66+W62+W65</f>
        <v>3854</v>
      </c>
      <c r="X68" s="304"/>
      <c r="Y68" s="214"/>
    </row>
    <row r="69" spans="1:25" s="212" customFormat="1">
      <c r="A69" s="3"/>
      <c r="B69" s="3"/>
      <c r="C69" s="4"/>
      <c r="D69" s="6"/>
      <c r="E69" s="6"/>
      <c r="F69" s="6"/>
      <c r="G69" s="6"/>
      <c r="H69" s="6"/>
      <c r="I69" s="6"/>
      <c r="J69" s="6"/>
      <c r="K69" s="6"/>
      <c r="L69" s="6"/>
      <c r="M69" s="6"/>
      <c r="N69" s="6"/>
      <c r="O69" s="6"/>
      <c r="P69" s="6"/>
      <c r="Q69" s="6"/>
      <c r="R69" s="6"/>
      <c r="S69" s="6"/>
      <c r="T69" s="6"/>
      <c r="U69" s="6"/>
      <c r="V69" s="6"/>
      <c r="W69" s="6"/>
      <c r="X69" s="6"/>
      <c r="Y69" s="214"/>
    </row>
    <row r="70" spans="1:25" s="212" customFormat="1">
      <c r="A70" s="3"/>
      <c r="B70" s="671"/>
      <c r="C70" s="671"/>
      <c r="D70" s="669"/>
      <c r="E70" s="670"/>
      <c r="F70" s="670"/>
      <c r="G70" s="248"/>
      <c r="H70" s="248"/>
      <c r="I70" s="248"/>
      <c r="J70" s="672"/>
      <c r="K70" s="673"/>
      <c r="L70" s="673"/>
      <c r="M70" s="672"/>
      <c r="N70" s="673"/>
      <c r="O70" s="673"/>
      <c r="P70" s="672"/>
      <c r="Q70" s="673"/>
      <c r="R70" s="673"/>
      <c r="S70" s="672"/>
      <c r="T70" s="673"/>
      <c r="U70" s="673"/>
      <c r="V70" s="672"/>
      <c r="W70" s="673"/>
      <c r="X70" s="673"/>
      <c r="Y70" s="214"/>
    </row>
    <row r="71" spans="1:25" s="212" customFormat="1" ht="15">
      <c r="D71" s="213"/>
      <c r="E71" s="213"/>
      <c r="F71" s="213"/>
      <c r="G71" s="213"/>
      <c r="H71" s="213"/>
      <c r="I71" s="213"/>
      <c r="J71" s="213"/>
      <c r="K71" s="213"/>
      <c r="L71" s="213"/>
      <c r="M71" s="213"/>
      <c r="N71" s="213"/>
      <c r="O71" s="213"/>
      <c r="P71" s="213"/>
      <c r="Q71" s="213"/>
      <c r="R71" s="213"/>
      <c r="S71" s="213"/>
      <c r="T71" s="213"/>
      <c r="U71" s="213"/>
      <c r="V71" s="213"/>
      <c r="W71" s="213"/>
      <c r="X71" s="213"/>
      <c r="Y71" s="214"/>
    </row>
    <row r="72" spans="1:25" s="212" customFormat="1" ht="15">
      <c r="D72" s="213"/>
      <c r="E72" s="213"/>
      <c r="F72" s="213"/>
      <c r="G72" s="213"/>
      <c r="H72" s="213"/>
      <c r="I72" s="213"/>
      <c r="J72" s="213"/>
      <c r="K72" s="213"/>
      <c r="L72" s="213"/>
      <c r="M72" s="213"/>
      <c r="N72" s="213"/>
      <c r="O72" s="213"/>
      <c r="P72" s="213"/>
      <c r="Q72" s="213"/>
      <c r="R72" s="213"/>
      <c r="S72" s="213"/>
      <c r="T72" s="213"/>
      <c r="U72" s="213"/>
      <c r="V72" s="213"/>
      <c r="W72" s="213"/>
      <c r="X72" s="213"/>
      <c r="Y72" s="214"/>
    </row>
    <row r="73" spans="1:25" s="212" customFormat="1" ht="15">
      <c r="D73" s="213"/>
      <c r="E73" s="213"/>
      <c r="F73" s="213"/>
      <c r="G73" s="213"/>
      <c r="H73" s="213"/>
      <c r="I73" s="213"/>
      <c r="J73" s="213"/>
      <c r="K73" s="213"/>
      <c r="L73" s="213"/>
      <c r="M73" s="213"/>
      <c r="N73" s="213"/>
      <c r="O73" s="213"/>
      <c r="P73" s="213"/>
      <c r="Q73" s="213"/>
      <c r="R73" s="213"/>
      <c r="S73" s="213"/>
      <c r="T73" s="213"/>
      <c r="U73" s="213"/>
      <c r="V73" s="213"/>
      <c r="W73" s="213"/>
      <c r="X73" s="213"/>
      <c r="Y73" s="214"/>
    </row>
    <row r="74" spans="1:25" s="212" customFormat="1" ht="15">
      <c r="D74" s="213"/>
      <c r="E74" s="213"/>
      <c r="F74" s="213"/>
      <c r="G74" s="213"/>
      <c r="H74" s="213"/>
      <c r="I74" s="213"/>
      <c r="J74" s="213"/>
      <c r="K74" s="213"/>
      <c r="L74" s="213"/>
      <c r="M74" s="213"/>
      <c r="N74" s="213"/>
      <c r="O74" s="213"/>
      <c r="P74" s="213"/>
      <c r="Q74" s="213"/>
      <c r="R74" s="213"/>
      <c r="S74" s="213"/>
      <c r="T74" s="213"/>
      <c r="U74" s="213"/>
      <c r="V74" s="213"/>
      <c r="W74" s="213"/>
      <c r="X74" s="213"/>
      <c r="Y74" s="214"/>
    </row>
    <row r="75" spans="1:25" s="212" customFormat="1" ht="30" customHeight="1">
      <c r="D75" s="213"/>
      <c r="E75" s="213"/>
      <c r="F75" s="213"/>
      <c r="G75" s="213"/>
      <c r="H75" s="213"/>
      <c r="I75" s="213"/>
      <c r="J75" s="213"/>
      <c r="K75" s="213"/>
      <c r="L75" s="213"/>
      <c r="M75" s="213"/>
      <c r="N75" s="213"/>
      <c r="O75" s="213"/>
      <c r="P75" s="213"/>
      <c r="Q75" s="213"/>
      <c r="R75" s="213"/>
      <c r="S75" s="213"/>
      <c r="T75" s="213"/>
      <c r="U75" s="213"/>
      <c r="V75" s="213"/>
      <c r="W75" s="213"/>
      <c r="X75" s="213"/>
      <c r="Y75" s="214"/>
    </row>
    <row r="76" spans="1:25">
      <c r="A76" s="215"/>
      <c r="B76" s="215"/>
      <c r="C76" s="215"/>
      <c r="D76" s="52"/>
      <c r="E76" s="52"/>
      <c r="F76" s="52"/>
      <c r="G76" s="52"/>
      <c r="H76" s="52"/>
      <c r="I76" s="52"/>
      <c r="J76" s="52"/>
      <c r="K76" s="52"/>
      <c r="L76" s="52"/>
      <c r="M76" s="52"/>
      <c r="N76" s="52"/>
      <c r="O76" s="52"/>
      <c r="P76" s="52"/>
      <c r="Q76" s="52"/>
      <c r="R76" s="52"/>
      <c r="S76" s="52"/>
      <c r="T76" s="52"/>
      <c r="U76" s="52"/>
      <c r="V76" s="52"/>
      <c r="W76" s="216"/>
      <c r="X76" s="216"/>
    </row>
    <row r="77" spans="1:25">
      <c r="A77" s="215"/>
      <c r="B77" s="215"/>
      <c r="C77" s="227"/>
      <c r="D77" s="228"/>
      <c r="E77" s="228"/>
      <c r="F77" s="228"/>
      <c r="G77" s="228"/>
      <c r="H77" s="228"/>
      <c r="I77" s="228"/>
      <c r="J77" s="228"/>
      <c r="K77" s="228"/>
      <c r="L77" s="228"/>
      <c r="M77" s="228"/>
      <c r="N77" s="228"/>
      <c r="O77" s="228"/>
      <c r="P77" s="228"/>
      <c r="Q77" s="228"/>
      <c r="R77" s="228"/>
      <c r="S77" s="228"/>
      <c r="T77" s="228"/>
      <c r="U77" s="228"/>
      <c r="V77" s="228"/>
      <c r="W77" s="228"/>
      <c r="X77" s="228"/>
    </row>
    <row r="78" spans="1:25" ht="25.5">
      <c r="A78" s="668"/>
      <c r="B78" s="668"/>
      <c r="C78" s="668"/>
      <c r="D78" s="668"/>
      <c r="E78" s="668"/>
      <c r="F78" s="668"/>
      <c r="G78" s="668"/>
      <c r="H78" s="668"/>
      <c r="I78" s="668"/>
      <c r="J78" s="668"/>
      <c r="K78" s="668"/>
      <c r="L78" s="668"/>
      <c r="M78" s="668"/>
      <c r="N78" s="668"/>
      <c r="O78" s="668"/>
      <c r="P78" s="668"/>
      <c r="Q78" s="668"/>
      <c r="R78" s="668"/>
      <c r="S78" s="668"/>
      <c r="T78" s="668"/>
      <c r="U78" s="668"/>
      <c r="V78" s="668"/>
      <c r="W78" s="59"/>
      <c r="X78" s="59"/>
    </row>
    <row r="79" spans="1:25">
      <c r="W79" s="39"/>
      <c r="X79" s="39"/>
    </row>
    <row r="80" spans="1:25">
      <c r="K80" s="67"/>
    </row>
  </sheetData>
  <mergeCells count="62">
    <mergeCell ref="A47:X47"/>
    <mergeCell ref="V53:X54"/>
    <mergeCell ref="D53:F54"/>
    <mergeCell ref="A36:X36"/>
    <mergeCell ref="B64:C64"/>
    <mergeCell ref="B61:C61"/>
    <mergeCell ref="B63:C63"/>
    <mergeCell ref="B62:C62"/>
    <mergeCell ref="B60:C60"/>
    <mergeCell ref="A53:C55"/>
    <mergeCell ref="J53:L54"/>
    <mergeCell ref="M53:O54"/>
    <mergeCell ref="P53:R54"/>
    <mergeCell ref="S53:U54"/>
    <mergeCell ref="G53:I54"/>
    <mergeCell ref="B68:C68"/>
    <mergeCell ref="A78:V78"/>
    <mergeCell ref="D70:F70"/>
    <mergeCell ref="B70:C70"/>
    <mergeCell ref="J70:L70"/>
    <mergeCell ref="M70:O70"/>
    <mergeCell ref="P70:R70"/>
    <mergeCell ref="S70:U70"/>
    <mergeCell ref="V70:X70"/>
    <mergeCell ref="A16:U16"/>
    <mergeCell ref="A32:U32"/>
    <mergeCell ref="A15:U15"/>
    <mergeCell ref="A19:U19"/>
    <mergeCell ref="A21:U21"/>
    <mergeCell ref="A28:U28"/>
    <mergeCell ref="A27:U27"/>
    <mergeCell ref="A29:U29"/>
    <mergeCell ref="A26:U26"/>
    <mergeCell ref="A20:U20"/>
    <mergeCell ref="A25:U25"/>
    <mergeCell ref="A22:U22"/>
    <mergeCell ref="A23:U23"/>
    <mergeCell ref="A24:U24"/>
    <mergeCell ref="A17:U17"/>
    <mergeCell ref="A18:U18"/>
    <mergeCell ref="A34:U34"/>
    <mergeCell ref="A44:X44"/>
    <mergeCell ref="A45:X45"/>
    <mergeCell ref="A46:X46"/>
    <mergeCell ref="A30:C30"/>
    <mergeCell ref="A33:U33"/>
    <mergeCell ref="A1:X1"/>
    <mergeCell ref="A14:U14"/>
    <mergeCell ref="A2:X2"/>
    <mergeCell ref="A3:X3"/>
    <mergeCell ref="A8:X8"/>
    <mergeCell ref="A9:X9"/>
    <mergeCell ref="X12:X13"/>
    <mergeCell ref="W12:W13"/>
    <mergeCell ref="A4:X4"/>
    <mergeCell ref="A5:X5"/>
    <mergeCell ref="A6:X6"/>
    <mergeCell ref="A7:X7"/>
    <mergeCell ref="A10:X10"/>
    <mergeCell ref="A11:U13"/>
    <mergeCell ref="V12:V13"/>
    <mergeCell ref="V11:X11"/>
  </mergeCells>
  <phoneticPr fontId="0" type="noConversion"/>
  <printOptions horizontalCentered="1"/>
  <pageMargins left="0.5" right="0.4" top="0.75" bottom="0.25" header="0" footer="0"/>
  <pageSetup scale="52" firstPageNumber="8" fitToHeight="0" orientation="landscape" useFirstPageNumber="1" r:id="rId1"/>
  <headerFooter alignWithMargins="0">
    <oddFooter>&amp;C&amp;"Times New Roman,Regular"Exhibit B - Summary of Requirements</oddFooter>
  </headerFooter>
  <rowBreaks count="1" manualBreakCount="1">
    <brk id="36" max="23" man="1"/>
  </rowBreaks>
  <ignoredErrors>
    <ignoredError sqref="W56:W58" formula="1"/>
  </ignoredErrors>
</worksheet>
</file>

<file path=xl/worksheets/sheet4.xml><?xml version="1.0" encoding="utf-8"?>
<worksheet xmlns="http://schemas.openxmlformats.org/spreadsheetml/2006/main" xmlns:r="http://schemas.openxmlformats.org/officeDocument/2006/relationships">
  <sheetPr codeName="Sheet6">
    <pageSetUpPr fitToPage="1"/>
  </sheetPr>
  <dimension ref="A1:T29"/>
  <sheetViews>
    <sheetView view="pageBreakPreview" zoomScale="91" zoomScaleNormal="75" zoomScaleSheetLayoutView="91" workbookViewId="0">
      <selection activeCell="W23" sqref="W23"/>
    </sheetView>
  </sheetViews>
  <sheetFormatPr defaultColWidth="7.21875" defaultRowHeight="12.75"/>
  <cols>
    <col min="1" max="1" width="18.33203125" style="18" customWidth="1"/>
    <col min="2" max="2" width="15.88671875" style="18" customWidth="1"/>
    <col min="3" max="3" width="4.6640625" style="18" customWidth="1"/>
    <col min="4" max="4" width="8.33203125" style="18" customWidth="1"/>
    <col min="5" max="5" width="4.6640625" style="18" customWidth="1"/>
    <col min="6" max="6" width="7.21875" style="18" customWidth="1"/>
    <col min="7" max="7" width="4.6640625" style="18" customWidth="1"/>
    <col min="8" max="8" width="8.33203125" style="18" customWidth="1"/>
    <col min="9" max="9" width="4.6640625" style="18" customWidth="1"/>
    <col min="10" max="10" width="7.21875" style="18" customWidth="1"/>
    <col min="11" max="11" width="4.6640625" style="18" customWidth="1"/>
    <col min="12" max="12" width="8.21875" style="18" customWidth="1"/>
    <col min="13" max="13" width="4.6640625" style="18" customWidth="1"/>
    <col min="14" max="14" width="7.88671875" style="18" customWidth="1"/>
    <col min="15" max="15" width="4.6640625" style="18" hidden="1" customWidth="1"/>
    <col min="16" max="16" width="8.109375" style="18" hidden="1" customWidth="1"/>
    <col min="17" max="17" width="4.6640625" style="18" hidden="1" customWidth="1"/>
    <col min="18" max="18" width="7.88671875" style="18" hidden="1" customWidth="1"/>
    <col min="19" max="19" width="11.33203125" style="18" customWidth="1"/>
    <col min="20" max="20" width="8.88671875" style="82" customWidth="1"/>
    <col min="21" max="16384" width="7.21875" style="18"/>
  </cols>
  <sheetData>
    <row r="1" spans="1:20" ht="20.25">
      <c r="A1" s="714" t="s">
        <v>172</v>
      </c>
      <c r="B1" s="715"/>
      <c r="C1" s="715"/>
      <c r="D1" s="715"/>
      <c r="E1" s="715"/>
      <c r="F1" s="715"/>
      <c r="G1" s="715"/>
      <c r="H1" s="715"/>
      <c r="I1" s="715"/>
      <c r="J1" s="715"/>
      <c r="K1" s="715"/>
      <c r="L1" s="715"/>
      <c r="M1" s="715"/>
      <c r="N1" s="715"/>
      <c r="O1" s="715"/>
      <c r="P1" s="715"/>
      <c r="Q1" s="715"/>
      <c r="R1" s="715"/>
      <c r="S1" s="715"/>
      <c r="T1" s="81" t="s">
        <v>0</v>
      </c>
    </row>
    <row r="2" spans="1:20" ht="20.25">
      <c r="A2" s="721"/>
      <c r="B2" s="721"/>
      <c r="C2" s="721"/>
      <c r="D2" s="721"/>
      <c r="E2" s="721"/>
      <c r="F2" s="721"/>
      <c r="G2" s="721"/>
      <c r="H2" s="721"/>
      <c r="I2" s="721"/>
      <c r="J2" s="721"/>
      <c r="K2" s="721"/>
      <c r="L2" s="721"/>
      <c r="M2" s="721"/>
      <c r="N2" s="721"/>
      <c r="O2" s="721"/>
      <c r="P2" s="721"/>
      <c r="Q2" s="721"/>
      <c r="R2" s="721"/>
      <c r="S2" s="721"/>
      <c r="T2" s="81" t="s">
        <v>0</v>
      </c>
    </row>
    <row r="3" spans="1:20">
      <c r="A3" s="722"/>
      <c r="B3" s="722"/>
      <c r="C3" s="722"/>
      <c r="D3" s="722"/>
      <c r="E3" s="722"/>
      <c r="F3" s="722"/>
      <c r="G3" s="722"/>
      <c r="H3" s="722"/>
      <c r="I3" s="722"/>
      <c r="J3" s="722"/>
      <c r="K3" s="722"/>
      <c r="L3" s="722"/>
      <c r="M3" s="722"/>
      <c r="N3" s="722"/>
      <c r="O3" s="722"/>
      <c r="P3" s="722"/>
      <c r="Q3" s="722"/>
      <c r="R3" s="722"/>
      <c r="S3" s="722"/>
      <c r="T3" s="81" t="s">
        <v>0</v>
      </c>
    </row>
    <row r="4" spans="1:20" ht="23.25">
      <c r="A4" s="716" t="s">
        <v>187</v>
      </c>
      <c r="B4" s="717"/>
      <c r="C4" s="717"/>
      <c r="D4" s="717"/>
      <c r="E4" s="717"/>
      <c r="F4" s="717"/>
      <c r="G4" s="717"/>
      <c r="H4" s="717"/>
      <c r="I4" s="717"/>
      <c r="J4" s="717"/>
      <c r="K4" s="717"/>
      <c r="L4" s="717"/>
      <c r="M4" s="717"/>
      <c r="N4" s="717"/>
      <c r="O4" s="717"/>
      <c r="P4" s="717"/>
      <c r="Q4" s="717"/>
      <c r="R4" s="717"/>
      <c r="S4" s="717"/>
      <c r="T4" s="81" t="s">
        <v>0</v>
      </c>
    </row>
    <row r="5" spans="1:20" ht="23.25">
      <c r="A5" s="718" t="str">
        <f>'B. Summary of Requirements '!A45</f>
        <v>Interagency Crime Drug Enforcement Task Force</v>
      </c>
      <c r="B5" s="719"/>
      <c r="C5" s="719"/>
      <c r="D5" s="719"/>
      <c r="E5" s="719"/>
      <c r="F5" s="719"/>
      <c r="G5" s="719"/>
      <c r="H5" s="719"/>
      <c r="I5" s="719"/>
      <c r="J5" s="719"/>
      <c r="K5" s="719"/>
      <c r="L5" s="719"/>
      <c r="M5" s="719"/>
      <c r="N5" s="719"/>
      <c r="O5" s="719"/>
      <c r="P5" s="719"/>
      <c r="Q5" s="719"/>
      <c r="R5" s="719"/>
      <c r="S5" s="719"/>
      <c r="T5" s="81" t="s">
        <v>0</v>
      </c>
    </row>
    <row r="6" spans="1:20" ht="23.25">
      <c r="A6" s="720" t="s">
        <v>142</v>
      </c>
      <c r="B6" s="717"/>
      <c r="C6" s="717"/>
      <c r="D6" s="717"/>
      <c r="E6" s="717"/>
      <c r="F6" s="717"/>
      <c r="G6" s="717"/>
      <c r="H6" s="717"/>
      <c r="I6" s="717"/>
      <c r="J6" s="717"/>
      <c r="K6" s="717"/>
      <c r="L6" s="717"/>
      <c r="M6" s="717"/>
      <c r="N6" s="717"/>
      <c r="O6" s="717"/>
      <c r="P6" s="717"/>
      <c r="Q6" s="717"/>
      <c r="R6" s="717"/>
      <c r="S6" s="717"/>
      <c r="T6" s="81" t="s">
        <v>0</v>
      </c>
    </row>
    <row r="7" spans="1:20">
      <c r="A7" s="704"/>
      <c r="B7" s="704"/>
      <c r="C7" s="704"/>
      <c r="D7" s="704"/>
      <c r="E7" s="704"/>
      <c r="F7" s="704"/>
      <c r="G7" s="704"/>
      <c r="H7" s="704"/>
      <c r="I7" s="704"/>
      <c r="J7" s="704"/>
      <c r="K7" s="704"/>
      <c r="L7" s="704"/>
      <c r="M7" s="704"/>
      <c r="N7" s="704"/>
      <c r="O7" s="704"/>
      <c r="P7" s="704"/>
      <c r="Q7" s="704"/>
      <c r="R7" s="704"/>
      <c r="S7" s="704"/>
      <c r="T7" s="81" t="s">
        <v>0</v>
      </c>
    </row>
    <row r="8" spans="1:20">
      <c r="A8" s="705"/>
      <c r="B8" s="705"/>
      <c r="C8" s="705"/>
      <c r="D8" s="705"/>
      <c r="E8" s="705"/>
      <c r="F8" s="705"/>
      <c r="G8" s="705"/>
      <c r="H8" s="705"/>
      <c r="I8" s="705"/>
      <c r="J8" s="705"/>
      <c r="K8" s="705"/>
      <c r="L8" s="705"/>
      <c r="M8" s="705"/>
      <c r="N8" s="705"/>
      <c r="O8" s="705"/>
      <c r="P8" s="705"/>
      <c r="Q8" s="705"/>
      <c r="R8" s="705"/>
      <c r="S8" s="705"/>
      <c r="T8" s="81" t="s">
        <v>0</v>
      </c>
    </row>
    <row r="9" spans="1:20" ht="15">
      <c r="A9" s="728" t="s">
        <v>122</v>
      </c>
      <c r="B9" s="709" t="s">
        <v>20</v>
      </c>
      <c r="C9" s="706" t="s">
        <v>193</v>
      </c>
      <c r="D9" s="712"/>
      <c r="E9" s="712"/>
      <c r="F9" s="713"/>
      <c r="G9" s="706" t="s">
        <v>194</v>
      </c>
      <c r="H9" s="712"/>
      <c r="I9" s="712"/>
      <c r="J9" s="713"/>
      <c r="K9" s="706" t="s">
        <v>196</v>
      </c>
      <c r="L9" s="712"/>
      <c r="M9" s="712"/>
      <c r="N9" s="713"/>
      <c r="O9" s="706" t="s">
        <v>88</v>
      </c>
      <c r="P9" s="712"/>
      <c r="Q9" s="712"/>
      <c r="R9" s="713"/>
      <c r="S9" s="709" t="s">
        <v>26</v>
      </c>
      <c r="T9" s="81" t="s">
        <v>0</v>
      </c>
    </row>
    <row r="10" spans="1:20">
      <c r="A10" s="729"/>
      <c r="B10" s="710"/>
      <c r="C10" s="20" t="s">
        <v>158</v>
      </c>
      <c r="D10" s="20" t="s">
        <v>11</v>
      </c>
      <c r="E10" s="20" t="s">
        <v>37</v>
      </c>
      <c r="F10" s="21" t="s">
        <v>160</v>
      </c>
      <c r="G10" s="20" t="s">
        <v>158</v>
      </c>
      <c r="H10" s="20" t="s">
        <v>11</v>
      </c>
      <c r="I10" s="20" t="s">
        <v>37</v>
      </c>
      <c r="J10" s="21" t="s">
        <v>160</v>
      </c>
      <c r="K10" s="20" t="s">
        <v>158</v>
      </c>
      <c r="L10" s="20" t="s">
        <v>11</v>
      </c>
      <c r="M10" s="20" t="s">
        <v>37</v>
      </c>
      <c r="N10" s="21" t="s">
        <v>160</v>
      </c>
      <c r="O10" s="20" t="s">
        <v>158</v>
      </c>
      <c r="P10" s="20" t="s">
        <v>11</v>
      </c>
      <c r="Q10" s="20" t="s">
        <v>37</v>
      </c>
      <c r="R10" s="21" t="s">
        <v>160</v>
      </c>
      <c r="S10" s="710"/>
      <c r="T10" s="81" t="s">
        <v>0</v>
      </c>
    </row>
    <row r="11" spans="1:20" ht="15.75">
      <c r="A11" s="31"/>
      <c r="B11" s="32"/>
      <c r="C11" s="131"/>
      <c r="D11" s="87"/>
      <c r="E11" s="87"/>
      <c r="F11" s="88"/>
      <c r="G11" s="131"/>
      <c r="H11" s="87"/>
      <c r="I11" s="87"/>
      <c r="J11" s="88"/>
      <c r="K11" s="131"/>
      <c r="L11" s="87"/>
      <c r="M11" s="87"/>
      <c r="N11" s="88"/>
      <c r="O11" s="131"/>
      <c r="P11" s="87"/>
      <c r="Q11" s="87"/>
      <c r="R11" s="88"/>
      <c r="S11" s="88"/>
      <c r="T11" s="81" t="s">
        <v>0</v>
      </c>
    </row>
    <row r="12" spans="1:20" ht="26.25">
      <c r="A12" s="31" t="s">
        <v>201</v>
      </c>
      <c r="B12" s="305" t="s">
        <v>195</v>
      </c>
      <c r="C12" s="511">
        <v>0</v>
      </c>
      <c r="D12" s="512">
        <v>0</v>
      </c>
      <c r="E12" s="512">
        <v>0</v>
      </c>
      <c r="F12" s="513">
        <v>0</v>
      </c>
      <c r="G12" s="511">
        <v>0</v>
      </c>
      <c r="H12" s="512">
        <v>0</v>
      </c>
      <c r="I12" s="512">
        <v>0</v>
      </c>
      <c r="J12" s="513">
        <v>0</v>
      </c>
      <c r="K12" s="511">
        <v>1</v>
      </c>
      <c r="L12" s="512">
        <v>1</v>
      </c>
      <c r="M12" s="512">
        <v>1</v>
      </c>
      <c r="N12" s="513">
        <v>3000</v>
      </c>
      <c r="O12" s="132"/>
      <c r="P12" s="87"/>
      <c r="Q12" s="87"/>
      <c r="R12" s="88"/>
      <c r="S12" s="513">
        <f>+F12+J12+N12+R12</f>
        <v>3000</v>
      </c>
      <c r="T12" s="81" t="s">
        <v>0</v>
      </c>
    </row>
    <row r="13" spans="1:20" ht="18.75" customHeight="1">
      <c r="A13" s="22"/>
      <c r="B13" s="33"/>
      <c r="C13" s="514"/>
      <c r="D13" s="515"/>
      <c r="E13" s="515"/>
      <c r="F13" s="516"/>
      <c r="G13" s="514"/>
      <c r="H13" s="515"/>
      <c r="I13" s="515"/>
      <c r="J13" s="516"/>
      <c r="K13" s="514"/>
      <c r="L13" s="515"/>
      <c r="M13" s="515"/>
      <c r="N13" s="516"/>
      <c r="O13" s="89"/>
      <c r="P13" s="90"/>
      <c r="Q13" s="90"/>
      <c r="R13" s="91"/>
      <c r="S13" s="518">
        <f>+F13+J13+N13+R13</f>
        <v>0</v>
      </c>
      <c r="T13" s="81" t="s">
        <v>0</v>
      </c>
    </row>
    <row r="14" spans="1:20" ht="18.75" customHeight="1">
      <c r="A14" s="28" t="s">
        <v>154</v>
      </c>
      <c r="B14" s="19"/>
      <c r="C14" s="92">
        <f t="shared" ref="C14:S14" si="0">SUM(C11:C13)</f>
        <v>0</v>
      </c>
      <c r="D14" s="93">
        <f t="shared" si="0"/>
        <v>0</v>
      </c>
      <c r="E14" s="93">
        <f t="shared" si="0"/>
        <v>0</v>
      </c>
      <c r="F14" s="24">
        <f t="shared" si="0"/>
        <v>0</v>
      </c>
      <c r="G14" s="92">
        <f t="shared" si="0"/>
        <v>0</v>
      </c>
      <c r="H14" s="93">
        <f t="shared" si="0"/>
        <v>0</v>
      </c>
      <c r="I14" s="93">
        <f t="shared" si="0"/>
        <v>0</v>
      </c>
      <c r="J14" s="24">
        <f t="shared" si="0"/>
        <v>0</v>
      </c>
      <c r="K14" s="92">
        <f t="shared" si="0"/>
        <v>1</v>
      </c>
      <c r="L14" s="93">
        <f t="shared" si="0"/>
        <v>1</v>
      </c>
      <c r="M14" s="93">
        <f t="shared" si="0"/>
        <v>1</v>
      </c>
      <c r="N14" s="24">
        <f t="shared" si="0"/>
        <v>3000</v>
      </c>
      <c r="O14" s="92">
        <f t="shared" si="0"/>
        <v>0</v>
      </c>
      <c r="P14" s="93">
        <f t="shared" si="0"/>
        <v>0</v>
      </c>
      <c r="Q14" s="93">
        <f t="shared" si="0"/>
        <v>0</v>
      </c>
      <c r="R14" s="24">
        <f t="shared" si="0"/>
        <v>0</v>
      </c>
      <c r="S14" s="25">
        <f t="shared" si="0"/>
        <v>3000</v>
      </c>
      <c r="T14" s="81" t="s">
        <v>0</v>
      </c>
    </row>
    <row r="15" spans="1:20" ht="18.75" customHeight="1">
      <c r="A15" s="26"/>
      <c r="B15" s="22"/>
      <c r="C15" s="26"/>
      <c r="D15" s="23"/>
      <c r="E15" s="23"/>
      <c r="F15" s="27"/>
      <c r="G15" s="23"/>
      <c r="H15" s="23"/>
      <c r="I15" s="23"/>
      <c r="J15" s="23"/>
      <c r="K15" s="26"/>
      <c r="L15" s="23"/>
      <c r="M15" s="23"/>
      <c r="N15" s="27"/>
      <c r="O15" s="26"/>
      <c r="P15" s="23"/>
      <c r="Q15" s="23"/>
      <c r="R15" s="27"/>
      <c r="S15" s="27"/>
      <c r="T15" s="81" t="s">
        <v>0</v>
      </c>
    </row>
    <row r="16" spans="1:20" ht="18.75" customHeight="1">
      <c r="A16" s="730" t="s">
        <v>12</v>
      </c>
      <c r="B16" s="709" t="s">
        <v>20</v>
      </c>
      <c r="C16" s="706" t="s">
        <v>193</v>
      </c>
      <c r="D16" s="707"/>
      <c r="E16" s="707"/>
      <c r="F16" s="708"/>
      <c r="G16" s="706" t="s">
        <v>194</v>
      </c>
      <c r="H16" s="707"/>
      <c r="I16" s="707"/>
      <c r="J16" s="708"/>
      <c r="K16" s="706" t="s">
        <v>196</v>
      </c>
      <c r="L16" s="707"/>
      <c r="M16" s="707"/>
      <c r="N16" s="708"/>
      <c r="O16" s="706" t="s">
        <v>88</v>
      </c>
      <c r="P16" s="712"/>
      <c r="Q16" s="712"/>
      <c r="R16" s="713"/>
      <c r="S16" s="709" t="s">
        <v>144</v>
      </c>
      <c r="T16" s="81" t="s">
        <v>0</v>
      </c>
    </row>
    <row r="17" spans="1:20" ht="18.75" customHeight="1">
      <c r="A17" s="731"/>
      <c r="B17" s="710"/>
      <c r="C17" s="20" t="s">
        <v>158</v>
      </c>
      <c r="D17" s="20" t="s">
        <v>11</v>
      </c>
      <c r="E17" s="20" t="s">
        <v>37</v>
      </c>
      <c r="F17" s="21" t="s">
        <v>160</v>
      </c>
      <c r="G17" s="20" t="s">
        <v>158</v>
      </c>
      <c r="H17" s="20" t="s">
        <v>11</v>
      </c>
      <c r="I17" s="20" t="s">
        <v>37</v>
      </c>
      <c r="J17" s="21" t="s">
        <v>160</v>
      </c>
      <c r="K17" s="20" t="s">
        <v>158</v>
      </c>
      <c r="L17" s="20" t="s">
        <v>11</v>
      </c>
      <c r="M17" s="20" t="s">
        <v>37</v>
      </c>
      <c r="N17" s="21" t="s">
        <v>160</v>
      </c>
      <c r="O17" s="20" t="s">
        <v>158</v>
      </c>
      <c r="P17" s="20" t="s">
        <v>11</v>
      </c>
      <c r="Q17" s="20" t="s">
        <v>37</v>
      </c>
      <c r="R17" s="21" t="s">
        <v>160</v>
      </c>
      <c r="S17" s="711"/>
      <c r="T17" s="81" t="s">
        <v>0</v>
      </c>
    </row>
    <row r="18" spans="1:20" ht="18.75" customHeight="1">
      <c r="A18" s="45"/>
      <c r="B18" s="46"/>
      <c r="C18" s="517"/>
      <c r="D18" s="512"/>
      <c r="E18" s="512"/>
      <c r="F18" s="513"/>
      <c r="G18" s="517"/>
      <c r="H18" s="512"/>
      <c r="I18" s="512"/>
      <c r="J18" s="513"/>
      <c r="K18" s="517"/>
      <c r="L18" s="512"/>
      <c r="M18" s="512"/>
      <c r="N18" s="513"/>
      <c r="O18" s="131"/>
      <c r="P18" s="87"/>
      <c r="Q18" s="87"/>
      <c r="R18" s="88"/>
      <c r="S18" s="513">
        <f>+F18+J18+N18+R18</f>
        <v>0</v>
      </c>
      <c r="T18" s="81" t="s">
        <v>0</v>
      </c>
    </row>
    <row r="19" spans="1:20" ht="18.75" customHeight="1">
      <c r="A19" s="45" t="s">
        <v>202</v>
      </c>
      <c r="B19" s="306" t="s">
        <v>200</v>
      </c>
      <c r="C19" s="511">
        <v>0</v>
      </c>
      <c r="D19" s="512">
        <v>0</v>
      </c>
      <c r="E19" s="512">
        <v>0</v>
      </c>
      <c r="F19" s="513">
        <v>-243</v>
      </c>
      <c r="G19" s="511">
        <v>0</v>
      </c>
      <c r="H19" s="512">
        <v>0</v>
      </c>
      <c r="I19" s="512">
        <v>0</v>
      </c>
      <c r="J19" s="513">
        <v>-56</v>
      </c>
      <c r="K19" s="511">
        <v>0</v>
      </c>
      <c r="L19" s="512">
        <v>0</v>
      </c>
      <c r="M19" s="512">
        <v>0</v>
      </c>
      <c r="N19" s="513">
        <v>0</v>
      </c>
      <c r="O19" s="132"/>
      <c r="P19" s="87"/>
      <c r="Q19" s="87"/>
      <c r="R19" s="88"/>
      <c r="S19" s="513">
        <f>+F19+J19+N19+R19</f>
        <v>-299</v>
      </c>
      <c r="T19" s="81" t="s">
        <v>0</v>
      </c>
    </row>
    <row r="20" spans="1:20" ht="18.75" customHeight="1">
      <c r="A20" s="34" t="s">
        <v>268</v>
      </c>
      <c r="B20" s="306" t="s">
        <v>200</v>
      </c>
      <c r="C20" s="514">
        <v>-49</v>
      </c>
      <c r="D20" s="515">
        <v>-49</v>
      </c>
      <c r="E20" s="515">
        <v>-49</v>
      </c>
      <c r="F20" s="516">
        <v>-12500</v>
      </c>
      <c r="G20" s="514">
        <v>-1</v>
      </c>
      <c r="H20" s="515">
        <v>0</v>
      </c>
      <c r="I20" s="515">
        <v>-1</v>
      </c>
      <c r="J20" s="516">
        <v>0</v>
      </c>
      <c r="K20" s="514">
        <v>0</v>
      </c>
      <c r="L20" s="515">
        <v>0</v>
      </c>
      <c r="M20" s="515">
        <v>0</v>
      </c>
      <c r="N20" s="516">
        <v>0</v>
      </c>
      <c r="O20" s="89"/>
      <c r="P20" s="90"/>
      <c r="Q20" s="90"/>
      <c r="R20" s="91"/>
      <c r="S20" s="518">
        <f>+F20+J20+N20+R20</f>
        <v>-12500</v>
      </c>
      <c r="T20" s="81" t="s">
        <v>0</v>
      </c>
    </row>
    <row r="21" spans="1:20" ht="18.75" customHeight="1">
      <c r="A21" s="113" t="s">
        <v>144</v>
      </c>
      <c r="B21" s="114"/>
      <c r="C21" s="115">
        <f>SUM(C18:C20)</f>
        <v>-49</v>
      </c>
      <c r="D21" s="116">
        <f>SUM(D18:D20)</f>
        <v>-49</v>
      </c>
      <c r="E21" s="116">
        <f>SUM(E18:E20)</f>
        <v>-49</v>
      </c>
      <c r="F21" s="117">
        <f t="shared" ref="F21:S21" si="1">SUM(F18:F20)</f>
        <v>-12743</v>
      </c>
      <c r="G21" s="115">
        <f t="shared" si="1"/>
        <v>-1</v>
      </c>
      <c r="H21" s="116">
        <f t="shared" si="1"/>
        <v>0</v>
      </c>
      <c r="I21" s="116">
        <f t="shared" si="1"/>
        <v>-1</v>
      </c>
      <c r="J21" s="117">
        <f t="shared" si="1"/>
        <v>-56</v>
      </c>
      <c r="K21" s="115">
        <f t="shared" si="1"/>
        <v>0</v>
      </c>
      <c r="L21" s="116">
        <f t="shared" si="1"/>
        <v>0</v>
      </c>
      <c r="M21" s="116">
        <f t="shared" si="1"/>
        <v>0</v>
      </c>
      <c r="N21" s="117">
        <f t="shared" si="1"/>
        <v>0</v>
      </c>
      <c r="O21" s="115">
        <f t="shared" si="1"/>
        <v>0</v>
      </c>
      <c r="P21" s="116">
        <f t="shared" si="1"/>
        <v>0</v>
      </c>
      <c r="Q21" s="116">
        <f t="shared" si="1"/>
        <v>0</v>
      </c>
      <c r="R21" s="117">
        <f t="shared" si="1"/>
        <v>0</v>
      </c>
      <c r="S21" s="118">
        <f t="shared" si="1"/>
        <v>-12799</v>
      </c>
      <c r="T21" s="81" t="s">
        <v>22</v>
      </c>
    </row>
    <row r="22" spans="1:20" ht="18.75" customHeight="1">
      <c r="A22" s="229"/>
      <c r="B22" s="36"/>
      <c r="C22" s="93"/>
      <c r="D22" s="93"/>
      <c r="E22" s="93"/>
      <c r="F22" s="24"/>
      <c r="G22" s="93"/>
      <c r="H22" s="93"/>
      <c r="I22" s="93"/>
      <c r="J22" s="24"/>
      <c r="K22" s="93"/>
      <c r="L22" s="93"/>
      <c r="M22" s="93"/>
      <c r="N22" s="24"/>
      <c r="O22" s="93"/>
      <c r="P22" s="93"/>
      <c r="Q22" s="93"/>
      <c r="R22" s="24"/>
      <c r="S22" s="24"/>
      <c r="T22" s="81"/>
    </row>
    <row r="23" spans="1:20" ht="210.75" customHeight="1">
      <c r="A23" s="230"/>
      <c r="B23" s="230"/>
      <c r="C23" s="732"/>
      <c r="D23" s="733"/>
      <c r="E23" s="733"/>
      <c r="F23" s="733"/>
      <c r="S23" s="230"/>
      <c r="T23" s="81"/>
    </row>
    <row r="24" spans="1:20" ht="33.75" customHeight="1">
      <c r="A24" s="725"/>
      <c r="B24" s="726"/>
      <c r="C24" s="726"/>
      <c r="D24" s="726"/>
      <c r="E24" s="726"/>
      <c r="F24" s="726"/>
      <c r="G24" s="726"/>
      <c r="H24" s="726"/>
      <c r="I24" s="726"/>
      <c r="J24" s="726"/>
      <c r="K24" s="726"/>
      <c r="L24" s="726"/>
      <c r="M24" s="55"/>
      <c r="Q24" s="55"/>
    </row>
    <row r="25" spans="1:20" ht="12.75" customHeight="1">
      <c r="A25" s="54"/>
      <c r="B25" s="54"/>
      <c r="C25" s="54"/>
      <c r="D25" s="54"/>
      <c r="E25" s="54"/>
      <c r="F25" s="54"/>
      <c r="G25" s="54"/>
      <c r="H25" s="54"/>
      <c r="I25" s="54"/>
      <c r="J25" s="54"/>
      <c r="K25" s="54"/>
      <c r="L25" s="54"/>
      <c r="M25" s="60"/>
      <c r="O25" s="54"/>
      <c r="P25" s="54"/>
      <c r="Q25" s="60"/>
    </row>
    <row r="26" spans="1:20" ht="57" customHeight="1">
      <c r="A26" s="723"/>
      <c r="B26" s="724"/>
      <c r="C26" s="724"/>
      <c r="D26" s="724"/>
      <c r="E26" s="724"/>
      <c r="F26" s="724"/>
      <c r="G26" s="724"/>
      <c r="H26" s="724"/>
      <c r="I26" s="724"/>
      <c r="J26" s="724"/>
      <c r="K26" s="724"/>
      <c r="L26" s="724"/>
      <c r="M26" s="55"/>
      <c r="Q26" s="55"/>
    </row>
    <row r="27" spans="1:20" ht="15">
      <c r="A27" s="727"/>
      <c r="B27" s="727"/>
      <c r="C27" s="727"/>
      <c r="D27" s="727"/>
      <c r="E27" s="727"/>
      <c r="F27" s="727"/>
      <c r="G27" s="727"/>
      <c r="H27" s="727"/>
      <c r="I27" s="727"/>
      <c r="J27" s="727"/>
      <c r="K27" s="727"/>
      <c r="L27" s="727"/>
      <c r="M27" s="61"/>
      <c r="Q27" s="61"/>
    </row>
    <row r="28" spans="1:20" ht="15" customHeight="1">
      <c r="A28" s="62"/>
      <c r="B28" s="63"/>
      <c r="C28" s="63"/>
      <c r="D28" s="63"/>
      <c r="E28" s="63"/>
      <c r="F28" s="63"/>
      <c r="G28" s="63"/>
      <c r="H28" s="63"/>
      <c r="I28" s="63"/>
      <c r="J28" s="63"/>
      <c r="K28" s="63"/>
      <c r="L28" s="63"/>
      <c r="M28" s="63"/>
      <c r="O28" s="63"/>
      <c r="P28" s="63"/>
      <c r="Q28" s="63"/>
      <c r="S28" s="69"/>
    </row>
    <row r="29" spans="1:20">
      <c r="A29" s="63"/>
      <c r="B29" s="63"/>
      <c r="C29" s="63"/>
      <c r="D29" s="63"/>
      <c r="E29" s="63"/>
      <c r="F29" s="63"/>
      <c r="G29" s="63"/>
      <c r="H29" s="63"/>
      <c r="I29" s="63"/>
      <c r="J29" s="63"/>
      <c r="K29" s="63"/>
      <c r="L29" s="63"/>
      <c r="M29" s="63"/>
      <c r="O29" s="63"/>
      <c r="P29" s="63"/>
      <c r="Q29" s="63"/>
    </row>
  </sheetData>
  <mergeCells count="26">
    <mergeCell ref="A26:L26"/>
    <mergeCell ref="A24:L24"/>
    <mergeCell ref="A27:L27"/>
    <mergeCell ref="A9:A10"/>
    <mergeCell ref="C9:F9"/>
    <mergeCell ref="B9:B10"/>
    <mergeCell ref="G9:J9"/>
    <mergeCell ref="K9:N9"/>
    <mergeCell ref="C16:F16"/>
    <mergeCell ref="B16:B17"/>
    <mergeCell ref="A16:A17"/>
    <mergeCell ref="C23:F23"/>
    <mergeCell ref="A1:S1"/>
    <mergeCell ref="A4:S4"/>
    <mergeCell ref="A5:S5"/>
    <mergeCell ref="A6:S6"/>
    <mergeCell ref="A2:S2"/>
    <mergeCell ref="A3:S3"/>
    <mergeCell ref="A7:S7"/>
    <mergeCell ref="A8:S8"/>
    <mergeCell ref="K16:N16"/>
    <mergeCell ref="G16:J16"/>
    <mergeCell ref="S9:S10"/>
    <mergeCell ref="S16:S17"/>
    <mergeCell ref="O9:R9"/>
    <mergeCell ref="O16:R16"/>
  </mergeCells>
  <phoneticPr fontId="18" type="noConversion"/>
  <printOptions horizontalCentered="1"/>
  <pageMargins left="0.5" right="0.5" top="0.75" bottom="0.5" header="0.5" footer="0.5"/>
  <pageSetup scale="88" orientation="landscape" r:id="rId1"/>
  <headerFooter alignWithMargins="0">
    <oddFooter>&amp;C&amp;"Times New Roman,Regular"Exhibit C - Program Increases/Offsets By Decision Unit</oddFooter>
  </headerFooter>
</worksheet>
</file>

<file path=xl/worksheets/sheet5.xml><?xml version="1.0" encoding="utf-8"?>
<worksheet xmlns="http://schemas.openxmlformats.org/spreadsheetml/2006/main" xmlns:r="http://schemas.openxmlformats.org/officeDocument/2006/relationships">
  <dimension ref="A1:T29"/>
  <sheetViews>
    <sheetView view="pageBreakPreview" topLeftCell="D1" zoomScale="70" zoomScaleNormal="75" zoomScaleSheetLayoutView="70" workbookViewId="0">
      <selection activeCell="G32" sqref="A22:S32"/>
    </sheetView>
  </sheetViews>
  <sheetFormatPr defaultColWidth="8.88671875" defaultRowHeight="12.75"/>
  <cols>
    <col min="1" max="1" width="53.88671875" style="459" customWidth="1"/>
    <col min="2" max="2" width="1.21875" style="459" customWidth="1"/>
    <col min="3" max="3" width="10.77734375" style="459" customWidth="1"/>
    <col min="4" max="4" width="11" style="459" customWidth="1"/>
    <col min="5" max="5" width="1.21875" style="459" customWidth="1"/>
    <col min="6" max="7" width="11.21875" style="459" customWidth="1"/>
    <col min="8" max="8" width="1.21875" style="459" customWidth="1"/>
    <col min="9" max="16" width="10.77734375" style="459" customWidth="1"/>
    <col min="17" max="17" width="1.88671875" style="459" customWidth="1"/>
    <col min="18" max="16384" width="8.88671875" style="459"/>
  </cols>
  <sheetData>
    <row r="1" spans="1:20" ht="20.25">
      <c r="A1" s="734" t="s">
        <v>240</v>
      </c>
      <c r="B1" s="735"/>
      <c r="C1" s="735"/>
      <c r="D1" s="735"/>
      <c r="E1" s="735"/>
      <c r="F1" s="735"/>
      <c r="G1" s="735"/>
      <c r="H1" s="735"/>
      <c r="I1" s="735"/>
      <c r="J1" s="735"/>
      <c r="K1" s="735"/>
      <c r="L1" s="735"/>
      <c r="M1" s="735"/>
      <c r="N1" s="735"/>
      <c r="O1" s="735"/>
      <c r="P1" s="735"/>
      <c r="Q1" s="457" t="s">
        <v>0</v>
      </c>
      <c r="R1" s="458"/>
      <c r="S1" s="458"/>
    </row>
    <row r="2" spans="1:20" ht="19.149999999999999" customHeight="1">
      <c r="A2" s="460"/>
      <c r="Q2" s="457" t="s">
        <v>0</v>
      </c>
      <c r="T2" s="457"/>
    </row>
    <row r="3" spans="1:20" ht="15.75">
      <c r="A3" s="736" t="s">
        <v>241</v>
      </c>
      <c r="B3" s="737"/>
      <c r="C3" s="737"/>
      <c r="D3" s="737"/>
      <c r="E3" s="737"/>
      <c r="F3" s="737"/>
      <c r="G3" s="737"/>
      <c r="H3" s="737"/>
      <c r="I3" s="737"/>
      <c r="J3" s="737"/>
      <c r="K3" s="737"/>
      <c r="L3" s="737"/>
      <c r="M3" s="737"/>
      <c r="N3" s="737"/>
      <c r="O3" s="737"/>
      <c r="P3" s="737"/>
      <c r="Q3" s="457" t="s">
        <v>0</v>
      </c>
      <c r="R3" s="44"/>
      <c r="S3" s="44"/>
      <c r="T3" s="457"/>
    </row>
    <row r="4" spans="1:20" ht="15.75">
      <c r="A4" s="738" t="str">
        <f>+'B. Summary of Requirements '!A5:X5</f>
        <v>Interagency Crime Drug Enforcement Task Force</v>
      </c>
      <c r="B4" s="737"/>
      <c r="C4" s="737"/>
      <c r="D4" s="737"/>
      <c r="E4" s="737"/>
      <c r="F4" s="737"/>
      <c r="G4" s="737"/>
      <c r="H4" s="737"/>
      <c r="I4" s="737"/>
      <c r="J4" s="737"/>
      <c r="K4" s="737"/>
      <c r="L4" s="737"/>
      <c r="M4" s="737"/>
      <c r="N4" s="737"/>
      <c r="O4" s="737"/>
      <c r="P4" s="737"/>
      <c r="Q4" s="457" t="s">
        <v>0</v>
      </c>
      <c r="R4" s="456"/>
      <c r="S4" s="456"/>
    </row>
    <row r="5" spans="1:20" ht="15">
      <c r="A5" s="739" t="s">
        <v>142</v>
      </c>
      <c r="B5" s="737"/>
      <c r="C5" s="737"/>
      <c r="D5" s="737"/>
      <c r="E5" s="737"/>
      <c r="F5" s="737"/>
      <c r="G5" s="737"/>
      <c r="H5" s="737"/>
      <c r="I5" s="737"/>
      <c r="J5" s="737"/>
      <c r="K5" s="737"/>
      <c r="L5" s="737"/>
      <c r="M5" s="737"/>
      <c r="N5" s="737"/>
      <c r="O5" s="737"/>
      <c r="P5" s="737"/>
      <c r="Q5" s="457" t="s">
        <v>0</v>
      </c>
      <c r="R5" s="44"/>
      <c r="S5" s="44"/>
      <c r="T5" s="457"/>
    </row>
    <row r="6" spans="1:20">
      <c r="Q6" s="457" t="s">
        <v>0</v>
      </c>
      <c r="T6" s="457"/>
    </row>
    <row r="7" spans="1:20" ht="13.5" thickBot="1">
      <c r="Q7" s="457" t="s">
        <v>0</v>
      </c>
      <c r="T7" s="457"/>
    </row>
    <row r="8" spans="1:20" ht="37.5" customHeight="1">
      <c r="A8" s="461"/>
      <c r="B8" s="462"/>
      <c r="C8" s="740" t="s">
        <v>242</v>
      </c>
      <c r="D8" s="741"/>
      <c r="E8" s="463"/>
      <c r="F8" s="740" t="s">
        <v>209</v>
      </c>
      <c r="G8" s="741"/>
      <c r="H8" s="463"/>
      <c r="I8" s="746" t="s">
        <v>175</v>
      </c>
      <c r="J8" s="741"/>
      <c r="K8" s="747">
        <v>2013</v>
      </c>
      <c r="L8" s="748"/>
      <c r="M8" s="748"/>
      <c r="N8" s="749"/>
      <c r="O8" s="746" t="s">
        <v>180</v>
      </c>
      <c r="P8" s="741"/>
      <c r="Q8" s="457" t="s">
        <v>0</v>
      </c>
      <c r="S8" s="464"/>
      <c r="T8" s="457"/>
    </row>
    <row r="9" spans="1:20" ht="14.25" customHeight="1">
      <c r="A9" s="462"/>
      <c r="B9" s="462"/>
      <c r="C9" s="742"/>
      <c r="D9" s="743"/>
      <c r="E9" s="463"/>
      <c r="F9" s="744"/>
      <c r="G9" s="745"/>
      <c r="H9" s="463"/>
      <c r="I9" s="744"/>
      <c r="J9" s="745"/>
      <c r="K9" s="750" t="s">
        <v>203</v>
      </c>
      <c r="L9" s="751"/>
      <c r="M9" s="755" t="s">
        <v>243</v>
      </c>
      <c r="N9" s="713"/>
      <c r="O9" s="744"/>
      <c r="P9" s="745"/>
      <c r="Q9" s="457" t="s">
        <v>0</v>
      </c>
      <c r="S9" s="464"/>
      <c r="T9" s="457"/>
    </row>
    <row r="10" spans="1:20" hidden="1">
      <c r="A10" s="756" t="s">
        <v>244</v>
      </c>
      <c r="B10" s="462"/>
      <c r="C10" s="465"/>
      <c r="D10" s="466"/>
      <c r="E10" s="467"/>
      <c r="F10" s="465"/>
      <c r="G10" s="466"/>
      <c r="H10" s="467"/>
      <c r="I10" s="465"/>
      <c r="J10" s="466"/>
      <c r="K10" s="465"/>
      <c r="L10" s="466"/>
      <c r="M10" s="468"/>
      <c r="N10" s="466"/>
      <c r="O10" s="465"/>
      <c r="P10" s="466"/>
      <c r="Q10" s="457" t="s">
        <v>0</v>
      </c>
      <c r="S10" s="468"/>
      <c r="T10" s="457"/>
    </row>
    <row r="11" spans="1:20" ht="25.5">
      <c r="A11" s="757"/>
      <c r="B11" s="462"/>
      <c r="C11" s="469" t="s">
        <v>245</v>
      </c>
      <c r="D11" s="470" t="s">
        <v>246</v>
      </c>
      <c r="E11" s="467"/>
      <c r="F11" s="469" t="s">
        <v>245</v>
      </c>
      <c r="G11" s="470" t="s">
        <v>246</v>
      </c>
      <c r="H11" s="467"/>
      <c r="I11" s="469" t="s">
        <v>245</v>
      </c>
      <c r="J11" s="470" t="s">
        <v>246</v>
      </c>
      <c r="K11" s="469" t="s">
        <v>245</v>
      </c>
      <c r="L11" s="470" t="s">
        <v>246</v>
      </c>
      <c r="M11" s="469" t="s">
        <v>245</v>
      </c>
      <c r="N11" s="470" t="s">
        <v>246</v>
      </c>
      <c r="O11" s="469" t="s">
        <v>245</v>
      </c>
      <c r="P11" s="470" t="s">
        <v>246</v>
      </c>
      <c r="Q11" s="457" t="s">
        <v>0</v>
      </c>
      <c r="S11" s="471"/>
      <c r="T11" s="457"/>
    </row>
    <row r="12" spans="1:20">
      <c r="A12" s="472"/>
      <c r="B12" s="462"/>
      <c r="C12" s="473"/>
      <c r="D12" s="474"/>
      <c r="E12" s="475"/>
      <c r="F12" s="473"/>
      <c r="G12" s="474"/>
      <c r="H12" s="475"/>
      <c r="I12" s="473"/>
      <c r="J12" s="474"/>
      <c r="K12" s="473"/>
      <c r="L12" s="476"/>
      <c r="M12" s="477"/>
      <c r="N12" s="474"/>
      <c r="O12" s="473"/>
      <c r="P12" s="474"/>
      <c r="Q12" s="457" t="s">
        <v>0</v>
      </c>
      <c r="S12" s="478"/>
      <c r="T12" s="457"/>
    </row>
    <row r="13" spans="1:20" ht="25.5">
      <c r="A13" s="479" t="s">
        <v>247</v>
      </c>
      <c r="B13" s="462"/>
      <c r="C13" s="473"/>
      <c r="D13" s="474"/>
      <c r="E13" s="486"/>
      <c r="F13" s="473"/>
      <c r="G13" s="474"/>
      <c r="H13" s="486"/>
      <c r="I13" s="473"/>
      <c r="J13" s="474"/>
      <c r="K13" s="473"/>
      <c r="L13" s="476"/>
      <c r="M13" s="473"/>
      <c r="N13" s="474"/>
      <c r="O13" s="487"/>
      <c r="P13" s="488"/>
      <c r="Q13" s="457" t="s">
        <v>0</v>
      </c>
      <c r="S13" s="478"/>
      <c r="T13" s="457"/>
    </row>
    <row r="14" spans="1:20" ht="25.5">
      <c r="A14" s="480" t="s">
        <v>248</v>
      </c>
      <c r="B14" s="462"/>
      <c r="C14" s="473">
        <v>3277</v>
      </c>
      <c r="D14" s="474">
        <v>527512</v>
      </c>
      <c r="E14" s="486"/>
      <c r="F14" s="473">
        <v>3277</v>
      </c>
      <c r="G14" s="474">
        <v>527512</v>
      </c>
      <c r="H14" s="486"/>
      <c r="I14" s="473">
        <v>3277</v>
      </c>
      <c r="J14" s="474">
        <v>534592</v>
      </c>
      <c r="K14" s="473">
        <v>0</v>
      </c>
      <c r="L14" s="476">
        <v>0</v>
      </c>
      <c r="M14" s="473">
        <v>-50</v>
      </c>
      <c r="N14" s="474">
        <v>-12799</v>
      </c>
      <c r="O14" s="473">
        <f t="shared" ref="O14:P15" si="0">+I14+K14+M14</f>
        <v>3227</v>
      </c>
      <c r="P14" s="474">
        <f t="shared" si="0"/>
        <v>521793</v>
      </c>
      <c r="Q14" s="457" t="s">
        <v>0</v>
      </c>
      <c r="S14" s="478"/>
      <c r="T14" s="457"/>
    </row>
    <row r="15" spans="1:20">
      <c r="A15" s="480" t="s">
        <v>249</v>
      </c>
      <c r="B15" s="462"/>
      <c r="C15" s="473">
        <v>0</v>
      </c>
      <c r="D15" s="474">
        <v>0</v>
      </c>
      <c r="E15" s="486">
        <v>0</v>
      </c>
      <c r="F15" s="473">
        <v>0</v>
      </c>
      <c r="G15" s="474">
        <v>0</v>
      </c>
      <c r="H15" s="486"/>
      <c r="I15" s="473">
        <f t="shared" ref="I15:J15" si="1">+F15+C15</f>
        <v>0</v>
      </c>
      <c r="J15" s="474">
        <f t="shared" si="1"/>
        <v>0</v>
      </c>
      <c r="K15" s="473">
        <v>1</v>
      </c>
      <c r="L15" s="476">
        <v>3000</v>
      </c>
      <c r="M15" s="473">
        <v>0</v>
      </c>
      <c r="N15" s="474">
        <v>0</v>
      </c>
      <c r="O15" s="473">
        <f t="shared" si="0"/>
        <v>1</v>
      </c>
      <c r="P15" s="474">
        <f t="shared" si="0"/>
        <v>3000</v>
      </c>
      <c r="Q15" s="457" t="s">
        <v>0</v>
      </c>
      <c r="S15" s="478"/>
      <c r="T15" s="457"/>
    </row>
    <row r="16" spans="1:20">
      <c r="A16" s="481" t="s">
        <v>250</v>
      </c>
      <c r="B16" s="482"/>
      <c r="C16" s="483">
        <f>SUM(C14:C15)</f>
        <v>3277</v>
      </c>
      <c r="D16" s="484">
        <f>SUM(D14:D15)</f>
        <v>527512</v>
      </c>
      <c r="E16" s="489"/>
      <c r="F16" s="483">
        <f>SUM(F14:F15)</f>
        <v>3277</v>
      </c>
      <c r="G16" s="484">
        <f>SUM(G14:G15)</f>
        <v>527512</v>
      </c>
      <c r="H16" s="490"/>
      <c r="I16" s="483">
        <f t="shared" ref="I16:P16" si="2">SUM(I14:I15)</f>
        <v>3277</v>
      </c>
      <c r="J16" s="484">
        <f t="shared" si="2"/>
        <v>534592</v>
      </c>
      <c r="K16" s="483">
        <f t="shared" si="2"/>
        <v>1</v>
      </c>
      <c r="L16" s="491">
        <f t="shared" si="2"/>
        <v>3000</v>
      </c>
      <c r="M16" s="483">
        <f t="shared" si="2"/>
        <v>-50</v>
      </c>
      <c r="N16" s="484">
        <f t="shared" si="2"/>
        <v>-12799</v>
      </c>
      <c r="O16" s="483">
        <f t="shared" si="2"/>
        <v>3228</v>
      </c>
      <c r="P16" s="484">
        <f t="shared" si="2"/>
        <v>524793</v>
      </c>
      <c r="Q16" s="457" t="s">
        <v>0</v>
      </c>
      <c r="R16" s="485"/>
      <c r="S16" s="485"/>
      <c r="T16" s="457"/>
    </row>
    <row r="17" spans="1:20" ht="13.5" thickBot="1">
      <c r="A17" s="462"/>
      <c r="B17" s="462"/>
      <c r="C17" s="462"/>
      <c r="D17" s="462"/>
      <c r="E17" s="462"/>
      <c r="F17" s="462"/>
      <c r="G17" s="462"/>
      <c r="H17" s="462"/>
      <c r="I17" s="462"/>
      <c r="J17" s="462"/>
      <c r="K17" s="492"/>
      <c r="L17" s="492"/>
      <c r="M17" s="493"/>
      <c r="N17" s="462"/>
      <c r="O17" s="462"/>
      <c r="P17" s="462"/>
      <c r="Q17" s="457" t="s">
        <v>0</v>
      </c>
      <c r="R17" s="478"/>
      <c r="S17" s="478"/>
      <c r="T17" s="457"/>
    </row>
    <row r="18" spans="1:20" s="498" customFormat="1" ht="18.75" customHeight="1" thickBot="1">
      <c r="A18" s="494" t="s">
        <v>251</v>
      </c>
      <c r="B18" s="495"/>
      <c r="C18" s="539">
        <f t="shared" ref="C18:D18" si="3">+C16</f>
        <v>3277</v>
      </c>
      <c r="D18" s="539">
        <f t="shared" si="3"/>
        <v>527512</v>
      </c>
      <c r="E18" s="540"/>
      <c r="F18" s="539">
        <f t="shared" ref="F18:G18" si="4">+F16</f>
        <v>3277</v>
      </c>
      <c r="G18" s="539">
        <f t="shared" si="4"/>
        <v>527512</v>
      </c>
      <c r="H18" s="540"/>
      <c r="I18" s="539">
        <f t="shared" ref="I18:N18" si="5">+I16</f>
        <v>3277</v>
      </c>
      <c r="J18" s="539">
        <f t="shared" si="5"/>
        <v>534592</v>
      </c>
      <c r="K18" s="539">
        <f t="shared" si="5"/>
        <v>1</v>
      </c>
      <c r="L18" s="539">
        <f t="shared" si="5"/>
        <v>3000</v>
      </c>
      <c r="M18" s="539">
        <f t="shared" si="5"/>
        <v>-50</v>
      </c>
      <c r="N18" s="539">
        <f t="shared" si="5"/>
        <v>-12799</v>
      </c>
      <c r="O18" s="539">
        <f>+O16</f>
        <v>3228</v>
      </c>
      <c r="P18" s="539">
        <f>+P16</f>
        <v>524793</v>
      </c>
      <c r="Q18" s="457" t="s">
        <v>22</v>
      </c>
      <c r="R18" s="496"/>
      <c r="S18" s="497"/>
      <c r="T18" s="457"/>
    </row>
    <row r="19" spans="1:20">
      <c r="A19" s="499"/>
      <c r="B19" s="499"/>
      <c r="C19" s="496"/>
      <c r="D19" s="497"/>
      <c r="E19" s="499"/>
      <c r="F19" s="496"/>
      <c r="G19" s="497"/>
      <c r="H19" s="499"/>
      <c r="I19" s="496"/>
      <c r="J19" s="497"/>
      <c r="K19" s="498"/>
      <c r="L19" s="498"/>
      <c r="M19" s="498"/>
      <c r="N19" s="498"/>
      <c r="O19" s="498"/>
      <c r="P19" s="498"/>
      <c r="Q19" s="498"/>
      <c r="R19" s="500"/>
      <c r="S19" s="500"/>
      <c r="T19" s="457"/>
    </row>
    <row r="20" spans="1:20">
      <c r="A20" s="499"/>
      <c r="B20" s="499"/>
      <c r="C20" s="496"/>
      <c r="D20" s="497"/>
      <c r="E20" s="499"/>
      <c r="F20" s="496"/>
      <c r="G20" s="497"/>
      <c r="H20" s="499"/>
      <c r="I20" s="496"/>
      <c r="J20" s="497"/>
      <c r="K20" s="498"/>
      <c r="L20" s="498"/>
      <c r="M20" s="498"/>
      <c r="N20" s="498"/>
      <c r="O20" s="498"/>
      <c r="P20" s="498"/>
      <c r="Q20" s="498"/>
      <c r="R20" s="500"/>
      <c r="S20" s="500"/>
      <c r="T20" s="457"/>
    </row>
    <row r="21" spans="1:20">
      <c r="A21" s="499"/>
      <c r="B21" s="499"/>
      <c r="C21" s="496"/>
      <c r="D21" s="497"/>
      <c r="E21" s="499"/>
      <c r="F21" s="496"/>
      <c r="G21" s="497"/>
      <c r="H21" s="499"/>
      <c r="I21" s="496"/>
      <c r="J21" s="497"/>
      <c r="K21" s="498"/>
      <c r="L21" s="498"/>
      <c r="M21" s="498"/>
      <c r="N21" s="498"/>
      <c r="O21" s="498"/>
      <c r="P21" s="498"/>
      <c r="Q21" s="498"/>
      <c r="R21" s="500"/>
      <c r="S21" s="500"/>
    </row>
    <row r="22" spans="1:20" ht="204.75" customHeight="1">
      <c r="A22" s="501"/>
      <c r="C22" s="501"/>
      <c r="D22" s="502"/>
    </row>
    <row r="23" spans="1:20" ht="15">
      <c r="A23" s="758"/>
      <c r="B23" s="759"/>
      <c r="C23" s="759"/>
      <c r="D23" s="759"/>
      <c r="E23" s="759"/>
      <c r="F23" s="759"/>
      <c r="G23" s="759"/>
      <c r="H23" s="503"/>
      <c r="I23" s="55"/>
      <c r="J23" s="55"/>
      <c r="K23" s="55"/>
      <c r="L23" s="55"/>
      <c r="M23" s="55"/>
      <c r="N23" s="55"/>
      <c r="O23" s="55"/>
      <c r="P23" s="55"/>
      <c r="Q23" s="55"/>
      <c r="R23" s="55"/>
      <c r="S23" s="55"/>
    </row>
    <row r="24" spans="1:20">
      <c r="A24" s="504"/>
      <c r="B24" s="504"/>
      <c r="C24" s="504"/>
      <c r="D24" s="504"/>
      <c r="E24" s="504"/>
      <c r="F24" s="504"/>
      <c r="G24" s="504"/>
      <c r="H24" s="504"/>
      <c r="I24" s="505"/>
      <c r="J24" s="505"/>
      <c r="K24" s="505"/>
      <c r="L24" s="505"/>
      <c r="M24" s="505"/>
      <c r="N24" s="505"/>
      <c r="O24" s="505"/>
      <c r="P24" s="505"/>
      <c r="Q24" s="505"/>
      <c r="R24" s="505"/>
      <c r="S24" s="505"/>
    </row>
    <row r="25" spans="1:20" ht="57" customHeight="1">
      <c r="A25" s="760"/>
      <c r="B25" s="761"/>
      <c r="C25" s="761"/>
      <c r="D25" s="761"/>
      <c r="E25" s="761"/>
      <c r="F25" s="761"/>
      <c r="G25" s="761"/>
      <c r="H25" s="506"/>
      <c r="I25" s="507"/>
      <c r="J25" s="508"/>
      <c r="K25" s="508"/>
      <c r="L25" s="508"/>
      <c r="M25" s="508"/>
      <c r="N25" s="508"/>
      <c r="O25" s="508"/>
      <c r="P25" s="508"/>
      <c r="Q25" s="508"/>
      <c r="R25" s="508"/>
      <c r="S25" s="508"/>
    </row>
    <row r="26" spans="1:20" ht="33.75" customHeight="1">
      <c r="A26" s="760"/>
      <c r="B26" s="761"/>
      <c r="C26" s="761"/>
      <c r="D26" s="761"/>
      <c r="E26" s="761"/>
      <c r="F26" s="761"/>
      <c r="G26" s="761"/>
      <c r="H26" s="506"/>
      <c r="I26" s="507"/>
      <c r="J26" s="508"/>
      <c r="K26" s="508"/>
      <c r="L26" s="508"/>
      <c r="M26" s="508"/>
      <c r="N26" s="508"/>
      <c r="O26" s="508"/>
      <c r="P26" s="508"/>
      <c r="Q26" s="508"/>
      <c r="R26" s="508"/>
      <c r="S26" s="508"/>
    </row>
    <row r="27" spans="1:20" ht="15">
      <c r="A27" s="752"/>
      <c r="B27" s="753"/>
      <c r="C27" s="753"/>
      <c r="D27" s="753"/>
      <c r="E27" s="753"/>
      <c r="F27" s="753"/>
      <c r="G27" s="753"/>
      <c r="H27" s="753"/>
      <c r="I27" s="753"/>
      <c r="J27" s="754"/>
      <c r="K27" s="754"/>
      <c r="L27" s="754"/>
      <c r="M27" s="754"/>
      <c r="N27" s="754"/>
      <c r="O27" s="754"/>
      <c r="P27" s="754"/>
      <c r="Q27" s="754"/>
      <c r="R27" s="754"/>
      <c r="S27" s="754"/>
    </row>
    <row r="28" spans="1:20" ht="15">
      <c r="A28" s="752"/>
      <c r="B28" s="753"/>
      <c r="C28" s="753"/>
      <c r="D28" s="753"/>
      <c r="E28" s="753"/>
      <c r="F28" s="753"/>
      <c r="G28" s="753"/>
      <c r="H28" s="753"/>
      <c r="I28" s="753"/>
      <c r="J28" s="754"/>
      <c r="K28" s="754"/>
      <c r="L28" s="754"/>
      <c r="M28" s="754"/>
      <c r="N28" s="754"/>
      <c r="O28" s="754"/>
      <c r="P28" s="754"/>
      <c r="Q28" s="754"/>
      <c r="R28" s="754"/>
      <c r="S28" s="754"/>
    </row>
    <row r="29" spans="1:20">
      <c r="S29" s="457"/>
    </row>
  </sheetData>
  <mergeCells count="17">
    <mergeCell ref="A28:S28"/>
    <mergeCell ref="M9:N9"/>
    <mergeCell ref="A10:A11"/>
    <mergeCell ref="A23:G23"/>
    <mergeCell ref="A25:G25"/>
    <mergeCell ref="A26:G26"/>
    <mergeCell ref="A27:S27"/>
    <mergeCell ref="A1:P1"/>
    <mergeCell ref="A3:P3"/>
    <mergeCell ref="A4:P4"/>
    <mergeCell ref="A5:P5"/>
    <mergeCell ref="C8:D9"/>
    <mergeCell ref="F8:G9"/>
    <mergeCell ref="I8:J9"/>
    <mergeCell ref="K8:N8"/>
    <mergeCell ref="O8:P9"/>
    <mergeCell ref="K9:L9"/>
  </mergeCells>
  <printOptions horizontalCentered="1"/>
  <pageMargins left="0.75" right="0.75" top="1" bottom="0.79" header="0.5" footer="0.5"/>
  <pageSetup scale="54" orientation="landscape" r:id="rId1"/>
  <headerFooter alignWithMargins="0">
    <oddFooter>&amp;C&amp;"Times New Roman,Regular"Exhibit D - Resources by DOJ Strategic Goals &amp; Strategic Objectives</oddFooter>
  </headerFooter>
</worksheet>
</file>

<file path=xl/worksheets/sheet6.xml><?xml version="1.0" encoding="utf-8"?>
<worksheet xmlns="http://schemas.openxmlformats.org/spreadsheetml/2006/main" xmlns:r="http://schemas.openxmlformats.org/officeDocument/2006/relationships">
  <dimension ref="A1:X74"/>
  <sheetViews>
    <sheetView view="pageBreakPreview" zoomScaleNormal="75" zoomScaleSheetLayoutView="100" workbookViewId="0">
      <selection activeCell="K8" sqref="K8:K63"/>
    </sheetView>
  </sheetViews>
  <sheetFormatPr defaultColWidth="8.77734375" defaultRowHeight="15"/>
  <cols>
    <col min="1" max="1" width="33.44140625" style="289" customWidth="1"/>
    <col min="2" max="2" width="9.5546875" style="289" customWidth="1"/>
    <col min="3" max="3" width="13.109375" style="289" customWidth="1"/>
    <col min="4" max="4" width="10.33203125" style="289" customWidth="1"/>
    <col min="5" max="5" width="9.5546875" style="289" customWidth="1"/>
    <col min="6" max="6" width="16.77734375" style="289" customWidth="1"/>
    <col min="7" max="7" width="7.6640625" style="440" customWidth="1"/>
    <col min="8" max="8" width="7.77734375" style="440" customWidth="1"/>
    <col min="9" max="9" width="12.109375" style="440" customWidth="1"/>
    <col min="10" max="10" width="8.77734375" style="289"/>
    <col min="11" max="11" width="45.6640625" style="291" customWidth="1"/>
    <col min="12" max="16384" width="8.77734375" style="289"/>
  </cols>
  <sheetData>
    <row r="1" spans="1:24" ht="20.25">
      <c r="A1" s="765" t="s">
        <v>173</v>
      </c>
      <c r="B1" s="766"/>
      <c r="C1" s="766"/>
      <c r="D1" s="766"/>
      <c r="E1" s="766"/>
      <c r="F1" s="766"/>
      <c r="G1" s="766"/>
      <c r="H1" s="766"/>
      <c r="I1" s="766"/>
      <c r="J1" s="291" t="s">
        <v>0</v>
      </c>
    </row>
    <row r="2" spans="1:24" ht="15.75">
      <c r="A2" s="767" t="s">
        <v>159</v>
      </c>
      <c r="B2" s="767"/>
      <c r="C2" s="767"/>
      <c r="D2" s="767"/>
      <c r="E2" s="767"/>
      <c r="F2" s="767"/>
      <c r="G2" s="767"/>
      <c r="H2" s="767"/>
      <c r="I2" s="768"/>
      <c r="J2" s="291" t="s">
        <v>0</v>
      </c>
    </row>
    <row r="3" spans="1:24" ht="15" customHeight="1">
      <c r="A3" s="736" t="s">
        <v>123</v>
      </c>
      <c r="B3" s="769"/>
      <c r="C3" s="769"/>
      <c r="D3" s="769"/>
      <c r="E3" s="769"/>
      <c r="F3" s="769"/>
      <c r="G3" s="769"/>
      <c r="H3" s="769"/>
      <c r="I3" s="769"/>
      <c r="J3" s="291" t="s">
        <v>0</v>
      </c>
      <c r="L3" s="409"/>
      <c r="M3" s="409"/>
      <c r="N3" s="409"/>
      <c r="O3" s="409"/>
      <c r="P3" s="409"/>
      <c r="Q3" s="409"/>
      <c r="R3" s="409"/>
      <c r="S3" s="409"/>
      <c r="T3" s="409"/>
      <c r="U3" s="409"/>
      <c r="V3" s="409"/>
      <c r="W3" s="409"/>
      <c r="X3" s="409"/>
    </row>
    <row r="4" spans="1:24" ht="15.75">
      <c r="A4" s="738" t="str">
        <f>+'B. Summary of Requirements '!A5:X5</f>
        <v>Interagency Crime Drug Enforcement Task Force</v>
      </c>
      <c r="B4" s="769"/>
      <c r="C4" s="769"/>
      <c r="D4" s="769"/>
      <c r="E4" s="769"/>
      <c r="F4" s="769"/>
      <c r="G4" s="769"/>
      <c r="H4" s="769"/>
      <c r="I4" s="769"/>
      <c r="J4" s="291" t="s">
        <v>0</v>
      </c>
      <c r="L4" s="410"/>
      <c r="M4" s="409"/>
      <c r="N4" s="409"/>
      <c r="O4" s="409"/>
      <c r="P4" s="409"/>
      <c r="Q4" s="409"/>
      <c r="R4" s="409"/>
      <c r="S4" s="409"/>
      <c r="T4" s="409"/>
      <c r="U4" s="409"/>
      <c r="V4" s="409"/>
      <c r="W4" s="409"/>
      <c r="X4" s="409"/>
    </row>
    <row r="5" spans="1:24">
      <c r="A5" s="770"/>
      <c r="B5" s="770"/>
      <c r="C5" s="770"/>
      <c r="D5" s="770"/>
      <c r="E5" s="770"/>
      <c r="F5" s="770"/>
      <c r="G5" s="770"/>
      <c r="H5" s="770"/>
      <c r="I5" s="770"/>
      <c r="J5" s="291" t="s">
        <v>0</v>
      </c>
      <c r="L5" s="411"/>
      <c r="M5" s="409"/>
      <c r="N5" s="409"/>
      <c r="O5" s="409"/>
      <c r="P5" s="409"/>
      <c r="Q5" s="409"/>
      <c r="R5" s="409"/>
      <c r="S5" s="409"/>
      <c r="T5" s="409"/>
      <c r="U5" s="409"/>
      <c r="V5" s="409"/>
      <c r="W5" s="409"/>
      <c r="X5" s="409"/>
    </row>
    <row r="6" spans="1:24">
      <c r="A6" s="770"/>
      <c r="B6" s="770"/>
      <c r="C6" s="770"/>
      <c r="D6" s="770"/>
      <c r="E6" s="770"/>
      <c r="F6" s="770"/>
      <c r="G6" s="770"/>
      <c r="H6" s="770"/>
      <c r="I6" s="770"/>
      <c r="J6" s="291" t="s">
        <v>0</v>
      </c>
      <c r="L6" s="411"/>
      <c r="M6" s="409"/>
      <c r="N6" s="409"/>
      <c r="O6" s="409"/>
      <c r="P6" s="409"/>
      <c r="Q6" s="409"/>
      <c r="R6" s="409"/>
      <c r="S6" s="409"/>
      <c r="T6" s="409"/>
      <c r="U6" s="409"/>
      <c r="V6" s="409"/>
      <c r="W6" s="409"/>
      <c r="X6" s="409"/>
    </row>
    <row r="7" spans="1:24" hidden="1">
      <c r="A7" s="771" t="s">
        <v>218</v>
      </c>
      <c r="B7" s="769"/>
      <c r="C7" s="769"/>
      <c r="D7" s="769"/>
      <c r="E7" s="769"/>
      <c r="F7" s="769"/>
      <c r="G7" s="769"/>
      <c r="H7" s="769"/>
      <c r="I7" s="769"/>
      <c r="J7" s="291" t="s">
        <v>0</v>
      </c>
      <c r="L7" s="411"/>
      <c r="M7" s="409"/>
      <c r="N7" s="409"/>
      <c r="O7" s="409"/>
      <c r="P7" s="409"/>
      <c r="Q7" s="409"/>
      <c r="R7" s="409"/>
      <c r="S7" s="409"/>
      <c r="T7" s="409"/>
      <c r="U7" s="409"/>
      <c r="V7" s="409"/>
      <c r="W7" s="409"/>
      <c r="X7" s="409"/>
    </row>
    <row r="8" spans="1:24">
      <c r="A8" s="412"/>
      <c r="B8" s="409"/>
      <c r="C8" s="409"/>
      <c r="D8" s="409"/>
      <c r="E8" s="409"/>
      <c r="F8" s="409"/>
      <c r="G8" s="413" t="s">
        <v>130</v>
      </c>
      <c r="H8" s="413" t="s">
        <v>37</v>
      </c>
      <c r="I8" s="413" t="s">
        <v>160</v>
      </c>
      <c r="J8" s="291"/>
      <c r="K8" s="414"/>
      <c r="L8" s="411"/>
      <c r="M8" s="409"/>
      <c r="N8" s="409"/>
      <c r="O8" s="409"/>
      <c r="P8" s="409"/>
      <c r="Q8" s="409"/>
      <c r="R8" s="409"/>
      <c r="S8" s="409"/>
      <c r="T8" s="409"/>
      <c r="U8" s="409"/>
      <c r="V8" s="409"/>
      <c r="W8" s="409"/>
      <c r="X8" s="409"/>
    </row>
    <row r="9" spans="1:24" hidden="1">
      <c r="A9" s="772" t="s">
        <v>219</v>
      </c>
      <c r="B9" s="763"/>
      <c r="C9" s="763"/>
      <c r="D9" s="763"/>
      <c r="E9" s="763"/>
      <c r="F9" s="763"/>
      <c r="G9" s="415"/>
      <c r="H9" s="415"/>
      <c r="I9" s="415"/>
      <c r="J9" s="291" t="s">
        <v>0</v>
      </c>
      <c r="K9" s="414"/>
      <c r="L9" s="411"/>
      <c r="M9" s="409"/>
      <c r="N9" s="409"/>
      <c r="O9" s="409"/>
      <c r="P9" s="409"/>
      <c r="Q9" s="409"/>
      <c r="R9" s="409"/>
      <c r="S9" s="409"/>
      <c r="T9" s="409"/>
      <c r="U9" s="409"/>
      <c r="V9" s="409"/>
      <c r="W9" s="409"/>
      <c r="X9" s="409"/>
    </row>
    <row r="10" spans="1:24" hidden="1">
      <c r="A10" s="771" t="s">
        <v>220</v>
      </c>
      <c r="B10" s="769"/>
      <c r="C10" s="769"/>
      <c r="D10" s="769"/>
      <c r="E10" s="769"/>
      <c r="F10" s="769"/>
      <c r="G10" s="769"/>
      <c r="H10" s="769"/>
      <c r="I10" s="769"/>
      <c r="J10" s="291" t="s">
        <v>0</v>
      </c>
      <c r="K10" s="414"/>
      <c r="L10" s="411"/>
      <c r="M10" s="411"/>
      <c r="N10" s="411"/>
    </row>
    <row r="11" spans="1:24" hidden="1">
      <c r="A11" s="411"/>
      <c r="B11" s="411"/>
      <c r="C11" s="411"/>
      <c r="D11" s="411"/>
      <c r="E11" s="411"/>
      <c r="F11" s="411"/>
      <c r="G11" s="413"/>
      <c r="H11" s="413"/>
      <c r="I11" s="413"/>
      <c r="J11" s="291" t="s">
        <v>0</v>
      </c>
      <c r="K11" s="414"/>
      <c r="L11" s="411"/>
    </row>
    <row r="12" spans="1:24" s="418" customFormat="1" ht="26.25" hidden="1" customHeight="1">
      <c r="A12" s="772" t="s">
        <v>221</v>
      </c>
      <c r="B12" s="763"/>
      <c r="C12" s="763"/>
      <c r="D12" s="763"/>
      <c r="E12" s="763"/>
      <c r="F12" s="763"/>
      <c r="G12" s="416"/>
      <c r="H12" s="416"/>
      <c r="I12" s="417"/>
      <c r="J12" s="291" t="s">
        <v>0</v>
      </c>
      <c r="K12" s="414"/>
      <c r="L12" s="411"/>
    </row>
    <row r="13" spans="1:24" s="418" customFormat="1">
      <c r="A13" s="773" t="s">
        <v>203</v>
      </c>
      <c r="B13" s="774"/>
      <c r="C13" s="774"/>
      <c r="D13" s="774"/>
      <c r="E13" s="774"/>
      <c r="F13" s="774"/>
      <c r="G13" s="774"/>
      <c r="H13" s="774"/>
      <c r="I13" s="774"/>
      <c r="J13" s="291" t="s">
        <v>0</v>
      </c>
      <c r="K13" s="414"/>
      <c r="L13" s="411"/>
    </row>
    <row r="14" spans="1:24" s="418" customFormat="1" ht="15" customHeight="1">
      <c r="A14" s="419"/>
      <c r="B14" s="419"/>
      <c r="C14" s="419"/>
      <c r="D14" s="419"/>
      <c r="E14" s="419"/>
      <c r="F14" s="419"/>
      <c r="G14" s="419"/>
      <c r="H14" s="419"/>
      <c r="I14" s="419"/>
      <c r="J14" s="291" t="s">
        <v>0</v>
      </c>
      <c r="K14" s="291"/>
      <c r="L14" s="411"/>
    </row>
    <row r="15" spans="1:24" s="418" customFormat="1" ht="34.9" customHeight="1">
      <c r="A15" s="775" t="s">
        <v>253</v>
      </c>
      <c r="B15" s="775"/>
      <c r="C15" s="775"/>
      <c r="D15" s="775"/>
      <c r="E15" s="775"/>
      <c r="F15" s="775"/>
      <c r="G15" s="455">
        <v>0</v>
      </c>
      <c r="H15" s="455">
        <v>0</v>
      </c>
      <c r="I15" s="531">
        <v>1620</v>
      </c>
      <c r="J15" s="291"/>
      <c r="K15" s="291"/>
      <c r="L15" s="411"/>
    </row>
    <row r="16" spans="1:24" s="418" customFormat="1" ht="15" customHeight="1">
      <c r="A16" s="454"/>
      <c r="B16" s="454"/>
      <c r="C16" s="454"/>
      <c r="D16" s="454"/>
      <c r="E16" s="454"/>
      <c r="F16" s="454"/>
      <c r="G16" s="454"/>
      <c r="H16" s="454"/>
      <c r="I16" s="454"/>
      <c r="J16" s="291"/>
      <c r="K16" s="291"/>
      <c r="L16" s="411"/>
    </row>
    <row r="17" spans="1:12" s="418" customFormat="1" ht="66" hidden="1" customHeight="1">
      <c r="A17" s="764" t="s">
        <v>222</v>
      </c>
      <c r="B17" s="763"/>
      <c r="C17" s="763"/>
      <c r="D17" s="763"/>
      <c r="E17" s="763"/>
      <c r="F17" s="763"/>
      <c r="G17" s="416"/>
      <c r="H17" s="416"/>
      <c r="I17" s="420"/>
      <c r="J17" s="291" t="s">
        <v>0</v>
      </c>
      <c r="K17" s="291"/>
      <c r="L17" s="411"/>
    </row>
    <row r="18" spans="1:12" s="418" customFormat="1" ht="15" hidden="1" customHeight="1">
      <c r="A18" s="415"/>
      <c r="B18" s="415"/>
      <c r="C18" s="415"/>
      <c r="D18" s="415"/>
      <c r="E18" s="415"/>
      <c r="F18" s="415"/>
      <c r="G18" s="415"/>
      <c r="H18" s="415"/>
      <c r="I18" s="415"/>
      <c r="J18" s="291" t="s">
        <v>0</v>
      </c>
      <c r="K18" s="291"/>
      <c r="L18" s="411"/>
    </row>
    <row r="19" spans="1:12" s="418" customFormat="1" ht="19.5" hidden="1" customHeight="1">
      <c r="B19" s="776" t="s">
        <v>223</v>
      </c>
      <c r="C19" s="776" t="s">
        <v>182</v>
      </c>
      <c r="D19" s="776"/>
      <c r="E19" s="776"/>
      <c r="F19" s="421"/>
      <c r="G19" s="421"/>
      <c r="H19" s="421"/>
      <c r="I19" s="421"/>
      <c r="J19" s="291" t="s">
        <v>0</v>
      </c>
      <c r="K19" s="291"/>
    </row>
    <row r="20" spans="1:12" s="418" customFormat="1" ht="22.5" hidden="1" customHeight="1">
      <c r="B20" s="777"/>
      <c r="C20" s="777"/>
      <c r="D20" s="776"/>
      <c r="E20" s="776"/>
      <c r="F20" s="421"/>
      <c r="G20" s="421"/>
      <c r="H20" s="421"/>
      <c r="I20" s="421"/>
      <c r="J20" s="291" t="s">
        <v>0</v>
      </c>
      <c r="K20" s="291"/>
    </row>
    <row r="21" spans="1:12" s="418" customFormat="1" hidden="1">
      <c r="A21" s="422" t="s">
        <v>224</v>
      </c>
      <c r="B21" s="423"/>
      <c r="C21" s="423"/>
      <c r="D21" s="423"/>
      <c r="E21" s="423"/>
      <c r="F21" s="423"/>
      <c r="G21" s="423"/>
      <c r="H21" s="423"/>
      <c r="I21" s="423"/>
      <c r="J21" s="291" t="s">
        <v>0</v>
      </c>
      <c r="K21" s="291"/>
    </row>
    <row r="22" spans="1:12" s="418" customFormat="1" hidden="1">
      <c r="A22" s="422" t="s">
        <v>119</v>
      </c>
      <c r="B22" s="424"/>
      <c r="C22" s="424"/>
      <c r="D22" s="423"/>
      <c r="E22" s="423"/>
      <c r="F22" s="423"/>
      <c r="G22" s="423"/>
      <c r="H22" s="423"/>
      <c r="I22" s="423"/>
      <c r="J22" s="291" t="s">
        <v>0</v>
      </c>
      <c r="K22" s="291"/>
    </row>
    <row r="23" spans="1:12" s="418" customFormat="1" hidden="1">
      <c r="A23" s="422" t="s">
        <v>124</v>
      </c>
      <c r="B23" s="423">
        <f>B21-B22</f>
        <v>0</v>
      </c>
      <c r="C23" s="423">
        <f>C21-C22</f>
        <v>0</v>
      </c>
      <c r="D23" s="423"/>
      <c r="E23" s="423"/>
      <c r="F23" s="423"/>
      <c r="G23" s="423"/>
      <c r="H23" s="423"/>
      <c r="I23" s="423"/>
      <c r="J23" s="291" t="s">
        <v>0</v>
      </c>
      <c r="K23" s="291"/>
    </row>
    <row r="24" spans="1:12" s="418" customFormat="1" hidden="1">
      <c r="A24" s="422" t="s">
        <v>125</v>
      </c>
      <c r="B24" s="422"/>
      <c r="C24" s="422"/>
      <c r="D24" s="423"/>
      <c r="E24" s="423"/>
      <c r="F24" s="422"/>
      <c r="G24" s="422"/>
      <c r="H24" s="422"/>
      <c r="I24" s="422"/>
      <c r="J24" s="291" t="s">
        <v>0</v>
      </c>
      <c r="K24" s="291"/>
    </row>
    <row r="25" spans="1:12" s="418" customFormat="1" hidden="1">
      <c r="A25" s="422" t="s">
        <v>94</v>
      </c>
      <c r="B25" s="422"/>
      <c r="C25" s="422"/>
      <c r="D25" s="423"/>
      <c r="E25" s="423"/>
      <c r="F25" s="422"/>
      <c r="G25" s="422"/>
      <c r="H25" s="422"/>
      <c r="I25" s="422"/>
      <c r="J25" s="291" t="s">
        <v>0</v>
      </c>
      <c r="K25" s="291"/>
    </row>
    <row r="26" spans="1:12" s="418" customFormat="1" hidden="1">
      <c r="A26" s="422" t="s">
        <v>126</v>
      </c>
      <c r="B26" s="422"/>
      <c r="C26" s="422"/>
      <c r="D26" s="423"/>
      <c r="E26" s="423"/>
      <c r="F26" s="422"/>
      <c r="G26" s="422"/>
      <c r="H26" s="422"/>
      <c r="I26" s="422"/>
      <c r="J26" s="291" t="s">
        <v>0</v>
      </c>
      <c r="K26" s="291"/>
    </row>
    <row r="27" spans="1:12" s="418" customFormat="1" hidden="1">
      <c r="A27" s="422" t="s">
        <v>127</v>
      </c>
      <c r="B27" s="422"/>
      <c r="C27" s="422"/>
      <c r="D27" s="423"/>
      <c r="E27" s="423"/>
      <c r="F27" s="422"/>
      <c r="G27" s="422"/>
      <c r="H27" s="422"/>
      <c r="I27" s="422"/>
      <c r="J27" s="291" t="s">
        <v>0</v>
      </c>
      <c r="K27" s="291"/>
    </row>
    <row r="28" spans="1:12" s="418" customFormat="1" hidden="1">
      <c r="A28" s="422" t="s">
        <v>128</v>
      </c>
      <c r="B28" s="422"/>
      <c r="C28" s="422"/>
      <c r="D28" s="423"/>
      <c r="E28" s="423"/>
      <c r="F28" s="422"/>
      <c r="G28" s="422"/>
      <c r="H28" s="422"/>
      <c r="I28" s="422"/>
      <c r="J28" s="291" t="s">
        <v>0</v>
      </c>
      <c r="K28" s="291"/>
    </row>
    <row r="29" spans="1:12" s="418" customFormat="1" hidden="1">
      <c r="A29" s="422" t="s">
        <v>133</v>
      </c>
      <c r="B29" s="422"/>
      <c r="C29" s="422"/>
      <c r="D29" s="423"/>
      <c r="E29" s="423"/>
      <c r="F29" s="422"/>
      <c r="G29" s="422"/>
      <c r="H29" s="422"/>
      <c r="I29" s="422"/>
      <c r="J29" s="291" t="s">
        <v>0</v>
      </c>
      <c r="K29" s="291"/>
    </row>
    <row r="30" spans="1:12" s="418" customFormat="1" hidden="1">
      <c r="A30" s="422" t="s">
        <v>134</v>
      </c>
      <c r="B30" s="422"/>
      <c r="C30" s="422"/>
      <c r="D30" s="423"/>
      <c r="E30" s="423"/>
      <c r="F30" s="422"/>
      <c r="G30" s="422"/>
      <c r="H30" s="422"/>
      <c r="I30" s="422"/>
      <c r="J30" s="291" t="s">
        <v>0</v>
      </c>
      <c r="K30" s="291"/>
    </row>
    <row r="31" spans="1:12" s="418" customFormat="1" hidden="1">
      <c r="A31" s="422" t="s">
        <v>135</v>
      </c>
      <c r="B31" s="422"/>
      <c r="C31" s="422"/>
      <c r="D31" s="423"/>
      <c r="E31" s="423"/>
      <c r="F31" s="422"/>
      <c r="G31" s="422"/>
      <c r="H31" s="422"/>
      <c r="I31" s="422"/>
      <c r="J31" s="291" t="s">
        <v>0</v>
      </c>
      <c r="K31" s="291"/>
    </row>
    <row r="32" spans="1:12" s="418" customFormat="1" hidden="1">
      <c r="A32" s="422" t="s">
        <v>136</v>
      </c>
      <c r="B32" s="422"/>
      <c r="C32" s="422"/>
      <c r="D32" s="423"/>
      <c r="E32" s="423"/>
      <c r="F32" s="422"/>
      <c r="G32" s="422"/>
      <c r="H32" s="422"/>
      <c r="I32" s="422"/>
      <c r="J32" s="291" t="s">
        <v>0</v>
      </c>
      <c r="K32" s="291"/>
    </row>
    <row r="33" spans="1:12" s="418" customFormat="1" hidden="1">
      <c r="A33" s="422" t="s">
        <v>137</v>
      </c>
      <c r="B33" s="422"/>
      <c r="C33" s="422"/>
      <c r="D33" s="423"/>
      <c r="E33" s="423"/>
      <c r="F33" s="422"/>
      <c r="G33" s="422"/>
      <c r="H33" s="422"/>
      <c r="I33" s="422"/>
      <c r="J33" s="291" t="s">
        <v>0</v>
      </c>
      <c r="K33" s="291"/>
    </row>
    <row r="34" spans="1:12" s="418" customFormat="1" hidden="1">
      <c r="A34" s="422" t="s">
        <v>138</v>
      </c>
      <c r="B34" s="422"/>
      <c r="C34" s="422"/>
      <c r="D34" s="423"/>
      <c r="E34" s="423"/>
      <c r="F34" s="422"/>
      <c r="G34" s="422"/>
      <c r="H34" s="422"/>
      <c r="I34" s="422"/>
      <c r="J34" s="291" t="s">
        <v>0</v>
      </c>
      <c r="K34" s="291"/>
    </row>
    <row r="35" spans="1:12" s="418" customFormat="1" hidden="1">
      <c r="A35" s="422" t="s">
        <v>74</v>
      </c>
      <c r="B35" s="424"/>
      <c r="C35" s="424"/>
      <c r="D35" s="423"/>
      <c r="E35" s="423"/>
      <c r="F35" s="423"/>
      <c r="G35" s="423"/>
      <c r="H35" s="423"/>
      <c r="I35" s="423"/>
      <c r="J35" s="291" t="s">
        <v>0</v>
      </c>
      <c r="K35" s="291"/>
    </row>
    <row r="36" spans="1:12" s="418" customFormat="1" hidden="1">
      <c r="A36" s="422" t="s">
        <v>139</v>
      </c>
      <c r="B36" s="423">
        <f>SUM(B23:B35)</f>
        <v>0</v>
      </c>
      <c r="C36" s="423">
        <f>SUM(C23:C35)</f>
        <v>0</v>
      </c>
      <c r="D36" s="423"/>
      <c r="E36" s="423"/>
      <c r="F36" s="423"/>
      <c r="G36" s="423"/>
      <c r="H36" s="423"/>
      <c r="I36" s="425"/>
      <c r="J36" s="291" t="s">
        <v>0</v>
      </c>
      <c r="K36" s="291"/>
    </row>
    <row r="37" spans="1:12" s="418" customFormat="1" ht="15" customHeight="1">
      <c r="A37" s="422"/>
      <c r="B37" s="422"/>
      <c r="C37" s="422"/>
      <c r="D37" s="422"/>
      <c r="E37" s="422"/>
      <c r="F37" s="422"/>
      <c r="G37" s="413"/>
      <c r="H37" s="413"/>
      <c r="I37" s="413"/>
      <c r="J37" s="291" t="s">
        <v>0</v>
      </c>
      <c r="K37" s="291"/>
      <c r="L37" s="411"/>
    </row>
    <row r="38" spans="1:12" s="418" customFormat="1" ht="42.75" customHeight="1">
      <c r="A38" s="778" t="s">
        <v>270</v>
      </c>
      <c r="B38" s="779"/>
      <c r="C38" s="779"/>
      <c r="D38" s="779"/>
      <c r="E38" s="779"/>
      <c r="F38" s="779"/>
      <c r="G38" s="416">
        <v>0</v>
      </c>
      <c r="H38" s="416">
        <v>0</v>
      </c>
      <c r="I38" s="420">
        <v>391</v>
      </c>
      <c r="J38" s="291" t="s">
        <v>0</v>
      </c>
      <c r="K38" s="291"/>
      <c r="L38" s="411"/>
    </row>
    <row r="39" spans="1:12" s="418" customFormat="1" ht="15" customHeight="1">
      <c r="A39" s="426"/>
      <c r="B39" s="426"/>
      <c r="C39" s="426"/>
      <c r="D39" s="426"/>
      <c r="E39" s="426"/>
      <c r="F39" s="426"/>
      <c r="G39" s="426"/>
      <c r="H39" s="426"/>
      <c r="I39" s="426"/>
      <c r="J39" s="291" t="s">
        <v>0</v>
      </c>
      <c r="K39" s="291"/>
      <c r="L39" s="411"/>
    </row>
    <row r="40" spans="1:12" s="418" customFormat="1" ht="34.5" customHeight="1">
      <c r="A40" s="762" t="s">
        <v>234</v>
      </c>
      <c r="B40" s="763"/>
      <c r="C40" s="763"/>
      <c r="D40" s="763"/>
      <c r="E40" s="763"/>
      <c r="F40" s="763"/>
      <c r="G40" s="416">
        <v>0</v>
      </c>
      <c r="H40" s="416">
        <v>0</v>
      </c>
      <c r="I40" s="420">
        <v>13</v>
      </c>
      <c r="J40" s="291" t="s">
        <v>0</v>
      </c>
      <c r="K40" s="427"/>
      <c r="L40" s="411"/>
    </row>
    <row r="41" spans="1:12" s="418" customFormat="1" ht="11.25" customHeight="1">
      <c r="A41" s="415"/>
      <c r="B41" s="415"/>
      <c r="C41" s="415"/>
      <c r="D41" s="415"/>
      <c r="E41" s="415"/>
      <c r="F41" s="415"/>
      <c r="G41" s="415"/>
      <c r="H41" s="415"/>
      <c r="I41" s="415"/>
      <c r="J41" s="291" t="s">
        <v>0</v>
      </c>
      <c r="K41" s="291"/>
      <c r="L41" s="411"/>
    </row>
    <row r="42" spans="1:12" s="418" customFormat="1" ht="62.45" customHeight="1">
      <c r="A42" s="782" t="s">
        <v>236</v>
      </c>
      <c r="B42" s="782"/>
      <c r="C42" s="782"/>
      <c r="D42" s="782"/>
      <c r="E42" s="782"/>
      <c r="F42" s="782"/>
      <c r="G42" s="442">
        <v>0</v>
      </c>
      <c r="H42" s="442">
        <v>0</v>
      </c>
      <c r="I42" s="532">
        <v>1533</v>
      </c>
      <c r="J42" s="291"/>
      <c r="K42" s="291"/>
      <c r="L42" s="411"/>
    </row>
    <row r="43" spans="1:12" s="418" customFormat="1" ht="11.25" customHeight="1">
      <c r="A43" s="441"/>
      <c r="B43" s="415"/>
      <c r="C43" s="415"/>
      <c r="D43" s="415"/>
      <c r="E43" s="415"/>
      <c r="F43" s="415"/>
      <c r="G43" s="415"/>
      <c r="H43" s="415"/>
      <c r="I43" s="533"/>
      <c r="J43" s="291"/>
      <c r="K43" s="291"/>
      <c r="L43" s="411"/>
    </row>
    <row r="44" spans="1:12" s="418" customFormat="1" ht="33.75" customHeight="1">
      <c r="A44" s="764" t="s">
        <v>235</v>
      </c>
      <c r="B44" s="763"/>
      <c r="C44" s="763"/>
      <c r="D44" s="763"/>
      <c r="E44" s="763"/>
      <c r="F44" s="763"/>
      <c r="G44" s="416">
        <v>0</v>
      </c>
      <c r="H44" s="416">
        <v>0</v>
      </c>
      <c r="I44" s="531">
        <v>1631</v>
      </c>
      <c r="J44" s="291" t="s">
        <v>0</v>
      </c>
      <c r="K44" s="291"/>
      <c r="L44" s="411"/>
    </row>
    <row r="45" spans="1:12" s="418" customFormat="1" ht="15" customHeight="1">
      <c r="A45" s="419"/>
      <c r="B45" s="419"/>
      <c r="C45" s="419"/>
      <c r="D45" s="419"/>
      <c r="E45" s="419"/>
      <c r="F45" s="419"/>
      <c r="G45" s="419"/>
      <c r="H45" s="419"/>
      <c r="I45" s="534"/>
      <c r="J45" s="291" t="s">
        <v>0</v>
      </c>
      <c r="K45" s="291"/>
      <c r="L45" s="411"/>
    </row>
    <row r="46" spans="1:12" s="418" customFormat="1" ht="33" customHeight="1">
      <c r="A46" s="784" t="s">
        <v>237</v>
      </c>
      <c r="B46" s="779"/>
      <c r="C46" s="779"/>
      <c r="D46" s="779"/>
      <c r="E46" s="779"/>
      <c r="F46" s="779"/>
      <c r="G46" s="416">
        <v>0</v>
      </c>
      <c r="H46" s="416">
        <v>0</v>
      </c>
      <c r="I46" s="531">
        <v>1615</v>
      </c>
      <c r="J46" s="291" t="s">
        <v>0</v>
      </c>
      <c r="K46" s="427"/>
      <c r="L46" s="411"/>
    </row>
    <row r="47" spans="1:12" s="418" customFormat="1" ht="15" hidden="1" customHeight="1">
      <c r="A47" s="415"/>
      <c r="B47" s="415"/>
      <c r="C47" s="415"/>
      <c r="D47" s="415"/>
      <c r="E47" s="415"/>
      <c r="F47" s="415"/>
      <c r="G47" s="415"/>
      <c r="H47" s="415"/>
      <c r="I47" s="415"/>
      <c r="J47" s="291" t="s">
        <v>0</v>
      </c>
      <c r="K47" s="414"/>
      <c r="L47" s="411"/>
    </row>
    <row r="48" spans="1:12" s="418" customFormat="1" ht="36" hidden="1" customHeight="1">
      <c r="A48" s="764" t="s">
        <v>225</v>
      </c>
      <c r="B48" s="763"/>
      <c r="C48" s="763"/>
      <c r="D48" s="763"/>
      <c r="E48" s="763"/>
      <c r="F48" s="763"/>
      <c r="G48" s="416"/>
      <c r="H48" s="416"/>
      <c r="I48" s="420"/>
      <c r="J48" s="291" t="s">
        <v>0</v>
      </c>
      <c r="K48" s="414"/>
      <c r="L48" s="411"/>
    </row>
    <row r="49" spans="1:12" s="418" customFormat="1" ht="15" customHeight="1">
      <c r="A49" s="426"/>
      <c r="B49" s="426"/>
      <c r="C49" s="426"/>
      <c r="D49" s="426"/>
      <c r="E49" s="426"/>
      <c r="F49" s="426"/>
      <c r="G49" s="426"/>
      <c r="H49" s="426"/>
      <c r="I49" s="426"/>
      <c r="J49" s="291" t="s">
        <v>0</v>
      </c>
      <c r="K49" s="414"/>
      <c r="L49" s="411"/>
    </row>
    <row r="50" spans="1:12" s="418" customFormat="1" ht="57" customHeight="1">
      <c r="A50" s="783" t="s">
        <v>257</v>
      </c>
      <c r="B50" s="763"/>
      <c r="C50" s="763"/>
      <c r="D50" s="763"/>
      <c r="E50" s="763"/>
      <c r="F50" s="763"/>
      <c r="G50" s="416"/>
      <c r="H50" s="416"/>
      <c r="I50" s="420">
        <v>276</v>
      </c>
      <c r="J50" s="291" t="s">
        <v>0</v>
      </c>
      <c r="K50" s="414"/>
      <c r="L50" s="411"/>
    </row>
    <row r="51" spans="1:12" s="418" customFormat="1" ht="15" customHeight="1">
      <c r="A51" s="426"/>
      <c r="B51" s="426"/>
      <c r="C51" s="426"/>
      <c r="D51" s="426"/>
      <c r="E51" s="426"/>
      <c r="F51" s="426"/>
      <c r="G51" s="426"/>
      <c r="H51" s="426"/>
      <c r="I51" s="426"/>
      <c r="J51" s="291" t="s">
        <v>0</v>
      </c>
      <c r="K51" s="414"/>
      <c r="L51" s="411"/>
    </row>
    <row r="52" spans="1:12" s="418" customFormat="1" ht="36" customHeight="1">
      <c r="A52" s="785" t="s">
        <v>254</v>
      </c>
      <c r="B52" s="785"/>
      <c r="C52" s="785"/>
      <c r="D52" s="785"/>
      <c r="E52" s="785"/>
      <c r="F52" s="785"/>
      <c r="G52" s="416"/>
      <c r="H52" s="416"/>
      <c r="I52" s="420">
        <v>1</v>
      </c>
      <c r="J52" s="291" t="s">
        <v>0</v>
      </c>
      <c r="K52" s="414"/>
      <c r="L52" s="411"/>
    </row>
    <row r="53" spans="1:12" s="418" customFormat="1" ht="15" customHeight="1">
      <c r="A53" s="426"/>
      <c r="B53" s="426"/>
      <c r="C53" s="426"/>
      <c r="D53" s="426"/>
      <c r="E53" s="426"/>
      <c r="F53" s="426"/>
      <c r="G53" s="413" t="s">
        <v>130</v>
      </c>
      <c r="H53" s="413" t="s">
        <v>37</v>
      </c>
      <c r="I53" s="413" t="s">
        <v>160</v>
      </c>
      <c r="J53" s="291" t="s">
        <v>0</v>
      </c>
      <c r="K53" s="291"/>
      <c r="L53" s="411"/>
    </row>
    <row r="54" spans="1:12" s="418" customFormat="1" ht="67.5" hidden="1" customHeight="1">
      <c r="A54" s="783" t="s">
        <v>226</v>
      </c>
      <c r="B54" s="763"/>
      <c r="C54" s="763"/>
      <c r="D54" s="763"/>
      <c r="E54" s="763"/>
      <c r="F54" s="763"/>
      <c r="G54" s="416"/>
      <c r="H54" s="416"/>
      <c r="I54" s="420"/>
      <c r="J54" s="291" t="s">
        <v>0</v>
      </c>
      <c r="K54" s="291"/>
      <c r="L54" s="411"/>
    </row>
    <row r="55" spans="1:12" s="418" customFormat="1" ht="15" hidden="1" customHeight="1">
      <c r="A55" s="426"/>
      <c r="B55" s="426"/>
      <c r="C55" s="426"/>
      <c r="D55" s="426"/>
      <c r="E55" s="426"/>
      <c r="F55" s="426"/>
      <c r="G55" s="426"/>
      <c r="H55" s="426"/>
      <c r="I55" s="426"/>
      <c r="J55" s="291" t="s">
        <v>0</v>
      </c>
      <c r="K55" s="291"/>
      <c r="L55" s="411"/>
    </row>
    <row r="56" spans="1:12" s="418" customFormat="1" ht="42" hidden="1" customHeight="1">
      <c r="A56" s="764" t="s">
        <v>227</v>
      </c>
      <c r="B56" s="763"/>
      <c r="C56" s="763"/>
      <c r="D56" s="763"/>
      <c r="E56" s="763"/>
      <c r="F56" s="763"/>
      <c r="G56" s="416"/>
      <c r="H56" s="416"/>
      <c r="I56" s="420"/>
      <c r="J56" s="291" t="s">
        <v>0</v>
      </c>
      <c r="K56" s="291"/>
      <c r="L56" s="411"/>
    </row>
    <row r="57" spans="1:12" s="418" customFormat="1" ht="15" hidden="1" customHeight="1">
      <c r="A57" s="426"/>
      <c r="B57" s="426"/>
      <c r="C57" s="426"/>
      <c r="D57" s="426"/>
      <c r="E57" s="426"/>
      <c r="F57" s="426"/>
      <c r="G57" s="426"/>
      <c r="H57" s="426"/>
      <c r="I57" s="426"/>
      <c r="J57" s="291" t="s">
        <v>0</v>
      </c>
      <c r="K57" s="291"/>
      <c r="L57" s="411"/>
    </row>
    <row r="58" spans="1:12" s="418" customFormat="1" ht="46.5" hidden="1" customHeight="1">
      <c r="A58" s="764" t="s">
        <v>228</v>
      </c>
      <c r="B58" s="763"/>
      <c r="C58" s="763"/>
      <c r="D58" s="763"/>
      <c r="E58" s="763"/>
      <c r="F58" s="763"/>
      <c r="G58" s="416"/>
      <c r="H58" s="416"/>
      <c r="I58" s="420"/>
      <c r="J58" s="291" t="s">
        <v>0</v>
      </c>
      <c r="K58" s="291"/>
      <c r="L58" s="411"/>
    </row>
    <row r="59" spans="1:12" s="418" customFormat="1" ht="15" hidden="1" customHeight="1">
      <c r="A59" s="426"/>
      <c r="B59" s="426"/>
      <c r="C59" s="426"/>
      <c r="D59" s="426"/>
      <c r="E59" s="426"/>
      <c r="F59" s="426"/>
      <c r="G59" s="426"/>
      <c r="H59" s="426"/>
      <c r="I59" s="426"/>
      <c r="J59" s="291" t="s">
        <v>0</v>
      </c>
      <c r="K59" s="291"/>
      <c r="L59" s="411"/>
    </row>
    <row r="60" spans="1:12" s="418" customFormat="1" ht="48.75" hidden="1" customHeight="1">
      <c r="A60" s="764" t="s">
        <v>229</v>
      </c>
      <c r="B60" s="763"/>
      <c r="C60" s="763"/>
      <c r="D60" s="763"/>
      <c r="E60" s="763"/>
      <c r="F60" s="763"/>
      <c r="G60" s="416"/>
      <c r="H60" s="416"/>
      <c r="I60" s="420"/>
      <c r="J60" s="291" t="s">
        <v>0</v>
      </c>
      <c r="K60" s="291"/>
      <c r="L60" s="411"/>
    </row>
    <row r="61" spans="1:12" s="418" customFormat="1" ht="15" hidden="1" customHeight="1">
      <c r="A61" s="426"/>
      <c r="B61" s="426"/>
      <c r="C61" s="426"/>
      <c r="D61" s="426"/>
      <c r="E61" s="426"/>
      <c r="F61" s="426"/>
      <c r="G61" s="426"/>
      <c r="H61" s="426"/>
      <c r="I61" s="426"/>
      <c r="J61" s="291" t="s">
        <v>0</v>
      </c>
      <c r="K61" s="291"/>
      <c r="L61" s="411"/>
    </row>
    <row r="62" spans="1:12" s="418" customFormat="1" ht="35.25" hidden="1" customHeight="1">
      <c r="A62" s="764" t="s">
        <v>230</v>
      </c>
      <c r="B62" s="763"/>
      <c r="C62" s="763"/>
      <c r="D62" s="763"/>
      <c r="E62" s="763"/>
      <c r="F62" s="763"/>
      <c r="G62" s="416"/>
      <c r="H62" s="416"/>
      <c r="I62" s="420"/>
      <c r="J62" s="291" t="s">
        <v>0</v>
      </c>
      <c r="K62" s="291"/>
      <c r="L62" s="411"/>
    </row>
    <row r="63" spans="1:12" s="418" customFormat="1" ht="15.75" customHeight="1">
      <c r="A63" s="426"/>
      <c r="B63" s="426"/>
      <c r="C63" s="426"/>
      <c r="D63" s="426"/>
      <c r="E63" s="426"/>
      <c r="F63" s="428" t="s">
        <v>131</v>
      </c>
      <c r="G63" s="429">
        <f>SUM(G14:G62)</f>
        <v>0</v>
      </c>
      <c r="H63" s="429">
        <f>SUM(H14:H62)</f>
        <v>0</v>
      </c>
      <c r="I63" s="430">
        <f>SUM(I14:I62)</f>
        <v>7080</v>
      </c>
      <c r="J63" s="291" t="s">
        <v>0</v>
      </c>
      <c r="K63" s="431"/>
      <c r="L63" s="411"/>
    </row>
    <row r="64" spans="1:12" s="418" customFormat="1">
      <c r="A64" s="432" t="s">
        <v>231</v>
      </c>
      <c r="B64" s="433"/>
      <c r="C64" s="433"/>
      <c r="D64" s="433"/>
      <c r="E64" s="433"/>
      <c r="F64" s="433"/>
      <c r="G64" s="415"/>
      <c r="H64" s="415"/>
      <c r="I64" s="415"/>
      <c r="J64" s="291" t="s">
        <v>0</v>
      </c>
      <c r="K64" s="431"/>
      <c r="L64" s="411"/>
    </row>
    <row r="65" spans="1:12" s="418" customFormat="1">
      <c r="A65" s="432"/>
      <c r="B65" s="433"/>
      <c r="C65" s="433"/>
      <c r="D65" s="433"/>
      <c r="E65" s="433"/>
      <c r="F65" s="433"/>
      <c r="G65" s="415"/>
      <c r="H65" s="415"/>
      <c r="I65" s="415"/>
      <c r="J65" s="291" t="s">
        <v>0</v>
      </c>
      <c r="K65" s="431"/>
      <c r="L65" s="411"/>
    </row>
    <row r="66" spans="1:12" s="418" customFormat="1" ht="14.25" customHeight="1">
      <c r="A66" s="419" t="s">
        <v>232</v>
      </c>
      <c r="B66" s="434"/>
      <c r="C66" s="434"/>
      <c r="D66" s="434"/>
      <c r="E66" s="434"/>
      <c r="F66" s="434"/>
      <c r="G66" s="416"/>
      <c r="H66" s="416"/>
      <c r="I66" s="416"/>
      <c r="J66" s="291" t="s">
        <v>0</v>
      </c>
      <c r="K66" s="291"/>
      <c r="L66" s="422"/>
    </row>
    <row r="67" spans="1:12" s="418" customFormat="1" ht="14.25" customHeight="1">
      <c r="A67" s="419"/>
      <c r="B67" s="434"/>
      <c r="C67" s="434"/>
      <c r="D67" s="434"/>
      <c r="E67" s="434"/>
      <c r="F67" s="434"/>
      <c r="G67" s="416"/>
      <c r="H67" s="416"/>
      <c r="I67" s="416"/>
      <c r="J67" s="291"/>
      <c r="K67" s="291"/>
      <c r="L67" s="422"/>
    </row>
    <row r="68" spans="1:12" s="418" customFormat="1" ht="14.25" customHeight="1">
      <c r="A68" s="419"/>
      <c r="B68" s="434"/>
      <c r="C68" s="434"/>
      <c r="D68" s="434"/>
      <c r="E68" s="434"/>
      <c r="F68" s="428" t="s">
        <v>233</v>
      </c>
      <c r="G68" s="435">
        <f t="shared" ref="G68:H68" si="0">+G66</f>
        <v>0</v>
      </c>
      <c r="H68" s="435">
        <f t="shared" si="0"/>
        <v>0</v>
      </c>
      <c r="I68" s="435">
        <f>+I66</f>
        <v>0</v>
      </c>
      <c r="J68" s="291" t="s">
        <v>0</v>
      </c>
      <c r="K68" s="291"/>
      <c r="L68" s="422"/>
    </row>
    <row r="69" spans="1:12" s="418" customFormat="1" ht="14.25" customHeight="1">
      <c r="B69" s="434"/>
      <c r="C69" s="434"/>
      <c r="D69" s="434"/>
      <c r="E69" s="434"/>
      <c r="F69" s="428"/>
      <c r="G69" s="416"/>
      <c r="H69" s="416"/>
      <c r="I69" s="416"/>
      <c r="J69" s="291" t="s">
        <v>0</v>
      </c>
      <c r="K69" s="291"/>
      <c r="L69" s="422"/>
    </row>
    <row r="70" spans="1:12" s="418" customFormat="1" ht="14.25" customHeight="1">
      <c r="B70" s="434"/>
      <c r="C70" s="434"/>
      <c r="D70" s="434"/>
      <c r="E70" s="434"/>
      <c r="G70" s="416"/>
      <c r="H70" s="416"/>
      <c r="I70" s="416"/>
      <c r="J70" s="291" t="s">
        <v>0</v>
      </c>
      <c r="K70" s="291"/>
      <c r="L70" s="422"/>
    </row>
    <row r="71" spans="1:12" s="418" customFormat="1" ht="14.25" customHeight="1">
      <c r="B71" s="434"/>
      <c r="C71" s="434"/>
      <c r="D71" s="434"/>
      <c r="E71" s="434"/>
      <c r="F71" s="428" t="s">
        <v>132</v>
      </c>
      <c r="G71" s="416">
        <f>+G68+G63</f>
        <v>0</v>
      </c>
      <c r="H71" s="416">
        <f>+H68+H63</f>
        <v>0</v>
      </c>
      <c r="I71" s="435">
        <f>+I68+I63</f>
        <v>7080</v>
      </c>
      <c r="J71" s="291" t="s">
        <v>22</v>
      </c>
      <c r="K71" s="291"/>
      <c r="L71" s="422"/>
    </row>
    <row r="72" spans="1:12" s="418" customFormat="1" ht="18.75" customHeight="1">
      <c r="A72" s="436"/>
      <c r="B72" s="437"/>
      <c r="C72" s="437"/>
      <c r="D72" s="437"/>
      <c r="E72" s="437"/>
      <c r="F72" s="437"/>
      <c r="G72" s="438"/>
      <c r="H72" s="438"/>
      <c r="I72" s="438"/>
      <c r="K72" s="439"/>
      <c r="L72" s="422"/>
    </row>
    <row r="73" spans="1:12" ht="36" customHeight="1">
      <c r="A73" s="781"/>
      <c r="B73" s="781"/>
      <c r="C73" s="781"/>
      <c r="D73" s="781"/>
      <c r="E73" s="781"/>
      <c r="F73" s="781"/>
      <c r="G73" s="781"/>
      <c r="H73" s="781"/>
      <c r="I73" s="781"/>
      <c r="J73" s="781"/>
    </row>
    <row r="74" spans="1:12" ht="35.25" customHeight="1">
      <c r="A74" s="780"/>
      <c r="B74" s="780"/>
      <c r="C74" s="780"/>
      <c r="D74" s="780"/>
      <c r="E74" s="780"/>
      <c r="F74" s="780"/>
      <c r="G74" s="780"/>
      <c r="H74" s="780"/>
      <c r="I74" s="780"/>
    </row>
  </sheetData>
  <mergeCells count="32">
    <mergeCell ref="D19:D20"/>
    <mergeCell ref="E19:E20"/>
    <mergeCell ref="A38:F38"/>
    <mergeCell ref="A74:I74"/>
    <mergeCell ref="A73:J73"/>
    <mergeCell ref="A60:F60"/>
    <mergeCell ref="A62:F62"/>
    <mergeCell ref="A42:F42"/>
    <mergeCell ref="A54:F54"/>
    <mergeCell ref="A56:F56"/>
    <mergeCell ref="A58:F58"/>
    <mergeCell ref="A44:F44"/>
    <mergeCell ref="A46:F46"/>
    <mergeCell ref="A48:F48"/>
    <mergeCell ref="A50:F50"/>
    <mergeCell ref="A52:F52"/>
    <mergeCell ref="A40:F40"/>
    <mergeCell ref="A17:F17"/>
    <mergeCell ref="A1:I1"/>
    <mergeCell ref="A2:I2"/>
    <mergeCell ref="A3:I3"/>
    <mergeCell ref="A4:I4"/>
    <mergeCell ref="A5:I5"/>
    <mergeCell ref="A6:I6"/>
    <mergeCell ref="A7:I7"/>
    <mergeCell ref="A9:F9"/>
    <mergeCell ref="A10:I10"/>
    <mergeCell ref="A12:F12"/>
    <mergeCell ref="A13:I13"/>
    <mergeCell ref="A15:F15"/>
    <mergeCell ref="B19:B20"/>
    <mergeCell ref="C19:C20"/>
  </mergeCells>
  <pageMargins left="0.75" right="0.75" top="1" bottom="1" header="0.5" footer="0.5"/>
  <pageSetup scale="67" fitToHeight="3" orientation="landscape" r:id="rId1"/>
  <headerFooter alignWithMargins="0">
    <oddFooter>&amp;C&amp;"Times New Roman,Regular"&amp;11Exhibit E - Justification for Base Adjustments</oddFooter>
  </headerFooter>
</worksheet>
</file>

<file path=xl/worksheets/sheet7.xml><?xml version="1.0" encoding="utf-8"?>
<worksheet xmlns="http://schemas.openxmlformats.org/spreadsheetml/2006/main" xmlns:r="http://schemas.openxmlformats.org/officeDocument/2006/relationships">
  <sheetPr codeName="Sheet11">
    <pageSetUpPr fitToPage="1"/>
  </sheetPr>
  <dimension ref="A1:AC34"/>
  <sheetViews>
    <sheetView showGridLines="0" showOutlineSymbols="0" view="pageBreakPreview" zoomScaleNormal="75" zoomScaleSheetLayoutView="100" workbookViewId="0">
      <selection activeCell="B21" sqref="B21"/>
    </sheetView>
  </sheetViews>
  <sheetFormatPr defaultColWidth="9.6640625" defaultRowHeight="15.75"/>
  <cols>
    <col min="1" max="1" width="27.77734375" style="7" customWidth="1"/>
    <col min="2" max="2" width="7.5546875" style="7" bestFit="1" customWidth="1"/>
    <col min="3" max="3" width="6.77734375" style="7" customWidth="1"/>
    <col min="4" max="4" width="10.88671875" style="7" bestFit="1" customWidth="1"/>
    <col min="5" max="5" width="5.77734375" style="7" customWidth="1"/>
    <col min="6" max="6" width="5.6640625" style="7" customWidth="1"/>
    <col min="7" max="7" width="7.77734375" style="7" customWidth="1"/>
    <col min="8" max="8" width="5.5546875" style="7" customWidth="1"/>
    <col min="9" max="9" width="5.6640625" style="7" customWidth="1"/>
    <col min="10" max="10" width="7.77734375" style="7" customWidth="1"/>
    <col min="11" max="11" width="8.77734375" style="7" customWidth="1"/>
    <col min="12" max="12" width="10" style="7" customWidth="1"/>
    <col min="13" max="13" width="7.5546875" style="7" bestFit="1" customWidth="1"/>
    <col min="14" max="14" width="6.77734375" style="7" customWidth="1"/>
    <col min="15" max="15" width="10.88671875" style="7" bestFit="1" customWidth="1"/>
    <col min="16" max="16" width="1" style="78" customWidth="1"/>
    <col min="17" max="16384" width="9.6640625" style="7"/>
  </cols>
  <sheetData>
    <row r="1" spans="1:29" ht="20.25">
      <c r="A1" s="714" t="s">
        <v>183</v>
      </c>
      <c r="B1" s="715"/>
      <c r="C1" s="715"/>
      <c r="D1" s="715"/>
      <c r="E1" s="715"/>
      <c r="F1" s="715"/>
      <c r="G1" s="715"/>
      <c r="H1" s="715"/>
      <c r="I1" s="715"/>
      <c r="J1" s="715"/>
      <c r="K1" s="715"/>
      <c r="L1" s="715"/>
      <c r="M1" s="715"/>
      <c r="N1" s="715"/>
      <c r="O1" s="715"/>
      <c r="P1" s="77" t="s">
        <v>0</v>
      </c>
    </row>
    <row r="2" spans="1:29" ht="16.5" customHeight="1">
      <c r="A2" s="786"/>
      <c r="B2" s="786"/>
      <c r="C2" s="786"/>
      <c r="D2" s="786"/>
      <c r="E2" s="786"/>
      <c r="F2" s="786"/>
      <c r="G2" s="786"/>
      <c r="H2" s="786"/>
      <c r="I2" s="786"/>
      <c r="J2" s="786"/>
      <c r="K2" s="786"/>
      <c r="L2" s="786"/>
      <c r="M2" s="786"/>
      <c r="N2" s="786"/>
      <c r="O2" s="786"/>
      <c r="P2" s="77" t="s">
        <v>0</v>
      </c>
    </row>
    <row r="3" spans="1:29" ht="16.5" customHeight="1">
      <c r="A3" s="790" t="s">
        <v>166</v>
      </c>
      <c r="B3" s="791"/>
      <c r="C3" s="791"/>
      <c r="D3" s="791"/>
      <c r="E3" s="791"/>
      <c r="F3" s="791"/>
      <c r="G3" s="791"/>
      <c r="H3" s="791"/>
      <c r="I3" s="791"/>
      <c r="J3" s="791"/>
      <c r="K3" s="791"/>
      <c r="L3" s="791"/>
      <c r="M3" s="791"/>
      <c r="N3" s="791"/>
      <c r="O3" s="791"/>
      <c r="P3" s="77" t="s">
        <v>0</v>
      </c>
    </row>
    <row r="4" spans="1:29" ht="16.5" customHeight="1">
      <c r="A4" s="792" t="str">
        <f>+'B. Summary of Requirements '!A5</f>
        <v>Interagency Crime Drug Enforcement Task Force</v>
      </c>
      <c r="B4" s="789"/>
      <c r="C4" s="789"/>
      <c r="D4" s="789"/>
      <c r="E4" s="789"/>
      <c r="F4" s="789"/>
      <c r="G4" s="789"/>
      <c r="H4" s="789"/>
      <c r="I4" s="789"/>
      <c r="J4" s="789"/>
      <c r="K4" s="789"/>
      <c r="L4" s="789"/>
      <c r="M4" s="789"/>
      <c r="N4" s="789"/>
      <c r="O4" s="789"/>
      <c r="P4" s="77" t="s">
        <v>0</v>
      </c>
    </row>
    <row r="5" spans="1:29" ht="16.5" customHeight="1">
      <c r="A5" s="792" t="str">
        <f>+'B. Summary of Requirements '!A6</f>
        <v>Salaries and Expenses</v>
      </c>
      <c r="B5" s="791"/>
      <c r="C5" s="791"/>
      <c r="D5" s="791"/>
      <c r="E5" s="791"/>
      <c r="F5" s="791"/>
      <c r="G5" s="791"/>
      <c r="H5" s="791"/>
      <c r="I5" s="791"/>
      <c r="J5" s="791"/>
      <c r="K5" s="791"/>
      <c r="L5" s="791"/>
      <c r="M5" s="791"/>
      <c r="N5" s="791"/>
      <c r="O5" s="791"/>
      <c r="P5" s="77" t="s">
        <v>0</v>
      </c>
    </row>
    <row r="6" spans="1:29" ht="16.5" customHeight="1">
      <c r="A6" s="788" t="s">
        <v>142</v>
      </c>
      <c r="B6" s="789"/>
      <c r="C6" s="789"/>
      <c r="D6" s="789"/>
      <c r="E6" s="789"/>
      <c r="F6" s="789"/>
      <c r="G6" s="789"/>
      <c r="H6" s="789"/>
      <c r="I6" s="789"/>
      <c r="J6" s="789"/>
      <c r="K6" s="789"/>
      <c r="L6" s="789"/>
      <c r="M6" s="789"/>
      <c r="N6" s="789"/>
      <c r="O6" s="789"/>
      <c r="P6" s="77" t="s">
        <v>0</v>
      </c>
    </row>
    <row r="7" spans="1:29" ht="16.5" customHeight="1">
      <c r="A7" s="786"/>
      <c r="B7" s="786"/>
      <c r="C7" s="786"/>
      <c r="D7" s="786"/>
      <c r="E7" s="786"/>
      <c r="F7" s="786"/>
      <c r="G7" s="786"/>
      <c r="H7" s="786"/>
      <c r="I7" s="786"/>
      <c r="J7" s="786"/>
      <c r="K7" s="786"/>
      <c r="L7" s="786"/>
      <c r="M7" s="786"/>
      <c r="N7" s="786"/>
      <c r="O7" s="786"/>
      <c r="P7" s="77" t="s">
        <v>0</v>
      </c>
    </row>
    <row r="8" spans="1:29" ht="16.5" customHeight="1">
      <c r="A8" s="787"/>
      <c r="B8" s="787"/>
      <c r="C8" s="787"/>
      <c r="D8" s="787"/>
      <c r="E8" s="787"/>
      <c r="F8" s="787"/>
      <c r="G8" s="787"/>
      <c r="H8" s="787"/>
      <c r="I8" s="787"/>
      <c r="J8" s="787"/>
      <c r="K8" s="787"/>
      <c r="L8" s="787"/>
      <c r="M8" s="787"/>
      <c r="N8" s="787"/>
      <c r="O8" s="787"/>
      <c r="P8" s="77" t="s">
        <v>0</v>
      </c>
    </row>
    <row r="9" spans="1:29" ht="16.5" customHeight="1">
      <c r="A9" s="813" t="s">
        <v>33</v>
      </c>
      <c r="B9" s="795" t="s">
        <v>258</v>
      </c>
      <c r="C9" s="796"/>
      <c r="D9" s="797"/>
      <c r="E9" s="807" t="s">
        <v>259</v>
      </c>
      <c r="F9" s="808"/>
      <c r="G9" s="809"/>
      <c r="H9" s="795" t="s">
        <v>21</v>
      </c>
      <c r="I9" s="796"/>
      <c r="J9" s="796"/>
      <c r="K9" s="805" t="s">
        <v>168</v>
      </c>
      <c r="L9" s="805" t="s">
        <v>169</v>
      </c>
      <c r="M9" s="795" t="s">
        <v>167</v>
      </c>
      <c r="N9" s="796"/>
      <c r="O9" s="797"/>
      <c r="P9" s="77" t="s">
        <v>0</v>
      </c>
    </row>
    <row r="10" spans="1:29" ht="16.5" customHeight="1">
      <c r="A10" s="814"/>
      <c r="B10" s="798"/>
      <c r="C10" s="799"/>
      <c r="D10" s="800"/>
      <c r="E10" s="810"/>
      <c r="F10" s="811"/>
      <c r="G10" s="812"/>
      <c r="H10" s="798"/>
      <c r="I10" s="799"/>
      <c r="J10" s="799"/>
      <c r="K10" s="806"/>
      <c r="L10" s="806"/>
      <c r="M10" s="798"/>
      <c r="N10" s="799"/>
      <c r="O10" s="800"/>
      <c r="P10" s="77" t="s">
        <v>0</v>
      </c>
    </row>
    <row r="11" spans="1:29" ht="16.5" customHeight="1" thickBot="1">
      <c r="A11" s="815"/>
      <c r="B11" s="183" t="s">
        <v>158</v>
      </c>
      <c r="C11" s="184" t="s">
        <v>37</v>
      </c>
      <c r="D11" s="184" t="s">
        <v>160</v>
      </c>
      <c r="E11" s="183" t="s">
        <v>158</v>
      </c>
      <c r="F11" s="184" t="s">
        <v>37</v>
      </c>
      <c r="G11" s="184" t="s">
        <v>160</v>
      </c>
      <c r="H11" s="183" t="s">
        <v>158</v>
      </c>
      <c r="I11" s="184" t="s">
        <v>37</v>
      </c>
      <c r="J11" s="184" t="s">
        <v>260</v>
      </c>
      <c r="K11" s="222" t="s">
        <v>160</v>
      </c>
      <c r="L11" s="223" t="s">
        <v>266</v>
      </c>
      <c r="M11" s="183" t="s">
        <v>158</v>
      </c>
      <c r="N11" s="184" t="s">
        <v>37</v>
      </c>
      <c r="O11" s="185" t="s">
        <v>160</v>
      </c>
      <c r="P11" s="77" t="s">
        <v>0</v>
      </c>
    </row>
    <row r="12" spans="1:29" ht="16.5" customHeight="1">
      <c r="A12" s="255" t="s">
        <v>193</v>
      </c>
      <c r="B12" s="256">
        <v>2280</v>
      </c>
      <c r="C12" s="257">
        <v>2278</v>
      </c>
      <c r="D12" s="257">
        <f>379542-759</f>
        <v>378783</v>
      </c>
      <c r="E12" s="256"/>
      <c r="F12" s="257"/>
      <c r="G12" s="257">
        <v>0</v>
      </c>
      <c r="H12" s="177"/>
      <c r="I12" s="125"/>
      <c r="J12" s="125">
        <v>-602</v>
      </c>
      <c r="K12" s="311">
        <v>1567</v>
      </c>
      <c r="L12" s="307">
        <v>1458</v>
      </c>
      <c r="M12" s="177">
        <f>B12+E12+H12</f>
        <v>2280</v>
      </c>
      <c r="N12" s="125">
        <f t="shared" ref="M12:N13" si="0">C12+F12+I12</f>
        <v>2278</v>
      </c>
      <c r="O12" s="84">
        <f>D12+G12+J12+K12+L12</f>
        <v>381206</v>
      </c>
      <c r="P12" s="77" t="s">
        <v>0</v>
      </c>
    </row>
    <row r="13" spans="1:29" ht="16.5" customHeight="1">
      <c r="A13" s="258" t="s">
        <v>198</v>
      </c>
      <c r="B13" s="256">
        <v>1051</v>
      </c>
      <c r="C13" s="257">
        <v>999</v>
      </c>
      <c r="D13" s="257">
        <f>149027-298</f>
        <v>148729</v>
      </c>
      <c r="E13" s="256"/>
      <c r="F13" s="257"/>
      <c r="G13" s="363">
        <v>0</v>
      </c>
      <c r="H13" s="177"/>
      <c r="I13" s="125"/>
      <c r="J13" s="125"/>
      <c r="K13" s="308">
        <v>640</v>
      </c>
      <c r="L13" s="307">
        <v>596</v>
      </c>
      <c r="M13" s="364">
        <f t="shared" si="0"/>
        <v>1051</v>
      </c>
      <c r="N13" s="365">
        <f t="shared" si="0"/>
        <v>999</v>
      </c>
      <c r="O13" s="84">
        <f>D13+G13+J13+K13+L13</f>
        <v>149965</v>
      </c>
      <c r="P13" s="77" t="s">
        <v>0</v>
      </c>
    </row>
    <row r="14" spans="1:29" ht="16.5" customHeight="1">
      <c r="A14" s="186" t="s">
        <v>164</v>
      </c>
      <c r="B14" s="187">
        <f t="shared" ref="B14:O14" si="1">SUM(B12:B13)</f>
        <v>3331</v>
      </c>
      <c r="C14" s="188">
        <f t="shared" si="1"/>
        <v>3277</v>
      </c>
      <c r="D14" s="189">
        <f t="shared" si="1"/>
        <v>527512</v>
      </c>
      <c r="E14" s="187">
        <f t="shared" si="1"/>
        <v>0</v>
      </c>
      <c r="F14" s="188">
        <f t="shared" si="1"/>
        <v>0</v>
      </c>
      <c r="G14" s="189">
        <f t="shared" si="1"/>
        <v>0</v>
      </c>
      <c r="H14" s="187">
        <f t="shared" si="1"/>
        <v>0</v>
      </c>
      <c r="I14" s="188">
        <f t="shared" si="1"/>
        <v>0</v>
      </c>
      <c r="J14" s="189">
        <f t="shared" si="1"/>
        <v>-602</v>
      </c>
      <c r="K14" s="309">
        <f t="shared" si="1"/>
        <v>2207</v>
      </c>
      <c r="L14" s="310">
        <f t="shared" si="1"/>
        <v>2054</v>
      </c>
      <c r="M14" s="187">
        <f t="shared" si="1"/>
        <v>3331</v>
      </c>
      <c r="N14" s="188">
        <f t="shared" si="1"/>
        <v>3277</v>
      </c>
      <c r="O14" s="312">
        <f t="shared" si="1"/>
        <v>531171</v>
      </c>
      <c r="P14" s="77" t="s">
        <v>0</v>
      </c>
    </row>
    <row r="15" spans="1:29" ht="16.5" customHeight="1">
      <c r="A15" s="182" t="s">
        <v>148</v>
      </c>
      <c r="B15" s="175" t="s">
        <v>159</v>
      </c>
      <c r="C15" s="176"/>
      <c r="D15" s="176"/>
      <c r="E15" s="175"/>
      <c r="F15" s="176"/>
      <c r="G15" s="176"/>
      <c r="H15" s="175"/>
      <c r="I15" s="176"/>
      <c r="J15" s="176"/>
      <c r="K15" s="85"/>
      <c r="L15" s="176"/>
      <c r="M15" s="175"/>
      <c r="N15" s="176">
        <f>C15+F15+I15</f>
        <v>0</v>
      </c>
      <c r="O15" s="190"/>
      <c r="P15" s="77" t="s">
        <v>0</v>
      </c>
      <c r="Q15" s="8"/>
      <c r="R15" s="8"/>
      <c r="S15" s="8"/>
      <c r="T15" s="8"/>
      <c r="U15" s="8"/>
      <c r="V15" s="8"/>
      <c r="W15" s="8"/>
      <c r="X15" s="8"/>
      <c r="Y15" s="8"/>
      <c r="Z15" s="8"/>
      <c r="AA15" s="8"/>
      <c r="AB15" s="8"/>
      <c r="AC15" s="8"/>
    </row>
    <row r="16" spans="1:29" ht="16.5" customHeight="1">
      <c r="A16" s="182" t="s">
        <v>147</v>
      </c>
      <c r="B16" s="191"/>
      <c r="C16" s="192">
        <f>SUM(C14:C15)</f>
        <v>3277</v>
      </c>
      <c r="D16" s="192"/>
      <c r="E16" s="191"/>
      <c r="F16" s="192">
        <f>+F14+F15</f>
        <v>0</v>
      </c>
      <c r="G16" s="192"/>
      <c r="H16" s="191"/>
      <c r="I16" s="192">
        <f>+I14+I15</f>
        <v>0</v>
      </c>
      <c r="J16" s="192"/>
      <c r="K16" s="221">
        <v>0</v>
      </c>
      <c r="L16" s="192">
        <v>0</v>
      </c>
      <c r="M16" s="191"/>
      <c r="N16" s="192">
        <f>SUM(N14:N15)</f>
        <v>3277</v>
      </c>
      <c r="O16" s="193"/>
      <c r="P16" s="77" t="s">
        <v>0</v>
      </c>
    </row>
    <row r="17" spans="1:16" ht="16.5" customHeight="1">
      <c r="A17" s="194" t="s">
        <v>149</v>
      </c>
      <c r="B17" s="177"/>
      <c r="C17" s="125">
        <v>56</v>
      </c>
      <c r="D17" s="125"/>
      <c r="E17" s="177"/>
      <c r="F17" s="125">
        <v>0</v>
      </c>
      <c r="G17" s="125"/>
      <c r="H17" s="177"/>
      <c r="I17" s="125">
        <v>0</v>
      </c>
      <c r="J17" s="125"/>
      <c r="K17" s="83">
        <v>0</v>
      </c>
      <c r="L17" s="125">
        <v>0</v>
      </c>
      <c r="M17" s="177"/>
      <c r="N17" s="125">
        <f>+C17</f>
        <v>56</v>
      </c>
      <c r="O17" s="84"/>
      <c r="P17" s="77" t="s">
        <v>0</v>
      </c>
    </row>
    <row r="18" spans="1:16" ht="16.5" customHeight="1">
      <c r="A18" s="195" t="s">
        <v>42</v>
      </c>
      <c r="B18" s="177"/>
      <c r="C18" s="125">
        <v>458</v>
      </c>
      <c r="D18" s="125"/>
      <c r="E18" s="177"/>
      <c r="F18" s="125">
        <v>0</v>
      </c>
      <c r="G18" s="125"/>
      <c r="H18" s="177"/>
      <c r="I18" s="125">
        <v>0</v>
      </c>
      <c r="J18" s="125"/>
      <c r="K18" s="83">
        <v>0</v>
      </c>
      <c r="L18" s="125">
        <v>0</v>
      </c>
      <c r="M18" s="177"/>
      <c r="N18" s="125">
        <f>C18+F18+I18</f>
        <v>458</v>
      </c>
      <c r="O18" s="84"/>
      <c r="P18" s="77" t="s">
        <v>0</v>
      </c>
    </row>
    <row r="19" spans="1:16" ht="16.5" customHeight="1">
      <c r="A19" s="196" t="s">
        <v>90</v>
      </c>
      <c r="B19" s="175"/>
      <c r="C19" s="176">
        <v>112</v>
      </c>
      <c r="D19" s="176"/>
      <c r="E19" s="175"/>
      <c r="F19" s="179">
        <v>0</v>
      </c>
      <c r="G19" s="176"/>
      <c r="H19" s="175"/>
      <c r="I19" s="179">
        <v>0</v>
      </c>
      <c r="J19" s="176"/>
      <c r="K19" s="232">
        <v>0</v>
      </c>
      <c r="L19" s="179">
        <v>0</v>
      </c>
      <c r="M19" s="175"/>
      <c r="N19" s="176">
        <f>C19+F19+I19</f>
        <v>112</v>
      </c>
      <c r="O19" s="190"/>
      <c r="P19" s="77" t="s">
        <v>0</v>
      </c>
    </row>
    <row r="20" spans="1:16" ht="16.5" customHeight="1">
      <c r="A20" s="182" t="s">
        <v>150</v>
      </c>
      <c r="B20" s="175"/>
      <c r="C20" s="176">
        <f>C19+C18+C16+C17</f>
        <v>3903</v>
      </c>
      <c r="D20" s="197"/>
      <c r="E20" s="175"/>
      <c r="F20" s="192">
        <f>F19+F18+F16</f>
        <v>0</v>
      </c>
      <c r="G20" s="197"/>
      <c r="H20" s="175"/>
      <c r="I20" s="192">
        <f>I19+I18+I16</f>
        <v>0</v>
      </c>
      <c r="J20" s="197"/>
      <c r="K20" s="519">
        <v>0</v>
      </c>
      <c r="L20" s="519">
        <v>0</v>
      </c>
      <c r="M20" s="175"/>
      <c r="N20" s="176">
        <f>N19+N18+N16+N17</f>
        <v>3903</v>
      </c>
      <c r="O20" s="198"/>
      <c r="P20" s="77" t="s">
        <v>0</v>
      </c>
    </row>
    <row r="21" spans="1:16" ht="16.5" customHeight="1">
      <c r="A21" s="610" t="s">
        <v>261</v>
      </c>
      <c r="B21" s="1"/>
      <c r="C21" s="1"/>
      <c r="D21" s="1"/>
      <c r="E21" s="1"/>
      <c r="F21" s="1"/>
      <c r="G21" s="1"/>
      <c r="H21" s="1"/>
      <c r="I21" s="1"/>
      <c r="J21" s="1"/>
      <c r="K21" s="1"/>
      <c r="L21" s="1"/>
      <c r="M21" s="1"/>
      <c r="N21" s="1"/>
      <c r="O21" s="1"/>
    </row>
    <row r="22" spans="1:16" ht="16.5" customHeight="1">
      <c r="A22" s="543" t="s">
        <v>267</v>
      </c>
      <c r="B22" s="30"/>
      <c r="C22" s="30"/>
      <c r="D22" s="30"/>
      <c r="E22" s="30"/>
      <c r="F22" s="30"/>
      <c r="G22" s="30"/>
      <c r="H22" s="1"/>
      <c r="I22" s="1"/>
      <c r="J22" s="1"/>
      <c r="K22" s="1"/>
      <c r="L22" s="1"/>
      <c r="M22" s="1"/>
      <c r="N22" s="1"/>
      <c r="O22" s="1"/>
      <c r="P22" s="71" t="s">
        <v>22</v>
      </c>
    </row>
    <row r="23" spans="1:16" ht="16.5" customHeight="1">
      <c r="A23" s="803"/>
      <c r="B23" s="794"/>
      <c r="C23" s="794"/>
      <c r="D23" s="794"/>
      <c r="E23" s="794"/>
      <c r="F23" s="794"/>
      <c r="G23" s="794"/>
      <c r="H23" s="794"/>
      <c r="I23" s="794"/>
      <c r="J23" s="794"/>
      <c r="K23" s="794"/>
      <c r="L23" s="794"/>
      <c r="M23" s="794"/>
      <c r="N23" s="794"/>
      <c r="O23" s="794"/>
      <c r="P23" s="16"/>
    </row>
    <row r="24" spans="1:16" ht="16.5" customHeight="1">
      <c r="A24" s="816"/>
      <c r="B24" s="816"/>
      <c r="C24" s="816"/>
      <c r="D24" s="816"/>
      <c r="E24" s="816"/>
      <c r="F24" s="816"/>
      <c r="G24" s="816"/>
      <c r="H24" s="816"/>
      <c r="I24" s="816"/>
      <c r="J24" s="816"/>
      <c r="K24" s="816"/>
      <c r="L24" s="816"/>
      <c r="M24" s="816"/>
      <c r="N24" s="816"/>
      <c r="O24" s="816"/>
      <c r="P24" s="16"/>
    </row>
    <row r="25" spans="1:16" ht="16.5" customHeight="1">
      <c r="A25" s="801"/>
      <c r="B25" s="802"/>
      <c r="C25" s="802"/>
      <c r="D25" s="802"/>
      <c r="E25" s="802"/>
      <c r="F25" s="802"/>
      <c r="G25" s="802"/>
      <c r="H25" s="802"/>
      <c r="I25" s="802"/>
      <c r="J25" s="802"/>
      <c r="K25" s="802"/>
      <c r="L25" s="802"/>
      <c r="M25" s="802"/>
      <c r="N25" s="802"/>
      <c r="O25" s="802"/>
      <c r="P25" s="16"/>
    </row>
    <row r="26" spans="1:16" ht="16.5" customHeight="1">
      <c r="A26" s="218"/>
      <c r="B26" s="217"/>
      <c r="C26" s="217"/>
      <c r="D26" s="217"/>
      <c r="E26" s="217"/>
      <c r="F26" s="217"/>
      <c r="G26" s="217"/>
      <c r="H26" s="217"/>
      <c r="I26" s="217"/>
      <c r="J26" s="217"/>
      <c r="K26" s="217"/>
      <c r="L26" s="220"/>
      <c r="M26" s="217"/>
      <c r="N26" s="217"/>
      <c r="O26" s="217"/>
      <c r="P26" s="16"/>
    </row>
    <row r="27" spans="1:16" ht="16.5" customHeight="1">
      <c r="A27" s="804"/>
      <c r="B27" s="801"/>
      <c r="C27" s="801"/>
      <c r="D27" s="801"/>
      <c r="E27" s="801"/>
      <c r="F27" s="801"/>
      <c r="G27" s="801"/>
      <c r="H27" s="801"/>
      <c r="I27" s="801"/>
      <c r="J27" s="801"/>
      <c r="K27" s="801"/>
      <c r="L27" s="801"/>
      <c r="M27" s="801"/>
      <c r="N27" s="801"/>
      <c r="O27" s="801"/>
      <c r="P27" s="16"/>
    </row>
    <row r="28" spans="1:16" ht="16.5" customHeight="1">
      <c r="A28" s="801"/>
      <c r="B28" s="801"/>
      <c r="C28" s="801"/>
      <c r="D28" s="801"/>
      <c r="E28" s="801"/>
      <c r="F28" s="801"/>
      <c r="G28" s="801"/>
      <c r="H28" s="801"/>
      <c r="I28" s="801"/>
      <c r="J28" s="801"/>
      <c r="K28" s="801"/>
      <c r="L28" s="801"/>
      <c r="M28" s="801"/>
      <c r="N28" s="801"/>
      <c r="O28" s="801"/>
      <c r="P28" s="16"/>
    </row>
    <row r="29" spans="1:16" ht="16.5" customHeight="1">
      <c r="A29" s="801"/>
      <c r="B29" s="802"/>
      <c r="C29" s="802"/>
      <c r="D29" s="802"/>
      <c r="E29" s="802"/>
      <c r="F29" s="802"/>
      <c r="G29" s="802"/>
      <c r="H29" s="802"/>
      <c r="I29" s="802"/>
      <c r="J29" s="802"/>
      <c r="K29" s="802"/>
      <c r="L29" s="802"/>
      <c r="M29" s="802"/>
      <c r="N29" s="802"/>
      <c r="O29" s="802"/>
      <c r="P29" s="16"/>
    </row>
    <row r="30" spans="1:16" ht="16.5" customHeight="1">
      <c r="A30" s="793"/>
      <c r="B30" s="794"/>
      <c r="C30" s="794"/>
      <c r="D30" s="794"/>
      <c r="E30" s="794"/>
      <c r="F30" s="794"/>
      <c r="G30" s="794"/>
      <c r="H30" s="794"/>
      <c r="I30" s="794"/>
      <c r="J30" s="794"/>
      <c r="K30" s="794"/>
      <c r="L30" s="794"/>
      <c r="M30" s="794"/>
      <c r="N30" s="794"/>
      <c r="O30" s="794"/>
      <c r="P30" s="794"/>
    </row>
    <row r="31" spans="1:16" ht="16.5" customHeight="1"/>
    <row r="32" spans="1:16" ht="16.5" customHeight="1"/>
    <row r="33" ht="16.5" customHeight="1"/>
    <row r="34" ht="16.5" customHeight="1"/>
  </sheetData>
  <mergeCells count="22">
    <mergeCell ref="A30:P30"/>
    <mergeCell ref="M9:O10"/>
    <mergeCell ref="A25:O25"/>
    <mergeCell ref="A29:O29"/>
    <mergeCell ref="A23:O23"/>
    <mergeCell ref="A27:O27"/>
    <mergeCell ref="A28:O28"/>
    <mergeCell ref="H9:J10"/>
    <mergeCell ref="K9:K10"/>
    <mergeCell ref="L9:L10"/>
    <mergeCell ref="E9:G10"/>
    <mergeCell ref="B9:D10"/>
    <mergeCell ref="A9:A11"/>
    <mergeCell ref="A24:O24"/>
    <mergeCell ref="A7:O7"/>
    <mergeCell ref="A8:O8"/>
    <mergeCell ref="A2:O2"/>
    <mergeCell ref="A6:O6"/>
    <mergeCell ref="A1:O1"/>
    <mergeCell ref="A3:O3"/>
    <mergeCell ref="A4:O4"/>
    <mergeCell ref="A5:O5"/>
  </mergeCells>
  <phoneticPr fontId="0" type="noConversion"/>
  <printOptions horizontalCentered="1"/>
  <pageMargins left="0.5" right="0.5" top="0.75" bottom="0.55000000000000004" header="0" footer="0"/>
  <pageSetup scale="79" firstPageNumber="2" orientation="landscape" useFirstPageNumber="1" horizontalDpi="300" verticalDpi="300" r:id="rId1"/>
  <headerFooter alignWithMargins="0">
    <oddFooter>&amp;C&amp;"Times New Roman,Regular"Exhibit F - Crosswalk of 2010 Availability</oddFooter>
  </headerFooter>
  <ignoredErrors>
    <ignoredError sqref="N14 D14" formula="1"/>
  </ignoredErrors>
</worksheet>
</file>

<file path=xl/worksheets/sheet8.xml><?xml version="1.0" encoding="utf-8"?>
<worksheet xmlns="http://schemas.openxmlformats.org/spreadsheetml/2006/main" xmlns:r="http://schemas.openxmlformats.org/officeDocument/2006/relationships">
  <sheetPr>
    <pageSetUpPr fitToPage="1"/>
  </sheetPr>
  <dimension ref="A1:T30"/>
  <sheetViews>
    <sheetView view="pageBreakPreview" zoomScale="75" zoomScaleNormal="100" zoomScaleSheetLayoutView="75" workbookViewId="0">
      <selection activeCell="O35" sqref="O35"/>
    </sheetView>
  </sheetViews>
  <sheetFormatPr defaultColWidth="8.77734375" defaultRowHeight="15.75"/>
  <cols>
    <col min="1" max="1" width="35.21875" style="289" customWidth="1"/>
    <col min="2" max="7" width="8.77734375" style="289"/>
    <col min="8" max="8" width="8.88671875" style="289" hidden="1" customWidth="1"/>
    <col min="9" max="9" width="8.88671875" style="406" hidden="1" customWidth="1"/>
    <col min="10" max="10" width="8.88671875" style="289" hidden="1" customWidth="1"/>
    <col min="11" max="13" width="8.77734375" style="289"/>
    <col min="14" max="14" width="9.44140625" style="369" customWidth="1"/>
    <col min="15" max="15" width="10" style="369" customWidth="1"/>
    <col min="16" max="16384" width="8.77734375" style="289"/>
  </cols>
  <sheetData>
    <row r="1" spans="1:20" ht="20.25">
      <c r="A1" s="846" t="s">
        <v>210</v>
      </c>
      <c r="B1" s="847"/>
      <c r="C1" s="847"/>
      <c r="D1" s="847"/>
      <c r="E1" s="847"/>
      <c r="F1" s="847"/>
      <c r="G1" s="847"/>
      <c r="H1" s="847"/>
      <c r="I1" s="847"/>
      <c r="J1" s="847"/>
      <c r="K1" s="847"/>
      <c r="L1" s="847"/>
      <c r="M1" s="847"/>
      <c r="N1" s="847"/>
      <c r="O1" s="847"/>
      <c r="P1" s="847"/>
      <c r="Q1" s="847"/>
      <c r="R1" s="847"/>
      <c r="S1" s="368" t="s">
        <v>0</v>
      </c>
      <c r="T1" s="369"/>
    </row>
    <row r="2" spans="1:20">
      <c r="A2" s="819"/>
      <c r="B2" s="819"/>
      <c r="C2" s="819"/>
      <c r="D2" s="819"/>
      <c r="E2" s="819"/>
      <c r="F2" s="819"/>
      <c r="G2" s="819"/>
      <c r="H2" s="819"/>
      <c r="I2" s="819"/>
      <c r="J2" s="819"/>
      <c r="K2" s="819"/>
      <c r="L2" s="819"/>
      <c r="M2" s="819"/>
      <c r="N2" s="819"/>
      <c r="O2" s="819"/>
      <c r="P2" s="819"/>
      <c r="Q2" s="819"/>
      <c r="R2" s="819"/>
      <c r="S2" s="368" t="s">
        <v>0</v>
      </c>
      <c r="T2" s="369"/>
    </row>
    <row r="3" spans="1:20" ht="18.75">
      <c r="A3" s="848" t="s">
        <v>211</v>
      </c>
      <c r="B3" s="849"/>
      <c r="C3" s="849"/>
      <c r="D3" s="849"/>
      <c r="E3" s="849"/>
      <c r="F3" s="849"/>
      <c r="G3" s="849"/>
      <c r="H3" s="849"/>
      <c r="I3" s="849"/>
      <c r="J3" s="849"/>
      <c r="K3" s="849"/>
      <c r="L3" s="849"/>
      <c r="M3" s="849"/>
      <c r="N3" s="849"/>
      <c r="O3" s="849"/>
      <c r="P3" s="849"/>
      <c r="Q3" s="849"/>
      <c r="R3" s="849"/>
      <c r="S3" s="368" t="s">
        <v>0</v>
      </c>
      <c r="T3" s="369"/>
    </row>
    <row r="4" spans="1:20" ht="16.5">
      <c r="A4" s="850" t="str">
        <f>+'B. Summary of Requirements '!A5:X5</f>
        <v>Interagency Crime Drug Enforcement Task Force</v>
      </c>
      <c r="B4" s="845"/>
      <c r="C4" s="845"/>
      <c r="D4" s="845"/>
      <c r="E4" s="845"/>
      <c r="F4" s="845"/>
      <c r="G4" s="845"/>
      <c r="H4" s="845"/>
      <c r="I4" s="845"/>
      <c r="J4" s="845"/>
      <c r="K4" s="845"/>
      <c r="L4" s="845"/>
      <c r="M4" s="845"/>
      <c r="N4" s="845"/>
      <c r="O4" s="845"/>
      <c r="P4" s="845"/>
      <c r="Q4" s="845"/>
      <c r="R4" s="845"/>
      <c r="S4" s="368" t="s">
        <v>0</v>
      </c>
      <c r="T4" s="369"/>
    </row>
    <row r="5" spans="1:20" ht="16.5">
      <c r="A5" s="850" t="str">
        <f>+'[7]B. Summary of Requirements '!A6</f>
        <v>Salaries and Expenses</v>
      </c>
      <c r="B5" s="849"/>
      <c r="C5" s="849"/>
      <c r="D5" s="849"/>
      <c r="E5" s="849"/>
      <c r="F5" s="849"/>
      <c r="G5" s="849"/>
      <c r="H5" s="849"/>
      <c r="I5" s="849"/>
      <c r="J5" s="849"/>
      <c r="K5" s="849"/>
      <c r="L5" s="849"/>
      <c r="M5" s="849"/>
      <c r="N5" s="849"/>
      <c r="O5" s="849"/>
      <c r="P5" s="849"/>
      <c r="Q5" s="849"/>
      <c r="R5" s="849"/>
      <c r="S5" s="368" t="s">
        <v>0</v>
      </c>
      <c r="T5" s="369"/>
    </row>
    <row r="6" spans="1:20">
      <c r="A6" s="844" t="s">
        <v>142</v>
      </c>
      <c r="B6" s="845"/>
      <c r="C6" s="845"/>
      <c r="D6" s="845"/>
      <c r="E6" s="845"/>
      <c r="F6" s="845"/>
      <c r="G6" s="845"/>
      <c r="H6" s="845"/>
      <c r="I6" s="845"/>
      <c r="J6" s="845"/>
      <c r="K6" s="845"/>
      <c r="L6" s="845"/>
      <c r="M6" s="845"/>
      <c r="N6" s="845"/>
      <c r="O6" s="845"/>
      <c r="P6" s="845"/>
      <c r="Q6" s="845"/>
      <c r="R6" s="845"/>
      <c r="S6" s="368" t="s">
        <v>0</v>
      </c>
      <c r="T6" s="369"/>
    </row>
    <row r="7" spans="1:20">
      <c r="A7" s="819"/>
      <c r="B7" s="819"/>
      <c r="C7" s="819"/>
      <c r="D7" s="819"/>
      <c r="E7" s="819"/>
      <c r="F7" s="819"/>
      <c r="G7" s="819"/>
      <c r="H7" s="819"/>
      <c r="I7" s="819"/>
      <c r="J7" s="819"/>
      <c r="K7" s="819"/>
      <c r="L7" s="819"/>
      <c r="M7" s="819"/>
      <c r="N7" s="819"/>
      <c r="O7" s="819"/>
      <c r="P7" s="819"/>
      <c r="Q7" s="819"/>
      <c r="R7" s="819"/>
      <c r="S7" s="368" t="s">
        <v>0</v>
      </c>
      <c r="T7" s="369"/>
    </row>
    <row r="8" spans="1:20">
      <c r="A8" s="820"/>
      <c r="B8" s="820"/>
      <c r="C8" s="820"/>
      <c r="D8" s="820"/>
      <c r="E8" s="820"/>
      <c r="F8" s="820"/>
      <c r="G8" s="820"/>
      <c r="H8" s="820"/>
      <c r="I8" s="820"/>
      <c r="J8" s="820"/>
      <c r="K8" s="820"/>
      <c r="L8" s="820"/>
      <c r="M8" s="820"/>
      <c r="N8" s="820"/>
      <c r="O8" s="820"/>
      <c r="P8" s="820"/>
      <c r="Q8" s="820"/>
      <c r="R8" s="820"/>
      <c r="S8" s="368" t="s">
        <v>0</v>
      </c>
      <c r="T8" s="369"/>
    </row>
    <row r="9" spans="1:20" ht="15.75" customHeight="1">
      <c r="A9" s="821" t="s">
        <v>33</v>
      </c>
      <c r="B9" s="824" t="s">
        <v>212</v>
      </c>
      <c r="C9" s="825"/>
      <c r="D9" s="826"/>
      <c r="E9" s="830" t="s">
        <v>155</v>
      </c>
      <c r="F9" s="831"/>
      <c r="G9" s="832"/>
      <c r="H9" s="830" t="s">
        <v>213</v>
      </c>
      <c r="I9" s="831"/>
      <c r="J9" s="832"/>
      <c r="K9" s="824" t="s">
        <v>21</v>
      </c>
      <c r="L9" s="825"/>
      <c r="M9" s="826"/>
      <c r="N9" s="836" t="s">
        <v>168</v>
      </c>
      <c r="O9" s="838" t="s">
        <v>169</v>
      </c>
      <c r="P9" s="824" t="s">
        <v>214</v>
      </c>
      <c r="Q9" s="825"/>
      <c r="R9" s="826"/>
      <c r="S9" s="368" t="s">
        <v>0</v>
      </c>
      <c r="T9" s="369"/>
    </row>
    <row r="10" spans="1:20">
      <c r="A10" s="822"/>
      <c r="B10" s="827"/>
      <c r="C10" s="828"/>
      <c r="D10" s="829"/>
      <c r="E10" s="833"/>
      <c r="F10" s="834"/>
      <c r="G10" s="835"/>
      <c r="H10" s="833"/>
      <c r="I10" s="834"/>
      <c r="J10" s="835"/>
      <c r="K10" s="827"/>
      <c r="L10" s="828"/>
      <c r="M10" s="829"/>
      <c r="N10" s="837"/>
      <c r="O10" s="839"/>
      <c r="P10" s="827"/>
      <c r="Q10" s="828"/>
      <c r="R10" s="829"/>
      <c r="S10" s="368" t="s">
        <v>0</v>
      </c>
      <c r="T10" s="369"/>
    </row>
    <row r="11" spans="1:20" ht="16.5" thickBot="1">
      <c r="A11" s="823"/>
      <c r="B11" s="370" t="s">
        <v>158</v>
      </c>
      <c r="C11" s="371" t="s">
        <v>37</v>
      </c>
      <c r="D11" s="371" t="s">
        <v>160</v>
      </c>
      <c r="E11" s="370" t="s">
        <v>158</v>
      </c>
      <c r="F11" s="371" t="s">
        <v>37</v>
      </c>
      <c r="G11" s="371" t="s">
        <v>160</v>
      </c>
      <c r="H11" s="370" t="s">
        <v>158</v>
      </c>
      <c r="I11" s="371" t="s">
        <v>37</v>
      </c>
      <c r="J11" s="371" t="s">
        <v>160</v>
      </c>
      <c r="K11" s="370" t="s">
        <v>158</v>
      </c>
      <c r="L11" s="371" t="s">
        <v>37</v>
      </c>
      <c r="M11" s="371" t="s">
        <v>260</v>
      </c>
      <c r="N11" s="372" t="s">
        <v>160</v>
      </c>
      <c r="O11" s="373" t="s">
        <v>160</v>
      </c>
      <c r="P11" s="370" t="s">
        <v>158</v>
      </c>
      <c r="Q11" s="371" t="s">
        <v>37</v>
      </c>
      <c r="R11" s="374" t="s">
        <v>160</v>
      </c>
      <c r="S11" s="368" t="s">
        <v>0</v>
      </c>
      <c r="T11" s="369"/>
    </row>
    <row r="12" spans="1:20">
      <c r="A12" s="255" t="s">
        <v>193</v>
      </c>
      <c r="B12" s="375">
        <v>2280</v>
      </c>
      <c r="C12" s="376">
        <v>2278</v>
      </c>
      <c r="D12" s="376">
        <v>378447</v>
      </c>
      <c r="E12" s="375">
        <v>0</v>
      </c>
      <c r="F12" s="376">
        <v>0</v>
      </c>
      <c r="G12" s="376">
        <v>0</v>
      </c>
      <c r="H12" s="375"/>
      <c r="I12" s="376"/>
      <c r="J12" s="376"/>
      <c r="K12" s="375">
        <v>0</v>
      </c>
      <c r="L12" s="376">
        <v>0</v>
      </c>
      <c r="M12" s="376">
        <v>-602</v>
      </c>
      <c r="N12" s="377">
        <v>2953</v>
      </c>
      <c r="O12" s="376">
        <v>0</v>
      </c>
      <c r="P12" s="375">
        <f t="shared" ref="P12:Q13" si="0">B12+E12+H12+K12</f>
        <v>2280</v>
      </c>
      <c r="Q12" s="376">
        <f t="shared" si="0"/>
        <v>2278</v>
      </c>
      <c r="R12" s="378">
        <f>D12+G12+J12+M12+N12+O12</f>
        <v>380798</v>
      </c>
      <c r="S12" s="368" t="s">
        <v>0</v>
      </c>
      <c r="T12" s="369"/>
    </row>
    <row r="13" spans="1:20">
      <c r="A13" s="258" t="s">
        <v>198</v>
      </c>
      <c r="B13" s="375">
        <v>1051</v>
      </c>
      <c r="C13" s="376">
        <v>999</v>
      </c>
      <c r="D13" s="376">
        <v>149065</v>
      </c>
      <c r="E13" s="375">
        <v>0</v>
      </c>
      <c r="F13" s="376">
        <v>0</v>
      </c>
      <c r="G13" s="376">
        <v>0</v>
      </c>
      <c r="H13" s="375"/>
      <c r="I13" s="376"/>
      <c r="J13" s="376"/>
      <c r="K13" s="375">
        <v>0</v>
      </c>
      <c r="L13" s="376">
        <v>0</v>
      </c>
      <c r="M13" s="376"/>
      <c r="N13" s="377">
        <v>1206</v>
      </c>
      <c r="O13" s="376">
        <v>0</v>
      </c>
      <c r="P13" s="375">
        <f t="shared" si="0"/>
        <v>1051</v>
      </c>
      <c r="Q13" s="376">
        <f t="shared" si="0"/>
        <v>999</v>
      </c>
      <c r="R13" s="378">
        <f>D13+G13+J13+M13+N13+O13</f>
        <v>150271</v>
      </c>
      <c r="S13" s="368" t="s">
        <v>0</v>
      </c>
      <c r="T13" s="369"/>
    </row>
    <row r="14" spans="1:20">
      <c r="A14" s="379" t="s">
        <v>164</v>
      </c>
      <c r="B14" s="380">
        <f t="shared" ref="B14:R14" si="1">SUM(B12:B13)</f>
        <v>3331</v>
      </c>
      <c r="C14" s="381">
        <f t="shared" si="1"/>
        <v>3277</v>
      </c>
      <c r="D14" s="382">
        <f t="shared" si="1"/>
        <v>527512</v>
      </c>
      <c r="E14" s="380">
        <f t="shared" si="1"/>
        <v>0</v>
      </c>
      <c r="F14" s="381">
        <f t="shared" si="1"/>
        <v>0</v>
      </c>
      <c r="G14" s="523">
        <f t="shared" si="1"/>
        <v>0</v>
      </c>
      <c r="H14" s="380">
        <f t="shared" si="1"/>
        <v>0</v>
      </c>
      <c r="I14" s="381">
        <f t="shared" si="1"/>
        <v>0</v>
      </c>
      <c r="J14" s="382">
        <f t="shared" si="1"/>
        <v>0</v>
      </c>
      <c r="K14" s="380">
        <f t="shared" si="1"/>
        <v>0</v>
      </c>
      <c r="L14" s="381">
        <f t="shared" si="1"/>
        <v>0</v>
      </c>
      <c r="M14" s="382">
        <f t="shared" si="1"/>
        <v>-602</v>
      </c>
      <c r="N14" s="383">
        <f t="shared" si="1"/>
        <v>4159</v>
      </c>
      <c r="O14" s="522">
        <f t="shared" si="1"/>
        <v>0</v>
      </c>
      <c r="P14" s="380">
        <f t="shared" si="1"/>
        <v>3331</v>
      </c>
      <c r="Q14" s="381">
        <f t="shared" si="1"/>
        <v>3277</v>
      </c>
      <c r="R14" s="384">
        <f t="shared" si="1"/>
        <v>531069</v>
      </c>
      <c r="S14" s="368" t="s">
        <v>0</v>
      </c>
      <c r="T14" s="369"/>
    </row>
    <row r="15" spans="1:20">
      <c r="A15" s="385" t="s">
        <v>148</v>
      </c>
      <c r="B15" s="386" t="s">
        <v>159</v>
      </c>
      <c r="C15" s="387"/>
      <c r="D15" s="387"/>
      <c r="E15" s="386"/>
      <c r="F15" s="387"/>
      <c r="G15" s="387"/>
      <c r="H15" s="386"/>
      <c r="I15" s="387"/>
      <c r="J15" s="387"/>
      <c r="K15" s="386"/>
      <c r="L15" s="387"/>
      <c r="M15" s="387"/>
      <c r="N15" s="388"/>
      <c r="O15" s="387"/>
      <c r="P15" s="386"/>
      <c r="Q15" s="387">
        <f>C15+F15+I15+L15</f>
        <v>0</v>
      </c>
      <c r="R15" s="389"/>
      <c r="S15" s="368" t="s">
        <v>0</v>
      </c>
      <c r="T15" s="390"/>
    </row>
    <row r="16" spans="1:20">
      <c r="A16" s="385" t="s">
        <v>147</v>
      </c>
      <c r="B16" s="391"/>
      <c r="C16" s="392">
        <f>SUM(C14:C15)</f>
        <v>3277</v>
      </c>
      <c r="D16" s="392"/>
      <c r="E16" s="391"/>
      <c r="F16" s="392">
        <f>+F14+F15</f>
        <v>0</v>
      </c>
      <c r="G16" s="392"/>
      <c r="H16" s="391"/>
      <c r="I16" s="392">
        <f>+I14+I15</f>
        <v>0</v>
      </c>
      <c r="J16" s="392"/>
      <c r="K16" s="391"/>
      <c r="L16" s="392">
        <f>+L14+L15</f>
        <v>0</v>
      </c>
      <c r="M16" s="392"/>
      <c r="N16" s="393">
        <v>0</v>
      </c>
      <c r="O16" s="392">
        <v>0</v>
      </c>
      <c r="P16" s="391"/>
      <c r="Q16" s="392">
        <f>SUM(Q14:Q15)</f>
        <v>3277</v>
      </c>
      <c r="R16" s="394"/>
      <c r="S16" s="368" t="s">
        <v>0</v>
      </c>
      <c r="T16" s="369"/>
    </row>
    <row r="17" spans="1:20">
      <c r="A17" s="395" t="s">
        <v>149</v>
      </c>
      <c r="B17" s="375"/>
      <c r="C17" s="376">
        <v>56</v>
      </c>
      <c r="D17" s="376"/>
      <c r="E17" s="375"/>
      <c r="F17" s="376">
        <v>0</v>
      </c>
      <c r="G17" s="376"/>
      <c r="H17" s="375"/>
      <c r="I17" s="376"/>
      <c r="J17" s="376"/>
      <c r="K17" s="375"/>
      <c r="L17" s="376">
        <v>0</v>
      </c>
      <c r="M17" s="376"/>
      <c r="N17" s="377">
        <v>0</v>
      </c>
      <c r="O17" s="376">
        <v>0</v>
      </c>
      <c r="P17" s="375"/>
      <c r="Q17" s="376">
        <f>C17+F17+I17+L17</f>
        <v>56</v>
      </c>
      <c r="R17" s="378"/>
      <c r="S17" s="368" t="s">
        <v>0</v>
      </c>
      <c r="T17" s="369"/>
    </row>
    <row r="18" spans="1:20">
      <c r="A18" s="396" t="s">
        <v>42</v>
      </c>
      <c r="B18" s="375"/>
      <c r="C18" s="376">
        <v>458</v>
      </c>
      <c r="D18" s="376"/>
      <c r="E18" s="375"/>
      <c r="F18" s="376">
        <v>0</v>
      </c>
      <c r="G18" s="376"/>
      <c r="H18" s="375"/>
      <c r="I18" s="376">
        <v>0</v>
      </c>
      <c r="J18" s="376"/>
      <c r="K18" s="375"/>
      <c r="L18" s="376">
        <v>0</v>
      </c>
      <c r="M18" s="376"/>
      <c r="N18" s="377">
        <v>0</v>
      </c>
      <c r="O18" s="376">
        <v>0</v>
      </c>
      <c r="P18" s="375"/>
      <c r="Q18" s="376">
        <f>C18+F18+I18+L18</f>
        <v>458</v>
      </c>
      <c r="R18" s="378"/>
      <c r="S18" s="368" t="s">
        <v>0</v>
      </c>
      <c r="T18" s="369"/>
    </row>
    <row r="19" spans="1:20">
      <c r="A19" s="397" t="s">
        <v>90</v>
      </c>
      <c r="B19" s="386"/>
      <c r="C19" s="387">
        <v>112</v>
      </c>
      <c r="D19" s="387"/>
      <c r="E19" s="386"/>
      <c r="F19" s="387">
        <v>0</v>
      </c>
      <c r="G19" s="387"/>
      <c r="H19" s="386"/>
      <c r="I19" s="387">
        <v>0</v>
      </c>
      <c r="J19" s="387"/>
      <c r="K19" s="386"/>
      <c r="L19" s="387">
        <v>0</v>
      </c>
      <c r="M19" s="387"/>
      <c r="N19" s="388">
        <v>0</v>
      </c>
      <c r="O19" s="387">
        <v>0</v>
      </c>
      <c r="P19" s="386"/>
      <c r="Q19" s="387">
        <f>C19+F19+I19+L19</f>
        <v>112</v>
      </c>
      <c r="R19" s="389"/>
      <c r="S19" s="368" t="s">
        <v>0</v>
      </c>
      <c r="T19" s="369"/>
    </row>
    <row r="20" spans="1:20">
      <c r="A20" s="385" t="s">
        <v>150</v>
      </c>
      <c r="B20" s="386"/>
      <c r="C20" s="387">
        <f>C19+C18+C16+C17</f>
        <v>3903</v>
      </c>
      <c r="D20" s="398"/>
      <c r="E20" s="386"/>
      <c r="F20" s="387">
        <f>F19+F18+F16</f>
        <v>0</v>
      </c>
      <c r="G20" s="398"/>
      <c r="H20" s="386"/>
      <c r="I20" s="387">
        <f>I19+I18+I16</f>
        <v>0</v>
      </c>
      <c r="J20" s="398"/>
      <c r="K20" s="386"/>
      <c r="L20" s="387">
        <f>L19+L18+L16</f>
        <v>0</v>
      </c>
      <c r="M20" s="398"/>
      <c r="N20" s="520">
        <v>0</v>
      </c>
      <c r="O20" s="521">
        <v>0</v>
      </c>
      <c r="P20" s="386"/>
      <c r="Q20" s="387">
        <f>Q19+Q18+Q16+Q17</f>
        <v>3903</v>
      </c>
      <c r="R20" s="399"/>
      <c r="S20" s="368" t="s">
        <v>0</v>
      </c>
      <c r="T20" s="369"/>
    </row>
    <row r="21" spans="1:20">
      <c r="A21" s="369"/>
      <c r="B21" s="400"/>
      <c r="C21" s="400"/>
      <c r="D21" s="400"/>
      <c r="E21" s="400"/>
      <c r="F21" s="400"/>
      <c r="G21" s="400"/>
      <c r="H21" s="400"/>
      <c r="I21" s="400"/>
      <c r="J21" s="400"/>
      <c r="K21" s="400"/>
      <c r="L21" s="400"/>
      <c r="M21" s="400"/>
      <c r="N21" s="400"/>
      <c r="O21" s="400"/>
      <c r="P21" s="400"/>
      <c r="Q21" s="400"/>
      <c r="R21" s="400"/>
      <c r="S21" s="291" t="s">
        <v>22</v>
      </c>
      <c r="T21" s="369"/>
    </row>
    <row r="22" spans="1:20">
      <c r="A22" s="400" t="s">
        <v>261</v>
      </c>
      <c r="B22" s="369"/>
      <c r="C22" s="400"/>
      <c r="D22" s="400"/>
      <c r="E22" s="400"/>
      <c r="F22" s="400"/>
      <c r="G22" s="400"/>
      <c r="H22" s="400"/>
      <c r="I22" s="400"/>
      <c r="J22" s="401"/>
      <c r="K22" s="400"/>
      <c r="L22" s="400"/>
      <c r="M22" s="400"/>
      <c r="N22" s="400"/>
      <c r="O22" s="400"/>
      <c r="P22" s="400"/>
      <c r="Q22" s="400"/>
      <c r="R22" s="400"/>
      <c r="S22" s="368"/>
      <c r="T22" s="369"/>
    </row>
    <row r="23" spans="1:20" s="369" customFormat="1" ht="16.5" customHeight="1">
      <c r="A23" s="840"/>
      <c r="B23" s="840"/>
      <c r="C23" s="840"/>
      <c r="D23" s="840"/>
      <c r="E23" s="840"/>
      <c r="F23" s="840"/>
      <c r="G23" s="840"/>
      <c r="H23" s="840"/>
      <c r="I23" s="840"/>
      <c r="J23" s="840"/>
      <c r="K23" s="840"/>
      <c r="L23" s="840"/>
      <c r="M23" s="840"/>
      <c r="N23" s="840"/>
      <c r="O23" s="840"/>
      <c r="P23" s="840"/>
      <c r="Q23" s="840"/>
      <c r="R23" s="840"/>
    </row>
    <row r="24" spans="1:20" s="369" customFormat="1" ht="16.5" customHeight="1">
      <c r="A24" s="841"/>
      <c r="B24" s="842"/>
      <c r="C24" s="842"/>
      <c r="D24" s="842"/>
      <c r="E24" s="842"/>
      <c r="F24" s="842"/>
      <c r="G24" s="842"/>
      <c r="H24" s="842"/>
      <c r="I24" s="842"/>
      <c r="J24" s="842"/>
      <c r="K24" s="842"/>
      <c r="L24" s="842"/>
      <c r="M24" s="842"/>
      <c r="N24" s="842"/>
      <c r="O24" s="842"/>
      <c r="P24" s="842"/>
      <c r="Q24" s="842"/>
      <c r="R24" s="842"/>
    </row>
    <row r="25" spans="1:20" s="369" customFormat="1" ht="16.5" customHeight="1">
      <c r="A25" s="402"/>
      <c r="B25" s="403"/>
      <c r="C25" s="403"/>
      <c r="D25" s="403"/>
      <c r="E25" s="403"/>
      <c r="F25" s="403"/>
      <c r="G25" s="403"/>
      <c r="H25" s="403"/>
      <c r="I25" s="403"/>
      <c r="J25" s="403"/>
      <c r="K25" s="403"/>
      <c r="L25" s="403"/>
      <c r="M25" s="403"/>
      <c r="N25" s="403"/>
      <c r="O25" s="403"/>
      <c r="P25" s="403"/>
      <c r="Q25" s="403"/>
      <c r="R25" s="403"/>
    </row>
    <row r="26" spans="1:20" s="369" customFormat="1" ht="16.5" customHeight="1">
      <c r="A26" s="843"/>
      <c r="B26" s="841"/>
      <c r="C26" s="841"/>
      <c r="D26" s="841"/>
      <c r="E26" s="841"/>
      <c r="F26" s="841"/>
      <c r="G26" s="841"/>
      <c r="H26" s="841"/>
      <c r="I26" s="841"/>
      <c r="J26" s="841"/>
      <c r="K26" s="841"/>
      <c r="L26" s="841"/>
      <c r="M26" s="841"/>
      <c r="N26" s="841"/>
      <c r="O26" s="841"/>
      <c r="P26" s="841"/>
      <c r="Q26" s="841"/>
      <c r="R26" s="841"/>
    </row>
    <row r="27" spans="1:20" s="369" customFormat="1" ht="16.5" customHeight="1">
      <c r="A27" s="841"/>
      <c r="B27" s="841"/>
      <c r="C27" s="841"/>
      <c r="D27" s="841"/>
      <c r="E27" s="841"/>
      <c r="F27" s="841"/>
      <c r="G27" s="841"/>
      <c r="H27" s="841"/>
      <c r="I27" s="841"/>
      <c r="J27" s="841"/>
      <c r="K27" s="841"/>
      <c r="L27" s="841"/>
      <c r="M27" s="841"/>
      <c r="N27" s="841"/>
      <c r="O27" s="841"/>
      <c r="P27" s="841"/>
      <c r="Q27" s="841"/>
      <c r="R27" s="841"/>
    </row>
    <row r="28" spans="1:20" s="369" customFormat="1" ht="16.5" customHeight="1">
      <c r="A28" s="841"/>
      <c r="B28" s="842"/>
      <c r="C28" s="842"/>
      <c r="D28" s="842"/>
      <c r="E28" s="842"/>
      <c r="F28" s="842"/>
      <c r="G28" s="842"/>
      <c r="H28" s="842"/>
      <c r="I28" s="842"/>
      <c r="J28" s="842"/>
      <c r="K28" s="842"/>
      <c r="L28" s="842"/>
      <c r="M28" s="842"/>
      <c r="N28" s="842"/>
      <c r="O28" s="842"/>
      <c r="P28" s="842"/>
      <c r="Q28" s="842"/>
      <c r="R28" s="842"/>
    </row>
    <row r="29" spans="1:20" s="369" customFormat="1" ht="16.5" customHeight="1">
      <c r="A29" s="817"/>
      <c r="B29" s="818"/>
      <c r="C29" s="818"/>
      <c r="D29" s="818"/>
      <c r="E29" s="818"/>
      <c r="F29" s="818"/>
      <c r="G29" s="818"/>
      <c r="H29" s="818"/>
      <c r="I29" s="818"/>
      <c r="J29" s="818"/>
      <c r="K29" s="818"/>
      <c r="L29" s="818"/>
      <c r="M29" s="818"/>
      <c r="N29" s="818"/>
      <c r="O29" s="818"/>
      <c r="P29" s="818"/>
      <c r="Q29" s="818"/>
      <c r="R29" s="818"/>
      <c r="S29" s="818"/>
    </row>
    <row r="30" spans="1:20" ht="18">
      <c r="A30" s="404"/>
      <c r="B30" s="369"/>
      <c r="C30" s="369"/>
      <c r="D30" s="369"/>
      <c r="E30" s="369"/>
      <c r="F30" s="369"/>
      <c r="G30" s="369"/>
      <c r="H30" s="369"/>
      <c r="I30" s="369"/>
      <c r="J30" s="369"/>
      <c r="K30" s="369"/>
      <c r="L30" s="369"/>
      <c r="M30" s="369"/>
      <c r="P30" s="369"/>
      <c r="Q30" s="369"/>
      <c r="R30" s="369"/>
      <c r="S30" s="369"/>
      <c r="T30" s="405"/>
    </row>
  </sheetData>
  <mergeCells count="22">
    <mergeCell ref="A6:R6"/>
    <mergeCell ref="A1:R1"/>
    <mergeCell ref="A2:R2"/>
    <mergeCell ref="A3:R3"/>
    <mergeCell ref="A4:R4"/>
    <mergeCell ref="A5:R5"/>
    <mergeCell ref="A29:S29"/>
    <mergeCell ref="A7:R7"/>
    <mergeCell ref="A8:R8"/>
    <mergeCell ref="A9:A11"/>
    <mergeCell ref="B9:D10"/>
    <mergeCell ref="E9:G10"/>
    <mergeCell ref="H9:J10"/>
    <mergeCell ref="K9:M10"/>
    <mergeCell ref="N9:N10"/>
    <mergeCell ref="O9:O10"/>
    <mergeCell ref="P9:R10"/>
    <mergeCell ref="A23:R23"/>
    <mergeCell ref="A24:R24"/>
    <mergeCell ref="A26:R26"/>
    <mergeCell ref="A27:R27"/>
    <mergeCell ref="A28:R28"/>
  </mergeCells>
  <pageMargins left="0.75" right="0.75" top="1" bottom="1" header="0.5" footer="0.5"/>
  <pageSetup scale="63" orientation="landscape" r:id="rId1"/>
  <headerFooter alignWithMargins="0">
    <oddFooter>&amp;C&amp;"Times New Roman,Regular"Exhibit G:  Crosswalk of 2012 Availability</oddFooter>
  </headerFooter>
</worksheet>
</file>

<file path=xl/worksheets/sheet9.xml><?xml version="1.0" encoding="utf-8"?>
<worksheet xmlns="http://schemas.openxmlformats.org/spreadsheetml/2006/main" xmlns:r="http://schemas.openxmlformats.org/officeDocument/2006/relationships">
  <sheetPr codeName="Sheet14">
    <pageSetUpPr fitToPage="1"/>
  </sheetPr>
  <dimension ref="A1:N40"/>
  <sheetViews>
    <sheetView view="pageBreakPreview" zoomScale="83" zoomScaleNormal="75" zoomScaleSheetLayoutView="83" workbookViewId="0">
      <pane xSplit="1" ySplit="11" topLeftCell="B12" activePane="bottomRight" state="frozen"/>
      <selection activeCell="O11" sqref="O11"/>
      <selection pane="topRight" activeCell="O11" sqref="O11"/>
      <selection pane="bottomLeft" activeCell="O11" sqref="O11"/>
      <selection pane="bottomRight" activeCell="N24" sqref="N24"/>
    </sheetView>
  </sheetViews>
  <sheetFormatPr defaultColWidth="8.88671875" defaultRowHeight="15"/>
  <cols>
    <col min="1" max="1" width="30.44140625" style="9" customWidth="1"/>
    <col min="2" max="2" width="10.77734375" style="9" customWidth="1"/>
    <col min="3" max="5" width="12.6640625" style="9" customWidth="1"/>
    <col min="6" max="6" width="9.77734375" style="9" customWidth="1"/>
    <col min="7" max="7" width="12" style="9" customWidth="1"/>
    <col min="8" max="9" width="9.77734375" style="9" customWidth="1"/>
    <col min="10" max="10" width="10.33203125" style="9" customWidth="1"/>
    <col min="11" max="11" width="13" style="9" customWidth="1"/>
    <col min="12" max="12" width="1.109375" style="75" customWidth="1"/>
    <col min="13" max="16384" width="8.88671875" style="9"/>
  </cols>
  <sheetData>
    <row r="1" spans="1:12" ht="20.25">
      <c r="A1" s="616" t="s">
        <v>28</v>
      </c>
      <c r="B1" s="874"/>
      <c r="C1" s="874"/>
      <c r="D1" s="874"/>
      <c r="E1" s="874"/>
      <c r="F1" s="874"/>
      <c r="G1" s="874"/>
      <c r="H1" s="874"/>
      <c r="I1" s="874"/>
      <c r="J1" s="874"/>
      <c r="K1" s="874"/>
      <c r="L1" s="75" t="s">
        <v>0</v>
      </c>
    </row>
    <row r="2" spans="1:12" ht="20.25">
      <c r="A2" s="721"/>
      <c r="B2" s="721"/>
      <c r="C2" s="721"/>
      <c r="D2" s="721"/>
      <c r="E2" s="721"/>
      <c r="F2" s="721"/>
      <c r="G2" s="721"/>
      <c r="H2" s="721"/>
      <c r="I2" s="721"/>
      <c r="J2" s="721"/>
      <c r="K2" s="879"/>
      <c r="L2" s="75" t="s">
        <v>0</v>
      </c>
    </row>
    <row r="3" spans="1:12" ht="12.6" customHeight="1">
      <c r="A3" s="721"/>
      <c r="B3" s="721"/>
      <c r="C3" s="721"/>
      <c r="D3" s="721"/>
      <c r="E3" s="721"/>
      <c r="F3" s="721"/>
      <c r="G3" s="721"/>
      <c r="H3" s="721"/>
      <c r="I3" s="721"/>
      <c r="J3" s="721"/>
      <c r="K3" s="879"/>
      <c r="L3" s="75" t="s">
        <v>0</v>
      </c>
    </row>
    <row r="4" spans="1:12" ht="18.75">
      <c r="A4" s="875" t="s">
        <v>39</v>
      </c>
      <c r="B4" s="876"/>
      <c r="C4" s="876"/>
      <c r="D4" s="876"/>
      <c r="E4" s="876"/>
      <c r="F4" s="876"/>
      <c r="G4" s="876"/>
      <c r="H4" s="876"/>
      <c r="I4" s="876"/>
      <c r="J4" s="876"/>
      <c r="K4" s="876"/>
      <c r="L4" s="75" t="s">
        <v>0</v>
      </c>
    </row>
    <row r="5" spans="1:12" ht="16.5">
      <c r="A5" s="877" t="str">
        <f>+'B. Summary of Requirements '!A5</f>
        <v>Interagency Crime Drug Enforcement Task Force</v>
      </c>
      <c r="B5" s="876"/>
      <c r="C5" s="876"/>
      <c r="D5" s="876"/>
      <c r="E5" s="876"/>
      <c r="F5" s="876"/>
      <c r="G5" s="876"/>
      <c r="H5" s="876"/>
      <c r="I5" s="876"/>
      <c r="J5" s="876"/>
      <c r="K5" s="876"/>
      <c r="L5" s="75" t="s">
        <v>0</v>
      </c>
    </row>
    <row r="6" spans="1:12" ht="16.5">
      <c r="A6" s="878" t="str">
        <f>+'B. Summary of Requirements '!A6</f>
        <v>Salaries and Expenses</v>
      </c>
      <c r="B6" s="876"/>
      <c r="C6" s="876"/>
      <c r="D6" s="876"/>
      <c r="E6" s="876"/>
      <c r="F6" s="876"/>
      <c r="G6" s="876"/>
      <c r="H6" s="876"/>
      <c r="I6" s="876"/>
      <c r="J6" s="876"/>
      <c r="K6" s="876"/>
      <c r="L6" s="75" t="s">
        <v>0</v>
      </c>
    </row>
    <row r="7" spans="1:12" ht="15.75">
      <c r="A7" s="851"/>
      <c r="B7" s="851"/>
      <c r="C7" s="851"/>
      <c r="D7" s="851"/>
      <c r="E7" s="851"/>
      <c r="F7" s="851"/>
      <c r="G7" s="851"/>
      <c r="H7" s="851"/>
      <c r="I7" s="851"/>
      <c r="J7" s="851"/>
      <c r="K7" s="851"/>
      <c r="L7" s="75" t="s">
        <v>0</v>
      </c>
    </row>
    <row r="8" spans="1:12">
      <c r="A8" s="852"/>
      <c r="B8" s="852"/>
      <c r="C8" s="852"/>
      <c r="D8" s="852"/>
      <c r="E8" s="852"/>
      <c r="F8" s="852"/>
      <c r="G8" s="852"/>
      <c r="H8" s="852"/>
      <c r="I8" s="852"/>
      <c r="J8" s="852"/>
      <c r="K8" s="852"/>
      <c r="L8" s="75" t="s">
        <v>0</v>
      </c>
    </row>
    <row r="9" spans="1:12" ht="40.5" customHeight="1">
      <c r="A9" s="868" t="s">
        <v>40</v>
      </c>
      <c r="B9" s="864" t="s">
        <v>190</v>
      </c>
      <c r="C9" s="865"/>
      <c r="D9" s="864" t="s">
        <v>209</v>
      </c>
      <c r="E9" s="871"/>
      <c r="F9" s="861" t="s">
        <v>180</v>
      </c>
      <c r="G9" s="862"/>
      <c r="H9" s="862"/>
      <c r="I9" s="862"/>
      <c r="J9" s="862"/>
      <c r="K9" s="863"/>
      <c r="L9" s="75" t="s">
        <v>0</v>
      </c>
    </row>
    <row r="10" spans="1:12" ht="15" customHeight="1">
      <c r="A10" s="869"/>
      <c r="B10" s="855" t="s">
        <v>24</v>
      </c>
      <c r="C10" s="857" t="s">
        <v>25</v>
      </c>
      <c r="D10" s="855" t="s">
        <v>24</v>
      </c>
      <c r="E10" s="857" t="s">
        <v>25</v>
      </c>
      <c r="F10" s="859" t="s">
        <v>15</v>
      </c>
      <c r="G10" s="853" t="s">
        <v>122</v>
      </c>
      <c r="H10" s="853" t="s">
        <v>188</v>
      </c>
      <c r="I10" s="853" t="s">
        <v>23</v>
      </c>
      <c r="J10" s="866" t="s">
        <v>24</v>
      </c>
      <c r="K10" s="859" t="s">
        <v>25</v>
      </c>
      <c r="L10" s="75" t="s">
        <v>0</v>
      </c>
    </row>
    <row r="11" spans="1:12" ht="27" customHeight="1">
      <c r="A11" s="870"/>
      <c r="B11" s="856"/>
      <c r="C11" s="858"/>
      <c r="D11" s="872"/>
      <c r="E11" s="873"/>
      <c r="F11" s="860"/>
      <c r="G11" s="854"/>
      <c r="H11" s="854"/>
      <c r="I11" s="854"/>
      <c r="J11" s="867"/>
      <c r="K11" s="860"/>
      <c r="L11" s="75" t="s">
        <v>0</v>
      </c>
    </row>
    <row r="12" spans="1:12">
      <c r="A12" s="133" t="s">
        <v>29</v>
      </c>
      <c r="B12" s="259">
        <v>131</v>
      </c>
      <c r="C12" s="259">
        <v>0</v>
      </c>
      <c r="D12" s="259">
        <v>131</v>
      </c>
      <c r="E12" s="259">
        <v>0</v>
      </c>
      <c r="F12" s="524">
        <v>0</v>
      </c>
      <c r="G12" s="259">
        <v>0</v>
      </c>
      <c r="H12" s="259">
        <v>0</v>
      </c>
      <c r="I12" s="259">
        <v>0</v>
      </c>
      <c r="J12" s="259">
        <v>131</v>
      </c>
      <c r="K12" s="525">
        <v>0</v>
      </c>
      <c r="L12" s="75" t="s">
        <v>0</v>
      </c>
    </row>
    <row r="13" spans="1:12">
      <c r="A13" s="313" t="s">
        <v>161</v>
      </c>
      <c r="B13" s="292">
        <v>699</v>
      </c>
      <c r="C13" s="529">
        <v>0</v>
      </c>
      <c r="D13" s="292">
        <v>699</v>
      </c>
      <c r="E13" s="292">
        <v>0</v>
      </c>
      <c r="F13" s="529">
        <v>0</v>
      </c>
      <c r="G13" s="292">
        <v>0</v>
      </c>
      <c r="H13" s="292">
        <v>0</v>
      </c>
      <c r="I13" s="292">
        <v>0</v>
      </c>
      <c r="J13" s="292">
        <f>+D13+F13+G13+H13</f>
        <v>699</v>
      </c>
      <c r="K13" s="530">
        <v>0</v>
      </c>
      <c r="L13" s="75" t="s">
        <v>0</v>
      </c>
    </row>
    <row r="14" spans="1:12">
      <c r="A14" s="313" t="s">
        <v>162</v>
      </c>
      <c r="B14" s="292">
        <v>25</v>
      </c>
      <c r="C14" s="529">
        <v>0</v>
      </c>
      <c r="D14" s="292">
        <v>25</v>
      </c>
      <c r="E14" s="292">
        <v>0</v>
      </c>
      <c r="F14" s="529">
        <v>0</v>
      </c>
      <c r="G14" s="292">
        <v>0</v>
      </c>
      <c r="H14" s="292">
        <v>0</v>
      </c>
      <c r="I14" s="292">
        <v>0</v>
      </c>
      <c r="J14" s="292">
        <v>25</v>
      </c>
      <c r="K14" s="530">
        <v>0</v>
      </c>
      <c r="L14" s="75" t="s">
        <v>0</v>
      </c>
    </row>
    <row r="15" spans="1:12">
      <c r="A15" s="313" t="s">
        <v>95</v>
      </c>
      <c r="B15" s="292">
        <v>577</v>
      </c>
      <c r="C15" s="529">
        <v>0</v>
      </c>
      <c r="D15" s="292">
        <v>577</v>
      </c>
      <c r="E15" s="292">
        <v>0</v>
      </c>
      <c r="F15" s="529">
        <v>0</v>
      </c>
      <c r="G15" s="292">
        <v>1</v>
      </c>
      <c r="H15" s="292">
        <v>0</v>
      </c>
      <c r="I15" s="292">
        <v>0</v>
      </c>
      <c r="J15" s="292">
        <f>+B15+F15+G15+H15</f>
        <v>578</v>
      </c>
      <c r="K15" s="530">
        <v>0</v>
      </c>
      <c r="L15" s="75" t="s">
        <v>0</v>
      </c>
    </row>
    <row r="16" spans="1:12">
      <c r="A16" s="314" t="s">
        <v>96</v>
      </c>
      <c r="B16" s="292">
        <v>77</v>
      </c>
      <c r="C16" s="529">
        <v>0</v>
      </c>
      <c r="D16" s="292">
        <v>77</v>
      </c>
      <c r="E16" s="292">
        <v>0</v>
      </c>
      <c r="F16" s="529">
        <v>0</v>
      </c>
      <c r="G16" s="292">
        <v>0</v>
      </c>
      <c r="H16" s="292">
        <v>-1</v>
      </c>
      <c r="I16" s="292">
        <v>0</v>
      </c>
      <c r="J16" s="292">
        <f>+B16+F16+G16+H16</f>
        <v>76</v>
      </c>
      <c r="K16" s="530">
        <v>0</v>
      </c>
      <c r="L16" s="75" t="s">
        <v>0</v>
      </c>
    </row>
    <row r="17" spans="1:14">
      <c r="A17" s="313" t="s">
        <v>97</v>
      </c>
      <c r="B17" s="292">
        <v>11</v>
      </c>
      <c r="C17" s="529">
        <v>0</v>
      </c>
      <c r="D17" s="292">
        <v>11</v>
      </c>
      <c r="E17" s="292">
        <v>0</v>
      </c>
      <c r="F17" s="529">
        <v>0</v>
      </c>
      <c r="G17" s="292">
        <v>0</v>
      </c>
      <c r="H17" s="292">
        <v>0</v>
      </c>
      <c r="I17" s="292">
        <v>0</v>
      </c>
      <c r="J17" s="292">
        <v>11</v>
      </c>
      <c r="K17" s="530">
        <v>0</v>
      </c>
      <c r="L17" s="75" t="s">
        <v>0</v>
      </c>
    </row>
    <row r="18" spans="1:14">
      <c r="A18" s="313" t="s">
        <v>98</v>
      </c>
      <c r="B18" s="292">
        <v>6</v>
      </c>
      <c r="C18" s="529">
        <v>0</v>
      </c>
      <c r="D18" s="292">
        <v>6</v>
      </c>
      <c r="E18" s="292">
        <v>0</v>
      </c>
      <c r="F18" s="529">
        <v>0</v>
      </c>
      <c r="G18" s="292">
        <v>0</v>
      </c>
      <c r="H18" s="292">
        <v>0</v>
      </c>
      <c r="I18" s="292">
        <v>0</v>
      </c>
      <c r="J18" s="292">
        <v>6</v>
      </c>
      <c r="K18" s="530">
        <v>0</v>
      </c>
      <c r="L18" s="75" t="s">
        <v>0</v>
      </c>
    </row>
    <row r="19" spans="1:14">
      <c r="A19" s="235" t="s">
        <v>184</v>
      </c>
      <c r="B19" s="292">
        <v>85</v>
      </c>
      <c r="C19" s="529">
        <v>0</v>
      </c>
      <c r="D19" s="292">
        <v>85</v>
      </c>
      <c r="E19" s="292">
        <v>0</v>
      </c>
      <c r="F19" s="529">
        <v>0</v>
      </c>
      <c r="G19" s="292">
        <v>0</v>
      </c>
      <c r="H19" s="292">
        <v>0</v>
      </c>
      <c r="I19" s="292">
        <v>0</v>
      </c>
      <c r="J19" s="292">
        <v>85</v>
      </c>
      <c r="K19" s="530">
        <v>0</v>
      </c>
      <c r="L19" s="75" t="s">
        <v>0</v>
      </c>
    </row>
    <row r="20" spans="1:14">
      <c r="A20" s="313" t="s">
        <v>30</v>
      </c>
      <c r="B20" s="292">
        <v>1599</v>
      </c>
      <c r="C20" s="529">
        <v>0</v>
      </c>
      <c r="D20" s="292">
        <v>1599</v>
      </c>
      <c r="E20" s="292">
        <v>0</v>
      </c>
      <c r="F20" s="529">
        <v>0</v>
      </c>
      <c r="G20" s="292">
        <v>0</v>
      </c>
      <c r="H20" s="292">
        <v>-49</v>
      </c>
      <c r="I20" s="292">
        <v>0</v>
      </c>
      <c r="J20" s="292">
        <f>+B20+F20+G20+H20</f>
        <v>1550</v>
      </c>
      <c r="K20" s="530">
        <v>0</v>
      </c>
      <c r="L20" s="75" t="s">
        <v>0</v>
      </c>
    </row>
    <row r="21" spans="1:14">
      <c r="A21" s="313" t="s">
        <v>117</v>
      </c>
      <c r="B21" s="292">
        <v>13</v>
      </c>
      <c r="C21" s="529">
        <v>0</v>
      </c>
      <c r="D21" s="292">
        <v>13</v>
      </c>
      <c r="E21" s="292">
        <v>0</v>
      </c>
      <c r="F21" s="529">
        <v>0</v>
      </c>
      <c r="G21" s="292">
        <v>0</v>
      </c>
      <c r="H21" s="292">
        <v>0</v>
      </c>
      <c r="I21" s="292">
        <v>0</v>
      </c>
      <c r="J21" s="292">
        <v>13</v>
      </c>
      <c r="K21" s="530">
        <v>0</v>
      </c>
      <c r="L21" s="75" t="s">
        <v>0</v>
      </c>
    </row>
    <row r="22" spans="1:14">
      <c r="A22" s="315" t="s">
        <v>99</v>
      </c>
      <c r="B22" s="316">
        <v>108</v>
      </c>
      <c r="C22" s="247">
        <v>0</v>
      </c>
      <c r="D22" s="316">
        <v>108</v>
      </c>
      <c r="E22" s="316"/>
      <c r="F22" s="247">
        <v>0</v>
      </c>
      <c r="G22" s="526">
        <v>0</v>
      </c>
      <c r="H22" s="526">
        <v>0</v>
      </c>
      <c r="I22" s="526">
        <v>0</v>
      </c>
      <c r="J22" s="527">
        <v>108</v>
      </c>
      <c r="K22" s="528">
        <v>0</v>
      </c>
      <c r="L22" s="75" t="s">
        <v>0</v>
      </c>
    </row>
    <row r="23" spans="1:14" ht="15.75" thickBot="1">
      <c r="A23" s="317" t="s">
        <v>34</v>
      </c>
      <c r="B23" s="318">
        <f t="shared" ref="B23:K23" si="0">SUM(B12:B22)</f>
        <v>3331</v>
      </c>
      <c r="C23" s="319">
        <f t="shared" si="0"/>
        <v>0</v>
      </c>
      <c r="D23" s="320">
        <f t="shared" si="0"/>
        <v>3331</v>
      </c>
      <c r="E23" s="321">
        <f t="shared" si="0"/>
        <v>0</v>
      </c>
      <c r="F23" s="322">
        <f t="shared" si="0"/>
        <v>0</v>
      </c>
      <c r="G23" s="319">
        <f t="shared" si="0"/>
        <v>1</v>
      </c>
      <c r="H23" s="322">
        <f t="shared" si="0"/>
        <v>-50</v>
      </c>
      <c r="I23" s="319">
        <f t="shared" si="0"/>
        <v>0</v>
      </c>
      <c r="J23" s="322">
        <f t="shared" si="0"/>
        <v>3282</v>
      </c>
      <c r="K23" s="319">
        <f t="shared" si="0"/>
        <v>0</v>
      </c>
      <c r="L23" s="76" t="s">
        <v>0</v>
      </c>
    </row>
    <row r="24" spans="1:14" ht="15.75" thickBot="1">
      <c r="A24" s="323" t="s">
        <v>151</v>
      </c>
      <c r="B24" s="324">
        <v>66</v>
      </c>
      <c r="C24" s="325">
        <v>0</v>
      </c>
      <c r="D24" s="326">
        <v>66</v>
      </c>
      <c r="E24" s="326">
        <v>0</v>
      </c>
      <c r="F24" s="324">
        <v>0</v>
      </c>
      <c r="G24" s="325">
        <v>1</v>
      </c>
      <c r="H24" s="324">
        <v>-1</v>
      </c>
      <c r="I24" s="327">
        <f>G24+H24</f>
        <v>0</v>
      </c>
      <c r="J24" s="328">
        <f>+B24+F24+G24+H24</f>
        <v>66</v>
      </c>
      <c r="K24" s="327">
        <f>SUM(K13:K23)</f>
        <v>0</v>
      </c>
      <c r="N24" s="219"/>
    </row>
    <row r="25" spans="1:14">
      <c r="A25" s="329" t="s">
        <v>163</v>
      </c>
      <c r="B25" s="330">
        <v>3265</v>
      </c>
      <c r="C25" s="331">
        <v>0</v>
      </c>
      <c r="D25" s="332">
        <v>3265</v>
      </c>
      <c r="E25" s="332">
        <v>0</v>
      </c>
      <c r="F25" s="330">
        <v>0</v>
      </c>
      <c r="G25" s="331">
        <v>0</v>
      </c>
      <c r="H25" s="330">
        <v>-49</v>
      </c>
      <c r="I25" s="333"/>
      <c r="J25" s="328">
        <f>+D25+H25</f>
        <v>3216</v>
      </c>
      <c r="K25" s="333">
        <v>0</v>
      </c>
      <c r="L25" s="75" t="s">
        <v>0</v>
      </c>
    </row>
    <row r="26" spans="1:14" s="10" customFormat="1">
      <c r="A26" s="334" t="s">
        <v>34</v>
      </c>
      <c r="B26" s="335">
        <f t="shared" ref="B26:K26" si="1">SUM(B24:B25)</f>
        <v>3331</v>
      </c>
      <c r="C26" s="336">
        <f t="shared" si="1"/>
        <v>0</v>
      </c>
      <c r="D26" s="337">
        <f t="shared" si="1"/>
        <v>3331</v>
      </c>
      <c r="E26" s="337">
        <f t="shared" si="1"/>
        <v>0</v>
      </c>
      <c r="F26" s="335">
        <f t="shared" si="1"/>
        <v>0</v>
      </c>
      <c r="G26" s="336">
        <f t="shared" si="1"/>
        <v>1</v>
      </c>
      <c r="H26" s="335">
        <f t="shared" si="1"/>
        <v>-50</v>
      </c>
      <c r="I26" s="336">
        <f t="shared" si="1"/>
        <v>0</v>
      </c>
      <c r="J26" s="335">
        <f t="shared" si="1"/>
        <v>3282</v>
      </c>
      <c r="K26" s="336">
        <f t="shared" si="1"/>
        <v>0</v>
      </c>
      <c r="L26" s="75" t="s">
        <v>22</v>
      </c>
    </row>
    <row r="27" spans="1:14" s="10" customFormat="1">
      <c r="A27" s="880"/>
      <c r="B27" s="880"/>
      <c r="C27" s="880"/>
      <c r="D27" s="880"/>
      <c r="E27" s="880"/>
      <c r="F27" s="880"/>
      <c r="G27" s="880"/>
      <c r="H27" s="880"/>
      <c r="I27" s="880"/>
      <c r="J27" s="880"/>
      <c r="K27" s="880"/>
      <c r="L27" s="75"/>
    </row>
    <row r="28" spans="1:14" s="10" customFormat="1">
      <c r="L28" s="76"/>
    </row>
    <row r="29" spans="1:14" s="10" customFormat="1">
      <c r="A29" s="29"/>
      <c r="B29" s="95"/>
      <c r="C29" s="95"/>
      <c r="D29" s="95"/>
      <c r="E29" s="95"/>
      <c r="F29" s="95"/>
      <c r="G29" s="95"/>
      <c r="H29" s="95"/>
      <c r="I29" s="95"/>
      <c r="J29" s="95"/>
      <c r="K29" s="95"/>
      <c r="L29" s="76"/>
    </row>
    <row r="30" spans="1:14" s="10" customFormat="1" ht="12" customHeight="1">
      <c r="A30" s="122"/>
      <c r="B30" s="95"/>
      <c r="C30" s="95"/>
      <c r="D30" s="95"/>
      <c r="E30" s="95"/>
      <c r="F30" s="95"/>
      <c r="G30" s="95"/>
      <c r="H30" s="95"/>
      <c r="I30" s="95"/>
      <c r="J30" s="95"/>
      <c r="K30" s="95"/>
      <c r="L30" s="76"/>
    </row>
    <row r="31" spans="1:14" s="10" customFormat="1" ht="12" customHeight="1">
      <c r="A31" s="122"/>
      <c r="B31" s="95"/>
      <c r="C31" s="95"/>
      <c r="D31" s="95"/>
      <c r="E31" s="95"/>
      <c r="F31" s="95"/>
      <c r="G31" s="95"/>
      <c r="H31" s="95"/>
      <c r="I31" s="95"/>
      <c r="J31" s="95"/>
      <c r="K31" s="95"/>
      <c r="L31" s="76"/>
    </row>
    <row r="32" spans="1:14" s="10" customFormat="1" ht="12" customHeight="1">
      <c r="A32" s="37"/>
      <c r="B32" s="38"/>
      <c r="C32" s="38"/>
      <c r="D32" s="38"/>
      <c r="E32" s="38"/>
      <c r="F32" s="38"/>
      <c r="G32" s="38"/>
      <c r="H32" s="38"/>
      <c r="I32" s="38"/>
      <c r="J32" s="38"/>
      <c r="K32" s="38"/>
      <c r="L32" s="76"/>
    </row>
    <row r="33" spans="1:12" s="10" customFormat="1" ht="15.75">
      <c r="A33" s="57"/>
      <c r="B33" s="58"/>
      <c r="C33" s="58"/>
      <c r="D33" s="58"/>
      <c r="E33" s="58"/>
      <c r="F33" s="58"/>
      <c r="G33" s="58"/>
      <c r="H33" s="58"/>
      <c r="I33" s="58"/>
      <c r="J33" s="58"/>
      <c r="K33" s="58"/>
      <c r="L33" s="76"/>
    </row>
    <row r="34" spans="1:12" ht="71.25" customHeight="1">
      <c r="A34" s="723"/>
      <c r="B34" s="723"/>
      <c r="C34" s="723"/>
      <c r="D34" s="723"/>
      <c r="E34" s="723"/>
      <c r="F34" s="723"/>
      <c r="G34" s="723"/>
      <c r="H34" s="723"/>
      <c r="I34" s="723"/>
      <c r="J34" s="723"/>
      <c r="K34" s="723"/>
    </row>
    <row r="35" spans="1:12" ht="39.75" customHeight="1">
      <c r="A35" s="723"/>
      <c r="B35" s="723"/>
      <c r="C35" s="723"/>
      <c r="D35" s="723"/>
      <c r="E35" s="723"/>
      <c r="F35" s="723"/>
      <c r="G35" s="723"/>
      <c r="H35" s="723"/>
      <c r="I35" s="723"/>
      <c r="J35" s="723"/>
      <c r="K35" s="723"/>
    </row>
    <row r="36" spans="1:12" ht="58.5" customHeight="1">
      <c r="A36" s="723"/>
      <c r="B36" s="723"/>
      <c r="C36" s="723"/>
      <c r="D36" s="723"/>
      <c r="E36" s="723"/>
      <c r="F36" s="723"/>
      <c r="G36" s="723"/>
      <c r="H36" s="723"/>
      <c r="I36" s="723"/>
      <c r="J36" s="723"/>
      <c r="K36" s="723"/>
    </row>
    <row r="37" spans="1:12" ht="69" customHeight="1">
      <c r="A37" s="723"/>
      <c r="B37" s="723"/>
      <c r="C37" s="723"/>
      <c r="D37" s="723"/>
      <c r="E37" s="723"/>
      <c r="F37" s="723"/>
      <c r="G37" s="723"/>
      <c r="H37" s="723"/>
      <c r="I37" s="723"/>
      <c r="J37" s="723"/>
      <c r="K37" s="723"/>
    </row>
    <row r="38" spans="1:12">
      <c r="A38" s="53"/>
      <c r="B38" s="49"/>
      <c r="C38" s="49"/>
      <c r="D38" s="49"/>
      <c r="E38" s="49"/>
      <c r="F38" s="49"/>
      <c r="G38" s="49"/>
      <c r="H38" s="49"/>
      <c r="I38" s="49"/>
      <c r="J38" s="49"/>
      <c r="K38" s="49"/>
    </row>
    <row r="40" spans="1:12">
      <c r="A40" s="219"/>
      <c r="K40" s="66"/>
    </row>
  </sheetData>
  <mergeCells count="27">
    <mergeCell ref="A37:K37"/>
    <mergeCell ref="A34:K34"/>
    <mergeCell ref="A35:K35"/>
    <mergeCell ref="A36:K36"/>
    <mergeCell ref="A27:K27"/>
    <mergeCell ref="A1:K1"/>
    <mergeCell ref="A4:K4"/>
    <mergeCell ref="A5:K5"/>
    <mergeCell ref="A6:K6"/>
    <mergeCell ref="A2:K2"/>
    <mergeCell ref="A3:K3"/>
    <mergeCell ref="A7:K7"/>
    <mergeCell ref="A8:K8"/>
    <mergeCell ref="G10:G11"/>
    <mergeCell ref="B10:B11"/>
    <mergeCell ref="C10:C11"/>
    <mergeCell ref="F10:F11"/>
    <mergeCell ref="F9:K9"/>
    <mergeCell ref="B9:C9"/>
    <mergeCell ref="K10:K11"/>
    <mergeCell ref="J10:J11"/>
    <mergeCell ref="I10:I11"/>
    <mergeCell ref="A9:A11"/>
    <mergeCell ref="D9:E9"/>
    <mergeCell ref="D10:D11"/>
    <mergeCell ref="E10:E11"/>
    <mergeCell ref="H10:H11"/>
  </mergeCells>
  <phoneticPr fontId="0" type="noConversion"/>
  <printOptions horizontalCentered="1"/>
  <pageMargins left="0.5" right="0.5" top="0.75" bottom="0.75" header="0.5" footer="0.5"/>
  <pageSetup scale="74" orientation="landscape" r:id="rId1"/>
  <headerFooter alignWithMargins="0">
    <oddFooter>&amp;C&amp;"Times New Roman,Regular"Exhibit I - Detail of Permanent Positions by Category</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A-1. Organization Chart</vt:lpstr>
      <vt:lpstr>A-2. Map</vt:lpstr>
      <vt:lpstr>B. Summary of Requirements </vt:lpstr>
      <vt:lpstr>C. Increases Offsets</vt:lpstr>
      <vt:lpstr>D. Strategic Goals &amp; Objectives</vt:lpstr>
      <vt:lpstr>E. ATB Justification </vt:lpstr>
      <vt:lpstr>F. 2011 Crosswalk</vt:lpstr>
      <vt:lpstr>G. 2012 Crosswalk</vt:lpstr>
      <vt:lpstr>I. Permanent Positions</vt:lpstr>
      <vt:lpstr>J. Financial Analysis (2)</vt:lpstr>
      <vt:lpstr>K. Summary by Grade</vt:lpstr>
      <vt:lpstr>L. Summary by Object Class</vt:lpstr>
      <vt:lpstr>(M) Studies</vt:lpstr>
      <vt:lpstr>'B. Summary of Requirements '!DL</vt:lpstr>
      <vt:lpstr>'(M) Studies'!Print_Area</vt:lpstr>
      <vt:lpstr>'A-1. Organization Chart'!Print_Area</vt:lpstr>
      <vt:lpstr>'B. Summary of Requirements '!Print_Area</vt:lpstr>
      <vt:lpstr>'C. Increases Offsets'!Print_Area</vt:lpstr>
      <vt:lpstr>'D. Strategic Goals &amp; Objectives'!Print_Area</vt:lpstr>
      <vt:lpstr>'E. ATB Justification '!Print_Area</vt:lpstr>
      <vt:lpstr>'F. 2011 Crosswalk'!Print_Area</vt:lpstr>
      <vt:lpstr>'G. 2012 Crosswalk'!Print_Area</vt:lpstr>
      <vt:lpstr>'I. Permanent Positions'!Print_Area</vt:lpstr>
      <vt:lpstr>'J. Financial Analysis (2)'!Print_Area</vt:lpstr>
      <vt:lpstr>'K. Summary by Grade'!Print_Area</vt:lpstr>
      <vt:lpstr>'L. Summary by Object Class'!Print_Area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sdale</dc:creator>
  <cp:lastModifiedBy>rlindsay</cp:lastModifiedBy>
  <cp:lastPrinted>2012-02-06T21:33:38Z</cp:lastPrinted>
  <dcterms:created xsi:type="dcterms:W3CDTF">2003-08-28T20:51:00Z</dcterms:created>
  <dcterms:modified xsi:type="dcterms:W3CDTF">2012-02-09T13:04:33Z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