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6"/>
  <workbookPr codeName="ThisWorkbook" defaultThemeVersion="124226"/>
  <bookViews>
    <workbookView xWindow="-30" yWindow="-120" windowWidth="15480" windowHeight="7080" tabRatio="889"/>
  </bookViews>
  <sheets>
    <sheet name="A. Organization Chart" sheetId="2" r:id="rId1"/>
    <sheet name="B. Summary of Requirements " sheetId="3" r:id="rId2"/>
    <sheet name="C. Increases Offsets" sheetId="4" r:id="rId3"/>
    <sheet name="D. Strategic Goals &amp; Objectives" sheetId="5" r:id="rId4"/>
    <sheet name="E. ATB Justification" sheetId="6" r:id="rId5"/>
    <sheet name="F. 2011 Crosswalk" sheetId="7" r:id="rId6"/>
    <sheet name="G. 2012 Crosswalk" sheetId="8" r:id="rId7"/>
    <sheet name="I. Permanent Positions" sheetId="10" r:id="rId8"/>
    <sheet name="K. Summary by Grade" sheetId="12" r:id="rId9"/>
    <sheet name="L. Summary by Object Class" sheetId="13" r:id="rId10"/>
  </sheets>
  <definedNames>
    <definedName name="_11POS_BY_CAT">#REF!</definedName>
    <definedName name="_1ATTORNEY_SUPP" localSheetId="1">#REF!</definedName>
    <definedName name="_2ATTORNEY_SUPP">#REF!</definedName>
    <definedName name="_3GA_ROLLUP" localSheetId="1">'B. Summary of Requirements '!#REF!</definedName>
    <definedName name="_4GA_ROLLUP" localSheetId="3">#REF!</definedName>
    <definedName name="_7GA_ROLLUP">#REF!</definedName>
    <definedName name="_8POS_BY_CAT" localSheetId="1">#REF!</definedName>
    <definedName name="_9POS_BY_CAT" localSheetId="3">#REF!</definedName>
    <definedName name="DL" localSheetId="1">'B. Summary of Requirements '!$A$3:$X$60</definedName>
    <definedName name="DL">#REF!</definedName>
    <definedName name="EXECSUPP" localSheetId="1">'B. Summary of Requirements '!#REF!</definedName>
    <definedName name="EXECSUPP" localSheetId="3">#REF!</definedName>
    <definedName name="EXECSUPP">#REF!</definedName>
    <definedName name="FY0711.1">#REF!</definedName>
    <definedName name="FY0711.5">#REF!</definedName>
    <definedName name="FY0712.1">#REF!</definedName>
    <definedName name="FY0721.0">#REF!</definedName>
    <definedName name="FY0722.0">#REF!</definedName>
    <definedName name="FY0723.1">#REF!</definedName>
    <definedName name="FY0723.2">#REF!</definedName>
    <definedName name="FY0723.3">#REF!</definedName>
    <definedName name="FY0724.0">#REF!</definedName>
    <definedName name="FY0725.2">#REF!</definedName>
    <definedName name="FY0725.3">#REF!</definedName>
    <definedName name="FY0725.6">#REF!</definedName>
    <definedName name="FY0726.0">#REF!</definedName>
    <definedName name="FY0731.0">#REF!</definedName>
    <definedName name="FY0732.0">#REF!</definedName>
    <definedName name="FY07Ling">#REF!</definedName>
    <definedName name="FY07Mult">#REF!</definedName>
    <definedName name="FY07PEPI">#REF!</definedName>
    <definedName name="FY07Tot">#REF!</definedName>
    <definedName name="FY07Train">#REF!</definedName>
    <definedName name="FY0811.1">#REF!</definedName>
    <definedName name="FY0811.5">#REF!</definedName>
    <definedName name="FY0812.1">#REF!</definedName>
    <definedName name="FY0821.0">#REF!</definedName>
    <definedName name="FY0822.0">#REF!</definedName>
    <definedName name="FY0823.1">#REF!</definedName>
    <definedName name="FY0823.2">#REF!</definedName>
    <definedName name="FY0823.3">#REF!</definedName>
    <definedName name="FY0824.0">#REF!</definedName>
    <definedName name="FY0825.2">#REF!</definedName>
    <definedName name="FY0825.3">#REF!</definedName>
    <definedName name="FY0825.6">#REF!</definedName>
    <definedName name="FY0826.0">#REF!</definedName>
    <definedName name="FY0831.0">#REF!</definedName>
    <definedName name="FY0832.0">#REF!</definedName>
    <definedName name="FY08Ling">#REF!</definedName>
    <definedName name="FY08Mult">#REF!</definedName>
    <definedName name="FY08PEPI">#REF!</definedName>
    <definedName name="FY08Tot">#REF!</definedName>
    <definedName name="FY08Train">#REF!</definedName>
    <definedName name="FY0911.1">#REF!</definedName>
    <definedName name="FY0911.5">#REF!</definedName>
    <definedName name="FY0912.1">#REF!</definedName>
    <definedName name="FY0921.0">#REF!</definedName>
    <definedName name="FY0922.0">#REF!</definedName>
    <definedName name="FY0923.1">#REF!</definedName>
    <definedName name="FY0923.2">#REF!</definedName>
    <definedName name="FY0923.3">#REF!</definedName>
    <definedName name="FY0924.0">#REF!</definedName>
    <definedName name="FY0925.2">#REF!</definedName>
    <definedName name="FY0925.3">#REF!</definedName>
    <definedName name="FY0925.6">#REF!</definedName>
    <definedName name="FY0926.0">#REF!</definedName>
    <definedName name="FY0931.0">#REF!</definedName>
    <definedName name="FY0932.0">#REF!</definedName>
    <definedName name="FY09Ling">#REF!</definedName>
    <definedName name="FY09Mult">#REF!</definedName>
    <definedName name="FY09PEPI">#REF!</definedName>
    <definedName name="FY09Tot">#REF!</definedName>
    <definedName name="FY09Train">#REF!</definedName>
    <definedName name="hlhl0" localSheetId="4">'E. ATB Justification'!#REF!</definedName>
    <definedName name="INTEL" localSheetId="1">'B. Summary of Requirements '!#REF!</definedName>
    <definedName name="INTEL" localSheetId="3">#REF!</definedName>
    <definedName name="INTEL">#REF!</definedName>
    <definedName name="JMD" localSheetId="1">'B. Summary of Requirements '!#REF!</definedName>
    <definedName name="JMD" localSheetId="3">#REF!</definedName>
    <definedName name="JMD">#REF!</definedName>
    <definedName name="OLE_LINK7" localSheetId="4">'E. ATB Justification'!#REF!</definedName>
    <definedName name="PART">#REF!</definedName>
    <definedName name="_xlnm.Print_Area" localSheetId="0">'A. Organization Chart'!$A$1:$N$29</definedName>
    <definedName name="_xlnm.Print_Area" localSheetId="1">'B. Summary of Requirements '!$A$1:$X$69</definedName>
    <definedName name="_xlnm.Print_Area" localSheetId="2">'C. Increases Offsets'!$A$1:$G$13</definedName>
    <definedName name="_xlnm.Print_Area" localSheetId="3">'D. Strategic Goals &amp; Objectives'!$A$1:$P$22</definedName>
    <definedName name="_xlnm.Print_Area" localSheetId="4">'E. ATB Justification'!$A$1:$I$33</definedName>
    <definedName name="_xlnm.Print_Area" localSheetId="5">'F. 2011 Crosswalk'!$A$1:$J$27</definedName>
    <definedName name="_xlnm.Print_Area" localSheetId="6">'G. 2012 Crosswalk'!$A$1:$M$20</definedName>
    <definedName name="_xlnm.Print_Area" localSheetId="7">'I. Permanent Positions'!$A$1:$K$19</definedName>
    <definedName name="_xlnm.Print_Area" localSheetId="8">'K. Summary by Grade'!$A$1:$I$27</definedName>
    <definedName name="_xlnm.Print_Area" localSheetId="9">'L. Summary by Object Class'!$A$1:$K$45</definedName>
    <definedName name="_xlnm.Print_Area">#REF!</definedName>
    <definedName name="REIMPRO">#REF!</definedName>
    <definedName name="REIMSOR">#REF!</definedName>
    <definedName name="Z_12C66D54_5067_4346_818B_6EAB1C8A9183_.wvu.Cols" localSheetId="6" hidden="1">'G. 2012 Crosswalk'!$E:$G</definedName>
    <definedName name="Z_12C66D54_5067_4346_818B_6EAB1C8A9183_.wvu.Cols" localSheetId="9" hidden="1">'L. Summary by Object Class'!$J:$L</definedName>
    <definedName name="Z_12C66D54_5067_4346_818B_6EAB1C8A9183_.wvu.PrintArea" localSheetId="0" hidden="1">'A. Organization Chart'!$A$1:$N$29</definedName>
    <definedName name="Z_12C66D54_5067_4346_818B_6EAB1C8A9183_.wvu.PrintArea" localSheetId="1" hidden="1">'B. Summary of Requirements '!$A$1:$X$69</definedName>
    <definedName name="Z_12C66D54_5067_4346_818B_6EAB1C8A9183_.wvu.PrintArea" localSheetId="2" hidden="1">'C. Increases Offsets'!$A$1:$G$13</definedName>
    <definedName name="Z_12C66D54_5067_4346_818B_6EAB1C8A9183_.wvu.PrintArea" localSheetId="3" hidden="1">'D. Strategic Goals &amp; Objectives'!$A$1:$P$22</definedName>
    <definedName name="Z_12C66D54_5067_4346_818B_6EAB1C8A9183_.wvu.PrintArea" localSheetId="4" hidden="1">'E. ATB Justification'!$A$1:$I$33</definedName>
    <definedName name="Z_12C66D54_5067_4346_818B_6EAB1C8A9183_.wvu.PrintArea" localSheetId="5" hidden="1">'F. 2011 Crosswalk'!$A$1:$J$27</definedName>
    <definedName name="Z_12C66D54_5067_4346_818B_6EAB1C8A9183_.wvu.PrintArea" localSheetId="6" hidden="1">'G. 2012 Crosswalk'!$A$1:$M$20</definedName>
    <definedName name="Z_12C66D54_5067_4346_818B_6EAB1C8A9183_.wvu.PrintArea" localSheetId="7" hidden="1">'I. Permanent Positions'!$A$1:$K$19</definedName>
    <definedName name="Z_12C66D54_5067_4346_818B_6EAB1C8A9183_.wvu.PrintArea" localSheetId="8" hidden="1">'K. Summary by Grade'!$A$1:$I$27</definedName>
    <definedName name="Z_12C66D54_5067_4346_818B_6EAB1C8A9183_.wvu.PrintArea" localSheetId="9" hidden="1">'L. Summary by Object Class'!$A$1:$K$45</definedName>
    <definedName name="Z_12C66D54_5067_4346_818B_6EAB1C8A9183_.wvu.Rows" localSheetId="3" hidden="1">'D. Strategic Goals &amp; Objectives'!$10:$10</definedName>
    <definedName name="Z_3118AF25_8423_420A_806A_487665220C68_.wvu.Cols" localSheetId="6" hidden="1">'G. 2012 Crosswalk'!$E:$G</definedName>
    <definedName name="Z_3118AF25_8423_420A_806A_487665220C68_.wvu.Cols" localSheetId="9" hidden="1">'L. Summary by Object Class'!$J:$L</definedName>
    <definedName name="Z_3118AF25_8423_420A_806A_487665220C68_.wvu.PrintArea" localSheetId="0" hidden="1">'A. Organization Chart'!$A$1:$N$29</definedName>
    <definedName name="Z_3118AF25_8423_420A_806A_487665220C68_.wvu.PrintArea" localSheetId="1" hidden="1">'B. Summary of Requirements '!$A$1:$X$69</definedName>
    <definedName name="Z_3118AF25_8423_420A_806A_487665220C68_.wvu.PrintArea" localSheetId="2" hidden="1">'C. Increases Offsets'!$A$1:$G$13</definedName>
    <definedName name="Z_3118AF25_8423_420A_806A_487665220C68_.wvu.PrintArea" localSheetId="3" hidden="1">'D. Strategic Goals &amp; Objectives'!$A$1:$P$22</definedName>
    <definedName name="Z_3118AF25_8423_420A_806A_487665220C68_.wvu.PrintArea" localSheetId="4" hidden="1">'E. ATB Justification'!$A$1:$I$33</definedName>
    <definedName name="Z_3118AF25_8423_420A_806A_487665220C68_.wvu.PrintArea" localSheetId="5" hidden="1">'F. 2011 Crosswalk'!$A$1:$J$27</definedName>
    <definedName name="Z_3118AF25_8423_420A_806A_487665220C68_.wvu.PrintArea" localSheetId="6" hidden="1">'G. 2012 Crosswalk'!$A$1:$M$20</definedName>
    <definedName name="Z_3118AF25_8423_420A_806A_487665220C68_.wvu.PrintArea" localSheetId="7" hidden="1">'I. Permanent Positions'!$A$1:$K$19</definedName>
    <definedName name="Z_3118AF25_8423_420A_806A_487665220C68_.wvu.PrintArea" localSheetId="8" hidden="1">'K. Summary by Grade'!$A$1:$I$27</definedName>
    <definedName name="Z_3118AF25_8423_420A_806A_487665220C68_.wvu.PrintArea" localSheetId="9" hidden="1">'L. Summary by Object Class'!$A$1:$K$45</definedName>
    <definedName name="Z_3118AF25_8423_420A_806A_487665220C68_.wvu.Rows" localSheetId="3" hidden="1">'D. Strategic Goals &amp; Objectives'!$10:$10</definedName>
    <definedName name="Z_31F4D075_7874_4A95_8AC7_437DF8E464F7_.wvu.Cols" localSheetId="6" hidden="1">'G. 2012 Crosswalk'!$E:$G</definedName>
    <definedName name="Z_31F4D075_7874_4A95_8AC7_437DF8E464F7_.wvu.Cols" localSheetId="9" hidden="1">'L. Summary by Object Class'!$J:$L</definedName>
    <definedName name="Z_31F4D075_7874_4A95_8AC7_437DF8E464F7_.wvu.PrintArea" localSheetId="0" hidden="1">'A. Organization Chart'!$A$1:$N$29</definedName>
    <definedName name="Z_31F4D075_7874_4A95_8AC7_437DF8E464F7_.wvu.PrintArea" localSheetId="1" hidden="1">'B. Summary of Requirements '!$A$1:$X$69</definedName>
    <definedName name="Z_31F4D075_7874_4A95_8AC7_437DF8E464F7_.wvu.PrintArea" localSheetId="2" hidden="1">'C. Increases Offsets'!$A$1:$G$13</definedName>
    <definedName name="Z_31F4D075_7874_4A95_8AC7_437DF8E464F7_.wvu.PrintArea" localSheetId="3" hidden="1">'D. Strategic Goals &amp; Objectives'!$A$1:$P$22</definedName>
    <definedName name="Z_31F4D075_7874_4A95_8AC7_437DF8E464F7_.wvu.PrintArea" localSheetId="4" hidden="1">'E. ATB Justification'!$A$1:$I$33</definedName>
    <definedName name="Z_31F4D075_7874_4A95_8AC7_437DF8E464F7_.wvu.PrintArea" localSheetId="5" hidden="1">'F. 2011 Crosswalk'!$A$1:$J$27</definedName>
    <definedName name="Z_31F4D075_7874_4A95_8AC7_437DF8E464F7_.wvu.PrintArea" localSheetId="6" hidden="1">'G. 2012 Crosswalk'!$A$1:$M$20</definedName>
    <definedName name="Z_31F4D075_7874_4A95_8AC7_437DF8E464F7_.wvu.PrintArea" localSheetId="7" hidden="1">'I. Permanent Positions'!$A$1:$K$19</definedName>
    <definedName name="Z_31F4D075_7874_4A95_8AC7_437DF8E464F7_.wvu.PrintArea" localSheetId="8" hidden="1">'K. Summary by Grade'!$A$1:$I$27</definedName>
    <definedName name="Z_31F4D075_7874_4A95_8AC7_437DF8E464F7_.wvu.PrintArea" localSheetId="9" hidden="1">'L. Summary by Object Class'!$A$1:$K$45</definedName>
    <definedName name="Z_31F4D075_7874_4A95_8AC7_437DF8E464F7_.wvu.Rows" localSheetId="3" hidden="1">'D. Strategic Goals &amp; Objectives'!$10:$10</definedName>
    <definedName name="Z_4148B88B_8ED7_4FDE_9459_DEB244AD0552_.wvu.Cols" localSheetId="5" hidden="1">'F. 2011 Crosswalk'!#REF!</definedName>
    <definedName name="Z_4148B88B_8ED7_4FDE_9459_DEB244AD0552_.wvu.Cols" localSheetId="6" hidden="1">'G. 2012 Crosswalk'!$E:$G</definedName>
    <definedName name="Z_4148B88B_8ED7_4FDE_9459_DEB244AD0552_.wvu.Cols" localSheetId="9" hidden="1">'L. Summary by Object Class'!$J:$L</definedName>
    <definedName name="Z_4148B88B_8ED7_4FDE_9459_DEB244AD0552_.wvu.PrintArea" localSheetId="0" hidden="1">'A. Organization Chart'!$A$1:$N$29</definedName>
    <definedName name="Z_4148B88B_8ED7_4FDE_9459_DEB244AD0552_.wvu.PrintArea" localSheetId="1" hidden="1">'B. Summary of Requirements '!$A$1:$X$69</definedName>
    <definedName name="Z_4148B88B_8ED7_4FDE_9459_DEB244AD0552_.wvu.PrintArea" localSheetId="2" hidden="1">'C. Increases Offsets'!$A$1:$G$13</definedName>
    <definedName name="Z_4148B88B_8ED7_4FDE_9459_DEB244AD0552_.wvu.PrintArea" localSheetId="3" hidden="1">'D. Strategic Goals &amp; Objectives'!$A$1:$P$22</definedName>
    <definedName name="Z_4148B88B_8ED7_4FDE_9459_DEB244AD0552_.wvu.PrintArea" localSheetId="4" hidden="1">'E. ATB Justification'!$A$1:$I$33</definedName>
    <definedName name="Z_4148B88B_8ED7_4FDE_9459_DEB244AD0552_.wvu.PrintArea" localSheetId="5" hidden="1">'F. 2011 Crosswalk'!$A$1:$J$27</definedName>
    <definedName name="Z_4148B88B_8ED7_4FDE_9459_DEB244AD0552_.wvu.PrintArea" localSheetId="6" hidden="1">'G. 2012 Crosswalk'!$A$1:$M$20</definedName>
    <definedName name="Z_4148B88B_8ED7_4FDE_9459_DEB244AD0552_.wvu.PrintArea" localSheetId="7" hidden="1">'I. Permanent Positions'!$A$1:$K$19</definedName>
    <definedName name="Z_4148B88B_8ED7_4FDE_9459_DEB244AD0552_.wvu.PrintArea" localSheetId="8" hidden="1">'K. Summary by Grade'!$A$1:$I$27</definedName>
    <definedName name="Z_4148B88B_8ED7_4FDE_9459_DEB244AD0552_.wvu.PrintArea" localSheetId="9" hidden="1">'L. Summary by Object Class'!$A$1:$K$45</definedName>
    <definedName name="Z_4148B88B_8ED7_4FDE_9459_DEB244AD0552_.wvu.Rows" localSheetId="3" hidden="1">'D. Strategic Goals &amp; Objectives'!$10:$10</definedName>
    <definedName name="Z_56C0A34E_45B4_448B_85E5_70B3A8E63333_.wvu.Cols" localSheetId="9" hidden="1">'L. Summary by Object Class'!$J:$L</definedName>
    <definedName name="Z_56C0A34E_45B4_448B_85E5_70B3A8E63333_.wvu.PrintArea" localSheetId="0" hidden="1">'A. Organization Chart'!$A$1:$N$29</definedName>
    <definedName name="Z_56C0A34E_45B4_448B_85E5_70B3A8E63333_.wvu.PrintArea" localSheetId="1" hidden="1">'B. Summary of Requirements '!$A$1:$X$69</definedName>
    <definedName name="Z_56C0A34E_45B4_448B_85E5_70B3A8E63333_.wvu.PrintArea" localSheetId="2" hidden="1">'C. Increases Offsets'!$A$1:$G$13</definedName>
    <definedName name="Z_56C0A34E_45B4_448B_85E5_70B3A8E63333_.wvu.PrintArea" localSheetId="3" hidden="1">'D. Strategic Goals &amp; Objectives'!$A$1:$P$22</definedName>
    <definedName name="Z_56C0A34E_45B4_448B_85E5_70B3A8E63333_.wvu.PrintArea" localSheetId="4" hidden="1">'E. ATB Justification'!$A$1:$I$33</definedName>
    <definedName name="Z_56C0A34E_45B4_448B_85E5_70B3A8E63333_.wvu.PrintArea" localSheetId="5" hidden="1">'F. 2011 Crosswalk'!$A$1:$J$27</definedName>
    <definedName name="Z_56C0A34E_45B4_448B_85E5_70B3A8E63333_.wvu.PrintArea" localSheetId="6" hidden="1">'G. 2012 Crosswalk'!$A$1:$M$20</definedName>
    <definedName name="Z_56C0A34E_45B4_448B_85E5_70B3A8E63333_.wvu.PrintArea" localSheetId="7" hidden="1">'I. Permanent Positions'!$A$1:$K$19</definedName>
    <definedName name="Z_56C0A34E_45B4_448B_85E5_70B3A8E63333_.wvu.PrintArea" localSheetId="8" hidden="1">'K. Summary by Grade'!$A$1:$I$27</definedName>
    <definedName name="Z_56C0A34E_45B4_448B_85E5_70B3A8E63333_.wvu.PrintArea" localSheetId="9" hidden="1">'L. Summary by Object Class'!$A$1:$K$45</definedName>
    <definedName name="Z_56C0A34E_45B4_448B_85E5_70B3A8E63333_.wvu.Rows" localSheetId="3" hidden="1">'D. Strategic Goals &amp; Objectives'!$10:$10</definedName>
    <definedName name="Z_F1D9CDE7_4A05_4779_BF20_1EF46361C4DF_.wvu.Cols" localSheetId="6" hidden="1">'G. 2012 Crosswalk'!$E:$G</definedName>
    <definedName name="Z_F1D9CDE7_4A05_4779_BF20_1EF46361C4DF_.wvu.Cols" localSheetId="9" hidden="1">'L. Summary by Object Class'!$J:$L</definedName>
    <definedName name="Z_F1D9CDE7_4A05_4779_BF20_1EF46361C4DF_.wvu.PrintArea" localSheetId="0" hidden="1">'A. Organization Chart'!$A$1:$N$29</definedName>
    <definedName name="Z_F1D9CDE7_4A05_4779_BF20_1EF46361C4DF_.wvu.PrintArea" localSheetId="1" hidden="1">'B. Summary of Requirements '!$A$1:$X$69</definedName>
    <definedName name="Z_F1D9CDE7_4A05_4779_BF20_1EF46361C4DF_.wvu.PrintArea" localSheetId="2" hidden="1">'C. Increases Offsets'!$A$1:$G$13</definedName>
    <definedName name="Z_F1D9CDE7_4A05_4779_BF20_1EF46361C4DF_.wvu.PrintArea" localSheetId="3" hidden="1">'D. Strategic Goals &amp; Objectives'!$A$1:$P$22</definedName>
    <definedName name="Z_F1D9CDE7_4A05_4779_BF20_1EF46361C4DF_.wvu.PrintArea" localSheetId="4" hidden="1">'E. ATB Justification'!$A$1:$I$33</definedName>
    <definedName name="Z_F1D9CDE7_4A05_4779_BF20_1EF46361C4DF_.wvu.PrintArea" localSheetId="5" hidden="1">'F. 2011 Crosswalk'!$A$1:$J$27</definedName>
    <definedName name="Z_F1D9CDE7_4A05_4779_BF20_1EF46361C4DF_.wvu.PrintArea" localSheetId="6" hidden="1">'G. 2012 Crosswalk'!$A$1:$M$20</definedName>
    <definedName name="Z_F1D9CDE7_4A05_4779_BF20_1EF46361C4DF_.wvu.PrintArea" localSheetId="7" hidden="1">'I. Permanent Positions'!$A$1:$K$19</definedName>
    <definedName name="Z_F1D9CDE7_4A05_4779_BF20_1EF46361C4DF_.wvu.PrintArea" localSheetId="8" hidden="1">'K. Summary by Grade'!$A$1:$I$27</definedName>
    <definedName name="Z_F1D9CDE7_4A05_4779_BF20_1EF46361C4DF_.wvu.PrintArea" localSheetId="9" hidden="1">'L. Summary by Object Class'!$A$1:$K$45</definedName>
    <definedName name="Z_F1D9CDE7_4A05_4779_BF20_1EF46361C4DF_.wvu.Rows" localSheetId="3" hidden="1">'D. Strategic Goals &amp; Objectives'!$10:$10</definedName>
  </definedNames>
  <calcPr calcId="125725"/>
  <customWorkbookViews>
    <customWorkbookView name="Christopher  Hook - Personal View" guid="{F1D9CDE7-4A05-4779-BF20-1EF46361C4DF}" mergeInterval="0" personalView="1" maximized="1" xWindow="1" yWindow="1" windowWidth="1680" windowHeight="824" tabRatio="889" activeSheetId="1"/>
    <customWorkbookView name="mcupertino - Personal View" guid="{12C66D54-5067-4346-818B-6EAB1C8A9183}" mergeInterval="0" personalView="1" maximized="1" xWindow="1" yWindow="1" windowWidth="1280" windowHeight="833" tabRatio="889" activeSheetId="1"/>
    <customWorkbookView name="mschneck - Personal View" guid="{3118AF25-8423-420A-806A-487665220C68}" mergeInterval="0" personalView="1" maximized="1" xWindow="1" yWindow="1" windowWidth="1680" windowHeight="797" tabRatio="889" activeSheetId="14" showComments="commIndAndComment"/>
    <customWorkbookView name="debjones - Personal View" guid="{56C0A34E-45B4-448B-85E5-70B3A8E63333}" mergeInterval="0" personalView="1" maximized="1" xWindow="1" yWindow="1" windowWidth="1680" windowHeight="820" tabRatio="889" activeSheetId="3" showComments="commIndAndComment"/>
    <customWorkbookView name="matsatt - Personal View" guid="{4148B88B-8ED7-4FDE-9459-DEB244AD0552}" mergeInterval="0" personalView="1" maximized="1" xWindow="1" yWindow="1" windowWidth="1246" windowHeight="743" tabRatio="889" activeSheetId="3"/>
    <customWorkbookView name="Gause - Personal View" guid="{31F4D075-7874-4A95-8AC7-437DF8E464F7}" mergeInterval="0" personalView="1" maximized="1" xWindow="1" yWindow="1" windowWidth="2044" windowHeight="710" tabRatio="889" activeSheetId="5"/>
  </customWorkbookViews>
</workbook>
</file>

<file path=xl/calcChain.xml><?xml version="1.0" encoding="utf-8"?>
<calcChain xmlns="http://schemas.openxmlformats.org/spreadsheetml/2006/main">
  <c r="P20" i="5"/>
  <c r="O20"/>
  <c r="N20"/>
  <c r="M20"/>
  <c r="L20"/>
  <c r="K20"/>
  <c r="J20"/>
  <c r="I20"/>
  <c r="G20"/>
  <c r="F20"/>
  <c r="D20"/>
  <c r="C20"/>
  <c r="I31" i="6"/>
  <c r="I33" l="1"/>
  <c r="J13" i="10"/>
  <c r="J14"/>
  <c r="J12"/>
  <c r="L34" i="13"/>
  <c r="I34"/>
  <c r="I30" l="1"/>
  <c r="L30"/>
  <c r="H12" i="12"/>
  <c r="H14"/>
  <c r="F22"/>
  <c r="B22"/>
  <c r="D22"/>
  <c r="H20"/>
  <c r="M12" i="8"/>
  <c r="L12"/>
  <c r="K12"/>
  <c r="J12" i="7"/>
  <c r="I12"/>
  <c r="H12"/>
  <c r="G11" i="4"/>
  <c r="A5"/>
  <c r="C13"/>
  <c r="D13"/>
  <c r="E13"/>
  <c r="F13"/>
  <c r="O60" i="3"/>
  <c r="N60"/>
  <c r="M60"/>
  <c r="V36"/>
  <c r="V37" s="1"/>
  <c r="W36"/>
  <c r="W37" s="1"/>
  <c r="X36"/>
  <c r="X37" s="1"/>
  <c r="W25"/>
  <c r="X25"/>
  <c r="V25"/>
  <c r="G13" i="4" l="1"/>
  <c r="W63" i="3" l="1"/>
  <c r="W68"/>
  <c r="W67"/>
  <c r="I33" i="13"/>
  <c r="I32"/>
  <c r="I31"/>
  <c r="I29"/>
  <c r="I28"/>
  <c r="I27"/>
  <c r="I26"/>
  <c r="I25"/>
  <c r="I24"/>
  <c r="I23"/>
  <c r="I22"/>
  <c r="I21"/>
  <c r="I20"/>
  <c r="I19"/>
  <c r="I18"/>
  <c r="H15"/>
  <c r="H14"/>
  <c r="H13"/>
  <c r="H10"/>
  <c r="H11"/>
  <c r="I15"/>
  <c r="I14"/>
  <c r="I13"/>
  <c r="I11"/>
  <c r="I10"/>
  <c r="H15" i="12"/>
  <c r="H16"/>
  <c r="H17"/>
  <c r="H18"/>
  <c r="H19"/>
  <c r="H21"/>
  <c r="H13"/>
  <c r="J14" i="5"/>
  <c r="J15"/>
  <c r="J16"/>
  <c r="J17"/>
  <c r="J18"/>
  <c r="I18"/>
  <c r="I17"/>
  <c r="I16"/>
  <c r="I15"/>
  <c r="I14"/>
  <c r="H22" i="12" l="1"/>
  <c r="A49" i="3"/>
  <c r="L13" i="8" l="1"/>
  <c r="G12" i="13"/>
  <c r="F12"/>
  <c r="E12"/>
  <c r="E16" s="1"/>
  <c r="E35" s="1"/>
  <c r="D12"/>
  <c r="D16" s="1"/>
  <c r="C12"/>
  <c r="C16" s="1"/>
  <c r="B12"/>
  <c r="B16" s="1"/>
  <c r="J13" i="8"/>
  <c r="I13"/>
  <c r="I15" s="1"/>
  <c r="I19" s="1"/>
  <c r="H13"/>
  <c r="G13"/>
  <c r="F13"/>
  <c r="F15" s="1"/>
  <c r="F19" s="1"/>
  <c r="E13"/>
  <c r="D13"/>
  <c r="C13"/>
  <c r="C15" s="1"/>
  <c r="C19" s="1"/>
  <c r="B13"/>
  <c r="M13"/>
  <c r="A5"/>
  <c r="A4"/>
  <c r="X60" i="3"/>
  <c r="W60"/>
  <c r="V60"/>
  <c r="W29"/>
  <c r="W30" s="1"/>
  <c r="V29"/>
  <c r="V30" s="1"/>
  <c r="V31" s="1"/>
  <c r="X29"/>
  <c r="X30" s="1"/>
  <c r="A4" i="5"/>
  <c r="N22"/>
  <c r="M22"/>
  <c r="L22"/>
  <c r="K22"/>
  <c r="J22"/>
  <c r="I22"/>
  <c r="G22"/>
  <c r="F22"/>
  <c r="D22"/>
  <c r="C22"/>
  <c r="P18"/>
  <c r="O18"/>
  <c r="P17"/>
  <c r="O17"/>
  <c r="P16"/>
  <c r="O16"/>
  <c r="P15"/>
  <c r="O15"/>
  <c r="P14"/>
  <c r="O14"/>
  <c r="V17" i="3"/>
  <c r="W17"/>
  <c r="X17"/>
  <c r="D61"/>
  <c r="E61"/>
  <c r="E64" s="1"/>
  <c r="E69" s="1"/>
  <c r="F61"/>
  <c r="G61"/>
  <c r="H61"/>
  <c r="H64" s="1"/>
  <c r="H69" s="1"/>
  <c r="I61"/>
  <c r="J61"/>
  <c r="K61"/>
  <c r="K64" s="1"/>
  <c r="K69" s="1"/>
  <c r="L61"/>
  <c r="M61"/>
  <c r="N61"/>
  <c r="N64" s="1"/>
  <c r="N69" s="1"/>
  <c r="O61"/>
  <c r="P61"/>
  <c r="Q61"/>
  <c r="Q64" s="1"/>
  <c r="Q69" s="1"/>
  <c r="R61"/>
  <c r="S61"/>
  <c r="T61"/>
  <c r="T64" s="1"/>
  <c r="T69" s="1"/>
  <c r="U61"/>
  <c r="H31" i="6"/>
  <c r="H33" s="1"/>
  <c r="G31"/>
  <c r="G33" s="1"/>
  <c r="L28" i="13"/>
  <c r="L22"/>
  <c r="H19" i="10"/>
  <c r="I16"/>
  <c r="I18"/>
  <c r="J18" s="1"/>
  <c r="G19"/>
  <c r="D13" i="7"/>
  <c r="B19" i="10"/>
  <c r="B15"/>
  <c r="I15"/>
  <c r="E15"/>
  <c r="A5" i="13"/>
  <c r="A4"/>
  <c r="D19" i="10"/>
  <c r="K15"/>
  <c r="J15"/>
  <c r="H15"/>
  <c r="G15"/>
  <c r="F15"/>
  <c r="D15"/>
  <c r="C15"/>
  <c r="A6" i="12"/>
  <c r="A5"/>
  <c r="A6" i="10"/>
  <c r="A5"/>
  <c r="A4" i="6"/>
  <c r="A5" i="7"/>
  <c r="A4"/>
  <c r="J16" i="13"/>
  <c r="K16"/>
  <c r="K18"/>
  <c r="L18"/>
  <c r="L19"/>
  <c r="L20"/>
  <c r="J21"/>
  <c r="L21"/>
  <c r="L23"/>
  <c r="L24"/>
  <c r="L25"/>
  <c r="L26"/>
  <c r="L27"/>
  <c r="L29"/>
  <c r="L31"/>
  <c r="L32"/>
  <c r="L33"/>
  <c r="C19" i="10"/>
  <c r="E19"/>
  <c r="F19"/>
  <c r="B13" i="7"/>
  <c r="C13"/>
  <c r="C15" s="1"/>
  <c r="C19" s="1"/>
  <c r="E13"/>
  <c r="F13"/>
  <c r="F15" s="1"/>
  <c r="F19" s="1"/>
  <c r="G13"/>
  <c r="I13"/>
  <c r="I15" s="1"/>
  <c r="I19" s="1"/>
  <c r="C39" i="13" l="1"/>
  <c r="C35"/>
  <c r="I19" i="10"/>
  <c r="K16"/>
  <c r="K19" s="1"/>
  <c r="W31" i="3"/>
  <c r="W32" s="1"/>
  <c r="X31"/>
  <c r="H12" i="13"/>
  <c r="H16" s="1"/>
  <c r="I12"/>
  <c r="I16" s="1"/>
  <c r="I35" s="1"/>
  <c r="K35"/>
  <c r="F16"/>
  <c r="G16"/>
  <c r="G35" s="1"/>
  <c r="J35"/>
  <c r="J16" i="10"/>
  <c r="J19" s="1"/>
  <c r="O22" i="5"/>
  <c r="P22"/>
  <c r="W61" i="3"/>
  <c r="W64" s="1"/>
  <c r="W69" s="1"/>
  <c r="V61"/>
  <c r="X61"/>
  <c r="K13" i="8"/>
  <c r="L15"/>
  <c r="L19" s="1"/>
  <c r="J13" i="7"/>
  <c r="H13"/>
  <c r="V32" i="3"/>
  <c r="E39" i="13"/>
  <c r="X32" i="3" l="1"/>
  <c r="X38" s="1"/>
  <c r="X39" s="1"/>
  <c r="L16" i="13"/>
  <c r="G39"/>
  <c r="L35"/>
  <c r="W38" i="3"/>
  <c r="W39" s="1"/>
  <c r="V38"/>
  <c r="V39" s="1"/>
</calcChain>
</file>

<file path=xl/sharedStrings.xml><?xml version="1.0" encoding="utf-8"?>
<sst xmlns="http://schemas.openxmlformats.org/spreadsheetml/2006/main" count="584" uniqueCount="190">
  <si>
    <t>end of line</t>
  </si>
  <si>
    <t xml:space="preserve">          Total DIRECT requirements</t>
  </si>
  <si>
    <t>23.1  GSA rent (Reimbursable)</t>
  </si>
  <si>
    <t>25.3 DHS Security (Reimbursable)</t>
  </si>
  <si>
    <t>Agt./Atty.</t>
  </si>
  <si>
    <t>Program Offsets</t>
  </si>
  <si>
    <t>Adjustments to Base</t>
  </si>
  <si>
    <t>Domestic Rent and Facilities</t>
  </si>
  <si>
    <t>ATBs</t>
  </si>
  <si>
    <t>11.1  Direct FTE &amp; personnel compensation</t>
  </si>
  <si>
    <t xml:space="preserve">       Total </t>
  </si>
  <si>
    <t>Average SES Salary</t>
  </si>
  <si>
    <t>Perm. Pos.</t>
  </si>
  <si>
    <t>Location of Description by Decision Unit</t>
  </si>
  <si>
    <t>Reprogrammings / Transfers</t>
  </si>
  <si>
    <t>end of sheet</t>
  </si>
  <si>
    <t>Program Decreases</t>
  </si>
  <si>
    <t>Total Pr. Changes</t>
  </si>
  <si>
    <t>Total Authorized</t>
  </si>
  <si>
    <t>Total Reimbursable</t>
  </si>
  <si>
    <t>I: Detail of Permanent Positions by Category</t>
  </si>
  <si>
    <t>23.2 Moving/Lease Expirations/Contract Parking</t>
  </si>
  <si>
    <t>Total Adjustments to Base and Technical Adjustments</t>
  </si>
  <si>
    <t xml:space="preserve">Total Adjustments to Base </t>
  </si>
  <si>
    <t>Increase/Decrease</t>
  </si>
  <si>
    <t>Decision Unit</t>
  </si>
  <si>
    <t xml:space="preserve">     Total</t>
  </si>
  <si>
    <t>atb</t>
  </si>
  <si>
    <t>enhance</t>
  </si>
  <si>
    <t>FTE</t>
  </si>
  <si>
    <t>Total</t>
  </si>
  <si>
    <t>Detail of Permanent Positions by Category</t>
  </si>
  <si>
    <t>Category</t>
  </si>
  <si>
    <t>Transfers</t>
  </si>
  <si>
    <t>Grades and Salary Ranges</t>
  </si>
  <si>
    <t>LEAP</t>
  </si>
  <si>
    <t>11.5  Total, Other personnel compensation</t>
  </si>
  <si>
    <t xml:space="preserve">     Other Compensation</t>
  </si>
  <si>
    <t xml:space="preserve">     Overtime</t>
  </si>
  <si>
    <t>11.8  Special personal services payments</t>
  </si>
  <si>
    <t xml:space="preserve">    Full-time permanent</t>
  </si>
  <si>
    <t>12.0  Personnel benefits</t>
  </si>
  <si>
    <t>21.0  Travel and transportation of persons</t>
  </si>
  <si>
    <t>22.0  Transportation of things</t>
  </si>
  <si>
    <t>23.3  Comm., util., &amp; other misc. charges</t>
  </si>
  <si>
    <t>24.0  Printing and reproduction</t>
  </si>
  <si>
    <t>25.1  Advisory and assistance services</t>
  </si>
  <si>
    <t>25.2 Other services</t>
  </si>
  <si>
    <t>26.0  Supplies and materials</t>
  </si>
  <si>
    <t>31.0  Equipment</t>
  </si>
  <si>
    <t xml:space="preserve">          Total obligations</t>
  </si>
  <si>
    <t>Unobligated balance, start of year</t>
  </si>
  <si>
    <t>Recoveries of prior year obligations</t>
  </si>
  <si>
    <t>11.3  Other than full-time permanent</t>
  </si>
  <si>
    <t>Average GS Salary</t>
  </si>
  <si>
    <t>Average GS Grade</t>
  </si>
  <si>
    <t>Object Classes</t>
  </si>
  <si>
    <t>Other Object Classes:</t>
  </si>
  <si>
    <t>Decision Unit 1</t>
  </si>
  <si>
    <t>Summary of Requirements by Object Class</t>
  </si>
  <si>
    <t>Overtime</t>
  </si>
  <si>
    <t>Technical Adjustments</t>
  </si>
  <si>
    <t>Program Changes</t>
  </si>
  <si>
    <t>Total Program Changes</t>
  </si>
  <si>
    <t>Subtotal Increases</t>
  </si>
  <si>
    <t>Attorneys (905)</t>
  </si>
  <si>
    <t>Paralegals / Other Law (900-998)</t>
  </si>
  <si>
    <t>GS-9, $51,630 - 67,114</t>
  </si>
  <si>
    <t>GS-11, $62,467 - 81,204</t>
  </si>
  <si>
    <t>GS-12, $74,872 - 97,333</t>
  </si>
  <si>
    <t>GS-13, $89,033 - 115,742</t>
  </si>
  <si>
    <t>GS-14, $105,211 - 136,771</t>
  </si>
  <si>
    <t>GS-15, $123,758 - 155,500</t>
  </si>
  <si>
    <t>2012 template</t>
  </si>
  <si>
    <t>FY 2011 CJ Submission</t>
  </si>
  <si>
    <t>23.1  GSA rent</t>
  </si>
  <si>
    <t>25.4  Operation and maintenance of facilities</t>
  </si>
  <si>
    <t>L: Summary of Requirements by Object Class</t>
  </si>
  <si>
    <t>K: Summary of Requirements by Grade</t>
  </si>
  <si>
    <t>Program Increases</t>
  </si>
  <si>
    <t>25.5 Research and development contracts</t>
  </si>
  <si>
    <t>25.7 Operation and maintenance of equipment</t>
  </si>
  <si>
    <t>Justification for Base Adjustments</t>
  </si>
  <si>
    <t>Pay and Benefits</t>
  </si>
  <si>
    <t>POS</t>
  </si>
  <si>
    <t>Total Increase:</t>
  </si>
  <si>
    <t>Total ATB:</t>
  </si>
  <si>
    <t>Decreases</t>
  </si>
  <si>
    <t>(Dollars in Thousands)</t>
  </si>
  <si>
    <t>Salaries and Expenses</t>
  </si>
  <si>
    <t>Total Offsets</t>
  </si>
  <si>
    <t>Other FTE:</t>
  </si>
  <si>
    <t>Total Comp. FTE</t>
  </si>
  <si>
    <t>Total FTE</t>
  </si>
  <si>
    <t>Reimbursable FTE</t>
  </si>
  <si>
    <t>Other FTE</t>
  </si>
  <si>
    <t>Total Compensable FTE</t>
  </si>
  <si>
    <t>Headquarters (Washington, D.C.)</t>
  </si>
  <si>
    <t>Summary of Requirements</t>
  </si>
  <si>
    <t>Reimbursable FTE:</t>
  </si>
  <si>
    <t>Supplementals</t>
  </si>
  <si>
    <t xml:space="preserve">     Subtotal Increases</t>
  </si>
  <si>
    <t>Estimates by budget activity</t>
  </si>
  <si>
    <t>Pos.</t>
  </si>
  <si>
    <t xml:space="preserve"> </t>
  </si>
  <si>
    <t>Amount</t>
  </si>
  <si>
    <t>Increases</t>
  </si>
  <si>
    <t>Clerical and Office Services (300-399)</t>
  </si>
  <si>
    <t>U.S. Field</t>
  </si>
  <si>
    <t>Foreign Field</t>
  </si>
  <si>
    <t>TOTAL</t>
  </si>
  <si>
    <t>Summary of Requirements by Grade</t>
  </si>
  <si>
    <t>Resources by Department of Justice Strategic Goal/Objective</t>
  </si>
  <si>
    <t>Offsets</t>
  </si>
  <si>
    <t>Strategic Goal and Strategic Objective</t>
  </si>
  <si>
    <t>Direct, Reimb. Other FTE</t>
  </si>
  <si>
    <t>Direct Amount $000s</t>
  </si>
  <si>
    <t>Subtotal, Goal 2</t>
  </si>
  <si>
    <t>GRAND TOTAL</t>
  </si>
  <si>
    <t>Crosswalk of 2011 Availability</t>
  </si>
  <si>
    <t>2011 Availability</t>
  </si>
  <si>
    <t xml:space="preserve">Increase/Decrease </t>
  </si>
  <si>
    <t>A: Organizational Chart</t>
  </si>
  <si>
    <t>B: Summary of Requirements</t>
  </si>
  <si>
    <t>C: Program Increases/Offsets By Decision Unit</t>
  </si>
  <si>
    <t>D: Resources by DOJ Strategic Goal and Strategic Objective</t>
  </si>
  <si>
    <t>E.  Justification for Base Adjustments</t>
  </si>
  <si>
    <t>FY 2013 Request</t>
  </si>
  <si>
    <t>2013 Current Services</t>
  </si>
  <si>
    <t>2013 Total Request</t>
  </si>
  <si>
    <t>2012 - 2013 Total Change</t>
  </si>
  <si>
    <t>2013 Adjustments to Base and Technical Adjustments</t>
  </si>
  <si>
    <t>2013 Increases</t>
  </si>
  <si>
    <t>2013 Offsets</t>
  </si>
  <si>
    <t>2013 Request</t>
  </si>
  <si>
    <t>F: Crosswalk of 2011 Availability</t>
  </si>
  <si>
    <t>2012 Availability</t>
  </si>
  <si>
    <t>Crosswalk of 2012 Availability</t>
  </si>
  <si>
    <t xml:space="preserve">     Total, Appropriated Positions</t>
  </si>
  <si>
    <t>2011 Actuals</t>
  </si>
  <si>
    <t>25.3 Purchases of goods &amp; services from Government accounts (Antennas, DHS Sec. Etc.)</t>
  </si>
  <si>
    <t>Increases:</t>
  </si>
  <si>
    <t>2012 
Enacted</t>
  </si>
  <si>
    <t>2012 Enacted</t>
  </si>
  <si>
    <t>FY 2013 Program Increases/Offsets By Decision Unit</t>
  </si>
  <si>
    <t>2011 Appropriation Enacted w/Rescissions</t>
  </si>
  <si>
    <t>2011 Enacted w/Rescissions</t>
  </si>
  <si>
    <t>2011 Appropriation Enacted</t>
  </si>
  <si>
    <t>2011
Enacted</t>
  </si>
  <si>
    <t xml:space="preserve">   2.1  Combat the threat, incidence, and prevalence of violent crime</t>
  </si>
  <si>
    <t xml:space="preserve">   2.4 Combat corruption, economic crimes, and international organized crime</t>
  </si>
  <si>
    <t xml:space="preserve">   2.5 Promote and protect Americans' civil rights</t>
  </si>
  <si>
    <t xml:space="preserve">   2.6 Protect the federal fisc and defend the interests of the United States</t>
  </si>
  <si>
    <t xml:space="preserve">   2.3  Combat the threat, trafficking, and use of illegal drugs and the diversion of
          licit drugs</t>
  </si>
  <si>
    <t xml:space="preserve">   2.2  Prevent and intervene in crimes against vulnerable populations, uphold the
          rights of, and improve services to, America's crime victims</t>
  </si>
  <si>
    <t>Goal 2: Prevent Crime, Protect the Rights of the 
             American People, and Enforce Federal Law</t>
  </si>
  <si>
    <t>G: Crosswalk of 2012 Availability</t>
  </si>
  <si>
    <t>Office of Legal Counsel</t>
  </si>
  <si>
    <t>ATB Transfers - Non-GRANTS</t>
  </si>
  <si>
    <t xml:space="preserve">     Subtotal Transfers</t>
  </si>
  <si>
    <t>Administrative Functions Consolidation</t>
  </si>
  <si>
    <t>EX, $145,700 - $199,700</t>
  </si>
  <si>
    <t>SL, $119,554 - $179,700</t>
  </si>
  <si>
    <t>SES, $119,554 - $179,700</t>
  </si>
  <si>
    <t>GS-10, $56,857 - $73,917</t>
  </si>
  <si>
    <t>25.6 Medical Care</t>
  </si>
  <si>
    <t>Footnote:  OLC's FY2011 obligations for 11.5 (SOC 1170) should be 169 (51 + 118).  Awards were posted after year end closeout</t>
  </si>
  <si>
    <t>42.0  Insurance Claims &amp; Indemnities</t>
  </si>
  <si>
    <r>
      <t>Base Pay Adjustment</t>
    </r>
    <r>
      <rPr>
        <sz val="9"/>
        <color indexed="8"/>
        <rFont val="Times New Roman"/>
        <family val="1"/>
      </rPr>
      <t xml:space="preserve">.  In FY 2013 an upward adjustment to OLC's base personnel funding is required.  The Office has experienced an upward shift in personnel costs since budgeted levels were last calculated for the FY2008 President's Budget; with most cost in oLC's budget being non-discretionary costs such as salary and rent, these upward costs cannot be absorbed by the base.  As a result, OLC will not be able to afford its positions and effectively carry out its mission without an upward adjustment to base of </t>
    </r>
    <r>
      <rPr>
        <u/>
        <sz val="9"/>
        <color indexed="8"/>
        <rFont val="Times New Roman"/>
        <family val="1"/>
      </rPr>
      <t>$200,000</t>
    </r>
    <r>
      <rPr>
        <sz val="9"/>
        <color indexed="8"/>
        <rFont val="Times New Roman"/>
        <family val="1"/>
      </rPr>
      <t>.</t>
    </r>
  </si>
  <si>
    <r>
      <t>2013 Pay Raise.</t>
    </r>
    <r>
      <rPr>
        <sz val="9"/>
        <rFont val="Times New Roman"/>
        <family val="1"/>
      </rPr>
      <t xml:space="preserve">  This request provides for a proposed 0.5 percent pay raise to be effective in January of 2013.  The increase only includes the general pay raise.  The amount request, </t>
    </r>
    <r>
      <rPr>
        <u/>
        <sz val="9"/>
        <rFont val="Times New Roman"/>
        <family val="1"/>
      </rPr>
      <t>$19,000</t>
    </r>
    <r>
      <rPr>
        <sz val="9"/>
        <rFont val="Times New Roman"/>
        <family val="1"/>
      </rPr>
      <t>, represents the pay amounts for 3/4 of the fiscal year plus appropriate benefits ($</t>
    </r>
    <r>
      <rPr>
        <u/>
        <sz val="9"/>
        <rFont val="Times New Roman"/>
        <family val="1"/>
      </rPr>
      <t>14,000</t>
    </r>
    <r>
      <rPr>
        <sz val="9"/>
        <rFont val="Times New Roman"/>
        <family val="1"/>
      </rPr>
      <t xml:space="preserve"> for pay and $</t>
    </r>
    <r>
      <rPr>
        <u/>
        <sz val="9"/>
        <rFont val="Times New Roman"/>
        <family val="1"/>
      </rPr>
      <t>5,000</t>
    </r>
    <r>
      <rPr>
        <sz val="9"/>
        <rFont val="Times New Roman"/>
        <family val="1"/>
      </rPr>
      <t xml:space="preserve"> for benefits.)</t>
    </r>
  </si>
  <si>
    <r>
      <t>Changes in Compensable Days</t>
    </r>
    <r>
      <rPr>
        <sz val="9"/>
        <color theme="1"/>
        <rFont val="Times New Roman"/>
        <family val="1"/>
      </rPr>
      <t xml:space="preserve">.  The decreased cost for one compensable day in FY 2013 compared to FY 2012 is calculated by dividing the FY 2012 estimated personnel compensation </t>
    </r>
    <r>
      <rPr>
        <u/>
        <sz val="9"/>
        <color theme="1"/>
        <rFont val="Times New Roman"/>
        <family val="1"/>
      </rPr>
      <t>$14,000</t>
    </r>
    <r>
      <rPr>
        <sz val="9"/>
        <color theme="1"/>
        <rFont val="Times New Roman"/>
        <family val="1"/>
      </rPr>
      <t xml:space="preserve"> and applicable benefits </t>
    </r>
    <r>
      <rPr>
        <u/>
        <sz val="9"/>
        <color theme="1"/>
        <rFont val="Times New Roman"/>
        <family val="1"/>
      </rPr>
      <t>$5,000</t>
    </r>
    <r>
      <rPr>
        <sz val="9"/>
        <color theme="1"/>
        <rFont val="Times New Roman"/>
        <family val="1"/>
      </rPr>
      <t xml:space="preserve"> by 261 compensable days.</t>
    </r>
  </si>
  <si>
    <r>
      <t>Retirement</t>
    </r>
    <r>
      <rPr>
        <sz val="9"/>
        <color theme="1"/>
        <rFont val="Times New Roman"/>
        <family val="1"/>
      </rPr>
      <t xml:space="preserve">.  Agency retirement contributions increase as employees under CSRS retire and are replaced by FERS employees.  Based on OPM government-wide estimates, we project that the DOJ workforce will convert from CSRS to FERS at a rate of 1.3 percent per year.  The requested increase of  </t>
    </r>
    <r>
      <rPr>
        <u/>
        <sz val="9"/>
        <color theme="1"/>
        <rFont val="Times New Roman"/>
        <family val="1"/>
      </rPr>
      <t>$7,000</t>
    </r>
    <r>
      <rPr>
        <sz val="9"/>
        <color theme="1"/>
        <rFont val="Times New Roman"/>
        <family val="1"/>
      </rPr>
      <t xml:space="preserve"> is necessary to meet our increased retirement obligations as a result of this conversion.</t>
    </r>
  </si>
  <si>
    <r>
      <t>General Services Administration (GSA) Rent.</t>
    </r>
    <r>
      <rPr>
        <sz val="9"/>
        <color indexed="8"/>
        <rFont val="Times New Roman"/>
        <family val="1"/>
      </rPr>
      <t xml:space="preserve">  GSA will continue to charge rental rates that approximate those charged to commercial tenants for equivalent space and related services.  The requested increase of </t>
    </r>
    <r>
      <rPr>
        <u/>
        <sz val="9"/>
        <color indexed="8"/>
        <rFont val="Times New Roman"/>
        <family val="1"/>
      </rPr>
      <t>$21,000</t>
    </r>
    <r>
      <rPr>
        <sz val="9"/>
        <color indexed="8"/>
        <rFont val="Times New Roman"/>
        <family val="1"/>
      </rPr>
      <t xml:space="preserve"> is required to meet our commitment to GSA.  The costs associated with GSA rent were derived through the use of an automated system, which uses the latest inventory data, including rate increases to be effective in FY 2013 for each building currently occupied by Department of Justice components, as well as the costs of new space to be occupied.  GSA provided data on the rate increases.</t>
    </r>
  </si>
  <si>
    <r>
      <t>FERS Rate Increase.</t>
    </r>
    <r>
      <rPr>
        <sz val="9"/>
        <rFont val="Times New Roman"/>
        <family val="1"/>
      </rPr>
      <t xml:space="preserve">  On June 11, 2010, the Board of Actuaries of the Civil Service Retirement System recommended a new set of economic assumptions for the Civil Service Retirement System (CSRS) and the Federal Employees Retirement System (FERS).  In accordance with this change, effective October 1, 2011 (FY 2012), the Normal Cost of Regular retirement under FERS will increase from the current level of 12.5% of pay o 12.7%.  The total FERS contribution fo r Law Enforcement retirement will increase from 27.0% to 27.6%.  This will result in new </t>
    </r>
    <r>
      <rPr>
        <i/>
        <sz val="9"/>
        <rFont val="Times New Roman"/>
        <family val="1"/>
      </rPr>
      <t>agency contribution</t>
    </r>
    <r>
      <rPr>
        <sz val="9"/>
        <rFont val="Times New Roman"/>
        <family val="1"/>
      </rPr>
      <t xml:space="preserve"> rates of 11.9% for normal costs (up from the current 11.7%) and 26.3% for law enforcement personnel (up from the current 25.7%).  The amount requested, </t>
    </r>
    <r>
      <rPr>
        <u/>
        <sz val="9"/>
        <rFont val="Times New Roman"/>
        <family val="1"/>
      </rPr>
      <t>$8,000</t>
    </r>
    <r>
      <rPr>
        <sz val="9"/>
        <rFont val="Times New Roman"/>
        <family val="1"/>
      </rPr>
      <t xml:space="preserve"> represents thefunds needed o cover this increase.</t>
    </r>
  </si>
  <si>
    <t>our commitment to DHS and other security costs.</t>
  </si>
  <si>
    <r>
      <t>Security Charges.</t>
    </r>
    <r>
      <rPr>
        <sz val="9"/>
        <rFont val="Times New Roman"/>
        <family val="1"/>
      </rPr>
      <t xml:space="preserve">  Guard Service includes those costs paid directly by DOJ and those paid to Department of Homeland Security (DHS).  The requested increase of </t>
    </r>
    <r>
      <rPr>
        <u/>
        <sz val="9"/>
        <rFont val="Times New Roman"/>
        <family val="1"/>
      </rPr>
      <t>$2,000</t>
    </r>
    <r>
      <rPr>
        <sz val="9"/>
        <rFont val="Times New Roman"/>
        <family val="1"/>
      </rPr>
      <t xml:space="preserve"> is required to meet </t>
    </r>
  </si>
  <si>
    <t>2011 Enacted</t>
  </si>
  <si>
    <t xml:space="preserve">2012 Enacted </t>
  </si>
  <si>
    <t>Total 2012 Enacted</t>
  </si>
  <si>
    <r>
      <rPr>
        <u/>
        <sz val="9"/>
        <rFont val="Times New Roman"/>
        <family val="1"/>
      </rPr>
      <t>Transfer from General Administration (GA) to Office of Legal Counsel (OLC):</t>
    </r>
    <r>
      <rPr>
        <sz val="9"/>
        <rFont val="Times New Roman"/>
        <family val="1"/>
      </rPr>
      <t xml:space="preserve">  A transfer of </t>
    </r>
    <r>
      <rPr>
        <u/>
        <sz val="9"/>
        <rFont val="Times New Roman"/>
        <family val="1"/>
      </rPr>
      <t>$29,000</t>
    </r>
    <r>
      <rPr>
        <sz val="9"/>
        <rFont val="Times New Roman"/>
        <family val="1"/>
      </rPr>
      <t xml:space="preserve"> is included in support of the Department's JCON and JCON S/TS programs which will be moved to the Working Capital Fund and provided as a billable service in FY 2013.</t>
    </r>
  </si>
  <si>
    <r>
      <t xml:space="preserve">Transfer from Office of Legal Counsel to General Administration (GA):  </t>
    </r>
    <r>
      <rPr>
        <sz val="9"/>
        <rFont val="Times New Roman"/>
        <family val="1"/>
      </rPr>
      <t xml:space="preserve">The Office of Legal Counsel (OLC) transfer for the Office of Information Policy (OIP) into the General Administration appropriation will centralize appropriated funding and eliminate the current reimbursable financing process.  The centralization of the funding is administratively advantageous because it eliminates the paper intensive reimbursement process.  The FY2012 transfer amounts for IOP are based on the FY2010 actual costs plus standard inflation per year (the average incrase over the past three years) to bridge to FY2012 amounts.  The amount per component is based on the average of total costs paid by that component since 2007.  OIP transfer amount for OLC is </t>
    </r>
    <r>
      <rPr>
        <u/>
        <sz val="9"/>
        <rFont val="Times New Roman"/>
        <family val="1"/>
      </rPr>
      <t>$33,000</t>
    </r>
    <r>
      <rPr>
        <sz val="9"/>
        <rFont val="Times New Roman"/>
        <family val="1"/>
      </rPr>
      <t>.</t>
    </r>
  </si>
  <si>
    <t>FY 2011 Enacted Without Balance Rescissions</t>
  </si>
  <si>
    <t>FY 2012 Enacted Without Balance Rescissions</t>
  </si>
  <si>
    <t>2012 
Availability</t>
  </si>
  <si>
    <t xml:space="preserve">NOTE:  All FTE numbers in this table reflect authorized FTE, which is the total number of FTE available to a component. Because the FY 2013 President’s Budget Appendix builds the FTE request using actual FTE rather than authorized, it may not match the FY 2012 FTE enacted and FY 2013 FTE request reflected in this table.  </t>
  </si>
  <si>
    <r>
      <t xml:space="preserve">Transfer from Office of Legal Counsel (OLC) to General Administration (GA): </t>
    </r>
    <r>
      <rPr>
        <sz val="9"/>
        <rFont val="Times New Roman"/>
        <family val="1"/>
      </rPr>
      <t xml:space="preserve"> The Office of Legal Counsel (OLC) transfer for the Professional Responsibility Advisory Office (PRAO) into the General Administration appropriation will centralize appropriated funding and eliminate the current reimbursable financing process.  The centralization of the funding is administratively advantageous because it eliminates the paper intensive reimbursement process.  The FY2012 transfer amounts for PRAO are based on the FY2010 actual costs plus standard inflation per year (the average incrase over the past three years) to bridge to FY2012 amounts.  The amount per component is based on the average of total costs paid by that component since 2007.  PRAO transfer amount fo OLC is </t>
    </r>
    <r>
      <rPr>
        <u/>
        <sz val="9"/>
        <rFont val="Times New Roman"/>
        <family val="1"/>
      </rPr>
      <t>$9,000.</t>
    </r>
  </si>
  <si>
    <t>Transfers - GA (JCON and JCON S/TS) - to Office of Legal Counsel (OLC)</t>
  </si>
  <si>
    <t>Transfers - Office of Legal Counsel(OLC) - to GA (Office of Information Policy - OIP)</t>
  </si>
  <si>
    <t>Transfers - Office of Legal Counsel (OLC) - to GA (Professional Responsibility Advisory Office - PRAO)</t>
  </si>
  <si>
    <t>Unobligated balance, expiring</t>
  </si>
</sst>
</file>

<file path=xl/styles.xml><?xml version="1.0" encoding="utf-8"?>
<styleSheet xmlns="http://schemas.openxmlformats.org/spreadsheetml/2006/main">
  <numFmts count="8">
    <numFmt numFmtId="5" formatCode="&quot;$&quot;#,##0_);\(&quot;$&quot;#,##0\)"/>
    <numFmt numFmtId="44" formatCode="_(&quot;$&quot;* #,##0.00_);_(&quot;$&quot;* \(#,##0.00\);_(&quot;$&quot;* &quot;-&quot;??_);_(@_)"/>
    <numFmt numFmtId="43" formatCode="_(* #,##0.00_);_(* \(#,##0.00\);_(* &quot;-&quot;??_);_(@_)"/>
    <numFmt numFmtId="164" formatCode="&quot;$&quot;#,##0"/>
    <numFmt numFmtId="165" formatCode="_(* #,##0_);_(* \(#,##0\);_(* &quot;....&quot;_);_(@_)"/>
    <numFmt numFmtId="167" formatCode="_(* #,##0_);_(* \(#,##0\);_(* &quot;-&quot;??_);_(@_)"/>
    <numFmt numFmtId="168" formatCode="_(&quot;$&quot;* #,##0_);_(&quot;$&quot;* \(#,##0\);_(&quot;$&quot;* &quot;-&quot;??_);_(@_)"/>
    <numFmt numFmtId="170" formatCode="0_);\(0\)"/>
  </numFmts>
  <fonts count="69">
    <font>
      <sz val="12"/>
      <name val="Arial"/>
    </font>
    <font>
      <sz val="12"/>
      <name val="TimesNewRomanPS"/>
    </font>
    <font>
      <sz val="12"/>
      <name val="Times New Roman"/>
      <family val="1"/>
    </font>
    <font>
      <sz val="12"/>
      <name val="Times New Roman"/>
      <family val="1"/>
    </font>
    <font>
      <sz val="12"/>
      <name val="Times New Roman"/>
      <family val="1"/>
    </font>
    <font>
      <sz val="10"/>
      <color indexed="8"/>
      <name val="Times New Roman"/>
      <family val="1"/>
    </font>
    <font>
      <i/>
      <sz val="10"/>
      <color indexed="8"/>
      <name val="Times New Roman"/>
      <family val="1"/>
    </font>
    <font>
      <sz val="10"/>
      <name val="Times New Roman"/>
      <family val="1"/>
    </font>
    <font>
      <b/>
      <sz val="14"/>
      <name val="Times New Roman"/>
      <family val="1"/>
    </font>
    <font>
      <sz val="9"/>
      <color indexed="8"/>
      <name val="Times New Roman"/>
      <family val="1"/>
    </font>
    <font>
      <sz val="13"/>
      <name val="Times New Roman"/>
      <family val="1"/>
    </font>
    <font>
      <sz val="8"/>
      <color indexed="8"/>
      <name val="Times New Roman"/>
      <family val="1"/>
    </font>
    <font>
      <b/>
      <sz val="12"/>
      <name val="Arial"/>
      <family val="2"/>
    </font>
    <font>
      <sz val="12"/>
      <name val="Arial"/>
      <family val="2"/>
    </font>
    <font>
      <sz val="10"/>
      <name val="Arial"/>
      <family val="2"/>
    </font>
    <font>
      <b/>
      <sz val="12"/>
      <name val="Times New Roman"/>
      <family val="1"/>
    </font>
    <font>
      <b/>
      <sz val="16"/>
      <name val="Times New Roman"/>
      <family val="1"/>
    </font>
    <font>
      <sz val="10"/>
      <name val="Arial"/>
      <family val="2"/>
    </font>
    <font>
      <b/>
      <u/>
      <sz val="12"/>
      <name val="Arial"/>
      <family val="2"/>
    </font>
    <font>
      <b/>
      <sz val="10"/>
      <name val="Times New Roman"/>
      <family val="1"/>
    </font>
    <font>
      <sz val="14"/>
      <name val="Times New Roman"/>
      <family val="1"/>
    </font>
    <font>
      <sz val="12"/>
      <color indexed="8"/>
      <name val="Times New Roman"/>
      <family val="1"/>
    </font>
    <font>
      <b/>
      <sz val="12"/>
      <color indexed="8"/>
      <name val="Times New Roman"/>
      <family val="1"/>
    </font>
    <font>
      <sz val="14"/>
      <name val="Arial"/>
      <family val="2"/>
    </font>
    <font>
      <b/>
      <sz val="10"/>
      <color indexed="8"/>
      <name val="Times New Roman"/>
      <family val="1"/>
    </font>
    <font>
      <b/>
      <sz val="11"/>
      <color indexed="8"/>
      <name val="Times New Roman"/>
      <family val="1"/>
    </font>
    <font>
      <b/>
      <sz val="11"/>
      <name val="Times New Roman"/>
      <family val="1"/>
    </font>
    <font>
      <sz val="8"/>
      <name val="Arial"/>
      <family val="2"/>
    </font>
    <font>
      <sz val="9"/>
      <name val="Times New Roman"/>
      <family val="1"/>
    </font>
    <font>
      <b/>
      <sz val="18"/>
      <name val="Times New Roman"/>
      <family val="1"/>
    </font>
    <font>
      <sz val="18"/>
      <name val="Times New Roman"/>
      <family val="1"/>
    </font>
    <font>
      <b/>
      <sz val="14"/>
      <color indexed="8"/>
      <name val="Times New Roman"/>
      <family val="1"/>
    </font>
    <font>
      <b/>
      <sz val="16"/>
      <color indexed="8"/>
      <name val="Times New Roman"/>
      <family val="1"/>
    </font>
    <font>
      <sz val="14"/>
      <color indexed="8"/>
      <name val="Times New Roman"/>
      <family val="1"/>
    </font>
    <font>
      <u/>
      <sz val="9"/>
      <name val="Times New Roman"/>
      <family val="1"/>
    </font>
    <font>
      <b/>
      <i/>
      <sz val="10"/>
      <name val="Arial"/>
      <family val="2"/>
    </font>
    <font>
      <i/>
      <sz val="10"/>
      <name val="Arial"/>
      <family val="2"/>
    </font>
    <font>
      <u/>
      <sz val="9"/>
      <color indexed="8"/>
      <name val="Times New Roman"/>
      <family val="1"/>
    </font>
    <font>
      <sz val="8"/>
      <name val="Arial"/>
      <family val="2"/>
    </font>
    <font>
      <sz val="9"/>
      <name val="Arial"/>
      <family val="2"/>
    </font>
    <font>
      <sz val="12"/>
      <color indexed="9"/>
      <name val="Arial"/>
      <family val="2"/>
    </font>
    <font>
      <sz val="12"/>
      <color indexed="9"/>
      <name val="Times New Roman"/>
      <family val="1"/>
    </font>
    <font>
      <sz val="10"/>
      <color indexed="9"/>
      <name val="Times New Roman"/>
      <family val="1"/>
    </font>
    <font>
      <sz val="10"/>
      <color indexed="9"/>
      <name val="Arial"/>
      <family val="2"/>
    </font>
    <font>
      <sz val="8"/>
      <color indexed="9"/>
      <name val="Arial"/>
      <family val="2"/>
    </font>
    <font>
      <sz val="8"/>
      <color indexed="9"/>
      <name val="Arial"/>
      <family val="2"/>
    </font>
    <font>
      <sz val="8"/>
      <name val="Times New Roman"/>
      <family val="1"/>
    </font>
    <font>
      <sz val="8"/>
      <color indexed="9"/>
      <name val="Times New Roman"/>
      <family val="1"/>
    </font>
    <font>
      <sz val="8"/>
      <color indexed="9"/>
      <name val="Times New Roman"/>
      <family val="1"/>
    </font>
    <font>
      <sz val="8"/>
      <name val="Times New Roman"/>
      <family val="1"/>
    </font>
    <font>
      <sz val="12"/>
      <name val="Arial"/>
      <family val="2"/>
    </font>
    <font>
      <sz val="16"/>
      <name val="Arial"/>
      <family val="2"/>
    </font>
    <font>
      <b/>
      <sz val="12"/>
      <color indexed="9"/>
      <name val="Arial"/>
      <family val="2"/>
    </font>
    <font>
      <b/>
      <sz val="9"/>
      <name val="Times New Roman"/>
      <family val="1"/>
    </font>
    <font>
      <b/>
      <u/>
      <sz val="9"/>
      <name val="Times New Roman"/>
      <family val="1"/>
    </font>
    <font>
      <sz val="16"/>
      <name val="Times New Roman"/>
      <family val="1"/>
    </font>
    <font>
      <u/>
      <sz val="10"/>
      <name val="Times New Roman"/>
      <family val="1"/>
    </font>
    <font>
      <b/>
      <sz val="10"/>
      <name val="Arial"/>
      <family val="2"/>
    </font>
    <font>
      <b/>
      <u/>
      <sz val="12"/>
      <name val="Times New Roman"/>
      <family val="1"/>
    </font>
    <font>
      <sz val="10"/>
      <name val="Arial"/>
      <family val="2"/>
    </font>
    <font>
      <sz val="12"/>
      <color theme="0"/>
      <name val="Arial"/>
      <family val="2"/>
    </font>
    <font>
      <b/>
      <u/>
      <sz val="14"/>
      <name val="Times New Roman"/>
      <family val="1"/>
    </font>
    <font>
      <u/>
      <sz val="9"/>
      <color theme="1"/>
      <name val="Times New Roman"/>
      <family val="1"/>
    </font>
    <font>
      <sz val="9"/>
      <color theme="1"/>
      <name val="Times New Roman"/>
      <family val="1"/>
    </font>
    <font>
      <sz val="12"/>
      <color theme="1"/>
      <name val="Arial"/>
      <family val="2"/>
    </font>
    <font>
      <b/>
      <sz val="14"/>
      <name val="Arial"/>
      <family val="2"/>
    </font>
    <font>
      <b/>
      <sz val="10"/>
      <color rgb="FFC00000"/>
      <name val="Arial"/>
      <family val="2"/>
    </font>
    <font>
      <i/>
      <sz val="9"/>
      <name val="Times New Roman"/>
      <family val="1"/>
    </font>
    <font>
      <sz val="12"/>
      <color rgb="FF000000"/>
      <name val="Calibri"/>
      <family val="2"/>
    </font>
  </fonts>
  <fills count="5">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rgb="FFFFFF00"/>
        <bgColor indexed="64"/>
      </patternFill>
    </fill>
  </fills>
  <borders count="103">
    <border>
      <left/>
      <right/>
      <top/>
      <bottom/>
      <diagonal/>
    </border>
    <border>
      <left style="thin">
        <color indexed="64"/>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bottom style="hair">
        <color indexed="64"/>
      </bottom>
      <diagonal/>
    </border>
    <border>
      <left style="thin">
        <color indexed="64"/>
      </left>
      <right style="thin">
        <color indexed="64"/>
      </right>
      <top/>
      <bottom style="thin">
        <color indexed="8"/>
      </bottom>
      <diagonal/>
    </border>
    <border>
      <left style="thin">
        <color indexed="64"/>
      </left>
      <right style="thin">
        <color indexed="64"/>
      </right>
      <top/>
      <bottom style="thin">
        <color indexed="23"/>
      </bottom>
      <diagonal/>
    </border>
    <border>
      <left style="thin">
        <color indexed="64"/>
      </left>
      <right style="thin">
        <color indexed="64"/>
      </right>
      <top style="thin">
        <color indexed="23"/>
      </top>
      <bottom style="thin">
        <color indexed="64"/>
      </bottom>
      <diagonal/>
    </border>
    <border>
      <left/>
      <right style="thin">
        <color indexed="64"/>
      </right>
      <top style="thin">
        <color indexed="64"/>
      </top>
      <bottom style="thin">
        <color indexed="64"/>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hair">
        <color indexed="64"/>
      </top>
      <bottom style="medium">
        <color indexed="64"/>
      </bottom>
      <diagonal/>
    </border>
    <border>
      <left/>
      <right style="thin">
        <color indexed="64"/>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bottom style="thin">
        <color indexed="23"/>
      </bottom>
      <diagonal/>
    </border>
    <border>
      <left/>
      <right/>
      <top style="hair">
        <color indexed="64"/>
      </top>
      <bottom style="medium">
        <color indexed="64"/>
      </bottom>
      <diagonal/>
    </border>
    <border>
      <left style="thin">
        <color indexed="64"/>
      </left>
      <right/>
      <top style="thin">
        <color indexed="23"/>
      </top>
      <bottom style="thin">
        <color indexed="23"/>
      </bottom>
      <diagonal/>
    </border>
    <border>
      <left style="thin">
        <color indexed="64"/>
      </left>
      <right/>
      <top style="thin">
        <color indexed="23"/>
      </top>
      <bottom style="hair">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hair">
        <color indexed="64"/>
      </bottom>
      <diagonal/>
    </border>
    <border>
      <left style="thin">
        <color indexed="64"/>
      </left>
      <right/>
      <top style="thin">
        <color indexed="64"/>
      </top>
      <bottom style="hair">
        <color indexed="64"/>
      </bottom>
      <diagonal/>
    </border>
    <border>
      <left style="thin">
        <color indexed="64"/>
      </left>
      <right/>
      <top style="thin">
        <color indexed="64"/>
      </top>
      <bottom/>
      <diagonal/>
    </border>
    <border>
      <left style="thin">
        <color indexed="64"/>
      </left>
      <right/>
      <top style="hair">
        <color indexed="64"/>
      </top>
      <bottom/>
      <diagonal/>
    </border>
    <border>
      <left/>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hair">
        <color indexed="64"/>
      </top>
      <bottom/>
      <diagonal/>
    </border>
    <border>
      <left/>
      <right style="thin">
        <color indexed="64"/>
      </right>
      <top style="hair">
        <color indexed="64"/>
      </top>
      <bottom/>
      <diagonal/>
    </border>
    <border>
      <left style="thin">
        <color indexed="64"/>
      </left>
      <right style="thin">
        <color indexed="64"/>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right style="thin">
        <color indexed="64"/>
      </right>
      <top style="hair">
        <color indexed="64"/>
      </top>
      <bottom style="hair">
        <color indexed="64"/>
      </bottom>
      <diagonal/>
    </border>
    <border>
      <left/>
      <right style="thin">
        <color indexed="64"/>
      </right>
      <top style="thin">
        <color indexed="64"/>
      </top>
      <bottom/>
      <diagonal/>
    </border>
    <border>
      <left style="thin">
        <color indexed="64"/>
      </left>
      <right/>
      <top/>
      <bottom style="thin">
        <color indexed="23"/>
      </bottom>
      <diagonal/>
    </border>
    <border>
      <left/>
      <right/>
      <top/>
      <bottom style="thin">
        <color indexed="23"/>
      </bottom>
      <diagonal/>
    </border>
    <border>
      <left style="thin">
        <color indexed="64"/>
      </left>
      <right style="thin">
        <color indexed="64"/>
      </right>
      <top/>
      <bottom style="medium">
        <color indexed="64"/>
      </bottom>
      <diagonal/>
    </border>
    <border>
      <left style="thin">
        <color indexed="64"/>
      </left>
      <right/>
      <top/>
      <bottom style="thin">
        <color indexed="8"/>
      </bottom>
      <diagonal/>
    </border>
    <border>
      <left/>
      <right/>
      <top/>
      <bottom style="thin">
        <color indexed="8"/>
      </bottom>
      <diagonal/>
    </border>
    <border>
      <left/>
      <right/>
      <top style="thin">
        <color indexed="23"/>
      </top>
      <bottom style="hair">
        <color indexed="64"/>
      </bottom>
      <diagonal/>
    </border>
    <border>
      <left/>
      <right/>
      <top style="thin">
        <color indexed="23"/>
      </top>
      <bottom style="thin">
        <color indexed="23"/>
      </bottom>
      <diagonal/>
    </border>
    <border>
      <left style="thin">
        <color indexed="64"/>
      </left>
      <right/>
      <top style="thin">
        <color indexed="23"/>
      </top>
      <bottom style="thin">
        <color indexed="64"/>
      </bottom>
      <diagonal/>
    </border>
    <border>
      <left/>
      <right/>
      <top style="thin">
        <color indexed="23"/>
      </top>
      <bottom style="thin">
        <color indexed="64"/>
      </bottom>
      <diagonal/>
    </border>
    <border>
      <left/>
      <right/>
      <top style="thin">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8"/>
      </top>
      <bottom/>
      <diagonal/>
    </border>
    <border>
      <left style="thin">
        <color indexed="8"/>
      </left>
      <right style="thin">
        <color indexed="64"/>
      </right>
      <top style="thin">
        <color indexed="8"/>
      </top>
      <bottom/>
      <diagonal/>
    </border>
    <border>
      <left style="thin">
        <color indexed="8"/>
      </left>
      <right style="thin">
        <color indexed="64"/>
      </right>
      <top/>
      <bottom style="thin">
        <color indexed="23"/>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style="thin">
        <color indexed="8"/>
      </top>
      <bottom style="thin">
        <color indexed="64"/>
      </bottom>
      <diagonal/>
    </border>
    <border>
      <left/>
      <right style="thin">
        <color indexed="8"/>
      </right>
      <top style="thin">
        <color indexed="8"/>
      </top>
      <bottom style="thin">
        <color indexed="64"/>
      </bottom>
      <diagonal/>
    </border>
    <border>
      <left style="thin">
        <color indexed="8"/>
      </left>
      <right style="thin">
        <color indexed="64"/>
      </right>
      <top/>
      <bottom style="thin">
        <color indexed="8"/>
      </bottom>
      <diagonal/>
    </border>
    <border>
      <left style="thin">
        <color indexed="64"/>
      </left>
      <right style="thin">
        <color indexed="8"/>
      </right>
      <top style="thin">
        <color indexed="8"/>
      </top>
      <bottom/>
      <diagonal/>
    </border>
    <border>
      <left style="thin">
        <color indexed="64"/>
      </left>
      <right style="thin">
        <color indexed="8"/>
      </right>
      <top/>
      <bottom style="thin">
        <color indexed="8"/>
      </bottom>
      <diagonal/>
    </border>
    <border>
      <left style="thin">
        <color indexed="64"/>
      </left>
      <right/>
      <top style="thin">
        <color indexed="8"/>
      </top>
      <bottom/>
      <diagonal/>
    </border>
    <border>
      <left style="thin">
        <color indexed="64"/>
      </left>
      <right style="thin">
        <color indexed="64"/>
      </right>
      <top style="medium">
        <color indexed="64"/>
      </top>
      <bottom/>
      <diagonal/>
    </border>
    <border>
      <left/>
      <right/>
      <top style="thin">
        <color indexed="64"/>
      </top>
      <bottom style="hair">
        <color indexed="64"/>
      </bottom>
      <diagonal/>
    </border>
    <border>
      <left style="thin">
        <color indexed="64"/>
      </left>
      <right style="thin">
        <color indexed="64"/>
      </right>
      <top style="thin">
        <color indexed="64"/>
      </top>
      <bottom style="medium">
        <color indexed="64"/>
      </bottom>
      <diagonal/>
    </border>
    <border>
      <left style="hair">
        <color indexed="64"/>
      </left>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hair">
        <color indexed="64"/>
      </right>
      <top style="medium">
        <color indexed="64"/>
      </top>
      <bottom style="thin">
        <color indexed="64"/>
      </bottom>
      <diagonal/>
    </border>
    <border>
      <left style="thin">
        <color indexed="64"/>
      </left>
      <right/>
      <top style="hair">
        <color indexed="23"/>
      </top>
      <bottom style="hair">
        <color indexed="23"/>
      </bottom>
      <diagonal/>
    </border>
    <border>
      <left style="thin">
        <color indexed="23"/>
      </left>
      <right style="thin">
        <color indexed="23"/>
      </right>
      <top style="hair">
        <color indexed="23"/>
      </top>
      <bottom style="hair">
        <color indexed="23"/>
      </bottom>
      <diagonal/>
    </border>
    <border>
      <left style="thin">
        <color indexed="23"/>
      </left>
      <right style="thin">
        <color indexed="64"/>
      </right>
      <top style="hair">
        <color indexed="23"/>
      </top>
      <bottom style="hair">
        <color indexed="23"/>
      </bottom>
      <diagonal/>
    </border>
    <border>
      <left style="thin">
        <color indexed="64"/>
      </left>
      <right style="hair">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8"/>
      </left>
      <right style="thin">
        <color indexed="8"/>
      </right>
      <top style="thin">
        <color indexed="64"/>
      </top>
      <bottom/>
      <diagonal/>
    </border>
    <border>
      <left style="thin">
        <color indexed="8"/>
      </left>
      <right style="thin">
        <color indexed="8"/>
      </right>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style="hair">
        <color indexed="64"/>
      </top>
      <bottom style="hair">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medium">
        <color indexed="64"/>
      </bottom>
      <diagonal/>
    </border>
    <border>
      <left/>
      <right style="thin">
        <color indexed="64"/>
      </right>
      <top style="thin">
        <color indexed="23"/>
      </top>
      <bottom style="thin">
        <color indexed="23"/>
      </bottom>
      <diagonal/>
    </border>
    <border>
      <left/>
      <right style="medium">
        <color indexed="64"/>
      </right>
      <top/>
      <bottom style="hair">
        <color indexed="64"/>
      </bottom>
      <diagonal/>
    </border>
  </borders>
  <cellStyleXfs count="9">
    <xf numFmtId="0" fontId="0" fillId="0" borderId="0"/>
    <xf numFmtId="43" fontId="17" fillId="0" borderId="0" applyFont="0" applyFill="0" applyBorder="0" applyAlignment="0" applyProtection="0"/>
    <xf numFmtId="43" fontId="14" fillId="0" borderId="0" applyFont="0" applyFill="0" applyBorder="0" applyAlignment="0" applyProtection="0"/>
    <xf numFmtId="44" fontId="17" fillId="0" borderId="0" applyFont="0" applyFill="0" applyBorder="0" applyAlignment="0" applyProtection="0"/>
    <xf numFmtId="44" fontId="14" fillId="0" borderId="0" applyFont="0" applyFill="0" applyBorder="0" applyAlignment="0" applyProtection="0"/>
    <xf numFmtId="0" fontId="13" fillId="0" borderId="0"/>
    <xf numFmtId="0" fontId="59" fillId="0" borderId="0"/>
    <xf numFmtId="0" fontId="17" fillId="0" borderId="0"/>
    <xf numFmtId="0" fontId="17" fillId="0" borderId="0"/>
  </cellStyleXfs>
  <cellXfs count="576">
    <xf numFmtId="0" fontId="0" fillId="0" borderId="0" xfId="0"/>
    <xf numFmtId="165" fontId="1" fillId="0" borderId="0" xfId="0" applyNumberFormat="1" applyFont="1" applyAlignment="1"/>
    <xf numFmtId="165" fontId="4" fillId="0" borderId="0" xfId="0" applyNumberFormat="1" applyFont="1"/>
    <xf numFmtId="3" fontId="4" fillId="0" borderId="0" xfId="0" applyNumberFormat="1" applyFont="1" applyAlignment="1"/>
    <xf numFmtId="165" fontId="7" fillId="0" borderId="0" xfId="0" applyNumberFormat="1" applyFont="1" applyAlignment="1"/>
    <xf numFmtId="165" fontId="4" fillId="0" borderId="0" xfId="0" applyNumberFormat="1" applyFont="1" applyAlignment="1"/>
    <xf numFmtId="165" fontId="3" fillId="0" borderId="0" xfId="0" applyNumberFormat="1" applyFont="1" applyAlignment="1"/>
    <xf numFmtId="165" fontId="3" fillId="0" borderId="0" xfId="0" applyNumberFormat="1" applyFont="1" applyBorder="1" applyAlignment="1"/>
    <xf numFmtId="165" fontId="0" fillId="0" borderId="0" xfId="0" applyNumberFormat="1"/>
    <xf numFmtId="165" fontId="0" fillId="0" borderId="0" xfId="0" applyNumberFormat="1" applyBorder="1"/>
    <xf numFmtId="165" fontId="5" fillId="2" borderId="0" xfId="0" applyNumberFormat="1" applyFont="1" applyFill="1" applyAlignment="1"/>
    <xf numFmtId="165" fontId="5" fillId="2" borderId="0" xfId="0" applyNumberFormat="1" applyFont="1" applyFill="1" applyBorder="1" applyAlignment="1"/>
    <xf numFmtId="165" fontId="6" fillId="2" borderId="0" xfId="0" applyNumberFormat="1" applyFont="1" applyFill="1" applyBorder="1" applyAlignment="1"/>
    <xf numFmtId="165" fontId="11" fillId="2" borderId="0" xfId="0" applyNumberFormat="1" applyFont="1" applyFill="1" applyAlignment="1"/>
    <xf numFmtId="165" fontId="4" fillId="0" borderId="0" xfId="0" applyNumberFormat="1" applyFont="1" applyAlignment="1">
      <alignment horizontal="right"/>
    </xf>
    <xf numFmtId="165" fontId="2" fillId="0" borderId="0" xfId="0" applyNumberFormat="1" applyFont="1" applyAlignment="1"/>
    <xf numFmtId="165" fontId="4" fillId="0" borderId="0" xfId="0" applyNumberFormat="1" applyFont="1" applyBorder="1"/>
    <xf numFmtId="0" fontId="17" fillId="0" borderId="0" xfId="7"/>
    <xf numFmtId="0" fontId="19" fillId="0" borderId="2" xfId="7" applyFont="1" applyBorder="1" applyAlignment="1">
      <alignment horizontal="center"/>
    </xf>
    <xf numFmtId="0" fontId="19" fillId="0" borderId="3" xfId="7" applyFont="1" applyBorder="1" applyAlignment="1">
      <alignment horizontal="center"/>
    </xf>
    <xf numFmtId="0" fontId="0" fillId="0" borderId="0" xfId="0" applyBorder="1" applyAlignment="1">
      <alignment vertical="top" wrapText="1"/>
    </xf>
    <xf numFmtId="0" fontId="28" fillId="0" borderId="0" xfId="0" applyFont="1"/>
    <xf numFmtId="165" fontId="1" fillId="0" borderId="0" xfId="0" applyNumberFormat="1" applyFont="1" applyFill="1" applyAlignment="1"/>
    <xf numFmtId="0" fontId="7" fillId="0" borderId="9" xfId="7" applyFont="1" applyBorder="1"/>
    <xf numFmtId="3" fontId="4" fillId="0" borderId="10" xfId="0" applyNumberFormat="1" applyFont="1" applyBorder="1" applyAlignment="1"/>
    <xf numFmtId="0" fontId="17" fillId="0" borderId="0" xfId="7" applyBorder="1"/>
    <xf numFmtId="165" fontId="4" fillId="0" borderId="0" xfId="0" applyNumberFormat="1" applyFont="1" applyFill="1" applyAlignment="1"/>
    <xf numFmtId="165" fontId="5" fillId="3" borderId="0" xfId="0" applyNumberFormat="1" applyFont="1" applyFill="1" applyAlignment="1">
      <alignment horizontal="right"/>
    </xf>
    <xf numFmtId="165" fontId="5" fillId="3" borderId="0" xfId="0" applyNumberFormat="1" applyFont="1" applyFill="1" applyAlignment="1"/>
    <xf numFmtId="5" fontId="24" fillId="2" borderId="11" xfId="0" applyNumberFormat="1" applyFont="1" applyFill="1" applyBorder="1" applyAlignment="1"/>
    <xf numFmtId="5" fontId="24" fillId="2" borderId="10" xfId="0" applyNumberFormat="1" applyFont="1" applyFill="1" applyBorder="1" applyAlignment="1"/>
    <xf numFmtId="0" fontId="0" fillId="0" borderId="0" xfId="0" applyBorder="1" applyAlignment="1">
      <alignment horizontal="center"/>
    </xf>
    <xf numFmtId="0" fontId="28" fillId="0" borderId="0" xfId="0" applyFont="1" applyBorder="1" applyAlignment="1">
      <alignment horizontal="center"/>
    </xf>
    <xf numFmtId="0" fontId="0" fillId="0" borderId="0" xfId="0" applyAlignment="1">
      <alignment horizontal="center"/>
    </xf>
    <xf numFmtId="0" fontId="7" fillId="0" borderId="12" xfId="7" applyFont="1" applyBorder="1"/>
    <xf numFmtId="0" fontId="17" fillId="0" borderId="9" xfId="7" applyBorder="1"/>
    <xf numFmtId="3" fontId="15" fillId="0" borderId="0" xfId="0" applyNumberFormat="1" applyFont="1" applyAlignment="1">
      <alignment horizontal="centerContinuous"/>
    </xf>
    <xf numFmtId="165" fontId="15" fillId="0" borderId="0" xfId="0" applyNumberFormat="1" applyFont="1" applyAlignment="1">
      <alignment horizontal="centerContinuous"/>
    </xf>
    <xf numFmtId="0" fontId="13" fillId="3" borderId="0" xfId="0" applyFont="1" applyFill="1" applyBorder="1" applyAlignment="1">
      <alignment vertical="top" wrapText="1"/>
    </xf>
    <xf numFmtId="165" fontId="5" fillId="0" borderId="0" xfId="0" applyNumberFormat="1" applyFont="1" applyFill="1" applyBorder="1" applyAlignment="1"/>
    <xf numFmtId="0" fontId="13" fillId="3" borderId="0" xfId="0" applyFont="1" applyFill="1" applyAlignment="1"/>
    <xf numFmtId="0" fontId="14" fillId="3" borderId="0" xfId="7" applyFont="1" applyFill="1"/>
    <xf numFmtId="0" fontId="36" fillId="0" borderId="0" xfId="7" applyFont="1" applyFill="1" applyAlignment="1"/>
    <xf numFmtId="0" fontId="35" fillId="0" borderId="0" xfId="7" applyFont="1" applyFill="1" applyAlignment="1"/>
    <xf numFmtId="164" fontId="22" fillId="2" borderId="10" xfId="0" applyNumberFormat="1" applyFont="1" applyFill="1" applyBorder="1" applyAlignment="1"/>
    <xf numFmtId="165" fontId="41" fillId="0" borderId="0" xfId="0" applyNumberFormat="1" applyFont="1" applyAlignment="1"/>
    <xf numFmtId="165" fontId="42" fillId="2" borderId="0" xfId="0" applyNumberFormat="1" applyFont="1" applyFill="1" applyAlignment="1"/>
    <xf numFmtId="0" fontId="43" fillId="0" borderId="0" xfId="7" applyFont="1"/>
    <xf numFmtId="170" fontId="24" fillId="2" borderId="14" xfId="0" applyNumberFormat="1" applyFont="1" applyFill="1" applyBorder="1" applyAlignment="1"/>
    <xf numFmtId="0" fontId="45" fillId="0" borderId="0" xfId="0" applyFont="1"/>
    <xf numFmtId="165" fontId="44" fillId="0" borderId="0" xfId="0" applyNumberFormat="1" applyFont="1"/>
    <xf numFmtId="165" fontId="27" fillId="0" borderId="0" xfId="0" applyNumberFormat="1" applyFont="1"/>
    <xf numFmtId="165" fontId="27" fillId="0" borderId="0" xfId="0" applyNumberFormat="1" applyFont="1" applyAlignment="1"/>
    <xf numFmtId="0" fontId="27" fillId="0" borderId="0" xfId="0" applyFont="1"/>
    <xf numFmtId="165" fontId="45" fillId="0" borderId="0" xfId="0" applyNumberFormat="1" applyFont="1"/>
    <xf numFmtId="165" fontId="45" fillId="0" borderId="0" xfId="0" applyNumberFormat="1" applyFont="1" applyBorder="1"/>
    <xf numFmtId="165" fontId="48" fillId="0" borderId="0" xfId="0" applyNumberFormat="1" applyFont="1" applyAlignment="1"/>
    <xf numFmtId="165" fontId="49" fillId="0" borderId="0" xfId="0" applyNumberFormat="1" applyFont="1" applyAlignment="1"/>
    <xf numFmtId="3" fontId="47" fillId="0" borderId="0" xfId="0" applyNumberFormat="1" applyFont="1" applyAlignment="1"/>
    <xf numFmtId="3" fontId="46" fillId="0" borderId="0" xfId="0" applyNumberFormat="1" applyFont="1" applyAlignment="1"/>
    <xf numFmtId="0" fontId="45" fillId="0" borderId="0" xfId="7" applyFont="1"/>
    <xf numFmtId="0" fontId="38" fillId="0" borderId="0" xfId="7" applyFont="1"/>
    <xf numFmtId="37" fontId="4" fillId="0" borderId="8" xfId="0" applyNumberFormat="1" applyFont="1" applyBorder="1" applyAlignment="1"/>
    <xf numFmtId="37" fontId="4" fillId="0" borderId="11" xfId="0" applyNumberFormat="1" applyFont="1" applyBorder="1" applyAlignment="1"/>
    <xf numFmtId="37" fontId="4" fillId="0" borderId="16" xfId="0" applyNumberFormat="1" applyFont="1" applyBorder="1" applyAlignment="1"/>
    <xf numFmtId="37" fontId="15" fillId="0" borderId="17" xfId="0" applyNumberFormat="1" applyFont="1" applyBorder="1" applyAlignment="1"/>
    <xf numFmtId="37" fontId="4" fillId="0" borderId="4" xfId="0" applyNumberFormat="1" applyFont="1" applyBorder="1" applyAlignment="1"/>
    <xf numFmtId="37" fontId="4" fillId="0" borderId="9" xfId="0" applyNumberFormat="1" applyFont="1" applyBorder="1" applyAlignment="1"/>
    <xf numFmtId="37" fontId="4" fillId="0" borderId="10" xfId="0" applyNumberFormat="1" applyFont="1" applyBorder="1"/>
    <xf numFmtId="37" fontId="4" fillId="0" borderId="11" xfId="0" applyNumberFormat="1" applyFont="1" applyBorder="1"/>
    <xf numFmtId="37" fontId="4" fillId="0" borderId="6" xfId="0" applyNumberFormat="1" applyFont="1" applyBorder="1"/>
    <xf numFmtId="37" fontId="4" fillId="0" borderId="2" xfId="0" applyNumberFormat="1" applyFont="1" applyBorder="1"/>
    <xf numFmtId="37" fontId="4" fillId="0" borderId="3" xfId="0" applyNumberFormat="1" applyFont="1" applyBorder="1"/>
    <xf numFmtId="37" fontId="4" fillId="0" borderId="9" xfId="0" applyNumberFormat="1" applyFont="1" applyBorder="1"/>
    <xf numFmtId="37" fontId="5" fillId="2" borderId="11" xfId="0" applyNumberFormat="1" applyFont="1" applyFill="1" applyBorder="1" applyAlignment="1"/>
    <xf numFmtId="37" fontId="21" fillId="2" borderId="14" xfId="0" applyNumberFormat="1" applyFont="1" applyFill="1" applyBorder="1" applyAlignment="1"/>
    <xf numFmtId="37" fontId="21" fillId="2" borderId="10" xfId="0" applyNumberFormat="1" applyFont="1" applyFill="1" applyBorder="1" applyAlignment="1"/>
    <xf numFmtId="37" fontId="22" fillId="2" borderId="20" xfId="0" applyNumberFormat="1" applyFont="1" applyFill="1" applyBorder="1" applyAlignment="1"/>
    <xf numFmtId="4" fontId="21" fillId="2" borderId="14" xfId="0" applyNumberFormat="1" applyFont="1" applyFill="1" applyBorder="1" applyAlignment="1"/>
    <xf numFmtId="4" fontId="21" fillId="2" borderId="14" xfId="0" applyNumberFormat="1" applyFont="1" applyFill="1" applyBorder="1" applyAlignment="1">
      <alignment horizontal="right"/>
    </xf>
    <xf numFmtId="4" fontId="21" fillId="2" borderId="21" xfId="0" applyNumberFormat="1" applyFont="1" applyFill="1" applyBorder="1" applyAlignment="1">
      <alignment horizontal="right"/>
    </xf>
    <xf numFmtId="4" fontId="21" fillId="2" borderId="21" xfId="0" applyNumberFormat="1" applyFont="1" applyFill="1" applyBorder="1" applyAlignment="1"/>
    <xf numFmtId="4" fontId="4" fillId="0" borderId="14" xfId="0" applyNumberFormat="1" applyFont="1" applyBorder="1" applyAlignment="1"/>
    <xf numFmtId="37" fontId="5" fillId="2" borderId="14" xfId="0" applyNumberFormat="1" applyFont="1" applyFill="1" applyBorder="1" applyAlignment="1"/>
    <xf numFmtId="37" fontId="5" fillId="2" borderId="10" xfId="0" applyNumberFormat="1" applyFont="1" applyFill="1" applyBorder="1" applyAlignment="1"/>
    <xf numFmtId="37" fontId="5" fillId="2" borderId="14" xfId="0" applyNumberFormat="1" applyFont="1" applyFill="1" applyBorder="1" applyAlignment="1">
      <alignment horizontal="right"/>
    </xf>
    <xf numFmtId="37" fontId="5" fillId="0" borderId="14" xfId="0" applyNumberFormat="1" applyFont="1" applyFill="1" applyBorder="1" applyAlignment="1"/>
    <xf numFmtId="37" fontId="5" fillId="0" borderId="10" xfId="0" applyNumberFormat="1" applyFont="1" applyFill="1" applyBorder="1" applyAlignment="1"/>
    <xf numFmtId="37" fontId="5" fillId="0" borderId="11" xfId="0" applyNumberFormat="1" applyFont="1" applyFill="1" applyBorder="1" applyAlignment="1"/>
    <xf numFmtId="37" fontId="6" fillId="2" borderId="14" xfId="0" applyNumberFormat="1" applyFont="1" applyFill="1" applyBorder="1" applyAlignment="1"/>
    <xf numFmtId="37" fontId="6" fillId="2" borderId="10" xfId="0" applyNumberFormat="1" applyFont="1" applyFill="1" applyBorder="1" applyAlignment="1"/>
    <xf numFmtId="37" fontId="6" fillId="2" borderId="11" xfId="0" applyNumberFormat="1" applyFont="1" applyFill="1" applyBorder="1" applyAlignment="1"/>
    <xf numFmtId="37" fontId="5" fillId="2" borderId="7" xfId="0" applyNumberFormat="1" applyFont="1" applyFill="1" applyBorder="1" applyAlignment="1"/>
    <xf numFmtId="37" fontId="5" fillId="2" borderId="0" xfId="0" applyNumberFormat="1" applyFont="1" applyFill="1" applyBorder="1" applyAlignment="1"/>
    <xf numFmtId="37" fontId="5" fillId="2" borderId="20" xfId="0" applyNumberFormat="1" applyFont="1" applyFill="1" applyBorder="1" applyAlignment="1"/>
    <xf numFmtId="37" fontId="5" fillId="2" borderId="23" xfId="0" applyNumberFormat="1" applyFont="1" applyFill="1" applyBorder="1" applyAlignment="1"/>
    <xf numFmtId="0" fontId="19" fillId="0" borderId="24" xfId="7" applyFont="1" applyBorder="1"/>
    <xf numFmtId="0" fontId="17" fillId="0" borderId="23" xfId="7" applyBorder="1"/>
    <xf numFmtId="37" fontId="19" fillId="0" borderId="20" xfId="7" applyNumberFormat="1" applyFont="1" applyBorder="1"/>
    <xf numFmtId="37" fontId="19" fillId="0" borderId="23" xfId="7" applyNumberFormat="1" applyFont="1" applyBorder="1"/>
    <xf numFmtId="5" fontId="19" fillId="0" borderId="23" xfId="7" applyNumberFormat="1" applyFont="1" applyBorder="1"/>
    <xf numFmtId="5" fontId="19" fillId="0" borderId="24" xfId="7" applyNumberFormat="1" applyFont="1" applyBorder="1"/>
    <xf numFmtId="0" fontId="16" fillId="0" borderId="0" xfId="0" applyFont="1"/>
    <xf numFmtId="0" fontId="0" fillId="0" borderId="0" xfId="0" applyAlignment="1">
      <alignment vertical="top"/>
    </xf>
    <xf numFmtId="0" fontId="28" fillId="0" borderId="0" xfId="0" applyFont="1" applyAlignment="1">
      <alignment vertical="top"/>
    </xf>
    <xf numFmtId="0" fontId="28" fillId="0" borderId="0" xfId="0" applyFont="1" applyBorder="1" applyAlignment="1">
      <alignment vertical="top" wrapText="1"/>
    </xf>
    <xf numFmtId="0" fontId="47" fillId="0" borderId="0" xfId="0" applyFont="1" applyAlignment="1">
      <alignment vertical="top"/>
    </xf>
    <xf numFmtId="37" fontId="5" fillId="2" borderId="25" xfId="0" applyNumberFormat="1" applyFont="1" applyFill="1" applyBorder="1" applyAlignment="1"/>
    <xf numFmtId="37" fontId="5" fillId="0" borderId="25" xfId="0" applyNumberFormat="1" applyFont="1" applyFill="1" applyBorder="1" applyAlignment="1"/>
    <xf numFmtId="37" fontId="15" fillId="0" borderId="13" xfId="0" applyNumberFormat="1" applyFont="1" applyBorder="1" applyAlignment="1">
      <alignment horizontal="right"/>
    </xf>
    <xf numFmtId="37" fontId="22" fillId="2" borderId="23" xfId="0" applyNumberFormat="1" applyFont="1" applyFill="1" applyBorder="1" applyAlignment="1"/>
    <xf numFmtId="0" fontId="52" fillId="2" borderId="0" xfId="0" applyFont="1" applyFill="1" applyProtection="1">
      <protection hidden="1"/>
    </xf>
    <xf numFmtId="3" fontId="22" fillId="2" borderId="29" xfId="0" applyNumberFormat="1" applyFont="1" applyFill="1" applyBorder="1" applyAlignment="1"/>
    <xf numFmtId="1" fontId="15" fillId="0" borderId="16" xfId="0" applyNumberFormat="1" applyFont="1" applyBorder="1" applyAlignment="1">
      <alignment horizontal="right"/>
    </xf>
    <xf numFmtId="37" fontId="4" fillId="0" borderId="16" xfId="0" applyNumberFormat="1" applyFont="1" applyBorder="1" applyAlignment="1">
      <alignment horizontal="right"/>
    </xf>
    <xf numFmtId="37" fontId="15" fillId="0" borderId="17" xfId="0" applyNumberFormat="1" applyFont="1" applyBorder="1" applyAlignment="1">
      <alignment horizontal="right"/>
    </xf>
    <xf numFmtId="0" fontId="12" fillId="0" borderId="0" xfId="0" applyFont="1"/>
    <xf numFmtId="37" fontId="4" fillId="0" borderId="14" xfId="0" applyNumberFormat="1" applyFont="1" applyBorder="1" applyAlignment="1">
      <alignment horizontal="center"/>
    </xf>
    <xf numFmtId="37" fontId="4" fillId="0" borderId="10" xfId="0" applyNumberFormat="1" applyFont="1" applyBorder="1" applyAlignment="1">
      <alignment horizontal="center"/>
    </xf>
    <xf numFmtId="37" fontId="4" fillId="0" borderId="10" xfId="0" applyNumberFormat="1" applyFont="1" applyBorder="1" applyAlignment="1"/>
    <xf numFmtId="3" fontId="4" fillId="0" borderId="11" xfId="0" applyNumberFormat="1" applyFont="1" applyBorder="1" applyAlignment="1"/>
    <xf numFmtId="164" fontId="15" fillId="0" borderId="2" xfId="0" applyNumberFormat="1" applyFont="1" applyBorder="1" applyAlignment="1"/>
    <xf numFmtId="164" fontId="15" fillId="0" borderId="3" xfId="0" applyNumberFormat="1" applyFont="1" applyBorder="1" applyAlignment="1"/>
    <xf numFmtId="3" fontId="4" fillId="0" borderId="2" xfId="0" applyNumberFormat="1" applyFont="1" applyBorder="1" applyAlignment="1"/>
    <xf numFmtId="37" fontId="4" fillId="0" borderId="12" xfId="0" applyNumberFormat="1" applyFont="1" applyBorder="1"/>
    <xf numFmtId="0" fontId="21" fillId="0" borderId="14" xfId="0" applyNumberFormat="1" applyFont="1" applyFill="1" applyBorder="1" applyAlignment="1">
      <alignment horizontal="left"/>
    </xf>
    <xf numFmtId="0" fontId="21" fillId="2" borderId="14" xfId="0" applyNumberFormat="1" applyFont="1" applyFill="1" applyBorder="1" applyAlignment="1">
      <alignment horizontal="left"/>
    </xf>
    <xf numFmtId="0" fontId="22" fillId="2" borderId="20" xfId="0" applyNumberFormat="1" applyFont="1" applyFill="1" applyBorder="1" applyAlignment="1">
      <alignment horizontal="left"/>
    </xf>
    <xf numFmtId="0" fontId="22" fillId="2" borderId="14" xfId="0" applyNumberFormat="1" applyFont="1" applyFill="1" applyBorder="1" applyAlignment="1">
      <alignment horizontal="left"/>
    </xf>
    <xf numFmtId="0" fontId="22" fillId="2" borderId="21" xfId="0" applyNumberFormat="1" applyFont="1" applyFill="1" applyBorder="1" applyAlignment="1">
      <alignment horizontal="left"/>
    </xf>
    <xf numFmtId="0" fontId="22" fillId="2" borderId="33" xfId="0" applyNumberFormat="1" applyFont="1" applyFill="1" applyBorder="1" applyAlignment="1">
      <alignment horizontal="right"/>
    </xf>
    <xf numFmtId="0" fontId="22" fillId="2" borderId="34" xfId="0" applyNumberFormat="1" applyFont="1" applyFill="1" applyBorder="1" applyAlignment="1">
      <alignment horizontal="right"/>
    </xf>
    <xf numFmtId="0" fontId="5" fillId="2" borderId="36" xfId="0" applyNumberFormat="1" applyFont="1" applyFill="1" applyBorder="1" applyAlignment="1">
      <alignment horizontal="left" indent="1"/>
    </xf>
    <xf numFmtId="0" fontId="5" fillId="2" borderId="12" xfId="0" applyNumberFormat="1" applyFont="1" applyFill="1" applyBorder="1" applyAlignment="1">
      <alignment horizontal="left" indent="1"/>
    </xf>
    <xf numFmtId="0" fontId="6" fillId="2" borderId="12" xfId="0" applyNumberFormat="1" applyFont="1" applyFill="1" applyBorder="1" applyAlignment="1">
      <alignment horizontal="left" indent="2"/>
    </xf>
    <xf numFmtId="0" fontId="5" fillId="2" borderId="25" xfId="0" applyNumberFormat="1" applyFont="1" applyFill="1" applyBorder="1" applyAlignment="1">
      <alignment horizontal="left" indent="1"/>
    </xf>
    <xf numFmtId="0" fontId="5" fillId="2" borderId="37" xfId="0" applyNumberFormat="1" applyFont="1" applyFill="1" applyBorder="1" applyAlignment="1">
      <alignment horizontal="left" indent="2"/>
    </xf>
    <xf numFmtId="0" fontId="5" fillId="2" borderId="12" xfId="0" applyNumberFormat="1" applyFont="1" applyFill="1" applyBorder="1" applyAlignment="1">
      <alignment horizontal="left" indent="2"/>
    </xf>
    <xf numFmtId="0" fontId="24" fillId="2" borderId="12" xfId="0" applyNumberFormat="1" applyFont="1" applyFill="1" applyBorder="1" applyAlignment="1">
      <alignment horizontal="left" indent="3"/>
    </xf>
    <xf numFmtId="0" fontId="5" fillId="0" borderId="12" xfId="0" applyNumberFormat="1" applyFont="1" applyFill="1" applyBorder="1" applyAlignment="1">
      <alignment horizontal="left" indent="2"/>
    </xf>
    <xf numFmtId="0" fontId="24" fillId="2" borderId="33" xfId="0" applyNumberFormat="1" applyFont="1" applyFill="1" applyBorder="1" applyAlignment="1">
      <alignment horizontal="right"/>
    </xf>
    <xf numFmtId="0" fontId="24" fillId="2" borderId="34" xfId="0" applyNumberFormat="1" applyFont="1" applyFill="1" applyBorder="1" applyAlignment="1">
      <alignment horizontal="right"/>
    </xf>
    <xf numFmtId="0" fontId="24" fillId="2" borderId="35" xfId="0" applyNumberFormat="1" applyFont="1" applyFill="1" applyBorder="1" applyAlignment="1">
      <alignment horizontal="right"/>
    </xf>
    <xf numFmtId="0" fontId="4" fillId="0" borderId="14" xfId="0" applyNumberFormat="1" applyFont="1" applyBorder="1" applyAlignment="1"/>
    <xf numFmtId="0" fontId="4" fillId="0" borderId="10" xfId="0" applyNumberFormat="1" applyFont="1" applyBorder="1" applyAlignment="1"/>
    <xf numFmtId="0" fontId="4" fillId="0" borderId="6" xfId="0" applyNumberFormat="1" applyFont="1" applyBorder="1" applyAlignment="1"/>
    <xf numFmtId="0" fontId="15" fillId="0" borderId="2" xfId="0" applyNumberFormat="1" applyFont="1" applyBorder="1" applyAlignment="1"/>
    <xf numFmtId="0" fontId="4" fillId="0" borderId="38" xfId="0" applyNumberFormat="1" applyFont="1" applyBorder="1" applyAlignment="1"/>
    <xf numFmtId="0" fontId="4" fillId="0" borderId="39" xfId="0" applyNumberFormat="1" applyFont="1" applyBorder="1" applyAlignment="1"/>
    <xf numFmtId="0" fontId="4" fillId="0" borderId="10" xfId="0" applyNumberFormat="1" applyFont="1" applyBorder="1" applyAlignment="1">
      <alignment horizontal="fill"/>
    </xf>
    <xf numFmtId="0" fontId="4" fillId="0" borderId="2" xfId="0" applyNumberFormat="1" applyFont="1" applyBorder="1" applyAlignment="1">
      <alignment horizontal="fill"/>
    </xf>
    <xf numFmtId="0" fontId="4" fillId="0" borderId="2" xfId="0" applyNumberFormat="1" applyFont="1" applyBorder="1" applyAlignment="1"/>
    <xf numFmtId="0" fontId="4" fillId="0" borderId="33" xfId="0" applyNumberFormat="1" applyFont="1" applyBorder="1" applyAlignment="1">
      <alignment horizontal="right"/>
    </xf>
    <xf numFmtId="0" fontId="4" fillId="0" borderId="34" xfId="0" applyNumberFormat="1" applyFont="1" applyBorder="1" applyAlignment="1">
      <alignment horizontal="center"/>
    </xf>
    <xf numFmtId="0" fontId="4" fillId="0" borderId="34" xfId="0" applyNumberFormat="1" applyFont="1" applyBorder="1" applyAlignment="1">
      <alignment horizontal="right"/>
    </xf>
    <xf numFmtId="0" fontId="4" fillId="0" borderId="33" xfId="0" applyNumberFormat="1" applyFont="1" applyBorder="1" applyAlignment="1">
      <alignment horizontal="center"/>
    </xf>
    <xf numFmtId="0" fontId="4" fillId="0" borderId="35" xfId="0" applyNumberFormat="1" applyFont="1" applyBorder="1" applyAlignment="1">
      <alignment horizontal="right"/>
    </xf>
    <xf numFmtId="37" fontId="15" fillId="0" borderId="25" xfId="0" applyNumberFormat="1" applyFont="1" applyBorder="1" applyAlignment="1">
      <alignment horizontal="center"/>
    </xf>
    <xf numFmtId="37" fontId="15" fillId="0" borderId="2" xfId="0" applyNumberFormat="1" applyFont="1" applyBorder="1" applyAlignment="1">
      <alignment horizontal="center"/>
    </xf>
    <xf numFmtId="37" fontId="4" fillId="0" borderId="7" xfId="0" applyNumberFormat="1" applyFont="1" applyBorder="1" applyAlignment="1">
      <alignment horizontal="center"/>
    </xf>
    <xf numFmtId="37" fontId="4" fillId="0" borderId="0" xfId="0" applyNumberFormat="1" applyFont="1" applyAlignment="1">
      <alignment horizontal="center"/>
    </xf>
    <xf numFmtId="37" fontId="4" fillId="0" borderId="6" xfId="0" applyNumberFormat="1" applyFont="1" applyBorder="1" applyAlignment="1">
      <alignment horizontal="center"/>
    </xf>
    <xf numFmtId="37" fontId="4" fillId="0" borderId="2" xfId="0" applyNumberFormat="1" applyFont="1" applyBorder="1" applyAlignment="1">
      <alignment horizontal="center"/>
    </xf>
    <xf numFmtId="37" fontId="4" fillId="0" borderId="7" xfId="0" applyNumberFormat="1" applyFont="1" applyBorder="1" applyAlignment="1"/>
    <xf numFmtId="37" fontId="4" fillId="0" borderId="0" xfId="0" applyNumberFormat="1" applyFont="1" applyAlignment="1"/>
    <xf numFmtId="37" fontId="4" fillId="0" borderId="6" xfId="0" applyNumberFormat="1" applyFont="1" applyBorder="1" applyAlignment="1"/>
    <xf numFmtId="37" fontId="4" fillId="0" borderId="2" xfId="0" applyNumberFormat="1" applyFont="1" applyBorder="1" applyAlignment="1"/>
    <xf numFmtId="37" fontId="4" fillId="0" borderId="14" xfId="0" applyNumberFormat="1" applyFont="1" applyBorder="1" applyAlignment="1"/>
    <xf numFmtId="37" fontId="4" fillId="0" borderId="40" xfId="0" applyNumberFormat="1" applyFont="1" applyBorder="1" applyAlignment="1">
      <alignment horizontal="center"/>
    </xf>
    <xf numFmtId="37" fontId="4" fillId="0" borderId="0" xfId="0" applyNumberFormat="1" applyFont="1" applyBorder="1" applyAlignment="1"/>
    <xf numFmtId="5" fontId="5" fillId="2" borderId="10" xfId="0" applyNumberFormat="1" applyFont="1" applyFill="1" applyBorder="1" applyAlignment="1"/>
    <xf numFmtId="5" fontId="5" fillId="2" borderId="11" xfId="0" applyNumberFormat="1" applyFont="1" applyFill="1" applyBorder="1" applyAlignment="1"/>
    <xf numFmtId="0" fontId="5" fillId="2" borderId="41" xfId="0" applyNumberFormat="1" applyFont="1" applyFill="1" applyBorder="1" applyAlignment="1">
      <alignment horizontal="left"/>
    </xf>
    <xf numFmtId="0" fontId="25" fillId="2" borderId="42" xfId="0" applyNumberFormat="1" applyFont="1" applyFill="1" applyBorder="1" applyAlignment="1">
      <alignment horizontal="left" indent="5"/>
    </xf>
    <xf numFmtId="165" fontId="1" fillId="0" borderId="0" xfId="0" applyNumberFormat="1" applyFont="1" applyBorder="1"/>
    <xf numFmtId="0" fontId="39" fillId="0" borderId="0" xfId="0" applyFont="1" applyBorder="1" applyAlignment="1">
      <alignment vertical="top" wrapText="1"/>
    </xf>
    <xf numFmtId="0" fontId="34" fillId="0" borderId="0" xfId="0" applyFont="1" applyBorder="1" applyAlignment="1">
      <alignment horizontal="center" vertical="top" wrapText="1"/>
    </xf>
    <xf numFmtId="0" fontId="0" fillId="3" borderId="0" xfId="0" applyFill="1" applyBorder="1" applyAlignment="1">
      <alignment horizontal="center" vertical="top"/>
    </xf>
    <xf numFmtId="0" fontId="45" fillId="0" borderId="0" xfId="0" applyFont="1" applyAlignment="1"/>
    <xf numFmtId="0" fontId="54" fillId="0" borderId="0" xfId="0" applyFont="1" applyBorder="1" applyAlignment="1">
      <alignment horizontal="center"/>
    </xf>
    <xf numFmtId="0" fontId="53" fillId="0" borderId="0" xfId="0" applyFont="1" applyBorder="1" applyAlignment="1">
      <alignment vertical="top" wrapText="1"/>
    </xf>
    <xf numFmtId="0" fontId="28" fillId="0" borderId="0" xfId="0" applyFont="1" applyBorder="1" applyAlignment="1">
      <alignment horizontal="right" vertical="top" wrapText="1"/>
    </xf>
    <xf numFmtId="0" fontId="28" fillId="3" borderId="0" xfId="0" applyFont="1" applyFill="1" applyBorder="1" applyAlignment="1">
      <alignment horizontal="center" vertical="top"/>
    </xf>
    <xf numFmtId="3" fontId="28" fillId="0" borderId="0" xfId="0" applyNumberFormat="1" applyFont="1" applyBorder="1" applyAlignment="1">
      <alignment vertical="top" wrapText="1"/>
    </xf>
    <xf numFmtId="1" fontId="28" fillId="0" borderId="0" xfId="0" applyNumberFormat="1" applyFont="1" applyBorder="1" applyAlignment="1">
      <alignment vertical="top" wrapText="1"/>
    </xf>
    <xf numFmtId="0" fontId="34" fillId="0" borderId="0" xfId="0" applyFont="1" applyBorder="1" applyAlignment="1">
      <alignment horizontal="center"/>
    </xf>
    <xf numFmtId="0" fontId="4" fillId="0" borderId="20" xfId="0" applyNumberFormat="1" applyFont="1" applyBorder="1" applyAlignment="1"/>
    <xf numFmtId="0" fontId="15" fillId="0" borderId="33" xfId="0" applyNumberFormat="1" applyFont="1" applyBorder="1" applyAlignment="1">
      <alignment horizontal="right"/>
    </xf>
    <xf numFmtId="0" fontId="15" fillId="0" borderId="34" xfId="0" applyNumberFormat="1" applyFont="1" applyBorder="1" applyAlignment="1">
      <alignment horizontal="right"/>
    </xf>
    <xf numFmtId="0" fontId="15" fillId="0" borderId="35" xfId="0" applyNumberFormat="1" applyFont="1" applyBorder="1" applyAlignment="1">
      <alignment horizontal="right"/>
    </xf>
    <xf numFmtId="0" fontId="15" fillId="0" borderId="20" xfId="0" applyNumberFormat="1" applyFont="1" applyBorder="1" applyAlignment="1">
      <alignment horizontal="left" indent="3"/>
    </xf>
    <xf numFmtId="37" fontId="15" fillId="0" borderId="6" xfId="0" applyNumberFormat="1" applyFont="1" applyBorder="1" applyAlignment="1"/>
    <xf numFmtId="37" fontId="15" fillId="0" borderId="2" xfId="0" applyNumberFormat="1" applyFont="1" applyBorder="1" applyAlignment="1"/>
    <xf numFmtId="5" fontId="15" fillId="0" borderId="2" xfId="0" applyNumberFormat="1" applyFont="1" applyBorder="1" applyAlignment="1"/>
    <xf numFmtId="5" fontId="15" fillId="0" borderId="3" xfId="0" applyNumberFormat="1" applyFont="1" applyBorder="1" applyAlignment="1"/>
    <xf numFmtId="37" fontId="4" fillId="0" borderId="3" xfId="0" applyNumberFormat="1" applyFont="1" applyBorder="1" applyAlignment="1"/>
    <xf numFmtId="37" fontId="4" fillId="0" borderId="20" xfId="0" applyNumberFormat="1" applyFont="1" applyBorder="1" applyAlignment="1"/>
    <xf numFmtId="37" fontId="4" fillId="0" borderId="23" xfId="0" applyNumberFormat="1" applyFont="1" applyBorder="1" applyAlignment="1"/>
    <xf numFmtId="37" fontId="4" fillId="0" borderId="18" xfId="0" applyNumberFormat="1" applyFont="1" applyBorder="1" applyAlignment="1"/>
    <xf numFmtId="0" fontId="4" fillId="0" borderId="37" xfId="0" applyNumberFormat="1" applyFont="1" applyBorder="1" applyAlignment="1"/>
    <xf numFmtId="0" fontId="4" fillId="0" borderId="12" xfId="0" applyNumberFormat="1" applyFont="1" applyBorder="1" applyAlignment="1">
      <alignment horizontal="left" indent="3"/>
    </xf>
    <xf numFmtId="0" fontId="4" fillId="0" borderId="25" xfId="0" applyNumberFormat="1" applyFont="1" applyBorder="1" applyAlignment="1">
      <alignment horizontal="left" indent="3"/>
    </xf>
    <xf numFmtId="5" fontId="4" fillId="0" borderId="2" xfId="0" applyNumberFormat="1" applyFont="1" applyBorder="1" applyAlignment="1"/>
    <xf numFmtId="5" fontId="4" fillId="0" borderId="3" xfId="0" applyNumberFormat="1" applyFont="1" applyBorder="1" applyAlignment="1"/>
    <xf numFmtId="165" fontId="47" fillId="0" borderId="0" xfId="0" applyNumberFormat="1" applyFont="1" applyAlignment="1"/>
    <xf numFmtId="165" fontId="46" fillId="0" borderId="0" xfId="0" applyNumberFormat="1" applyFont="1" applyAlignment="1"/>
    <xf numFmtId="37" fontId="4" fillId="0" borderId="22" xfId="0" applyNumberFormat="1" applyFont="1" applyBorder="1" applyAlignment="1"/>
    <xf numFmtId="0" fontId="43" fillId="0" borderId="0" xfId="8" applyFont="1"/>
    <xf numFmtId="0" fontId="0" fillId="0" borderId="0" xfId="0" applyAlignment="1"/>
    <xf numFmtId="0" fontId="17" fillId="0" borderId="0" xfId="8"/>
    <xf numFmtId="0" fontId="15" fillId="0" borderId="0" xfId="8" applyFont="1"/>
    <xf numFmtId="0" fontId="19" fillId="0" borderId="0" xfId="8" applyFont="1"/>
    <xf numFmtId="0" fontId="7" fillId="0" borderId="0" xfId="8" applyFont="1"/>
    <xf numFmtId="0" fontId="7" fillId="0" borderId="0" xfId="8" applyFont="1" applyFill="1" applyAlignment="1">
      <alignment vertical="center"/>
    </xf>
    <xf numFmtId="0" fontId="19" fillId="0" borderId="0" xfId="8" applyFont="1" applyFill="1" applyBorder="1" applyAlignment="1">
      <alignment horizontal="centerContinuous"/>
    </xf>
    <xf numFmtId="0" fontId="7" fillId="0" borderId="7" xfId="8" applyFont="1" applyFill="1" applyBorder="1" applyAlignment="1">
      <alignment horizontal="center"/>
    </xf>
    <xf numFmtId="0" fontId="7" fillId="0" borderId="22" xfId="8" applyFont="1" applyFill="1" applyBorder="1" applyAlignment="1">
      <alignment horizontal="center"/>
    </xf>
    <xf numFmtId="0" fontId="7" fillId="0" borderId="0" xfId="8" applyFont="1" applyFill="1"/>
    <xf numFmtId="0" fontId="7" fillId="0" borderId="0" xfId="8" applyFont="1" applyFill="1" applyBorder="1" applyAlignment="1">
      <alignment horizontal="center"/>
    </xf>
    <xf numFmtId="0" fontId="7" fillId="0" borderId="6" xfId="8" applyFont="1" applyFill="1" applyBorder="1" applyAlignment="1">
      <alignment horizontal="center" wrapText="1"/>
    </xf>
    <xf numFmtId="0" fontId="7" fillId="0" borderId="3" xfId="8" applyFont="1" applyFill="1" applyBorder="1" applyAlignment="1">
      <alignment horizontal="center" wrapText="1"/>
    </xf>
    <xf numFmtId="0" fontId="56" fillId="0" borderId="0" xfId="8" applyFont="1" applyFill="1" applyBorder="1" applyAlignment="1">
      <alignment horizontal="center"/>
    </xf>
    <xf numFmtId="37" fontId="7" fillId="0" borderId="7" xfId="8" applyNumberFormat="1" applyFont="1" applyBorder="1"/>
    <xf numFmtId="37" fontId="7" fillId="0" borderId="22" xfId="8" applyNumberFormat="1" applyFont="1" applyBorder="1"/>
    <xf numFmtId="37" fontId="7" fillId="0" borderId="0" xfId="8" applyNumberFormat="1" applyFont="1" applyBorder="1"/>
    <xf numFmtId="0" fontId="7" fillId="0" borderId="0" xfId="8" applyFont="1" applyBorder="1"/>
    <xf numFmtId="0" fontId="19" fillId="0" borderId="5" xfId="8" applyFont="1" applyBorder="1"/>
    <xf numFmtId="167" fontId="19" fillId="0" borderId="0" xfId="1" applyNumberFormat="1" applyFont="1" applyBorder="1"/>
    <xf numFmtId="170" fontId="7" fillId="0" borderId="0" xfId="8" applyNumberFormat="1" applyFont="1"/>
    <xf numFmtId="37" fontId="7" fillId="0" borderId="0" xfId="8" applyNumberFormat="1" applyFont="1"/>
    <xf numFmtId="37" fontId="7" fillId="0" borderId="7" xfId="8" applyNumberFormat="1" applyFont="1" applyBorder="1" applyAlignment="1"/>
    <xf numFmtId="37" fontId="7" fillId="0" borderId="22" xfId="8" applyNumberFormat="1" applyFont="1" applyBorder="1" applyAlignment="1"/>
    <xf numFmtId="37" fontId="19" fillId="0" borderId="20" xfId="1" applyNumberFormat="1" applyFont="1" applyBorder="1"/>
    <xf numFmtId="0" fontId="7" fillId="0" borderId="0" xfId="8" applyNumberFormat="1" applyFont="1"/>
    <xf numFmtId="37" fontId="7" fillId="0" borderId="43" xfId="8" applyNumberFormat="1" applyFont="1" applyBorder="1"/>
    <xf numFmtId="0" fontId="19" fillId="0" borderId="44" xfId="8" applyFont="1" applyBorder="1" applyAlignment="1">
      <alignment horizontal="left"/>
    </xf>
    <xf numFmtId="0" fontId="19" fillId="0" borderId="45" xfId="8" applyFont="1" applyBorder="1" applyAlignment="1">
      <alignment horizontal="left"/>
    </xf>
    <xf numFmtId="167" fontId="19" fillId="0" borderId="0" xfId="8" applyNumberFormat="1" applyFont="1" applyBorder="1" applyAlignment="1">
      <alignment horizontal="left"/>
    </xf>
    <xf numFmtId="168" fontId="19" fillId="0" borderId="0" xfId="3" applyNumberFormat="1" applyFont="1" applyBorder="1" applyAlignment="1">
      <alignment horizontal="left"/>
    </xf>
    <xf numFmtId="0" fontId="57" fillId="0" borderId="0" xfId="8" applyFont="1" applyAlignment="1">
      <alignment horizontal="left"/>
    </xf>
    <xf numFmtId="0" fontId="60" fillId="0" borderId="0" xfId="0" applyFont="1"/>
    <xf numFmtId="0" fontId="5" fillId="2" borderId="14" xfId="0" applyNumberFormat="1" applyFont="1" applyFill="1" applyBorder="1" applyAlignment="1">
      <alignment horizontal="left" indent="1"/>
    </xf>
    <xf numFmtId="0" fontId="24" fillId="0" borderId="39" xfId="0" applyNumberFormat="1" applyFont="1" applyFill="1" applyBorder="1" applyAlignment="1">
      <alignment horizontal="left" indent="2"/>
    </xf>
    <xf numFmtId="37" fontId="24" fillId="0" borderId="39" xfId="0" applyNumberFormat="1" applyFont="1" applyFill="1" applyBorder="1" applyAlignment="1"/>
    <xf numFmtId="37" fontId="24" fillId="0" borderId="48" xfId="0" applyNumberFormat="1" applyFont="1" applyFill="1" applyBorder="1" applyAlignment="1"/>
    <xf numFmtId="37" fontId="24" fillId="0" borderId="49" xfId="0" applyNumberFormat="1" applyFont="1" applyFill="1" applyBorder="1" applyAlignment="1"/>
    <xf numFmtId="0" fontId="24" fillId="0" borderId="50" xfId="0" applyNumberFormat="1" applyFont="1" applyFill="1" applyBorder="1" applyAlignment="1">
      <alignment horizontal="left" indent="2"/>
    </xf>
    <xf numFmtId="37" fontId="24" fillId="0" borderId="36" xfId="0" applyNumberFormat="1" applyFont="1" applyFill="1" applyBorder="1" applyAlignment="1"/>
    <xf numFmtId="37" fontId="24" fillId="0" borderId="51" xfId="0" applyNumberFormat="1" applyFont="1" applyFill="1" applyBorder="1" applyAlignment="1"/>
    <xf numFmtId="37" fontId="24" fillId="0" borderId="52" xfId="0" applyNumberFormat="1" applyFont="1" applyFill="1" applyBorder="1" applyAlignment="1"/>
    <xf numFmtId="37" fontId="4" fillId="0" borderId="13" xfId="0" applyNumberFormat="1" applyFont="1" applyBorder="1" applyAlignment="1"/>
    <xf numFmtId="1" fontId="4" fillId="0" borderId="16" xfId="0" applyNumberFormat="1" applyFont="1" applyBorder="1" applyAlignment="1">
      <alignment horizontal="right"/>
    </xf>
    <xf numFmtId="3" fontId="4" fillId="0" borderId="28" xfId="0" applyNumberFormat="1" applyFont="1" applyBorder="1" applyAlignment="1"/>
    <xf numFmtId="37" fontId="5" fillId="2" borderId="18" xfId="0" applyNumberFormat="1" applyFont="1" applyFill="1" applyBorder="1" applyAlignment="1"/>
    <xf numFmtId="37" fontId="5" fillId="2" borderId="12" xfId="0" applyNumberFormat="1" applyFont="1" applyFill="1" applyBorder="1" applyAlignment="1"/>
    <xf numFmtId="0" fontId="18" fillId="3" borderId="0" xfId="0" applyFont="1" applyFill="1" applyBorder="1" applyAlignment="1">
      <alignment horizontal="center" vertical="top"/>
    </xf>
    <xf numFmtId="165" fontId="13" fillId="0" borderId="0" xfId="0" applyNumberFormat="1" applyFont="1"/>
    <xf numFmtId="37" fontId="15" fillId="0" borderId="20" xfId="0" applyNumberFormat="1" applyFont="1" applyBorder="1" applyAlignment="1"/>
    <xf numFmtId="37" fontId="15" fillId="0" borderId="23" xfId="0" applyNumberFormat="1" applyFont="1" applyBorder="1" applyAlignment="1"/>
    <xf numFmtId="5" fontId="5" fillId="2" borderId="26" xfId="0" applyNumberFormat="1" applyFont="1" applyFill="1" applyBorder="1" applyAlignment="1"/>
    <xf numFmtId="5" fontId="5" fillId="2" borderId="27" xfId="0" applyNumberFormat="1" applyFont="1" applyFill="1" applyBorder="1" applyAlignment="1"/>
    <xf numFmtId="3" fontId="2" fillId="0" borderId="0" xfId="0" applyNumberFormat="1" applyFont="1" applyAlignment="1"/>
    <xf numFmtId="0" fontId="2" fillId="0" borderId="12" xfId="0" applyNumberFormat="1" applyFont="1" applyBorder="1" applyAlignment="1">
      <alignment horizontal="left" indent="4"/>
    </xf>
    <xf numFmtId="37" fontId="15" fillId="0" borderId="4" xfId="0" applyNumberFormat="1" applyFont="1" applyBorder="1" applyAlignment="1">
      <alignment horizontal="right"/>
    </xf>
    <xf numFmtId="0" fontId="27" fillId="0" borderId="0" xfId="0" applyFont="1" applyAlignment="1">
      <alignment wrapText="1"/>
    </xf>
    <xf numFmtId="0" fontId="25" fillId="2" borderId="32" xfId="0" applyNumberFormat="1" applyFont="1" applyFill="1" applyBorder="1" applyAlignment="1">
      <alignment horizontal="left" indent="5"/>
    </xf>
    <xf numFmtId="37" fontId="25" fillId="2" borderId="85" xfId="0" applyNumberFormat="1" applyFont="1" applyFill="1" applyBorder="1" applyAlignment="1"/>
    <xf numFmtId="37" fontId="26" fillId="0" borderId="23" xfId="0" applyNumberFormat="1" applyFont="1" applyBorder="1"/>
    <xf numFmtId="37" fontId="25" fillId="2" borderId="84" xfId="0" applyNumberFormat="1" applyFont="1" applyFill="1" applyBorder="1" applyAlignment="1"/>
    <xf numFmtId="37" fontId="26" fillId="0" borderId="24" xfId="0" applyNumberFormat="1" applyFont="1" applyBorder="1"/>
    <xf numFmtId="37" fontId="25" fillId="2" borderId="43" xfId="0" applyNumberFormat="1" applyFont="1" applyFill="1" applyBorder="1" applyAlignment="1"/>
    <xf numFmtId="0" fontId="5" fillId="2" borderId="87" xfId="0" applyNumberFormat="1" applyFont="1" applyFill="1" applyBorder="1" applyAlignment="1">
      <alignment horizontal="left"/>
    </xf>
    <xf numFmtId="37" fontId="7" fillId="0" borderId="68" xfId="0" applyNumberFormat="1" applyFont="1" applyBorder="1"/>
    <xf numFmtId="37" fontId="7" fillId="0" borderId="86" xfId="0" applyNumberFormat="1" applyFont="1" applyBorder="1"/>
    <xf numFmtId="37" fontId="5" fillId="2" borderId="86" xfId="0" applyNumberFormat="1" applyFont="1" applyFill="1" applyBorder="1" applyAlignment="1"/>
    <xf numFmtId="37" fontId="5" fillId="2" borderId="68" xfId="0" applyNumberFormat="1" applyFont="1" applyFill="1" applyBorder="1" applyAlignment="1"/>
    <xf numFmtId="0" fontId="5" fillId="2" borderId="88" xfId="0" applyNumberFormat="1" applyFont="1" applyFill="1" applyBorder="1" applyAlignment="1">
      <alignment horizontal="left"/>
    </xf>
    <xf numFmtId="37" fontId="5" fillId="2" borderId="89" xfId="0" applyNumberFormat="1" applyFont="1" applyFill="1" applyBorder="1" applyAlignment="1"/>
    <xf numFmtId="37" fontId="5" fillId="2" borderId="90" xfId="0" applyNumberFormat="1" applyFont="1" applyFill="1" applyBorder="1" applyAlignment="1"/>
    <xf numFmtId="0" fontId="7" fillId="0" borderId="88" xfId="0" applyNumberFormat="1" applyFont="1" applyBorder="1" applyAlignment="1"/>
    <xf numFmtId="0" fontId="5" fillId="2" borderId="91" xfId="0" applyNumberFormat="1" applyFont="1" applyFill="1" applyBorder="1" applyAlignment="1">
      <alignment horizontal="left"/>
    </xf>
    <xf numFmtId="37" fontId="7" fillId="0" borderId="83" xfId="0" applyNumberFormat="1" applyFont="1" applyBorder="1"/>
    <xf numFmtId="37" fontId="7" fillId="0" borderId="92" xfId="0" applyNumberFormat="1" applyFont="1" applyBorder="1"/>
    <xf numFmtId="37" fontId="5" fillId="2" borderId="92" xfId="0" applyNumberFormat="1" applyFont="1" applyFill="1" applyBorder="1" applyAlignment="1"/>
    <xf numFmtId="37" fontId="5" fillId="2" borderId="83" xfId="0" applyNumberFormat="1" applyFont="1" applyFill="1" applyBorder="1" applyAlignment="1"/>
    <xf numFmtId="37" fontId="7" fillId="0" borderId="26" xfId="0" applyNumberFormat="1" applyFont="1" applyBorder="1"/>
    <xf numFmtId="37" fontId="7" fillId="0" borderId="9" xfId="0" applyNumberFormat="1" applyFont="1" applyBorder="1"/>
    <xf numFmtId="37" fontId="5" fillId="2" borderId="9" xfId="0" applyNumberFormat="1" applyFont="1" applyFill="1" applyBorder="1" applyAlignment="1"/>
    <xf numFmtId="37" fontId="5" fillId="2" borderId="26" xfId="0" applyNumberFormat="1" applyFont="1" applyFill="1" applyBorder="1" applyAlignment="1"/>
    <xf numFmtId="165" fontId="2" fillId="0" borderId="0" xfId="0" applyNumberFormat="1" applyFont="1"/>
    <xf numFmtId="165" fontId="46" fillId="0" borderId="0" xfId="0" applyNumberFormat="1" applyFont="1"/>
    <xf numFmtId="0" fontId="2" fillId="0" borderId="0" xfId="0" applyFont="1"/>
    <xf numFmtId="165" fontId="2" fillId="3" borderId="0" xfId="0" applyNumberFormat="1" applyFont="1" applyFill="1" applyAlignment="1"/>
    <xf numFmtId="0" fontId="2" fillId="0" borderId="0" xfId="0" applyFont="1" applyAlignment="1"/>
    <xf numFmtId="165" fontId="2" fillId="3" borderId="0" xfId="0" applyNumberFormat="1" applyFont="1" applyFill="1"/>
    <xf numFmtId="0" fontId="22" fillId="2" borderId="96" xfId="0" applyNumberFormat="1" applyFont="1" applyFill="1" applyBorder="1" applyAlignment="1">
      <alignment horizontal="right"/>
    </xf>
    <xf numFmtId="5" fontId="21" fillId="2" borderId="97" xfId="0" applyNumberFormat="1" applyFont="1" applyFill="1" applyBorder="1" applyAlignment="1"/>
    <xf numFmtId="5" fontId="22" fillId="2" borderId="98" xfId="0" applyNumberFormat="1" applyFont="1" applyFill="1" applyBorder="1" applyAlignment="1"/>
    <xf numFmtId="5" fontId="21" fillId="2" borderId="99" xfId="0" applyNumberFormat="1" applyFont="1" applyFill="1" applyBorder="1" applyAlignment="1"/>
    <xf numFmtId="5" fontId="21" fillId="2" borderId="100" xfId="0" applyNumberFormat="1" applyFont="1" applyFill="1" applyBorder="1" applyAlignment="1"/>
    <xf numFmtId="0" fontId="19" fillId="0" borderId="5" xfId="8" applyFont="1" applyBorder="1" applyAlignment="1">
      <alignment vertical="top" wrapText="1"/>
    </xf>
    <xf numFmtId="0" fontId="7" fillId="0" borderId="5" xfId="0" applyFont="1" applyBorder="1" applyAlignment="1">
      <alignment vertical="top" wrapText="1"/>
    </xf>
    <xf numFmtId="0" fontId="7" fillId="0" borderId="5" xfId="0" applyFont="1" applyBorder="1" applyAlignment="1">
      <alignment vertical="top"/>
    </xf>
    <xf numFmtId="0" fontId="19" fillId="0" borderId="4" xfId="8" applyFont="1" applyBorder="1" applyAlignment="1">
      <alignment vertical="top"/>
    </xf>
    <xf numFmtId="0" fontId="7" fillId="0" borderId="5" xfId="8" applyFont="1" applyBorder="1" applyAlignment="1">
      <alignment vertical="top"/>
    </xf>
    <xf numFmtId="37" fontId="19" fillId="0" borderId="38" xfId="1" applyNumberFormat="1" applyFont="1" applyBorder="1"/>
    <xf numFmtId="37" fontId="19" fillId="0" borderId="1" xfId="1" applyNumberFormat="1" applyFont="1" applyBorder="1"/>
    <xf numFmtId="0" fontId="0" fillId="0" borderId="40" xfId="0" applyNumberFormat="1" applyBorder="1" applyAlignment="1">
      <alignment horizontal="left" indent="4"/>
    </xf>
    <xf numFmtId="0" fontId="0" fillId="0" borderId="0" xfId="0"/>
    <xf numFmtId="0" fontId="0" fillId="0" borderId="0" xfId="0" applyBorder="1" applyAlignment="1">
      <alignment vertical="top" wrapText="1"/>
    </xf>
    <xf numFmtId="0" fontId="28" fillId="0" borderId="0" xfId="0" applyFont="1" applyBorder="1" applyAlignment="1">
      <alignment vertical="top" wrapText="1"/>
    </xf>
    <xf numFmtId="0" fontId="2" fillId="0" borderId="14" xfId="0" applyNumberFormat="1" applyFont="1" applyBorder="1" applyAlignment="1"/>
    <xf numFmtId="0" fontId="14" fillId="0" borderId="13" xfId="7" applyFont="1" applyBorder="1"/>
    <xf numFmtId="0" fontId="8" fillId="0" borderId="0" xfId="7" applyFont="1" applyBorder="1" applyAlignment="1">
      <alignment horizontal="centerContinuous"/>
    </xf>
    <xf numFmtId="0" fontId="65" fillId="0" borderId="0" xfId="7" applyFont="1" applyBorder="1" applyAlignment="1">
      <alignment horizontal="centerContinuous"/>
    </xf>
    <xf numFmtId="37" fontId="29" fillId="0" borderId="0" xfId="0" applyNumberFormat="1" applyFont="1" applyBorder="1" applyAlignment="1">
      <alignment horizontal="centerContinuous"/>
    </xf>
    <xf numFmtId="0" fontId="45" fillId="0" borderId="0" xfId="7" applyFont="1" applyBorder="1"/>
    <xf numFmtId="0" fontId="20" fillId="0" borderId="0" xfId="7" applyFont="1" applyBorder="1" applyAlignment="1">
      <alignment horizontal="centerContinuous"/>
    </xf>
    <xf numFmtId="0" fontId="23" fillId="0" borderId="0" xfId="7" applyFont="1" applyBorder="1" applyAlignment="1">
      <alignment horizontal="centerContinuous"/>
    </xf>
    <xf numFmtId="37" fontId="20" fillId="0" borderId="0" xfId="0" applyNumberFormat="1" applyFont="1" applyBorder="1" applyAlignment="1">
      <alignment horizontal="centerContinuous"/>
    </xf>
    <xf numFmtId="37" fontId="19" fillId="0" borderId="46" xfId="8" applyNumberFormat="1" applyFont="1" applyBorder="1" applyAlignment="1">
      <alignment horizontal="right"/>
    </xf>
    <xf numFmtId="5" fontId="19" fillId="0" borderId="47" xfId="3" applyNumberFormat="1" applyFont="1" applyBorder="1" applyAlignment="1">
      <alignment horizontal="right"/>
    </xf>
    <xf numFmtId="0" fontId="2" fillId="0" borderId="36" xfId="0" applyNumberFormat="1" applyFont="1" applyBorder="1" applyAlignment="1">
      <alignment horizontal="left"/>
    </xf>
    <xf numFmtId="5" fontId="21" fillId="2" borderId="102" xfId="0" applyNumberFormat="1" applyFont="1" applyFill="1" applyBorder="1" applyAlignment="1"/>
    <xf numFmtId="0" fontId="66" fillId="0" borderId="0" xfId="0" applyFont="1" applyAlignment="1"/>
    <xf numFmtId="0" fontId="34" fillId="0" borderId="0" xfId="0" applyFont="1" applyBorder="1" applyAlignment="1">
      <alignment vertical="top"/>
    </xf>
    <xf numFmtId="0" fontId="13" fillId="0" borderId="0" xfId="0" applyFont="1"/>
    <xf numFmtId="0" fontId="28" fillId="0" borderId="0" xfId="0" applyFont="1" applyBorder="1" applyAlignment="1">
      <alignment vertical="top" wrapText="1"/>
    </xf>
    <xf numFmtId="0" fontId="0" fillId="0" borderId="0" xfId="0"/>
    <xf numFmtId="0" fontId="28" fillId="0" borderId="0" xfId="0" applyFont="1" applyBorder="1" applyAlignment="1">
      <alignment vertical="top"/>
    </xf>
    <xf numFmtId="0" fontId="13" fillId="0" borderId="0" xfId="0" applyFont="1" applyBorder="1" applyAlignment="1">
      <alignment vertical="top" wrapText="1"/>
    </xf>
    <xf numFmtId="0" fontId="44" fillId="0" borderId="0" xfId="0" applyFont="1"/>
    <xf numFmtId="0" fontId="13" fillId="0" borderId="0" xfId="0" applyFont="1" applyAlignment="1">
      <alignment vertical="top"/>
    </xf>
    <xf numFmtId="167" fontId="28" fillId="0" borderId="0" xfId="0" applyNumberFormat="1" applyFont="1" applyBorder="1" applyAlignment="1">
      <alignment horizontal="right" vertical="top" wrapText="1"/>
    </xf>
    <xf numFmtId="37" fontId="19" fillId="0" borderId="24" xfId="1" applyNumberFormat="1" applyFont="1" applyBorder="1"/>
    <xf numFmtId="0" fontId="2" fillId="0" borderId="12" xfId="0" applyNumberFormat="1" applyFont="1" applyFill="1" applyBorder="1" applyAlignment="1">
      <alignment horizontal="left" indent="4"/>
    </xf>
    <xf numFmtId="167" fontId="15" fillId="0" borderId="28" xfId="1" applyNumberFormat="1" applyFont="1" applyBorder="1" applyAlignment="1"/>
    <xf numFmtId="0" fontId="58" fillId="3" borderId="0" xfId="0" applyFont="1" applyFill="1" applyBorder="1" applyAlignment="1">
      <alignment horizontal="center" vertical="top"/>
    </xf>
    <xf numFmtId="0" fontId="2" fillId="4" borderId="0" xfId="0" applyFont="1" applyFill="1" applyBorder="1" applyAlignment="1">
      <alignment vertical="top" wrapText="1"/>
    </xf>
    <xf numFmtId="0" fontId="42" fillId="0" borderId="0" xfId="0" applyFont="1" applyBorder="1" applyAlignment="1"/>
    <xf numFmtId="0" fontId="50" fillId="0" borderId="0" xfId="0" applyFont="1" applyBorder="1" applyAlignment="1"/>
    <xf numFmtId="0" fontId="2" fillId="0" borderId="38" xfId="0" applyNumberFormat="1" applyFont="1" applyBorder="1" applyAlignment="1">
      <alignment horizontal="center" vertical="center" wrapText="1"/>
    </xf>
    <xf numFmtId="0" fontId="50" fillId="0" borderId="64" xfId="0" applyNumberFormat="1" applyFont="1" applyBorder="1" applyAlignment="1">
      <alignment vertical="center"/>
    </xf>
    <xf numFmtId="0" fontId="50" fillId="0" borderId="54" xfId="0" applyNumberFormat="1" applyFont="1" applyBorder="1" applyAlignment="1">
      <alignment vertical="center"/>
    </xf>
    <xf numFmtId="0" fontId="50" fillId="0" borderId="6" xfId="0" applyNumberFormat="1" applyFont="1" applyBorder="1" applyAlignment="1">
      <alignment vertical="center"/>
    </xf>
    <xf numFmtId="0" fontId="50" fillId="0" borderId="2" xfId="0" applyNumberFormat="1" applyFont="1" applyBorder="1" applyAlignment="1">
      <alignment vertical="center"/>
    </xf>
    <xf numFmtId="0" fontId="50" fillId="0" borderId="3" xfId="0" applyNumberFormat="1" applyFont="1" applyBorder="1" applyAlignment="1">
      <alignment vertical="center"/>
    </xf>
    <xf numFmtId="0" fontId="50" fillId="0" borderId="64" xfId="0" applyNumberFormat="1" applyFont="1" applyBorder="1" applyAlignment="1">
      <alignment horizontal="center" vertical="center" wrapText="1"/>
    </xf>
    <xf numFmtId="0" fontId="50" fillId="0" borderId="54" xfId="0" applyNumberFormat="1" applyFont="1" applyBorder="1" applyAlignment="1">
      <alignment horizontal="center" vertical="center" wrapText="1"/>
    </xf>
    <xf numFmtId="0" fontId="50" fillId="0" borderId="6" xfId="0" applyNumberFormat="1" applyFont="1" applyBorder="1" applyAlignment="1">
      <alignment horizontal="center" vertical="center" wrapText="1"/>
    </xf>
    <xf numFmtId="0" fontId="50" fillId="0" borderId="2" xfId="0" applyNumberFormat="1" applyFont="1" applyBorder="1" applyAlignment="1">
      <alignment horizontal="center" vertical="center" wrapText="1"/>
    </xf>
    <xf numFmtId="0" fontId="50" fillId="0" borderId="3" xfId="0" applyNumberFormat="1" applyFont="1" applyBorder="1" applyAlignment="1">
      <alignment horizontal="center" vertical="center" wrapText="1"/>
    </xf>
    <xf numFmtId="0" fontId="50" fillId="0" borderId="64" xfId="0" applyNumberFormat="1" applyFont="1" applyBorder="1" applyAlignment="1">
      <alignment vertical="center" wrapText="1"/>
    </xf>
    <xf numFmtId="0" fontId="50" fillId="0" borderId="6" xfId="0" applyNumberFormat="1" applyFont="1" applyBorder="1" applyAlignment="1">
      <alignment vertical="center" wrapText="1"/>
    </xf>
    <xf numFmtId="0" fontId="50" fillId="0" borderId="2" xfId="0" applyNumberFormat="1" applyFont="1" applyBorder="1" applyAlignment="1">
      <alignment vertical="center" wrapText="1"/>
    </xf>
    <xf numFmtId="0" fontId="4" fillId="0" borderId="10" xfId="0" applyNumberFormat="1" applyFont="1" applyBorder="1" applyAlignment="1">
      <alignment horizontal="left"/>
    </xf>
    <xf numFmtId="0" fontId="4" fillId="0" borderId="11" xfId="0" applyNumberFormat="1" applyFont="1" applyBorder="1" applyAlignment="1">
      <alignment horizontal="left"/>
    </xf>
    <xf numFmtId="0" fontId="4" fillId="0" borderId="23" xfId="0" applyNumberFormat="1" applyFont="1" applyBorder="1" applyAlignment="1">
      <alignment horizontal="left"/>
    </xf>
    <xf numFmtId="0" fontId="4" fillId="0" borderId="18" xfId="0" applyNumberFormat="1" applyFont="1" applyBorder="1" applyAlignment="1">
      <alignment horizontal="left"/>
    </xf>
    <xf numFmtId="0" fontId="4" fillId="0" borderId="64" xfId="0" applyNumberFormat="1" applyFont="1" applyBorder="1" applyAlignment="1">
      <alignment horizontal="center"/>
    </xf>
    <xf numFmtId="0" fontId="4" fillId="0" borderId="54" xfId="0" applyNumberFormat="1" applyFont="1" applyBorder="1" applyAlignment="1">
      <alignment horizontal="center"/>
    </xf>
    <xf numFmtId="0" fontId="4" fillId="0" borderId="2" xfId="0" applyNumberFormat="1" applyFont="1" applyBorder="1" applyAlignment="1">
      <alignment horizontal="left"/>
    </xf>
    <xf numFmtId="0" fontId="4" fillId="0" borderId="3" xfId="0" applyNumberFormat="1" applyFont="1" applyBorder="1" applyAlignment="1">
      <alignment horizontal="left"/>
    </xf>
    <xf numFmtId="0" fontId="4" fillId="0" borderId="48" xfId="0" applyNumberFormat="1" applyFont="1" applyBorder="1" applyAlignment="1">
      <alignment horizontal="center"/>
    </xf>
    <xf numFmtId="0" fontId="4" fillId="0" borderId="49" xfId="0" applyNumberFormat="1" applyFont="1" applyBorder="1" applyAlignment="1">
      <alignment horizontal="center"/>
    </xf>
    <xf numFmtId="0" fontId="4" fillId="0" borderId="31" xfId="0" applyNumberFormat="1" applyFont="1" applyBorder="1" applyAlignment="1"/>
    <xf numFmtId="0" fontId="0" fillId="0" borderId="60" xfId="0" applyNumberFormat="1" applyBorder="1" applyAlignment="1"/>
    <xf numFmtId="0" fontId="4" fillId="0" borderId="12" xfId="0" applyNumberFormat="1" applyFont="1" applyFill="1" applyBorder="1" applyAlignment="1">
      <alignment horizontal="left" indent="4"/>
    </xf>
    <xf numFmtId="0" fontId="0" fillId="0" borderId="40" xfId="0" applyNumberFormat="1" applyBorder="1" applyAlignment="1">
      <alignment horizontal="left" indent="4"/>
    </xf>
    <xf numFmtId="0" fontId="4" fillId="0" borderId="12" xfId="0" applyNumberFormat="1" applyFont="1" applyBorder="1" applyAlignment="1">
      <alignment horizontal="left" indent="4"/>
    </xf>
    <xf numFmtId="0" fontId="4" fillId="0" borderId="12" xfId="0" applyNumberFormat="1" applyFont="1" applyBorder="1" applyAlignment="1"/>
    <xf numFmtId="0" fontId="0" fillId="0" borderId="40" xfId="0" applyNumberFormat="1" applyBorder="1" applyAlignment="1"/>
    <xf numFmtId="0" fontId="2" fillId="0" borderId="12" xfId="0" applyNumberFormat="1" applyFont="1" applyBorder="1" applyAlignment="1">
      <alignment horizontal="left" indent="2"/>
    </xf>
    <xf numFmtId="0" fontId="0" fillId="0" borderId="40" xfId="0" applyNumberFormat="1" applyBorder="1" applyAlignment="1">
      <alignment horizontal="left" indent="2"/>
    </xf>
    <xf numFmtId="0" fontId="29" fillId="0" borderId="0" xfId="0" applyNumberFormat="1" applyFont="1" applyAlignment="1">
      <alignment horizontal="center"/>
    </xf>
    <xf numFmtId="0" fontId="0" fillId="0" borderId="0" xfId="0" applyNumberFormat="1" applyAlignment="1">
      <alignment horizontal="center"/>
    </xf>
    <xf numFmtId="0" fontId="30" fillId="0" borderId="0" xfId="0" applyNumberFormat="1" applyFont="1" applyAlignment="1">
      <alignment horizontal="center"/>
    </xf>
    <xf numFmtId="0" fontId="0" fillId="0" borderId="0" xfId="0"/>
    <xf numFmtId="0" fontId="0" fillId="0" borderId="0" xfId="0" applyNumberFormat="1" applyBorder="1" applyAlignment="1">
      <alignment horizontal="center"/>
    </xf>
    <xf numFmtId="0" fontId="2" fillId="0" borderId="10" xfId="0" applyNumberFormat="1" applyFont="1" applyBorder="1" applyAlignment="1"/>
    <xf numFmtId="0" fontId="4" fillId="0" borderId="10" xfId="0" applyNumberFormat="1" applyFont="1" applyBorder="1" applyAlignment="1"/>
    <xf numFmtId="0" fontId="2" fillId="0" borderId="20" xfId="0" applyNumberFormat="1" applyFont="1" applyBorder="1" applyAlignment="1"/>
    <xf numFmtId="0" fontId="0" fillId="0" borderId="23" xfId="0" applyNumberFormat="1" applyBorder="1" applyAlignment="1"/>
    <xf numFmtId="0" fontId="15" fillId="0" borderId="20" xfId="0" applyNumberFormat="1" applyFont="1" applyBorder="1" applyAlignment="1"/>
    <xf numFmtId="0" fontId="4" fillId="0" borderId="12" xfId="0" applyNumberFormat="1" applyFont="1" applyBorder="1" applyAlignment="1">
      <alignment horizontal="left" indent="2"/>
    </xf>
    <xf numFmtId="0" fontId="15" fillId="0" borderId="38" xfId="0" applyNumberFormat="1" applyFont="1" applyBorder="1" applyAlignment="1"/>
    <xf numFmtId="0" fontId="50" fillId="0" borderId="64" xfId="0" applyNumberFormat="1" applyFont="1" applyBorder="1" applyAlignment="1"/>
    <xf numFmtId="0" fontId="50" fillId="0" borderId="7" xfId="0" applyNumberFormat="1" applyFont="1" applyBorder="1" applyAlignment="1"/>
    <xf numFmtId="0" fontId="50" fillId="0" borderId="0" xfId="0" applyNumberFormat="1" applyFont="1" applyBorder="1" applyAlignment="1"/>
    <xf numFmtId="0" fontId="50" fillId="0" borderId="33" xfId="0" applyNumberFormat="1" applyFont="1" applyBorder="1" applyAlignment="1"/>
    <xf numFmtId="0" fontId="50" fillId="0" borderId="34" xfId="0" applyNumberFormat="1" applyFont="1" applyBorder="1" applyAlignment="1"/>
    <xf numFmtId="0" fontId="2" fillId="0" borderId="30" xfId="0" applyNumberFormat="1" applyFont="1" applyBorder="1" applyAlignment="1"/>
    <xf numFmtId="0" fontId="2" fillId="0" borderId="61" xfId="0" applyNumberFormat="1" applyFont="1" applyBorder="1" applyAlignment="1"/>
    <xf numFmtId="0" fontId="2" fillId="0" borderId="101" xfId="0" applyNumberFormat="1" applyFont="1" applyBorder="1" applyAlignment="1"/>
    <xf numFmtId="165" fontId="15" fillId="0" borderId="1" xfId="0" applyNumberFormat="1" applyFont="1" applyBorder="1" applyAlignment="1">
      <alignment horizontal="center" wrapText="1"/>
    </xf>
    <xf numFmtId="0" fontId="0" fillId="0" borderId="57" xfId="0" applyBorder="1" applyAlignment="1">
      <alignment horizontal="center" wrapText="1"/>
    </xf>
    <xf numFmtId="0" fontId="15" fillId="0" borderId="55" xfId="0" applyNumberFormat="1" applyFont="1" applyBorder="1" applyAlignment="1"/>
    <xf numFmtId="0" fontId="0" fillId="0" borderId="56" xfId="0" applyNumberFormat="1" applyBorder="1" applyAlignment="1"/>
    <xf numFmtId="0" fontId="2" fillId="0" borderId="12" xfId="0" applyNumberFormat="1" applyFont="1" applyBorder="1" applyAlignment="1">
      <alignment horizontal="left" indent="4"/>
    </xf>
    <xf numFmtId="0" fontId="2" fillId="0" borderId="40" xfId="0" applyNumberFormat="1" applyFont="1" applyBorder="1" applyAlignment="1">
      <alignment horizontal="left" indent="4"/>
    </xf>
    <xf numFmtId="0" fontId="2" fillId="0" borderId="53" xfId="0" applyNumberFormat="1" applyFont="1" applyBorder="1" applyAlignment="1">
      <alignment horizontal="left" indent="4"/>
    </xf>
    <xf numFmtId="0" fontId="2" fillId="0" borderId="12" xfId="0" applyNumberFormat="1" applyFont="1" applyFill="1" applyBorder="1" applyAlignment="1">
      <alignment horizontal="left" indent="4"/>
    </xf>
    <xf numFmtId="0" fontId="4" fillId="0" borderId="14" xfId="0" applyNumberFormat="1" applyFont="1" applyBorder="1" applyAlignment="1">
      <alignment horizontal="left" indent="4"/>
    </xf>
    <xf numFmtId="0" fontId="0" fillId="0" borderId="10" xfId="0" applyNumberFormat="1" applyBorder="1" applyAlignment="1">
      <alignment horizontal="left" indent="4"/>
    </xf>
    <xf numFmtId="0" fontId="4" fillId="0" borderId="40" xfId="0" applyNumberFormat="1" applyFont="1" applyBorder="1" applyAlignment="1">
      <alignment horizontal="left" indent="4"/>
    </xf>
    <xf numFmtId="0" fontId="4" fillId="0" borderId="53" xfId="0" applyNumberFormat="1" applyFont="1" applyBorder="1" applyAlignment="1">
      <alignment horizontal="left" indent="4"/>
    </xf>
    <xf numFmtId="0" fontId="2" fillId="0" borderId="40" xfId="0" applyNumberFormat="1" applyFont="1" applyBorder="1" applyAlignment="1">
      <alignment horizontal="left" indent="2"/>
    </xf>
    <xf numFmtId="0" fontId="2" fillId="0" borderId="53" xfId="0" applyNumberFormat="1" applyFont="1" applyBorder="1" applyAlignment="1">
      <alignment horizontal="left" indent="2"/>
    </xf>
    <xf numFmtId="0" fontId="15" fillId="0" borderId="12" xfId="0" applyNumberFormat="1" applyFont="1" applyBorder="1" applyAlignment="1">
      <alignment horizontal="left"/>
    </xf>
    <xf numFmtId="0" fontId="15" fillId="0" borderId="40" xfId="0" applyNumberFormat="1" applyFont="1" applyBorder="1" applyAlignment="1">
      <alignment horizontal="left"/>
    </xf>
    <xf numFmtId="0" fontId="15" fillId="0" borderId="53" xfId="0" applyNumberFormat="1" applyFont="1" applyBorder="1" applyAlignment="1">
      <alignment horizontal="left"/>
    </xf>
    <xf numFmtId="0" fontId="15" fillId="0" borderId="62" xfId="0" applyNumberFormat="1" applyFont="1" applyBorder="1" applyAlignment="1">
      <alignment horizontal="left" indent="2"/>
    </xf>
    <xf numFmtId="0" fontId="0" fillId="0" borderId="63" xfId="0" applyNumberFormat="1" applyBorder="1" applyAlignment="1">
      <alignment horizontal="left" indent="2"/>
    </xf>
    <xf numFmtId="0" fontId="68" fillId="0" borderId="0" xfId="0" applyFont="1" applyAlignment="1">
      <alignment vertical="top" wrapText="1"/>
    </xf>
    <xf numFmtId="0" fontId="0" fillId="0" borderId="0" xfId="0" applyAlignment="1">
      <alignment vertical="top" wrapText="1"/>
    </xf>
    <xf numFmtId="0" fontId="16" fillId="0" borderId="0" xfId="0" applyNumberFormat="1" applyFont="1" applyAlignment="1"/>
    <xf numFmtId="0" fontId="51" fillId="0" borderId="0" xfId="0" applyNumberFormat="1" applyFont="1" applyAlignment="1"/>
    <xf numFmtId="3" fontId="4" fillId="0" borderId="0" xfId="0" applyNumberFormat="1" applyFont="1" applyAlignment="1">
      <alignment horizontal="center"/>
    </xf>
    <xf numFmtId="3" fontId="7" fillId="0" borderId="0" xfId="0" applyNumberFormat="1" applyFont="1" applyAlignment="1">
      <alignment horizontal="center"/>
    </xf>
    <xf numFmtId="3" fontId="30" fillId="0" borderId="0" xfId="0" applyNumberFormat="1" applyFont="1" applyAlignment="1">
      <alignment horizontal="center"/>
    </xf>
    <xf numFmtId="165" fontId="15" fillId="0" borderId="1" xfId="0" applyNumberFormat="1" applyFont="1" applyBorder="1" applyAlignment="1">
      <alignment horizontal="right"/>
    </xf>
    <xf numFmtId="0" fontId="0" fillId="0" borderId="57" xfId="0" applyBorder="1" applyAlignment="1"/>
    <xf numFmtId="165" fontId="15" fillId="0" borderId="1" xfId="0" applyNumberFormat="1" applyFont="1" applyBorder="1" applyAlignment="1">
      <alignment horizontal="center"/>
    </xf>
    <xf numFmtId="165" fontId="15" fillId="0" borderId="20" xfId="0" applyNumberFormat="1" applyFont="1" applyBorder="1" applyAlignment="1">
      <alignment horizontal="center"/>
    </xf>
    <xf numFmtId="165" fontId="15" fillId="0" borderId="23" xfId="0" applyNumberFormat="1" applyFont="1" applyBorder="1" applyAlignment="1">
      <alignment horizontal="center"/>
    </xf>
    <xf numFmtId="165" fontId="15" fillId="0" borderId="18" xfId="0" applyNumberFormat="1" applyFont="1" applyBorder="1" applyAlignment="1">
      <alignment horizontal="center"/>
    </xf>
    <xf numFmtId="3" fontId="7" fillId="0" borderId="22" xfId="0" applyNumberFormat="1" applyFont="1" applyBorder="1" applyAlignment="1">
      <alignment horizontal="center"/>
    </xf>
    <xf numFmtId="3" fontId="7" fillId="0" borderId="34" xfId="0" applyNumberFormat="1" applyFont="1" applyBorder="1" applyAlignment="1">
      <alignment horizontal="center"/>
    </xf>
    <xf numFmtId="3" fontId="7" fillId="0" borderId="35" xfId="0" applyNumberFormat="1" applyFont="1" applyBorder="1" applyAlignment="1">
      <alignment horizontal="center"/>
    </xf>
    <xf numFmtId="0" fontId="13" fillId="3" borderId="0" xfId="0" applyFont="1" applyFill="1" applyBorder="1" applyAlignment="1">
      <alignment vertical="top" wrapText="1"/>
    </xf>
    <xf numFmtId="0" fontId="13" fillId="3" borderId="0" xfId="7" applyFont="1" applyFill="1" applyAlignment="1">
      <alignment horizontal="left" wrapText="1"/>
    </xf>
    <xf numFmtId="0" fontId="13" fillId="3" borderId="0" xfId="7" applyFont="1" applyFill="1" applyAlignment="1">
      <alignment horizontal="left"/>
    </xf>
    <xf numFmtId="0" fontId="19" fillId="0" borderId="1" xfId="7" applyFont="1" applyBorder="1" applyAlignment="1"/>
    <xf numFmtId="0" fontId="19" fillId="0" borderId="4" xfId="7" applyFont="1" applyBorder="1" applyAlignment="1"/>
    <xf numFmtId="0" fontId="19" fillId="0" borderId="20" xfId="7" applyFont="1" applyBorder="1" applyAlignment="1">
      <alignment horizontal="center"/>
    </xf>
    <xf numFmtId="0" fontId="19" fillId="0" borderId="23" xfId="7" applyFont="1" applyBorder="1" applyAlignment="1">
      <alignment horizontal="center"/>
    </xf>
    <xf numFmtId="0" fontId="19" fillId="0" borderId="18" xfId="7" applyFont="1" applyBorder="1" applyAlignment="1">
      <alignment horizontal="center"/>
    </xf>
    <xf numFmtId="0" fontId="19" fillId="0" borderId="1" xfId="7" applyFont="1" applyBorder="1" applyAlignment="1">
      <alignment horizontal="center" wrapText="1"/>
    </xf>
    <xf numFmtId="0" fontId="19" fillId="0" borderId="4" xfId="7" applyFont="1" applyBorder="1" applyAlignment="1">
      <alignment horizontal="center" wrapText="1"/>
    </xf>
    <xf numFmtId="3" fontId="16" fillId="0" borderId="0" xfId="0" applyNumberFormat="1" applyFont="1" applyAlignment="1"/>
    <xf numFmtId="3" fontId="16" fillId="0" borderId="0" xfId="0" applyNumberFormat="1" applyFont="1" applyBorder="1" applyAlignment="1">
      <alignment horizontal="center"/>
    </xf>
    <xf numFmtId="0" fontId="17" fillId="0" borderId="0" xfId="7" applyBorder="1" applyAlignment="1">
      <alignment horizontal="center"/>
    </xf>
    <xf numFmtId="0" fontId="14" fillId="0" borderId="0" xfId="7" applyFont="1" applyAlignment="1">
      <alignment horizontal="center"/>
    </xf>
    <xf numFmtId="0" fontId="17" fillId="0" borderId="2" xfId="7" applyBorder="1" applyAlignment="1">
      <alignment horizontal="center"/>
    </xf>
    <xf numFmtId="0" fontId="16" fillId="0" borderId="0" xfId="8" applyFont="1" applyAlignment="1"/>
    <xf numFmtId="0" fontId="55" fillId="0" borderId="0" xfId="0" applyFont="1" applyBorder="1" applyAlignment="1"/>
    <xf numFmtId="0" fontId="15" fillId="0" borderId="0" xfId="8" applyFont="1" applyAlignment="1">
      <alignment horizontal="center"/>
    </xf>
    <xf numFmtId="0" fontId="0" fillId="0" borderId="0" xfId="0" applyBorder="1" applyAlignment="1">
      <alignment horizontal="center"/>
    </xf>
    <xf numFmtId="3" fontId="15" fillId="0" borderId="0" xfId="8" applyNumberFormat="1" applyFont="1" applyAlignment="1">
      <alignment horizontal="center"/>
    </xf>
    <xf numFmtId="0" fontId="7" fillId="0" borderId="0" xfId="8" applyFont="1" applyAlignment="1">
      <alignment horizontal="center"/>
    </xf>
    <xf numFmtId="0" fontId="53" fillId="0" borderId="65" xfId="8" applyFont="1" applyFill="1" applyBorder="1" applyAlignment="1">
      <alignment horizontal="center" vertical="center" wrapText="1"/>
    </xf>
    <xf numFmtId="0" fontId="0" fillId="0" borderId="66" xfId="0" applyBorder="1" applyAlignment="1">
      <alignment horizontal="center" vertical="center" wrapText="1"/>
    </xf>
    <xf numFmtId="0" fontId="0" fillId="0" borderId="6" xfId="0" applyBorder="1" applyAlignment="1">
      <alignment vertical="center" wrapText="1"/>
    </xf>
    <xf numFmtId="0" fontId="0" fillId="0" borderId="3" xfId="0" applyBorder="1" applyAlignment="1">
      <alignment vertical="center" wrapText="1"/>
    </xf>
    <xf numFmtId="0" fontId="19" fillId="0" borderId="20" xfId="8" applyFont="1" applyFill="1" applyBorder="1" applyAlignment="1">
      <alignment horizontal="center"/>
    </xf>
    <xf numFmtId="0" fontId="0" fillId="0" borderId="18" xfId="0" applyBorder="1" applyAlignment="1">
      <alignment horizontal="center"/>
    </xf>
    <xf numFmtId="0" fontId="19" fillId="0" borderId="64" xfId="8" applyFont="1" applyFill="1" applyBorder="1" applyAlignment="1"/>
    <xf numFmtId="0" fontId="7" fillId="0" borderId="2" xfId="8" applyFont="1" applyFill="1" applyBorder="1" applyAlignment="1"/>
    <xf numFmtId="0" fontId="0" fillId="0" borderId="6" xfId="0" applyBorder="1" applyAlignment="1">
      <alignment horizontal="center" vertical="center" wrapText="1"/>
    </xf>
    <xf numFmtId="0" fontId="0" fillId="0" borderId="3" xfId="0" applyBorder="1" applyAlignment="1">
      <alignment horizontal="center" vertical="center" wrapText="1"/>
    </xf>
    <xf numFmtId="1" fontId="19" fillId="0" borderId="65" xfId="8" applyNumberFormat="1" applyFont="1" applyFill="1" applyBorder="1" applyAlignment="1">
      <alignment horizontal="center" vertical="center" wrapText="1"/>
    </xf>
    <xf numFmtId="1" fontId="19" fillId="0" borderId="67" xfId="8" applyNumberFormat="1" applyFont="1" applyFill="1" applyBorder="1" applyAlignment="1">
      <alignment horizontal="center" vertical="center" wrapText="1"/>
    </xf>
    <xf numFmtId="0" fontId="0" fillId="0" borderId="68" xfId="0" applyBorder="1" applyAlignment="1">
      <alignment horizontal="center" vertical="center" wrapText="1"/>
    </xf>
    <xf numFmtId="0" fontId="0" fillId="0" borderId="69" xfId="0" applyBorder="1" applyAlignment="1">
      <alignment horizontal="center" vertical="center" wrapText="1"/>
    </xf>
    <xf numFmtId="0" fontId="19" fillId="0" borderId="6" xfId="8" applyFont="1" applyFill="1" applyBorder="1" applyAlignment="1">
      <alignment horizontal="center"/>
    </xf>
    <xf numFmtId="0" fontId="19" fillId="0" borderId="3" xfId="8" applyFont="1" applyFill="1" applyBorder="1" applyAlignment="1">
      <alignment horizontal="center"/>
    </xf>
    <xf numFmtId="0" fontId="14" fillId="0" borderId="0" xfId="0" applyFont="1" applyAlignment="1">
      <alignment horizontal="left" wrapText="1"/>
    </xf>
    <xf numFmtId="0" fontId="62" fillId="0" borderId="0" xfId="0" applyFont="1" applyBorder="1" applyAlignment="1">
      <alignment vertical="top" wrapText="1"/>
    </xf>
    <xf numFmtId="0" fontId="64" fillId="0" borderId="0" xfId="0" applyFont="1" applyBorder="1" applyAlignment="1">
      <alignment vertical="top" wrapText="1"/>
    </xf>
    <xf numFmtId="0" fontId="34" fillId="0" borderId="0" xfId="0" applyFont="1" applyBorder="1" applyAlignment="1">
      <alignment vertical="top" wrapText="1"/>
    </xf>
    <xf numFmtId="0" fontId="0" fillId="0" borderId="0" xfId="0" applyBorder="1" applyAlignment="1">
      <alignment vertical="top" wrapText="1"/>
    </xf>
    <xf numFmtId="0" fontId="62" fillId="0" borderId="0" xfId="0" applyFont="1" applyFill="1" applyBorder="1" applyAlignment="1">
      <alignment vertical="top" wrapText="1"/>
    </xf>
    <xf numFmtId="0" fontId="28" fillId="0" borderId="0" xfId="0" applyFont="1" applyBorder="1" applyAlignment="1">
      <alignment vertical="top" wrapText="1"/>
    </xf>
    <xf numFmtId="0" fontId="34" fillId="0" borderId="0" xfId="0" applyFont="1" applyBorder="1" applyAlignment="1">
      <alignment horizontal="center"/>
    </xf>
    <xf numFmtId="0" fontId="14" fillId="3" borderId="0" xfId="0" applyFont="1" applyFill="1" applyBorder="1" applyAlignment="1">
      <alignment vertical="top" wrapText="1"/>
    </xf>
    <xf numFmtId="0" fontId="16" fillId="0" borderId="0" xfId="8" applyFont="1" applyAlignment="1">
      <alignment horizontal="left"/>
    </xf>
    <xf numFmtId="0" fontId="0" fillId="0" borderId="0" xfId="0" applyBorder="1" applyAlignment="1">
      <alignment horizontal="left"/>
    </xf>
    <xf numFmtId="0" fontId="4" fillId="0" borderId="0" xfId="8" applyFont="1" applyAlignment="1">
      <alignment horizontal="center"/>
    </xf>
    <xf numFmtId="0" fontId="4" fillId="0" borderId="0" xfId="8" applyFont="1" applyBorder="1" applyAlignment="1">
      <alignment horizontal="center"/>
    </xf>
    <xf numFmtId="0" fontId="28" fillId="0" borderId="0" xfId="8" applyFont="1" applyBorder="1" applyAlignment="1">
      <alignment horizontal="center"/>
    </xf>
    <xf numFmtId="0" fontId="34" fillId="0" borderId="0" xfId="0" applyNumberFormat="1" applyFont="1" applyBorder="1" applyAlignment="1">
      <alignment vertical="top" wrapText="1"/>
    </xf>
    <xf numFmtId="0" fontId="37" fillId="0" borderId="0" xfId="0" applyFont="1" applyBorder="1" applyAlignment="1">
      <alignment vertical="top" wrapText="1"/>
    </xf>
    <xf numFmtId="0" fontId="34" fillId="0" borderId="0" xfId="0" applyFont="1" applyBorder="1" applyAlignment="1">
      <alignment horizontal="center" vertical="top"/>
    </xf>
    <xf numFmtId="0" fontId="0" fillId="0" borderId="0" xfId="0" applyBorder="1" applyAlignment="1">
      <alignment horizontal="center" vertical="top"/>
    </xf>
    <xf numFmtId="0" fontId="15" fillId="0" borderId="38" xfId="0" applyNumberFormat="1" applyFont="1" applyBorder="1" applyAlignment="1">
      <alignment horizontal="center" vertical="center" wrapText="1"/>
    </xf>
    <xf numFmtId="0" fontId="4" fillId="0" borderId="64" xfId="0" applyNumberFormat="1" applyFont="1" applyBorder="1" applyAlignment="1">
      <alignment horizontal="center" vertical="center" wrapText="1"/>
    </xf>
    <xf numFmtId="0" fontId="4" fillId="0" borderId="54" xfId="0" applyNumberFormat="1" applyFont="1" applyBorder="1" applyAlignment="1">
      <alignment horizontal="center" vertical="center" wrapText="1"/>
    </xf>
    <xf numFmtId="0" fontId="4" fillId="0" borderId="7" xfId="0" applyNumberFormat="1" applyFont="1" applyBorder="1" applyAlignment="1">
      <alignment horizontal="center" vertical="center" wrapText="1"/>
    </xf>
    <xf numFmtId="0" fontId="4" fillId="0" borderId="0" xfId="0" applyNumberFormat="1" applyFont="1" applyBorder="1" applyAlignment="1">
      <alignment horizontal="center" vertical="center" wrapText="1"/>
    </xf>
    <xf numFmtId="0" fontId="4" fillId="0" borderId="22" xfId="0" applyNumberFormat="1" applyFont="1" applyBorder="1" applyAlignment="1">
      <alignment horizontal="center" vertical="center" wrapText="1"/>
    </xf>
    <xf numFmtId="0" fontId="15" fillId="0" borderId="38" xfId="0" applyNumberFormat="1" applyFont="1" applyBorder="1" applyAlignment="1">
      <alignment horizontal="center"/>
    </xf>
    <xf numFmtId="0" fontId="15" fillId="0" borderId="7" xfId="0" applyNumberFormat="1" applyFont="1" applyBorder="1" applyAlignment="1">
      <alignment horizontal="center"/>
    </xf>
    <xf numFmtId="0" fontId="15" fillId="0" borderId="33" xfId="0" applyNumberFormat="1" applyFont="1" applyBorder="1" applyAlignment="1">
      <alignment horizontal="center"/>
    </xf>
    <xf numFmtId="165" fontId="4" fillId="0" borderId="0" xfId="0" applyNumberFormat="1" applyFont="1" applyAlignment="1">
      <alignment horizontal="center"/>
    </xf>
    <xf numFmtId="165" fontId="4" fillId="0" borderId="2" xfId="0" applyNumberFormat="1" applyFont="1" applyBorder="1" applyAlignment="1">
      <alignment horizontal="center"/>
    </xf>
    <xf numFmtId="165" fontId="7" fillId="0" borderId="0" xfId="0" applyNumberFormat="1" applyFont="1" applyAlignment="1">
      <alignment horizontal="center"/>
    </xf>
    <xf numFmtId="0" fontId="4" fillId="0" borderId="0" xfId="0" applyFont="1" applyBorder="1" applyAlignment="1">
      <alignment horizontal="center"/>
    </xf>
    <xf numFmtId="0" fontId="51" fillId="0" borderId="0" xfId="0" applyFont="1" applyAlignment="1"/>
    <xf numFmtId="165" fontId="8" fillId="0" borderId="0" xfId="0" applyNumberFormat="1" applyFont="1" applyAlignment="1">
      <alignment horizontal="center"/>
    </xf>
    <xf numFmtId="0" fontId="4" fillId="0" borderId="0" xfId="0" applyFont="1" applyAlignment="1">
      <alignment horizontal="center"/>
    </xf>
    <xf numFmtId="165" fontId="10" fillId="0" borderId="0" xfId="0" applyNumberFormat="1" applyFont="1" applyAlignment="1">
      <alignment horizontal="center"/>
    </xf>
    <xf numFmtId="0" fontId="15" fillId="0" borderId="38" xfId="0" applyNumberFormat="1" applyFont="1" applyBorder="1" applyAlignment="1">
      <alignment horizontal="center" vertical="center"/>
    </xf>
    <xf numFmtId="0" fontId="4" fillId="0" borderId="64" xfId="0" applyNumberFormat="1" applyFont="1" applyBorder="1" applyAlignment="1">
      <alignment horizontal="center" vertical="center"/>
    </xf>
    <xf numFmtId="0" fontId="4" fillId="0" borderId="54" xfId="0" applyNumberFormat="1" applyFont="1" applyBorder="1" applyAlignment="1">
      <alignment horizontal="center" vertical="center"/>
    </xf>
    <xf numFmtId="0" fontId="4" fillId="0" borderId="7" xfId="0" applyNumberFormat="1" applyFont="1" applyBorder="1" applyAlignment="1">
      <alignment horizontal="center" vertical="center"/>
    </xf>
    <xf numFmtId="0" fontId="4" fillId="0" borderId="0" xfId="0" applyNumberFormat="1" applyFont="1" applyBorder="1" applyAlignment="1">
      <alignment horizontal="center" vertical="center"/>
    </xf>
    <xf numFmtId="0" fontId="4" fillId="0" borderId="22" xfId="0" applyNumberFormat="1" applyFont="1" applyBorder="1" applyAlignment="1">
      <alignment horizontal="center" vertical="center"/>
    </xf>
    <xf numFmtId="0" fontId="4" fillId="0" borderId="0" xfId="0" applyNumberFormat="1" applyFont="1" applyBorder="1" applyAlignment="1"/>
    <xf numFmtId="0" fontId="8" fillId="0" borderId="0" xfId="0" applyNumberFormat="1" applyFont="1" applyAlignment="1">
      <alignment horizontal="center"/>
    </xf>
    <xf numFmtId="0" fontId="4" fillId="0" borderId="0" xfId="0" applyNumberFormat="1" applyFont="1" applyBorder="1" applyAlignment="1">
      <alignment horizontal="center"/>
    </xf>
    <xf numFmtId="0" fontId="10" fillId="0" borderId="0" xfId="0" applyNumberFormat="1" applyFont="1" applyAlignment="1">
      <alignment horizontal="center"/>
    </xf>
    <xf numFmtId="0" fontId="10" fillId="0" borderId="0" xfId="0" applyNumberFormat="1" applyFont="1" applyBorder="1" applyAlignment="1">
      <alignment horizontal="center"/>
    </xf>
    <xf numFmtId="3" fontId="16" fillId="0" borderId="0" xfId="0" applyNumberFormat="1" applyFont="1" applyAlignment="1">
      <alignment horizontal="center"/>
    </xf>
    <xf numFmtId="0" fontId="24" fillId="2" borderId="70" xfId="0" applyNumberFormat="1" applyFont="1" applyFill="1" applyBorder="1" applyAlignment="1">
      <alignment horizontal="center" wrapText="1"/>
    </xf>
    <xf numFmtId="0" fontId="4" fillId="0" borderId="15" xfId="0" applyNumberFormat="1" applyFont="1" applyBorder="1" applyAlignment="1">
      <alignment horizontal="center" wrapText="1"/>
    </xf>
    <xf numFmtId="165" fontId="4" fillId="0" borderId="0" xfId="0" applyNumberFormat="1" applyFont="1" applyBorder="1" applyAlignment="1">
      <alignment horizontal="center"/>
    </xf>
    <xf numFmtId="165" fontId="5" fillId="2" borderId="59" xfId="0" applyNumberFormat="1" applyFont="1" applyFill="1" applyBorder="1" applyAlignment="1">
      <alignment horizontal="center"/>
    </xf>
    <xf numFmtId="0" fontId="24" fillId="2" borderId="93" xfId="0" applyNumberFormat="1" applyFont="1" applyFill="1" applyBorder="1" applyAlignment="1">
      <alignment horizontal="center" wrapText="1"/>
    </xf>
    <xf numFmtId="0" fontId="4" fillId="0" borderId="94" xfId="0" applyNumberFormat="1" applyFont="1" applyBorder="1" applyAlignment="1">
      <alignment horizontal="center" wrapText="1"/>
    </xf>
    <xf numFmtId="0" fontId="24" fillId="2" borderId="71" xfId="0" applyNumberFormat="1" applyFont="1" applyFill="1" applyBorder="1" applyAlignment="1">
      <alignment horizontal="center" wrapText="1"/>
    </xf>
    <xf numFmtId="0" fontId="24" fillId="2" borderId="72" xfId="0" applyNumberFormat="1" applyFont="1" applyFill="1" applyBorder="1" applyAlignment="1">
      <alignment horizontal="center" wrapText="1"/>
    </xf>
    <xf numFmtId="0" fontId="24" fillId="2" borderId="73" xfId="0" applyNumberFormat="1" applyFont="1" applyFill="1" applyBorder="1" applyAlignment="1">
      <alignment horizontal="center" vertical="center"/>
    </xf>
    <xf numFmtId="0" fontId="24" fillId="2" borderId="74" xfId="0" applyNumberFormat="1" applyFont="1" applyFill="1" applyBorder="1" applyAlignment="1">
      <alignment horizontal="center" vertical="center"/>
    </xf>
    <xf numFmtId="0" fontId="24" fillId="2" borderId="75" xfId="0" applyNumberFormat="1" applyFont="1" applyFill="1" applyBorder="1" applyAlignment="1">
      <alignment horizontal="center" vertical="center"/>
    </xf>
    <xf numFmtId="0" fontId="24" fillId="2" borderId="76" xfId="0" applyNumberFormat="1" applyFont="1" applyFill="1" applyBorder="1" applyAlignment="1">
      <alignment horizontal="center" vertical="center" wrapText="1"/>
    </xf>
    <xf numFmtId="0" fontId="4" fillId="0" borderId="77" xfId="0" applyNumberFormat="1" applyFont="1" applyBorder="1" applyAlignment="1">
      <alignment horizontal="center" vertical="center" wrapText="1"/>
    </xf>
    <xf numFmtId="0" fontId="4" fillId="0" borderId="78" xfId="0" applyNumberFormat="1" applyFont="1" applyBorder="1" applyAlignment="1">
      <alignment horizontal="center" wrapText="1"/>
    </xf>
    <xf numFmtId="0" fontId="24" fillId="2" borderId="79" xfId="0" applyNumberFormat="1" applyFont="1" applyFill="1" applyBorder="1" applyAlignment="1">
      <alignment horizontal="center" wrapText="1"/>
    </xf>
    <xf numFmtId="0" fontId="4" fillId="0" borderId="80" xfId="0" applyNumberFormat="1" applyFont="1" applyBorder="1" applyAlignment="1">
      <alignment horizontal="center" wrapText="1"/>
    </xf>
    <xf numFmtId="0" fontId="24" fillId="2" borderId="81" xfId="0" applyNumberFormat="1" applyFont="1" applyFill="1" applyBorder="1" applyAlignment="1">
      <alignment horizontal="center" wrapText="1"/>
    </xf>
    <xf numFmtId="0" fontId="4" fillId="0" borderId="7" xfId="0" applyNumberFormat="1" applyFont="1" applyBorder="1" applyAlignment="1">
      <alignment wrapText="1"/>
    </xf>
    <xf numFmtId="0" fontId="4" fillId="0" borderId="58" xfId="0" applyNumberFormat="1" applyFont="1" applyBorder="1" applyAlignment="1">
      <alignment wrapText="1"/>
    </xf>
    <xf numFmtId="0" fontId="32" fillId="2" borderId="0" xfId="0" applyNumberFormat="1" applyFont="1" applyFill="1" applyAlignment="1"/>
    <xf numFmtId="0" fontId="4" fillId="0" borderId="0" xfId="0" applyNumberFormat="1" applyFont="1" applyAlignment="1"/>
    <xf numFmtId="165" fontId="31" fillId="2" borderId="0" xfId="0" applyNumberFormat="1" applyFont="1" applyFill="1" applyAlignment="1">
      <alignment horizontal="center"/>
    </xf>
    <xf numFmtId="165" fontId="5" fillId="2" borderId="0" xfId="0" applyNumberFormat="1" applyFont="1" applyFill="1" applyAlignment="1">
      <alignment horizontal="center"/>
    </xf>
    <xf numFmtId="0" fontId="22" fillId="2" borderId="65" xfId="0" applyNumberFormat="1" applyFont="1" applyFill="1" applyBorder="1" applyAlignment="1">
      <alignment horizontal="center" vertical="center" wrapText="1"/>
    </xf>
    <xf numFmtId="0" fontId="4" fillId="0" borderId="66" xfId="0" applyNumberFormat="1" applyFont="1" applyBorder="1" applyAlignment="1">
      <alignment horizontal="center" vertical="center" wrapText="1"/>
    </xf>
    <xf numFmtId="0" fontId="4" fillId="0" borderId="6" xfId="0" applyNumberFormat="1" applyFont="1" applyBorder="1" applyAlignment="1">
      <alignment horizontal="center" vertical="center" wrapText="1"/>
    </xf>
    <xf numFmtId="0" fontId="4" fillId="0" borderId="3" xfId="0" applyNumberFormat="1" applyFont="1" applyBorder="1" applyAlignment="1">
      <alignment horizontal="center" vertical="center" wrapText="1"/>
    </xf>
    <xf numFmtId="0" fontId="4" fillId="0" borderId="95" xfId="0" applyNumberFormat="1" applyFont="1" applyBorder="1" applyAlignment="1">
      <alignment horizontal="center" vertical="center" wrapText="1"/>
    </xf>
    <xf numFmtId="0" fontId="4" fillId="0" borderId="19" xfId="0" applyNumberFormat="1" applyFont="1" applyBorder="1" applyAlignment="1">
      <alignment horizontal="center" vertical="center" wrapText="1"/>
    </xf>
    <xf numFmtId="0" fontId="22" fillId="2" borderId="82" xfId="0" applyNumberFormat="1" applyFont="1" applyFill="1" applyBorder="1" applyAlignment="1">
      <alignment wrapText="1"/>
    </xf>
    <xf numFmtId="0" fontId="4" fillId="0" borderId="5" xfId="0" applyNumberFormat="1" applyFont="1" applyBorder="1" applyAlignment="1">
      <alignment wrapText="1"/>
    </xf>
    <xf numFmtId="0" fontId="4" fillId="0" borderId="57" xfId="0" applyNumberFormat="1" applyFont="1" applyBorder="1" applyAlignment="1">
      <alignment wrapText="1"/>
    </xf>
    <xf numFmtId="0" fontId="32" fillId="2" borderId="0" xfId="0" applyNumberFormat="1" applyFont="1" applyFill="1" applyAlignment="1">
      <alignment horizontal="center"/>
    </xf>
    <xf numFmtId="0" fontId="4" fillId="0" borderId="0" xfId="0" applyNumberFormat="1" applyFont="1" applyAlignment="1">
      <alignment horizontal="center"/>
    </xf>
    <xf numFmtId="165" fontId="42" fillId="2" borderId="0" xfId="0" applyNumberFormat="1" applyFont="1" applyFill="1" applyAlignment="1">
      <alignment horizontal="center"/>
    </xf>
    <xf numFmtId="0" fontId="41" fillId="0" borderId="0" xfId="0" applyFont="1" applyBorder="1" applyAlignment="1">
      <alignment horizontal="center"/>
    </xf>
    <xf numFmtId="165" fontId="5" fillId="2" borderId="34" xfId="0" applyNumberFormat="1" applyFont="1" applyFill="1" applyBorder="1" applyAlignment="1">
      <alignment horizontal="center"/>
    </xf>
    <xf numFmtId="0" fontId="33" fillId="2" borderId="0" xfId="0" applyNumberFormat="1" applyFont="1" applyFill="1" applyAlignment="1">
      <alignment horizontal="center"/>
    </xf>
    <xf numFmtId="0" fontId="0" fillId="0" borderId="0" xfId="0" applyNumberFormat="1" applyBorder="1" applyAlignment="1"/>
    <xf numFmtId="3" fontId="16" fillId="0" borderId="0" xfId="0" applyNumberFormat="1" applyFont="1" applyBorder="1" applyAlignment="1"/>
    <xf numFmtId="0" fontId="0" fillId="0" borderId="0" xfId="0" applyBorder="1" applyAlignment="1"/>
    <xf numFmtId="0" fontId="8" fillId="0" borderId="0" xfId="0" applyNumberFormat="1" applyFont="1" applyBorder="1" applyAlignment="1">
      <alignment horizontal="center"/>
    </xf>
    <xf numFmtId="0" fontId="2" fillId="3" borderId="0" xfId="0" applyFont="1" applyFill="1" applyBorder="1" applyAlignment="1">
      <alignment vertical="top" wrapText="1"/>
    </xf>
    <xf numFmtId="0" fontId="2" fillId="3" borderId="0" xfId="0" applyFont="1" applyFill="1" applyBorder="1" applyAlignment="1">
      <alignment wrapText="1"/>
    </xf>
    <xf numFmtId="0" fontId="2" fillId="3" borderId="0" xfId="0" applyFont="1" applyFill="1" applyBorder="1" applyAlignment="1">
      <alignment horizontal="left" wrapText="1"/>
    </xf>
    <xf numFmtId="0" fontId="2" fillId="3" borderId="0" xfId="0" applyNumberFormat="1" applyFont="1" applyFill="1" applyBorder="1" applyAlignment="1">
      <alignment horizontal="left" wrapText="1"/>
    </xf>
    <xf numFmtId="165" fontId="61" fillId="3" borderId="0" xfId="0" applyNumberFormat="1" applyFont="1" applyFill="1" applyBorder="1" applyAlignment="1">
      <alignment horizontal="center"/>
    </xf>
    <xf numFmtId="165" fontId="2" fillId="3" borderId="0" xfId="0" applyNumberFormat="1" applyFont="1" applyFill="1" applyAlignment="1">
      <alignment wrapText="1"/>
    </xf>
    <xf numFmtId="165" fontId="2" fillId="3" borderId="0" xfId="0" applyNumberFormat="1" applyFont="1" applyFill="1" applyBorder="1" applyAlignment="1">
      <alignment wrapText="1"/>
    </xf>
    <xf numFmtId="165" fontId="41" fillId="0" borderId="0" xfId="0" applyNumberFormat="1" applyFont="1" applyBorder="1" applyAlignment="1">
      <alignment horizontal="center"/>
    </xf>
    <xf numFmtId="0" fontId="40" fillId="0" borderId="0" xfId="0" applyFont="1" applyBorder="1" applyAlignment="1">
      <alignment horizontal="center"/>
    </xf>
    <xf numFmtId="0" fontId="58" fillId="3" borderId="0" xfId="0" applyFont="1" applyFill="1" applyBorder="1" applyAlignment="1">
      <alignment horizontal="left" wrapText="1"/>
    </xf>
    <xf numFmtId="0" fontId="2" fillId="3" borderId="0" xfId="0" applyNumberFormat="1" applyFont="1" applyFill="1" applyAlignment="1">
      <alignment horizontal="left" wrapText="1"/>
    </xf>
    <xf numFmtId="0" fontId="5" fillId="2" borderId="38" xfId="0" applyNumberFormat="1" applyFont="1" applyFill="1" applyBorder="1" applyAlignment="1"/>
    <xf numFmtId="0" fontId="0" fillId="0" borderId="33" xfId="0" applyNumberFormat="1" applyBorder="1" applyAlignment="1"/>
    <xf numFmtId="0" fontId="7" fillId="0" borderId="0" xfId="0" applyNumberFormat="1" applyFont="1" applyBorder="1" applyAlignment="1">
      <alignment horizontal="center"/>
    </xf>
    <xf numFmtId="0" fontId="24" fillId="2" borderId="20" xfId="0" applyNumberFormat="1" applyFont="1" applyFill="1" applyBorder="1" applyAlignment="1">
      <alignment horizontal="center" vertical="center" wrapText="1"/>
    </xf>
    <xf numFmtId="0" fontId="0" fillId="0" borderId="23" xfId="0" applyNumberFormat="1" applyBorder="1" applyAlignment="1">
      <alignment horizontal="center" vertical="center" wrapText="1"/>
    </xf>
    <xf numFmtId="0" fontId="24" fillId="2" borderId="20" xfId="0" applyNumberFormat="1" applyFont="1" applyFill="1" applyBorder="1" applyAlignment="1">
      <alignment horizontal="center" vertical="center"/>
    </xf>
    <xf numFmtId="0" fontId="0" fillId="0" borderId="18" xfId="0" applyNumberFormat="1" applyBorder="1" applyAlignment="1">
      <alignment horizontal="center" vertical="center"/>
    </xf>
    <xf numFmtId="0" fontId="24" fillId="2" borderId="18" xfId="0" applyNumberFormat="1" applyFont="1" applyFill="1" applyBorder="1" applyAlignment="1">
      <alignment horizontal="center" vertical="center"/>
    </xf>
    <xf numFmtId="0" fontId="19" fillId="0" borderId="20" xfId="0" applyNumberFormat="1" applyFont="1" applyBorder="1" applyAlignment="1">
      <alignment horizontal="center" vertical="center" wrapText="1"/>
    </xf>
    <xf numFmtId="0" fontId="19" fillId="0" borderId="18" xfId="0" applyNumberFormat="1" applyFont="1" applyBorder="1" applyAlignment="1">
      <alignment horizontal="center" vertical="center" wrapText="1"/>
    </xf>
  </cellXfs>
  <cellStyles count="9">
    <cellStyle name="Comma" xfId="1" builtinId="3"/>
    <cellStyle name="Comma 2" xfId="2"/>
    <cellStyle name="Currency" xfId="3" builtinId="4"/>
    <cellStyle name="Currency 2" xfId="4"/>
    <cellStyle name="Normal" xfId="0" builtinId="0"/>
    <cellStyle name="Normal 2" xfId="5"/>
    <cellStyle name="Normal 3" xfId="6"/>
    <cellStyle name="Normal_Improve by DU" xfId="7"/>
    <cellStyle name="Normal_Rsrcs_X_ DOJ Goal  Obj" xfId="8"/>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B2B2B2"/>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DDDDDD"/>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393700</xdr:colOff>
      <xdr:row>1</xdr:row>
      <xdr:rowOff>12700</xdr:rowOff>
    </xdr:from>
    <xdr:to>
      <xdr:col>11</xdr:col>
      <xdr:colOff>469900</xdr:colOff>
      <xdr:row>28</xdr:row>
      <xdr:rowOff>111125</xdr:rowOff>
    </xdr:to>
    <xdr:pic>
      <xdr:nvPicPr>
        <xdr:cNvPr id="2" name="Picture 1" descr="OLC org"/>
        <xdr:cNvPicPr>
          <a:picLocks noChangeAspect="1" noChangeArrowheads="1"/>
        </xdr:cNvPicPr>
      </xdr:nvPicPr>
      <xdr:blipFill>
        <a:blip xmlns:r="http://schemas.openxmlformats.org/officeDocument/2006/relationships" r:embed="rId1" cstate="print"/>
        <a:srcRect/>
        <a:stretch>
          <a:fillRect/>
        </a:stretch>
      </xdr:blipFill>
      <xdr:spPr bwMode="auto">
        <a:xfrm>
          <a:off x="1155700" y="266700"/>
          <a:ext cx="7696200" cy="525462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66.bin"/><Relationship Id="rId7" Type="http://schemas.openxmlformats.org/officeDocument/2006/relationships/printerSettings" Target="../printerSettings/printerSettings70.bin"/><Relationship Id="rId2" Type="http://schemas.openxmlformats.org/officeDocument/2006/relationships/printerSettings" Target="../printerSettings/printerSettings65.bin"/><Relationship Id="rId1" Type="http://schemas.openxmlformats.org/officeDocument/2006/relationships/printerSettings" Target="../printerSettings/printerSettings64.bin"/><Relationship Id="rId6" Type="http://schemas.openxmlformats.org/officeDocument/2006/relationships/printerSettings" Target="../printerSettings/printerSettings69.bin"/><Relationship Id="rId5" Type="http://schemas.openxmlformats.org/officeDocument/2006/relationships/printerSettings" Target="../printerSettings/printerSettings68.bin"/><Relationship Id="rId4" Type="http://schemas.openxmlformats.org/officeDocument/2006/relationships/printerSettings" Target="../printerSettings/printerSettings67.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10.bin"/><Relationship Id="rId7" Type="http://schemas.openxmlformats.org/officeDocument/2006/relationships/printerSettings" Target="../printerSettings/printerSettings14.bin"/><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 Id="rId6" Type="http://schemas.openxmlformats.org/officeDocument/2006/relationships/printerSettings" Target="../printerSettings/printerSettings13.bin"/><Relationship Id="rId5" Type="http://schemas.openxmlformats.org/officeDocument/2006/relationships/printerSettings" Target="../printerSettings/printerSettings12.bin"/><Relationship Id="rId4" Type="http://schemas.openxmlformats.org/officeDocument/2006/relationships/printerSettings" Target="../printerSettings/printerSettings11.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7.bin"/><Relationship Id="rId7" Type="http://schemas.openxmlformats.org/officeDocument/2006/relationships/printerSettings" Target="../printerSettings/printerSettings21.bin"/><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 Id="rId6" Type="http://schemas.openxmlformats.org/officeDocument/2006/relationships/printerSettings" Target="../printerSettings/printerSettings20.bin"/><Relationship Id="rId5" Type="http://schemas.openxmlformats.org/officeDocument/2006/relationships/printerSettings" Target="../printerSettings/printerSettings19.bin"/><Relationship Id="rId4" Type="http://schemas.openxmlformats.org/officeDocument/2006/relationships/printerSettings" Target="../printerSettings/printerSettings18.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24.bin"/><Relationship Id="rId7" Type="http://schemas.openxmlformats.org/officeDocument/2006/relationships/printerSettings" Target="../printerSettings/printerSettings28.bin"/><Relationship Id="rId2" Type="http://schemas.openxmlformats.org/officeDocument/2006/relationships/printerSettings" Target="../printerSettings/printerSettings23.bin"/><Relationship Id="rId1" Type="http://schemas.openxmlformats.org/officeDocument/2006/relationships/printerSettings" Target="../printerSettings/printerSettings22.bin"/><Relationship Id="rId6" Type="http://schemas.openxmlformats.org/officeDocument/2006/relationships/printerSettings" Target="../printerSettings/printerSettings27.bin"/><Relationship Id="rId5" Type="http://schemas.openxmlformats.org/officeDocument/2006/relationships/printerSettings" Target="../printerSettings/printerSettings26.bin"/><Relationship Id="rId4" Type="http://schemas.openxmlformats.org/officeDocument/2006/relationships/printerSettings" Target="../printerSettings/printerSettings25.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31.bin"/><Relationship Id="rId7" Type="http://schemas.openxmlformats.org/officeDocument/2006/relationships/printerSettings" Target="../printerSettings/printerSettings35.bin"/><Relationship Id="rId2" Type="http://schemas.openxmlformats.org/officeDocument/2006/relationships/printerSettings" Target="../printerSettings/printerSettings30.bin"/><Relationship Id="rId1" Type="http://schemas.openxmlformats.org/officeDocument/2006/relationships/printerSettings" Target="../printerSettings/printerSettings29.bin"/><Relationship Id="rId6" Type="http://schemas.openxmlformats.org/officeDocument/2006/relationships/printerSettings" Target="../printerSettings/printerSettings34.bin"/><Relationship Id="rId5" Type="http://schemas.openxmlformats.org/officeDocument/2006/relationships/printerSettings" Target="../printerSettings/printerSettings33.bin"/><Relationship Id="rId4" Type="http://schemas.openxmlformats.org/officeDocument/2006/relationships/printerSettings" Target="../printerSettings/printerSettings32.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38.bin"/><Relationship Id="rId7" Type="http://schemas.openxmlformats.org/officeDocument/2006/relationships/printerSettings" Target="../printerSettings/printerSettings42.bin"/><Relationship Id="rId2" Type="http://schemas.openxmlformats.org/officeDocument/2006/relationships/printerSettings" Target="../printerSettings/printerSettings37.bin"/><Relationship Id="rId1" Type="http://schemas.openxmlformats.org/officeDocument/2006/relationships/printerSettings" Target="../printerSettings/printerSettings36.bin"/><Relationship Id="rId6" Type="http://schemas.openxmlformats.org/officeDocument/2006/relationships/printerSettings" Target="../printerSettings/printerSettings41.bin"/><Relationship Id="rId5" Type="http://schemas.openxmlformats.org/officeDocument/2006/relationships/printerSettings" Target="../printerSettings/printerSettings40.bin"/><Relationship Id="rId4" Type="http://schemas.openxmlformats.org/officeDocument/2006/relationships/printerSettings" Target="../printerSettings/printerSettings39.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45.bin"/><Relationship Id="rId7" Type="http://schemas.openxmlformats.org/officeDocument/2006/relationships/printerSettings" Target="../printerSettings/printerSettings49.bin"/><Relationship Id="rId2" Type="http://schemas.openxmlformats.org/officeDocument/2006/relationships/printerSettings" Target="../printerSettings/printerSettings44.bin"/><Relationship Id="rId1" Type="http://schemas.openxmlformats.org/officeDocument/2006/relationships/printerSettings" Target="../printerSettings/printerSettings43.bin"/><Relationship Id="rId6" Type="http://schemas.openxmlformats.org/officeDocument/2006/relationships/printerSettings" Target="../printerSettings/printerSettings48.bin"/><Relationship Id="rId5" Type="http://schemas.openxmlformats.org/officeDocument/2006/relationships/printerSettings" Target="../printerSettings/printerSettings47.bin"/><Relationship Id="rId4" Type="http://schemas.openxmlformats.org/officeDocument/2006/relationships/printerSettings" Target="../printerSettings/printerSettings46.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52.bin"/><Relationship Id="rId7" Type="http://schemas.openxmlformats.org/officeDocument/2006/relationships/printerSettings" Target="../printerSettings/printerSettings56.bin"/><Relationship Id="rId2" Type="http://schemas.openxmlformats.org/officeDocument/2006/relationships/printerSettings" Target="../printerSettings/printerSettings51.bin"/><Relationship Id="rId1" Type="http://schemas.openxmlformats.org/officeDocument/2006/relationships/printerSettings" Target="../printerSettings/printerSettings50.bin"/><Relationship Id="rId6" Type="http://schemas.openxmlformats.org/officeDocument/2006/relationships/printerSettings" Target="../printerSettings/printerSettings55.bin"/><Relationship Id="rId5" Type="http://schemas.openxmlformats.org/officeDocument/2006/relationships/printerSettings" Target="../printerSettings/printerSettings54.bin"/><Relationship Id="rId4" Type="http://schemas.openxmlformats.org/officeDocument/2006/relationships/printerSettings" Target="../printerSettings/printerSettings53.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59.bin"/><Relationship Id="rId7" Type="http://schemas.openxmlformats.org/officeDocument/2006/relationships/printerSettings" Target="../printerSettings/printerSettings63.bin"/><Relationship Id="rId2" Type="http://schemas.openxmlformats.org/officeDocument/2006/relationships/printerSettings" Target="../printerSettings/printerSettings58.bin"/><Relationship Id="rId1" Type="http://schemas.openxmlformats.org/officeDocument/2006/relationships/printerSettings" Target="../printerSettings/printerSettings57.bin"/><Relationship Id="rId6" Type="http://schemas.openxmlformats.org/officeDocument/2006/relationships/printerSettings" Target="../printerSettings/printerSettings62.bin"/><Relationship Id="rId5" Type="http://schemas.openxmlformats.org/officeDocument/2006/relationships/printerSettings" Target="../printerSettings/printerSettings61.bin"/><Relationship Id="rId4" Type="http://schemas.openxmlformats.org/officeDocument/2006/relationships/printerSettings" Target="../printerSettings/printerSettings60.bin"/></Relationships>
</file>

<file path=xl/worksheets/sheet1.xml><?xml version="1.0" encoding="utf-8"?>
<worksheet xmlns="http://schemas.openxmlformats.org/spreadsheetml/2006/main" xmlns:r="http://schemas.openxmlformats.org/officeDocument/2006/relationships">
  <sheetPr codeName="Sheet3">
    <pageSetUpPr fitToPage="1"/>
  </sheetPr>
  <dimension ref="A1:N256"/>
  <sheetViews>
    <sheetView tabSelected="1" view="pageBreakPreview" zoomScale="75" zoomScaleNormal="75" zoomScaleSheetLayoutView="75" workbookViewId="0">
      <selection activeCell="B30" sqref="B30"/>
    </sheetView>
  </sheetViews>
  <sheetFormatPr defaultRowHeight="15"/>
  <cols>
    <col min="14" max="14" width="1.5546875" style="49" customWidth="1"/>
  </cols>
  <sheetData>
    <row r="1" spans="1:14" ht="20.25">
      <c r="A1" s="102" t="s">
        <v>122</v>
      </c>
      <c r="N1" s="49" t="s">
        <v>0</v>
      </c>
    </row>
    <row r="2" spans="1:14">
      <c r="N2" s="49" t="s">
        <v>0</v>
      </c>
    </row>
    <row r="3" spans="1:14">
      <c r="B3" s="326"/>
      <c r="N3" s="49" t="s">
        <v>0</v>
      </c>
    </row>
    <row r="4" spans="1:14">
      <c r="N4" s="49" t="s">
        <v>0</v>
      </c>
    </row>
    <row r="5" spans="1:14" ht="15.75">
      <c r="B5" s="116"/>
      <c r="N5" s="49" t="s">
        <v>0</v>
      </c>
    </row>
    <row r="6" spans="1:14">
      <c r="N6" s="49" t="s">
        <v>0</v>
      </c>
    </row>
    <row r="7" spans="1:14">
      <c r="N7" s="49" t="s">
        <v>0</v>
      </c>
    </row>
    <row r="8" spans="1:14">
      <c r="N8" s="49" t="s">
        <v>0</v>
      </c>
    </row>
    <row r="9" spans="1:14">
      <c r="B9" s="328"/>
      <c r="N9" s="49" t="s">
        <v>0</v>
      </c>
    </row>
    <row r="10" spans="1:14">
      <c r="N10" s="49" t="s">
        <v>0</v>
      </c>
    </row>
    <row r="11" spans="1:14">
      <c r="N11" s="49" t="s">
        <v>0</v>
      </c>
    </row>
    <row r="12" spans="1:14">
      <c r="N12" s="49" t="s">
        <v>0</v>
      </c>
    </row>
    <row r="13" spans="1:14">
      <c r="N13" s="49" t="s">
        <v>0</v>
      </c>
    </row>
    <row r="14" spans="1:14">
      <c r="N14" s="49" t="s">
        <v>0</v>
      </c>
    </row>
    <row r="15" spans="1:14">
      <c r="N15" s="49" t="s">
        <v>0</v>
      </c>
    </row>
    <row r="16" spans="1:14">
      <c r="N16" s="49" t="s">
        <v>0</v>
      </c>
    </row>
    <row r="17" spans="1:14">
      <c r="N17" s="49" t="s">
        <v>0</v>
      </c>
    </row>
    <row r="18" spans="1:14">
      <c r="N18" s="49" t="s">
        <v>0</v>
      </c>
    </row>
    <row r="19" spans="1:14">
      <c r="N19" s="49" t="s">
        <v>0</v>
      </c>
    </row>
    <row r="20" spans="1:14">
      <c r="N20" s="49" t="s">
        <v>0</v>
      </c>
    </row>
    <row r="21" spans="1:14">
      <c r="N21" s="49" t="s">
        <v>0</v>
      </c>
    </row>
    <row r="22" spans="1:14">
      <c r="N22" s="49" t="s">
        <v>0</v>
      </c>
    </row>
    <row r="23" spans="1:14">
      <c r="N23" s="49" t="s">
        <v>0</v>
      </c>
    </row>
    <row r="24" spans="1:14">
      <c r="N24" s="49" t="s">
        <v>0</v>
      </c>
    </row>
    <row r="25" spans="1:14">
      <c r="N25" s="49" t="s">
        <v>0</v>
      </c>
    </row>
    <row r="26" spans="1:14">
      <c r="N26" s="49" t="s">
        <v>0</v>
      </c>
    </row>
    <row r="27" spans="1:14">
      <c r="N27" s="49" t="s">
        <v>0</v>
      </c>
    </row>
    <row r="28" spans="1:14">
      <c r="N28" s="49" t="s">
        <v>0</v>
      </c>
    </row>
    <row r="29" spans="1:14">
      <c r="A29" s="339"/>
      <c r="B29" s="340"/>
      <c r="C29" s="340"/>
      <c r="D29" s="340"/>
      <c r="E29" s="340"/>
      <c r="F29" s="340"/>
      <c r="G29" s="340"/>
      <c r="H29" s="340"/>
      <c r="I29" s="340"/>
      <c r="J29" s="340"/>
      <c r="K29" s="340"/>
      <c r="L29" s="340"/>
      <c r="M29" s="340"/>
      <c r="N29" s="49" t="s">
        <v>15</v>
      </c>
    </row>
    <row r="31" spans="1:14" ht="21" customHeight="1">
      <c r="A31" s="337"/>
      <c r="B31" s="337"/>
      <c r="C31" s="337"/>
      <c r="D31" s="337"/>
      <c r="E31" s="337"/>
      <c r="F31" s="337"/>
      <c r="G31" s="337"/>
      <c r="H31" s="337"/>
      <c r="I31" s="337"/>
      <c r="J31" s="337"/>
      <c r="K31" s="40"/>
    </row>
    <row r="32" spans="1:14" ht="72.75" customHeight="1">
      <c r="A32" s="338"/>
      <c r="B32" s="338"/>
      <c r="C32" s="338"/>
      <c r="D32" s="338"/>
      <c r="E32" s="338"/>
      <c r="F32" s="338"/>
      <c r="G32" s="338"/>
      <c r="H32" s="338"/>
      <c r="I32" s="338"/>
      <c r="J32" s="338"/>
      <c r="K32" s="38"/>
    </row>
    <row r="200" spans="1:1">
      <c r="A200" t="s">
        <v>73</v>
      </c>
    </row>
    <row r="256" spans="1:1" ht="15.75">
      <c r="A256" s="111" t="s">
        <v>74</v>
      </c>
    </row>
  </sheetData>
  <customSheetViews>
    <customSheetView guid="{F1D9CDE7-4A05-4779-BF20-1EF46361C4DF}" scale="75" showPageBreaks="1" fitToPage="1" printArea="1" view="pageBreakPreview">
      <selection activeCell="H7" sqref="H7"/>
      <pageMargins left="0.75" right="0.75" top="1" bottom="1" header="0.5" footer="0.5"/>
      <printOptions horizontalCentered="1"/>
      <pageSetup scale="86" orientation="landscape" r:id="rId1"/>
      <headerFooter alignWithMargins="0">
        <oddFooter>&amp;C&amp;"Times New Roman,Regular"Exhibit A - Organizational Chart</oddFooter>
      </headerFooter>
    </customSheetView>
    <customSheetView guid="{12C66D54-5067-4346-818B-6EAB1C8A9183}" scale="75" showPageBreaks="1" fitToPage="1" printArea="1" view="pageBreakPreview">
      <selection activeCell="I34" sqref="I34"/>
      <pageMargins left="0.75" right="0.75" top="1" bottom="1" header="0.5" footer="0.5"/>
      <printOptions horizontalCentered="1"/>
      <pageSetup scale="86" orientation="landscape" r:id="rId2"/>
      <headerFooter alignWithMargins="0">
        <oddFooter>&amp;C&amp;"Times New Roman,Regular"Exhibit A - Organizational Chart</oddFooter>
      </headerFooter>
    </customSheetView>
    <customSheetView guid="{3118AF25-8423-420A-806A-487665220C68}" scale="75" showPageBreaks="1" fitToPage="1" printArea="1" view="pageBreakPreview" topLeftCell="A10">
      <selection activeCell="I34" sqref="I34"/>
      <pageMargins left="0.75" right="0.75" top="1" bottom="1" header="0.5" footer="0.5"/>
      <printOptions horizontalCentered="1"/>
      <pageSetup scale="86" orientation="landscape" r:id="rId3"/>
      <headerFooter alignWithMargins="0">
        <oddFooter>&amp;C&amp;"Times New Roman,Regular"Exhibit A - Organizational Chart</oddFooter>
      </headerFooter>
    </customSheetView>
    <customSheetView guid="{56C0A34E-45B4-448B-85E5-70B3A8E63333}" scale="75" showPageBreaks="1" fitToPage="1" printArea="1" view="pageBreakPreview">
      <pageMargins left="0.75" right="0.75" top="1" bottom="1" header="0.5" footer="0.5"/>
      <printOptions horizontalCentered="1"/>
      <pageSetup scale="86" orientation="landscape" r:id="rId4"/>
      <headerFooter alignWithMargins="0">
        <oddFooter>&amp;C&amp;"Times New Roman,Regular"Exhibit A - Organizational Chart</oddFooter>
      </headerFooter>
    </customSheetView>
    <customSheetView guid="{4148B88B-8ED7-4FDE-9459-DEB244AD0552}" scale="75" showPageBreaks="1" fitToPage="1" printArea="1" view="pageBreakPreview">
      <pageMargins left="0.75" right="0.75" top="1" bottom="1" header="0.5" footer="0.5"/>
      <printOptions horizontalCentered="1"/>
      <pageSetup scale="86" orientation="landscape" r:id="rId5"/>
      <headerFooter alignWithMargins="0">
        <oddFooter>&amp;C&amp;"Times New Roman,Regular"Exhibit A - Organizational Chart</oddFooter>
      </headerFooter>
    </customSheetView>
    <customSheetView guid="{31F4D075-7874-4A95-8AC7-437DF8E464F7}" scale="75" showPageBreaks="1" fitToPage="1" printArea="1" view="pageBreakPreview">
      <selection sqref="A1:XFD1048576"/>
      <pageMargins left="0.75" right="0.75" top="1" bottom="1" header="0.5" footer="0.5"/>
      <printOptions horizontalCentered="1"/>
      <pageSetup scale="83" orientation="landscape" r:id="rId6"/>
      <headerFooter alignWithMargins="0">
        <oddFooter>&amp;C&amp;"Times New Roman,Regular"Exhibit A - Organizational Chart</oddFooter>
      </headerFooter>
    </customSheetView>
  </customSheetViews>
  <mergeCells count="3">
    <mergeCell ref="A31:J31"/>
    <mergeCell ref="A32:J32"/>
    <mergeCell ref="A29:M29"/>
  </mergeCells>
  <phoneticPr fontId="0" type="noConversion"/>
  <printOptions horizontalCentered="1"/>
  <pageMargins left="0.75" right="0.75" top="1" bottom="1" header="0.5" footer="0.5"/>
  <pageSetup scale="86" orientation="landscape" r:id="rId7"/>
  <headerFooter alignWithMargins="0">
    <oddFooter>&amp;C&amp;"Times New Roman,Regular"Exhibit A - Organizational Chart</oddFooter>
  </headerFooter>
  <drawing r:id="rId8"/>
</worksheet>
</file>

<file path=xl/worksheets/sheet10.xml><?xml version="1.0" encoding="utf-8"?>
<worksheet xmlns="http://schemas.openxmlformats.org/spreadsheetml/2006/main" xmlns:r="http://schemas.openxmlformats.org/officeDocument/2006/relationships">
  <sheetPr codeName="Sheet17"/>
  <dimension ref="A1:Z198"/>
  <sheetViews>
    <sheetView view="pageBreakPreview" zoomScale="75" zoomScaleNormal="75" zoomScaleSheetLayoutView="50" workbookViewId="0">
      <pane xSplit="1" ySplit="9" topLeftCell="B10" activePane="bottomRight" state="frozen"/>
      <selection pane="topRight" activeCell="B1" sqref="B1"/>
      <selection pane="bottomLeft" activeCell="A10" sqref="A10"/>
      <selection pane="bottomRight" activeCell="I35" sqref="I35"/>
    </sheetView>
  </sheetViews>
  <sheetFormatPr defaultColWidth="9.21875" defaultRowHeight="15.75"/>
  <cols>
    <col min="1" max="1" width="65.33203125" style="2" customWidth="1"/>
    <col min="2" max="2" width="8.88671875" style="2"/>
    <col min="3" max="3" width="10.109375" style="2" customWidth="1"/>
    <col min="4" max="4" width="8.88671875" style="2"/>
    <col min="5" max="5" width="10.6640625" style="2" customWidth="1"/>
    <col min="6" max="6" width="8.88671875" style="2"/>
    <col min="7" max="7" width="10.5546875" style="2" bestFit="1" customWidth="1"/>
    <col min="8" max="8" width="8.88671875" style="2"/>
    <col min="9" max="9" width="10.33203125" style="2" customWidth="1"/>
    <col min="10" max="12" width="8.88671875" style="2" hidden="1" customWidth="1"/>
    <col min="13" max="13" width="1" style="51" customWidth="1"/>
    <col min="14" max="14" width="9.21875" customWidth="1"/>
    <col min="15" max="16384" width="9.21875" style="2"/>
  </cols>
  <sheetData>
    <row r="1" spans="1:13" ht="19.149999999999999" customHeight="1">
      <c r="A1" s="415" t="s">
        <v>77</v>
      </c>
      <c r="B1" s="551"/>
      <c r="C1" s="551"/>
      <c r="D1" s="551"/>
      <c r="E1" s="551"/>
      <c r="F1" s="551"/>
      <c r="G1" s="551"/>
      <c r="H1" s="551"/>
      <c r="I1" s="551"/>
      <c r="M1" s="50" t="s">
        <v>0</v>
      </c>
    </row>
    <row r="2" spans="1:13" ht="19.149999999999999" customHeight="1">
      <c r="A2" s="552"/>
      <c r="B2" s="553"/>
      <c r="C2" s="553"/>
      <c r="D2" s="553"/>
      <c r="E2" s="553"/>
      <c r="F2" s="553"/>
      <c r="G2" s="553"/>
      <c r="H2" s="553"/>
      <c r="I2" s="553"/>
      <c r="M2" s="50" t="s">
        <v>0</v>
      </c>
    </row>
    <row r="3" spans="1:13" ht="18.75">
      <c r="A3" s="554" t="s">
        <v>59</v>
      </c>
      <c r="B3" s="551"/>
      <c r="C3" s="551"/>
      <c r="D3" s="551"/>
      <c r="E3" s="551"/>
      <c r="F3" s="551"/>
      <c r="G3" s="551"/>
      <c r="H3" s="551"/>
      <c r="I3" s="551"/>
      <c r="M3" s="50" t="s">
        <v>0</v>
      </c>
    </row>
    <row r="4" spans="1:13" ht="16.5">
      <c r="A4" s="511" t="str">
        <f>+'B. Summary of Requirements '!A5</f>
        <v>Office of Legal Counsel</v>
      </c>
      <c r="B4" s="551"/>
      <c r="C4" s="551"/>
      <c r="D4" s="551"/>
      <c r="E4" s="551"/>
      <c r="F4" s="551"/>
      <c r="G4" s="551"/>
      <c r="H4" s="551"/>
      <c r="I4" s="551"/>
      <c r="M4" s="50" t="s">
        <v>0</v>
      </c>
    </row>
    <row r="5" spans="1:13" ht="16.5">
      <c r="A5" s="511" t="str">
        <f>+'B. Summary of Requirements '!A6</f>
        <v>Salaries and Expenses</v>
      </c>
      <c r="B5" s="551"/>
      <c r="C5" s="551"/>
      <c r="D5" s="551"/>
      <c r="E5" s="551"/>
      <c r="F5" s="551"/>
      <c r="G5" s="551"/>
      <c r="H5" s="551"/>
      <c r="I5" s="551"/>
      <c r="M5" s="50" t="s">
        <v>0</v>
      </c>
    </row>
    <row r="6" spans="1:13">
      <c r="A6" s="568" t="s">
        <v>88</v>
      </c>
      <c r="B6" s="551"/>
      <c r="C6" s="551"/>
      <c r="D6" s="551"/>
      <c r="E6" s="551"/>
      <c r="F6" s="551"/>
      <c r="G6" s="551"/>
      <c r="H6" s="551"/>
      <c r="I6" s="551"/>
      <c r="M6" s="50" t="s">
        <v>0</v>
      </c>
    </row>
    <row r="7" spans="1:13" ht="11.25" customHeight="1">
      <c r="A7" s="494"/>
      <c r="B7" s="494"/>
      <c r="C7" s="494"/>
      <c r="D7" s="494"/>
      <c r="E7" s="494"/>
      <c r="F7" s="494"/>
      <c r="G7" s="494"/>
      <c r="H7" s="494"/>
      <c r="I7" s="494"/>
      <c r="M7" s="50" t="s">
        <v>0</v>
      </c>
    </row>
    <row r="8" spans="1:13" ht="44.25" customHeight="1">
      <c r="A8" s="566" t="s">
        <v>56</v>
      </c>
      <c r="B8" s="569" t="s">
        <v>139</v>
      </c>
      <c r="C8" s="570"/>
      <c r="D8" s="574" t="s">
        <v>183</v>
      </c>
      <c r="E8" s="575"/>
      <c r="F8" s="571" t="s">
        <v>134</v>
      </c>
      <c r="G8" s="573"/>
      <c r="H8" s="571" t="s">
        <v>121</v>
      </c>
      <c r="I8" s="572"/>
      <c r="J8" s="5"/>
      <c r="M8" s="50" t="s">
        <v>0</v>
      </c>
    </row>
    <row r="9" spans="1:13" ht="25.5" customHeight="1" thickBot="1">
      <c r="A9" s="567"/>
      <c r="B9" s="140" t="s">
        <v>29</v>
      </c>
      <c r="C9" s="141" t="s">
        <v>105</v>
      </c>
      <c r="D9" s="140" t="s">
        <v>29</v>
      </c>
      <c r="E9" s="141" t="s">
        <v>105</v>
      </c>
      <c r="F9" s="140" t="s">
        <v>29</v>
      </c>
      <c r="G9" s="141" t="s">
        <v>105</v>
      </c>
      <c r="H9" s="140" t="s">
        <v>29</v>
      </c>
      <c r="I9" s="142" t="s">
        <v>105</v>
      </c>
      <c r="J9" s="5"/>
      <c r="M9" s="50" t="s">
        <v>0</v>
      </c>
    </row>
    <row r="10" spans="1:13">
      <c r="A10" s="132" t="s">
        <v>9</v>
      </c>
      <c r="B10" s="83">
        <v>24</v>
      </c>
      <c r="C10" s="170">
        <v>3143</v>
      </c>
      <c r="D10" s="83">
        <v>35</v>
      </c>
      <c r="E10" s="170">
        <v>4204</v>
      </c>
      <c r="F10" s="83">
        <v>29</v>
      </c>
      <c r="G10" s="170">
        <v>3609</v>
      </c>
      <c r="H10" s="83">
        <f>F10-D10</f>
        <v>-6</v>
      </c>
      <c r="I10" s="171">
        <f>G10-E10</f>
        <v>-595</v>
      </c>
      <c r="J10" s="5"/>
      <c r="M10" s="50" t="s">
        <v>0</v>
      </c>
    </row>
    <row r="11" spans="1:13">
      <c r="A11" s="133" t="s">
        <v>53</v>
      </c>
      <c r="B11" s="83">
        <v>6</v>
      </c>
      <c r="C11" s="84">
        <v>837</v>
      </c>
      <c r="D11" s="83">
        <v>2</v>
      </c>
      <c r="E11" s="84">
        <v>342</v>
      </c>
      <c r="F11" s="83">
        <v>8</v>
      </c>
      <c r="G11" s="84">
        <v>1007</v>
      </c>
      <c r="H11" s="83">
        <f>F11-D11</f>
        <v>6</v>
      </c>
      <c r="I11" s="74">
        <f>G11-E11</f>
        <v>665</v>
      </c>
      <c r="J11" s="14" t="s">
        <v>27</v>
      </c>
      <c r="K11" s="2" t="s">
        <v>28</v>
      </c>
      <c r="M11" s="50" t="s">
        <v>0</v>
      </c>
    </row>
    <row r="12" spans="1:13">
      <c r="A12" s="133" t="s">
        <v>36</v>
      </c>
      <c r="B12" s="254">
        <f t="shared" ref="B12:G12" si="0">B13+B14</f>
        <v>0</v>
      </c>
      <c r="C12" s="84">
        <f t="shared" si="0"/>
        <v>51</v>
      </c>
      <c r="D12" s="254">
        <f t="shared" si="0"/>
        <v>0</v>
      </c>
      <c r="E12" s="84">
        <f t="shared" si="0"/>
        <v>116</v>
      </c>
      <c r="F12" s="254">
        <f t="shared" si="0"/>
        <v>0</v>
      </c>
      <c r="G12" s="84">
        <f t="shared" si="0"/>
        <v>112</v>
      </c>
      <c r="H12" s="83">
        <f>F12-D12</f>
        <v>0</v>
      </c>
      <c r="I12" s="74">
        <f t="shared" ref="I12:I15" si="1">G12-E12</f>
        <v>-4</v>
      </c>
      <c r="J12" s="5">
        <v>93</v>
      </c>
      <c r="M12" s="50" t="s">
        <v>0</v>
      </c>
    </row>
    <row r="13" spans="1:13">
      <c r="A13" s="134" t="s">
        <v>38</v>
      </c>
      <c r="B13" s="89"/>
      <c r="C13" s="90"/>
      <c r="D13" s="89"/>
      <c r="E13" s="90"/>
      <c r="F13" s="89"/>
      <c r="G13" s="90"/>
      <c r="H13" s="89">
        <f t="shared" ref="H13:H15" si="2">F13-D13</f>
        <v>0</v>
      </c>
      <c r="I13" s="91">
        <f t="shared" si="1"/>
        <v>0</v>
      </c>
      <c r="J13" s="5"/>
      <c r="M13" s="50" t="s">
        <v>0</v>
      </c>
    </row>
    <row r="14" spans="1:13">
      <c r="A14" s="134" t="s">
        <v>37</v>
      </c>
      <c r="B14" s="89"/>
      <c r="C14" s="90">
        <v>51</v>
      </c>
      <c r="D14" s="89"/>
      <c r="E14" s="90">
        <v>116</v>
      </c>
      <c r="F14" s="89"/>
      <c r="G14" s="90">
        <v>112</v>
      </c>
      <c r="H14" s="89">
        <f t="shared" si="2"/>
        <v>0</v>
      </c>
      <c r="I14" s="91">
        <f t="shared" si="1"/>
        <v>-4</v>
      </c>
      <c r="J14" s="5"/>
      <c r="M14" s="50" t="s">
        <v>0</v>
      </c>
    </row>
    <row r="15" spans="1:13">
      <c r="A15" s="135" t="s">
        <v>39</v>
      </c>
      <c r="B15" s="92"/>
      <c r="C15" s="93"/>
      <c r="D15" s="92"/>
      <c r="E15" s="93"/>
      <c r="F15" s="92"/>
      <c r="G15" s="93"/>
      <c r="H15" s="83">
        <f t="shared" si="2"/>
        <v>0</v>
      </c>
      <c r="I15" s="74">
        <f t="shared" si="1"/>
        <v>0</v>
      </c>
      <c r="J15" s="5"/>
      <c r="M15" s="50" t="s">
        <v>0</v>
      </c>
    </row>
    <row r="16" spans="1:13">
      <c r="A16" s="136" t="s">
        <v>10</v>
      </c>
      <c r="B16" s="94">
        <f>+B10+B11+B12+B15</f>
        <v>30</v>
      </c>
      <c r="C16" s="95">
        <f t="shared" ref="C16:I16" si="3">+C10+C11+C12+C15</f>
        <v>4031</v>
      </c>
      <c r="D16" s="94">
        <f>+D10+D11+D12+D15</f>
        <v>37</v>
      </c>
      <c r="E16" s="95">
        <f t="shared" si="3"/>
        <v>4662</v>
      </c>
      <c r="F16" s="94">
        <f t="shared" si="3"/>
        <v>37</v>
      </c>
      <c r="G16" s="253">
        <f t="shared" si="3"/>
        <v>4728</v>
      </c>
      <c r="H16" s="95">
        <f>+H10+H11+H12+H15</f>
        <v>0</v>
      </c>
      <c r="I16" s="253">
        <f t="shared" si="3"/>
        <v>66</v>
      </c>
      <c r="J16" s="16">
        <f>697+630+957+2333</f>
        <v>4617</v>
      </c>
      <c r="K16" s="2">
        <f>2451-93</f>
        <v>2358</v>
      </c>
      <c r="L16" s="2">
        <f>+E16-G16</f>
        <v>-66</v>
      </c>
      <c r="M16" s="50" t="s">
        <v>0</v>
      </c>
    </row>
    <row r="17" spans="1:15">
      <c r="A17" s="133" t="s">
        <v>57</v>
      </c>
      <c r="B17" s="83"/>
      <c r="C17" s="84"/>
      <c r="D17" s="83"/>
      <c r="E17" s="84"/>
      <c r="F17" s="83"/>
      <c r="G17" s="84"/>
      <c r="H17" s="83"/>
      <c r="I17" s="74"/>
      <c r="J17" s="5"/>
      <c r="M17" s="50" t="s">
        <v>0</v>
      </c>
    </row>
    <row r="18" spans="1:15">
      <c r="A18" s="137" t="s">
        <v>41</v>
      </c>
      <c r="B18" s="83"/>
      <c r="C18" s="84">
        <v>1063</v>
      </c>
      <c r="D18" s="83"/>
      <c r="E18" s="84">
        <v>1297</v>
      </c>
      <c r="F18" s="83"/>
      <c r="G18" s="84">
        <v>1241</v>
      </c>
      <c r="H18" s="83"/>
      <c r="I18" s="74">
        <f>G18-E18</f>
        <v>-56</v>
      </c>
      <c r="J18" s="5">
        <v>359</v>
      </c>
      <c r="K18" s="2">
        <f>1171+93</f>
        <v>1264</v>
      </c>
      <c r="L18" s="2">
        <f t="shared" ref="L18:L35" si="4">+E18-G18</f>
        <v>56</v>
      </c>
      <c r="M18" s="50" t="s">
        <v>0</v>
      </c>
    </row>
    <row r="19" spans="1:15">
      <c r="A19" s="137" t="s">
        <v>42</v>
      </c>
      <c r="B19" s="83"/>
      <c r="C19" s="84">
        <v>2</v>
      </c>
      <c r="D19" s="83"/>
      <c r="E19" s="84">
        <v>5</v>
      </c>
      <c r="F19" s="83"/>
      <c r="G19" s="84">
        <v>5</v>
      </c>
      <c r="H19" s="83"/>
      <c r="I19" s="74">
        <f t="shared" ref="I19:I34" si="5">G19-E19</f>
        <v>0</v>
      </c>
      <c r="J19" s="5"/>
      <c r="K19" s="2">
        <v>110</v>
      </c>
      <c r="L19" s="2">
        <f t="shared" si="4"/>
        <v>0</v>
      </c>
      <c r="M19" s="50" t="s">
        <v>0</v>
      </c>
    </row>
    <row r="20" spans="1:15">
      <c r="A20" s="137" t="s">
        <v>43</v>
      </c>
      <c r="B20" s="83"/>
      <c r="C20" s="84">
        <v>30</v>
      </c>
      <c r="D20" s="83"/>
      <c r="E20" s="84">
        <v>18</v>
      </c>
      <c r="F20" s="83"/>
      <c r="G20" s="84">
        <v>27</v>
      </c>
      <c r="H20" s="83"/>
      <c r="I20" s="74">
        <f t="shared" si="5"/>
        <v>9</v>
      </c>
      <c r="J20" s="5"/>
      <c r="K20" s="2">
        <v>0</v>
      </c>
      <c r="L20" s="2">
        <f t="shared" si="4"/>
        <v>-9</v>
      </c>
      <c r="M20" s="50" t="s">
        <v>0</v>
      </c>
    </row>
    <row r="21" spans="1:15">
      <c r="A21" s="137" t="s">
        <v>75</v>
      </c>
      <c r="B21" s="83"/>
      <c r="C21" s="84">
        <v>1152</v>
      </c>
      <c r="D21" s="83"/>
      <c r="E21" s="84">
        <v>1179</v>
      </c>
      <c r="F21" s="83"/>
      <c r="G21" s="84">
        <v>1174</v>
      </c>
      <c r="H21" s="83"/>
      <c r="I21" s="74">
        <f t="shared" si="5"/>
        <v>-5</v>
      </c>
      <c r="J21" s="5">
        <f>4220-576</f>
        <v>3644</v>
      </c>
      <c r="L21" s="2">
        <f t="shared" si="4"/>
        <v>5</v>
      </c>
      <c r="M21" s="50" t="s">
        <v>0</v>
      </c>
    </row>
    <row r="22" spans="1:15">
      <c r="A22" s="137" t="s">
        <v>21</v>
      </c>
      <c r="B22" s="83"/>
      <c r="C22" s="84">
        <v>43</v>
      </c>
      <c r="D22" s="83"/>
      <c r="E22" s="84">
        <v>44</v>
      </c>
      <c r="F22" s="83"/>
      <c r="G22" s="84">
        <v>44</v>
      </c>
      <c r="H22" s="83"/>
      <c r="I22" s="74">
        <f t="shared" si="5"/>
        <v>0</v>
      </c>
      <c r="J22" s="5"/>
      <c r="L22" s="2">
        <f t="shared" si="4"/>
        <v>0</v>
      </c>
      <c r="M22" s="50" t="s">
        <v>0</v>
      </c>
    </row>
    <row r="23" spans="1:15">
      <c r="A23" s="137" t="s">
        <v>44</v>
      </c>
      <c r="B23" s="83"/>
      <c r="C23" s="84">
        <v>77</v>
      </c>
      <c r="D23" s="83"/>
      <c r="E23" s="84">
        <v>143</v>
      </c>
      <c r="F23" s="83"/>
      <c r="G23" s="84">
        <v>85</v>
      </c>
      <c r="H23" s="83"/>
      <c r="I23" s="74">
        <f t="shared" si="5"/>
        <v>-58</v>
      </c>
      <c r="J23" s="5">
        <v>332</v>
      </c>
      <c r="K23" s="2">
        <v>175</v>
      </c>
      <c r="L23" s="2">
        <f t="shared" si="4"/>
        <v>58</v>
      </c>
      <c r="M23" s="50" t="s">
        <v>0</v>
      </c>
    </row>
    <row r="24" spans="1:15">
      <c r="A24" s="137" t="s">
        <v>45</v>
      </c>
      <c r="B24" s="83"/>
      <c r="C24" s="84">
        <v>13</v>
      </c>
      <c r="D24" s="83"/>
      <c r="E24" s="84">
        <v>5</v>
      </c>
      <c r="F24" s="83"/>
      <c r="G24" s="84">
        <v>2</v>
      </c>
      <c r="H24" s="83"/>
      <c r="I24" s="74">
        <f t="shared" si="5"/>
        <v>-3</v>
      </c>
      <c r="J24" s="5"/>
      <c r="L24" s="2">
        <f t="shared" si="4"/>
        <v>3</v>
      </c>
      <c r="M24" s="50" t="s">
        <v>0</v>
      </c>
    </row>
    <row r="25" spans="1:15">
      <c r="A25" s="137" t="s">
        <v>46</v>
      </c>
      <c r="B25" s="83"/>
      <c r="C25" s="84">
        <v>0</v>
      </c>
      <c r="D25" s="83"/>
      <c r="E25" s="84">
        <v>0</v>
      </c>
      <c r="F25" s="83"/>
      <c r="G25" s="84">
        <v>0</v>
      </c>
      <c r="H25" s="83"/>
      <c r="I25" s="74">
        <f t="shared" si="5"/>
        <v>0</v>
      </c>
      <c r="J25" s="5"/>
      <c r="K25" s="2">
        <v>14918</v>
      </c>
      <c r="L25" s="2">
        <f t="shared" si="4"/>
        <v>0</v>
      </c>
      <c r="M25" s="50" t="s">
        <v>0</v>
      </c>
    </row>
    <row r="26" spans="1:15">
      <c r="A26" s="137" t="s">
        <v>47</v>
      </c>
      <c r="B26" s="83"/>
      <c r="C26" s="84">
        <v>75</v>
      </c>
      <c r="D26" s="83"/>
      <c r="E26" s="84">
        <v>41</v>
      </c>
      <c r="F26" s="83"/>
      <c r="G26" s="84">
        <v>50</v>
      </c>
      <c r="H26" s="83"/>
      <c r="I26" s="74">
        <f t="shared" si="5"/>
        <v>9</v>
      </c>
      <c r="J26" s="5">
        <v>276</v>
      </c>
      <c r="K26" s="2">
        <v>14853</v>
      </c>
      <c r="L26" s="2">
        <f t="shared" si="4"/>
        <v>-9</v>
      </c>
      <c r="M26" s="50" t="s">
        <v>0</v>
      </c>
    </row>
    <row r="27" spans="1:15">
      <c r="A27" s="137" t="s">
        <v>140</v>
      </c>
      <c r="B27" s="83"/>
      <c r="C27" s="84">
        <v>225</v>
      </c>
      <c r="D27" s="83"/>
      <c r="E27" s="84">
        <v>195</v>
      </c>
      <c r="F27" s="83"/>
      <c r="G27" s="84">
        <v>197</v>
      </c>
      <c r="H27" s="83"/>
      <c r="I27" s="74">
        <f t="shared" si="5"/>
        <v>2</v>
      </c>
      <c r="J27" s="5"/>
      <c r="K27" s="2">
        <v>135</v>
      </c>
      <c r="L27" s="2">
        <f t="shared" si="4"/>
        <v>-2</v>
      </c>
      <c r="M27" s="50" t="s">
        <v>0</v>
      </c>
    </row>
    <row r="28" spans="1:15">
      <c r="A28" s="137" t="s">
        <v>76</v>
      </c>
      <c r="B28" s="83"/>
      <c r="C28" s="84">
        <v>2</v>
      </c>
      <c r="D28" s="83"/>
      <c r="E28" s="84">
        <v>0</v>
      </c>
      <c r="F28" s="83"/>
      <c r="G28" s="84">
        <v>0</v>
      </c>
      <c r="H28" s="83"/>
      <c r="I28" s="74">
        <f t="shared" si="5"/>
        <v>0</v>
      </c>
      <c r="J28" s="5"/>
      <c r="L28" s="2">
        <f t="shared" si="4"/>
        <v>0</v>
      </c>
      <c r="M28" s="50" t="s">
        <v>0</v>
      </c>
      <c r="O28" s="16"/>
    </row>
    <row r="29" spans="1:15">
      <c r="A29" s="137" t="s">
        <v>80</v>
      </c>
      <c r="B29" s="83"/>
      <c r="C29" s="84">
        <v>0</v>
      </c>
      <c r="D29" s="83"/>
      <c r="E29" s="84">
        <v>0</v>
      </c>
      <c r="F29" s="83"/>
      <c r="G29" s="84">
        <v>0</v>
      </c>
      <c r="H29" s="83"/>
      <c r="I29" s="74">
        <f t="shared" si="5"/>
        <v>0</v>
      </c>
      <c r="J29" s="5"/>
      <c r="L29" s="2">
        <f t="shared" si="4"/>
        <v>0</v>
      </c>
      <c r="M29" s="50" t="s">
        <v>0</v>
      </c>
    </row>
    <row r="30" spans="1:15">
      <c r="A30" s="137" t="s">
        <v>165</v>
      </c>
      <c r="B30" s="83"/>
      <c r="C30" s="84">
        <v>3</v>
      </c>
      <c r="D30" s="83"/>
      <c r="E30" s="84">
        <v>3</v>
      </c>
      <c r="F30" s="83"/>
      <c r="G30" s="84">
        <v>3</v>
      </c>
      <c r="H30" s="83"/>
      <c r="I30" s="74">
        <f t="shared" si="5"/>
        <v>0</v>
      </c>
      <c r="J30" s="5"/>
      <c r="L30" s="2">
        <f t="shared" si="4"/>
        <v>0</v>
      </c>
      <c r="M30" s="50"/>
      <c r="N30" s="308"/>
    </row>
    <row r="31" spans="1:15">
      <c r="A31" s="137" t="s">
        <v>81</v>
      </c>
      <c r="B31" s="83"/>
      <c r="C31" s="84">
        <v>4</v>
      </c>
      <c r="D31" s="83"/>
      <c r="E31" s="84">
        <v>0</v>
      </c>
      <c r="F31" s="83"/>
      <c r="G31" s="84">
        <v>4</v>
      </c>
      <c r="H31" s="83"/>
      <c r="I31" s="74">
        <f t="shared" si="5"/>
        <v>4</v>
      </c>
      <c r="J31" s="5"/>
      <c r="K31" s="2">
        <v>10</v>
      </c>
      <c r="L31" s="2">
        <f t="shared" si="4"/>
        <v>-4</v>
      </c>
      <c r="M31" s="50" t="s">
        <v>0</v>
      </c>
      <c r="O31" s="16"/>
    </row>
    <row r="32" spans="1:15">
      <c r="A32" s="137" t="s">
        <v>48</v>
      </c>
      <c r="B32" s="83"/>
      <c r="C32" s="84">
        <v>163</v>
      </c>
      <c r="D32" s="83"/>
      <c r="E32" s="84">
        <v>10</v>
      </c>
      <c r="F32" s="83"/>
      <c r="G32" s="84">
        <v>66</v>
      </c>
      <c r="H32" s="83"/>
      <c r="I32" s="74">
        <f t="shared" si="5"/>
        <v>56</v>
      </c>
      <c r="J32" s="5"/>
      <c r="K32" s="2">
        <v>85</v>
      </c>
      <c r="L32" s="2">
        <f t="shared" si="4"/>
        <v>-56</v>
      </c>
      <c r="M32" s="50" t="s">
        <v>0</v>
      </c>
      <c r="O32" s="16"/>
    </row>
    <row r="33" spans="1:26">
      <c r="A33" s="137" t="s">
        <v>49</v>
      </c>
      <c r="B33" s="83"/>
      <c r="C33" s="84">
        <v>116</v>
      </c>
      <c r="D33" s="83"/>
      <c r="E33" s="84">
        <v>3</v>
      </c>
      <c r="F33" s="83"/>
      <c r="G33" s="84">
        <v>10</v>
      </c>
      <c r="H33" s="83"/>
      <c r="I33" s="74">
        <f t="shared" si="5"/>
        <v>7</v>
      </c>
      <c r="J33" s="5"/>
      <c r="K33" s="2">
        <v>37758</v>
      </c>
      <c r="L33" s="2">
        <f t="shared" si="4"/>
        <v>-7</v>
      </c>
      <c r="M33" s="50" t="s">
        <v>0</v>
      </c>
    </row>
    <row r="34" spans="1:26">
      <c r="A34" s="137" t="s">
        <v>167</v>
      </c>
      <c r="B34" s="83"/>
      <c r="C34" s="84">
        <v>47</v>
      </c>
      <c r="D34" s="83"/>
      <c r="E34" s="84">
        <v>0</v>
      </c>
      <c r="F34" s="83"/>
      <c r="G34" s="84">
        <v>0</v>
      </c>
      <c r="H34" s="83"/>
      <c r="I34" s="74">
        <f t="shared" si="5"/>
        <v>0</v>
      </c>
      <c r="J34" s="5"/>
      <c r="L34" s="2">
        <f t="shared" si="4"/>
        <v>0</v>
      </c>
      <c r="M34" s="50"/>
      <c r="N34" s="308"/>
    </row>
    <row r="35" spans="1:26">
      <c r="A35" s="138" t="s">
        <v>50</v>
      </c>
      <c r="B35" s="48"/>
      <c r="C35" s="30">
        <f>SUM(C16:C34)</f>
        <v>7046</v>
      </c>
      <c r="D35" s="48"/>
      <c r="E35" s="30">
        <f>SUM(E16:E34)</f>
        <v>7605</v>
      </c>
      <c r="F35" s="48"/>
      <c r="G35" s="30">
        <f>SUM(G16:G34)</f>
        <v>7636</v>
      </c>
      <c r="H35" s="48"/>
      <c r="I35" s="29">
        <f>SUM(I16:I33)</f>
        <v>31</v>
      </c>
      <c r="J35" s="5">
        <f>SUM(J12:J33)</f>
        <v>9321</v>
      </c>
      <c r="K35" s="2">
        <f>SUM(K16:K33)</f>
        <v>71666</v>
      </c>
      <c r="L35" s="2">
        <f t="shared" si="4"/>
        <v>-31</v>
      </c>
      <c r="M35" s="50" t="s">
        <v>0</v>
      </c>
    </row>
    <row r="36" spans="1:26" ht="16.899999999999999" customHeight="1">
      <c r="A36" s="139" t="s">
        <v>51</v>
      </c>
      <c r="B36" s="86"/>
      <c r="C36" s="87"/>
      <c r="D36" s="86"/>
      <c r="E36" s="87"/>
      <c r="F36" s="86"/>
      <c r="G36" s="87"/>
      <c r="H36" s="86"/>
      <c r="I36" s="88"/>
      <c r="J36" s="5"/>
      <c r="M36" s="50" t="s">
        <v>0</v>
      </c>
      <c r="O36" s="289"/>
    </row>
    <row r="37" spans="1:26">
      <c r="A37" s="139" t="s">
        <v>189</v>
      </c>
      <c r="B37" s="86"/>
      <c r="C37" s="87">
        <v>559</v>
      </c>
      <c r="D37" s="86"/>
      <c r="E37" s="87">
        <v>0</v>
      </c>
      <c r="F37" s="86"/>
      <c r="G37" s="87">
        <v>0</v>
      </c>
      <c r="H37" s="86"/>
      <c r="I37" s="88"/>
      <c r="J37" s="5"/>
      <c r="M37" s="50" t="s">
        <v>0</v>
      </c>
      <c r="O37" s="289"/>
    </row>
    <row r="38" spans="1:26">
      <c r="A38" s="139" t="s">
        <v>52</v>
      </c>
      <c r="B38" s="86"/>
      <c r="C38" s="87"/>
      <c r="D38" s="86"/>
      <c r="E38" s="87"/>
      <c r="F38" s="86"/>
      <c r="G38" s="87"/>
      <c r="H38" s="86"/>
      <c r="I38" s="88"/>
      <c r="J38" s="5"/>
      <c r="M38" s="50" t="s">
        <v>0</v>
      </c>
      <c r="O38" s="289"/>
    </row>
    <row r="39" spans="1:26" ht="16.5" customHeight="1" thickBot="1">
      <c r="A39" s="242" t="s">
        <v>1</v>
      </c>
      <c r="B39" s="243"/>
      <c r="C39" s="244">
        <f>SUM(C35:C38)</f>
        <v>7605</v>
      </c>
      <c r="D39" s="243"/>
      <c r="E39" s="244">
        <f>SUM(E35:E38)</f>
        <v>7605</v>
      </c>
      <c r="F39" s="243"/>
      <c r="G39" s="244">
        <f>SUM(G35:G38)</f>
        <v>7636</v>
      </c>
      <c r="H39" s="243"/>
      <c r="I39" s="245"/>
      <c r="J39" s="5"/>
      <c r="M39" s="50" t="s">
        <v>0</v>
      </c>
      <c r="O39" s="565"/>
      <c r="P39" s="565"/>
      <c r="Q39" s="565"/>
      <c r="R39" s="565"/>
      <c r="S39" s="565"/>
      <c r="T39" s="565"/>
      <c r="U39" s="565"/>
      <c r="V39" s="565"/>
      <c r="W39" s="565"/>
      <c r="X39" s="565"/>
      <c r="Y39" s="565"/>
      <c r="Z39" s="565"/>
    </row>
    <row r="40" spans="1:26">
      <c r="A40" s="246"/>
      <c r="B40" s="247"/>
      <c r="C40" s="248"/>
      <c r="D40" s="247"/>
      <c r="E40" s="248"/>
      <c r="F40" s="247"/>
      <c r="G40" s="248"/>
      <c r="H40" s="247"/>
      <c r="I40" s="249"/>
      <c r="J40" s="5"/>
      <c r="M40" s="50"/>
      <c r="O40" s="565"/>
      <c r="P40" s="565"/>
      <c r="Q40" s="565"/>
      <c r="R40" s="565"/>
      <c r="S40" s="565"/>
      <c r="T40" s="565"/>
      <c r="U40" s="565"/>
      <c r="V40" s="565"/>
      <c r="W40" s="565"/>
      <c r="X40" s="565"/>
      <c r="Y40" s="565"/>
      <c r="Z40" s="565"/>
    </row>
    <row r="41" spans="1:26">
      <c r="A41" s="241" t="s">
        <v>99</v>
      </c>
      <c r="B41" s="83"/>
      <c r="C41" s="84"/>
      <c r="D41" s="83"/>
      <c r="E41" s="84"/>
      <c r="F41" s="83"/>
      <c r="G41" s="84"/>
      <c r="H41" s="83"/>
      <c r="I41" s="74"/>
      <c r="J41" s="5"/>
      <c r="M41" s="50" t="s">
        <v>0</v>
      </c>
      <c r="O41" s="565"/>
      <c r="P41" s="565"/>
      <c r="Q41" s="565"/>
      <c r="R41" s="565"/>
      <c r="S41" s="565"/>
      <c r="T41" s="565"/>
      <c r="U41" s="565"/>
      <c r="V41" s="565"/>
      <c r="W41" s="565"/>
      <c r="X41" s="565"/>
      <c r="Y41" s="565"/>
      <c r="Z41" s="565"/>
    </row>
    <row r="42" spans="1:26">
      <c r="A42" s="137" t="s">
        <v>40</v>
      </c>
      <c r="B42" s="85">
        <v>0</v>
      </c>
      <c r="C42" s="170">
        <v>0</v>
      </c>
      <c r="D42" s="85">
        <v>0</v>
      </c>
      <c r="E42" s="170">
        <v>0</v>
      </c>
      <c r="F42" s="85">
        <v>0</v>
      </c>
      <c r="G42" s="170">
        <v>0</v>
      </c>
      <c r="H42" s="86"/>
      <c r="I42" s="171"/>
      <c r="J42" s="5"/>
      <c r="M42" s="50" t="s">
        <v>0</v>
      </c>
      <c r="O42" s="289"/>
    </row>
    <row r="43" spans="1:26">
      <c r="A43" s="133" t="s">
        <v>2</v>
      </c>
      <c r="B43" s="83"/>
      <c r="C43" s="170">
        <v>0</v>
      </c>
      <c r="D43" s="83"/>
      <c r="E43" s="170">
        <v>0</v>
      </c>
      <c r="F43" s="83"/>
      <c r="G43" s="170">
        <v>0</v>
      </c>
      <c r="H43" s="86"/>
      <c r="I43" s="171"/>
      <c r="J43" s="5"/>
      <c r="M43" s="50" t="s">
        <v>0</v>
      </c>
    </row>
    <row r="44" spans="1:26">
      <c r="A44" s="135" t="s">
        <v>3</v>
      </c>
      <c r="B44" s="107"/>
      <c r="C44" s="259">
        <v>0</v>
      </c>
      <c r="D44" s="107"/>
      <c r="E44" s="259">
        <v>0</v>
      </c>
      <c r="F44" s="107"/>
      <c r="G44" s="259">
        <v>0</v>
      </c>
      <c r="H44" s="108"/>
      <c r="I44" s="260"/>
      <c r="J44" s="5"/>
      <c r="M44" s="50" t="s">
        <v>0</v>
      </c>
    </row>
    <row r="45" spans="1:26">
      <c r="A45" s="324" t="s">
        <v>166</v>
      </c>
      <c r="B45" s="39"/>
      <c r="C45" s="39"/>
      <c r="D45" s="39"/>
      <c r="E45" s="39"/>
      <c r="F45" s="39"/>
      <c r="G45" s="39"/>
      <c r="H45" s="39"/>
      <c r="I45" s="39"/>
      <c r="J45" s="5"/>
      <c r="M45" s="50" t="s">
        <v>15</v>
      </c>
    </row>
    <row r="46" spans="1:26">
      <c r="A46" s="562"/>
      <c r="B46" s="563"/>
      <c r="C46" s="563"/>
      <c r="D46" s="563"/>
      <c r="E46" s="563"/>
      <c r="F46" s="563"/>
      <c r="G46" s="563"/>
      <c r="H46" s="563"/>
      <c r="I46" s="563"/>
      <c r="J46" s="563"/>
      <c r="K46" s="563"/>
      <c r="L46" s="563"/>
      <c r="M46" s="563"/>
    </row>
    <row r="47" spans="1:26" s="289" customFormat="1">
      <c r="H47" s="12"/>
      <c r="I47" s="12"/>
      <c r="J47" s="15"/>
      <c r="M47" s="290"/>
      <c r="N47" s="291"/>
    </row>
    <row r="48" spans="1:26" s="289" customFormat="1" ht="18.75">
      <c r="A48" s="559"/>
      <c r="B48" s="559"/>
      <c r="C48" s="559"/>
      <c r="D48" s="559"/>
      <c r="E48" s="559"/>
      <c r="F48" s="559"/>
      <c r="G48" s="559"/>
      <c r="H48" s="559"/>
      <c r="I48" s="559"/>
      <c r="J48" s="15"/>
      <c r="M48" s="290"/>
      <c r="N48" s="291"/>
    </row>
    <row r="49" spans="1:14" s="15" customFormat="1" ht="27" customHeight="1">
      <c r="A49" s="564"/>
      <c r="B49" s="564"/>
      <c r="C49" s="564"/>
      <c r="D49" s="564"/>
      <c r="E49" s="564"/>
      <c r="F49" s="564"/>
      <c r="G49" s="564"/>
      <c r="H49" s="564"/>
      <c r="I49" s="564"/>
      <c r="M49" s="205"/>
      <c r="N49" s="293"/>
    </row>
    <row r="50" spans="1:14" s="15" customFormat="1" ht="27" customHeight="1">
      <c r="A50" s="564"/>
      <c r="B50" s="564"/>
      <c r="C50" s="564"/>
      <c r="D50" s="564"/>
      <c r="E50" s="564"/>
      <c r="F50" s="564"/>
      <c r="G50" s="564"/>
      <c r="H50" s="564"/>
      <c r="I50" s="564"/>
      <c r="M50" s="205"/>
      <c r="N50" s="293"/>
    </row>
    <row r="51" spans="1:14" s="15" customFormat="1" ht="27" customHeight="1">
      <c r="A51" s="564"/>
      <c r="B51" s="564"/>
      <c r="C51" s="564"/>
      <c r="D51" s="564"/>
      <c r="E51" s="564"/>
      <c r="F51" s="564"/>
      <c r="G51" s="564"/>
      <c r="H51" s="564"/>
      <c r="I51" s="564"/>
      <c r="M51" s="205"/>
      <c r="N51" s="293"/>
    </row>
    <row r="52" spans="1:14" s="15" customFormat="1" ht="35.1" customHeight="1">
      <c r="A52" s="557"/>
      <c r="B52" s="557"/>
      <c r="C52" s="557"/>
      <c r="D52" s="557"/>
      <c r="E52" s="557"/>
      <c r="F52" s="557"/>
      <c r="G52" s="557"/>
      <c r="H52" s="557"/>
      <c r="I52" s="557"/>
      <c r="M52" s="205"/>
      <c r="N52" s="293"/>
    </row>
    <row r="53" spans="1:14" s="15" customFormat="1" ht="39.75" customHeight="1">
      <c r="A53" s="558"/>
      <c r="B53" s="558"/>
      <c r="C53" s="558"/>
      <c r="D53" s="558"/>
      <c r="E53" s="558"/>
      <c r="F53" s="558"/>
      <c r="G53" s="558"/>
      <c r="H53" s="558"/>
      <c r="I53" s="558"/>
      <c r="M53" s="205"/>
      <c r="N53" s="293"/>
    </row>
    <row r="54" spans="1:14" s="15" customFormat="1" ht="27" customHeight="1">
      <c r="A54" s="558"/>
      <c r="B54" s="558"/>
      <c r="C54" s="558"/>
      <c r="D54" s="558"/>
      <c r="E54" s="558"/>
      <c r="F54" s="558"/>
      <c r="G54" s="558"/>
      <c r="H54" s="558"/>
      <c r="I54" s="558"/>
      <c r="M54" s="205"/>
      <c r="N54" s="293"/>
    </row>
    <row r="55" spans="1:14" s="15" customFormat="1" ht="39.75" customHeight="1">
      <c r="A55" s="558"/>
      <c r="B55" s="558"/>
      <c r="C55" s="558"/>
      <c r="D55" s="558"/>
      <c r="E55" s="558"/>
      <c r="F55" s="558"/>
      <c r="G55" s="558"/>
      <c r="H55" s="558"/>
      <c r="I55" s="558"/>
      <c r="M55" s="205"/>
      <c r="N55" s="293"/>
    </row>
    <row r="56" spans="1:14" s="15" customFormat="1" ht="27" customHeight="1">
      <c r="A56" s="560"/>
      <c r="B56" s="560"/>
      <c r="C56" s="560"/>
      <c r="D56" s="560"/>
      <c r="E56" s="560"/>
      <c r="F56" s="560"/>
      <c r="G56" s="560"/>
      <c r="H56" s="560"/>
      <c r="I56" s="560"/>
      <c r="J56" s="560"/>
      <c r="K56" s="560"/>
      <c r="L56" s="560"/>
      <c r="M56" s="560"/>
      <c r="N56" s="561"/>
    </row>
    <row r="57" spans="1:14" s="15" customFormat="1" ht="22.9" customHeight="1">
      <c r="A57" s="292"/>
      <c r="B57" s="556"/>
      <c r="C57" s="556"/>
      <c r="D57" s="556"/>
      <c r="E57" s="556"/>
      <c r="F57" s="556"/>
      <c r="G57" s="556"/>
      <c r="H57" s="556"/>
      <c r="I57" s="556"/>
      <c r="M57" s="205"/>
      <c r="N57" s="293"/>
    </row>
    <row r="58" spans="1:14" s="15" customFormat="1">
      <c r="A58" s="292"/>
      <c r="B58" s="292"/>
      <c r="C58" s="292"/>
      <c r="D58" s="292"/>
      <c r="E58" s="292"/>
      <c r="F58" s="292"/>
      <c r="G58" s="292"/>
      <c r="H58" s="27"/>
      <c r="I58" s="28"/>
      <c r="M58" s="205"/>
      <c r="N58" s="293"/>
    </row>
    <row r="59" spans="1:14" s="289" customFormat="1">
      <c r="A59" s="294"/>
      <c r="B59" s="294"/>
      <c r="C59" s="294"/>
      <c r="D59" s="294"/>
      <c r="E59" s="294"/>
      <c r="F59" s="294"/>
      <c r="G59" s="294"/>
      <c r="H59" s="28"/>
      <c r="I59" s="28"/>
      <c r="J59" s="15"/>
      <c r="M59" s="290"/>
      <c r="N59" s="291"/>
    </row>
    <row r="60" spans="1:14" s="289" customFormat="1">
      <c r="A60" s="294"/>
      <c r="B60" s="294"/>
      <c r="C60" s="294"/>
      <c r="D60" s="294"/>
      <c r="E60" s="294"/>
      <c r="F60" s="294"/>
      <c r="G60" s="294"/>
      <c r="H60" s="28"/>
      <c r="I60" s="28"/>
      <c r="J60" s="15"/>
      <c r="M60" s="290"/>
      <c r="N60" s="291"/>
    </row>
    <row r="61" spans="1:14" s="289" customFormat="1" ht="65.45" customHeight="1">
      <c r="A61" s="294"/>
      <c r="B61" s="555"/>
      <c r="C61" s="555"/>
      <c r="D61" s="555"/>
      <c r="E61" s="555"/>
      <c r="F61" s="555"/>
      <c r="G61" s="555"/>
      <c r="H61" s="555"/>
      <c r="I61" s="555"/>
      <c r="J61" s="15"/>
      <c r="M61" s="290"/>
      <c r="N61" s="291"/>
    </row>
    <row r="62" spans="1:14">
      <c r="H62" s="10"/>
      <c r="I62" s="10"/>
      <c r="J62" s="5"/>
    </row>
    <row r="63" spans="1:14">
      <c r="H63" s="10"/>
      <c r="I63" s="46"/>
      <c r="J63" s="5"/>
    </row>
    <row r="64" spans="1:14">
      <c r="H64" s="10"/>
      <c r="I64" s="10"/>
      <c r="J64" s="5"/>
    </row>
    <row r="65" spans="8:10">
      <c r="H65" s="10"/>
      <c r="I65" s="10"/>
      <c r="J65" s="5"/>
    </row>
    <row r="66" spans="8:10">
      <c r="H66" s="10"/>
      <c r="I66" s="10"/>
      <c r="J66" s="5"/>
    </row>
    <row r="67" spans="8:10">
      <c r="H67" s="10"/>
      <c r="I67" s="10"/>
      <c r="J67" s="5"/>
    </row>
    <row r="68" spans="8:10">
      <c r="H68" s="10"/>
      <c r="I68" s="10"/>
      <c r="J68" s="5"/>
    </row>
    <row r="69" spans="8:10">
      <c r="H69" s="10"/>
      <c r="I69" s="10"/>
      <c r="J69" s="5"/>
    </row>
    <row r="70" spans="8:10">
      <c r="H70" s="10"/>
      <c r="I70" s="10"/>
      <c r="J70" s="5"/>
    </row>
    <row r="71" spans="8:10">
      <c r="H71" s="10"/>
      <c r="I71" s="10"/>
      <c r="J71" s="5"/>
    </row>
    <row r="72" spans="8:10">
      <c r="H72" s="10"/>
      <c r="I72" s="10"/>
      <c r="J72" s="5"/>
    </row>
    <row r="73" spans="8:10">
      <c r="H73" s="10"/>
      <c r="I73" s="10"/>
      <c r="J73" s="5"/>
    </row>
    <row r="74" spans="8:10">
      <c r="H74" s="10"/>
      <c r="I74" s="11"/>
      <c r="J74" s="5"/>
    </row>
    <row r="75" spans="8:10">
      <c r="H75" s="10"/>
      <c r="I75" s="11"/>
      <c r="J75" s="5"/>
    </row>
    <row r="76" spans="8:10">
      <c r="H76" s="10"/>
      <c r="I76" s="10"/>
      <c r="J76" s="5"/>
    </row>
    <row r="77" spans="8:10">
      <c r="H77" s="10"/>
      <c r="I77" s="10"/>
      <c r="J77" s="5"/>
    </row>
    <row r="78" spans="8:10">
      <c r="H78" s="10"/>
      <c r="I78" s="10"/>
      <c r="J78" s="5"/>
    </row>
    <row r="79" spans="8:10">
      <c r="H79" s="10"/>
      <c r="I79" s="10"/>
      <c r="J79" s="5"/>
    </row>
    <row r="80" spans="8:10">
      <c r="H80" s="10"/>
      <c r="I80" s="10"/>
      <c r="J80" s="5"/>
    </row>
    <row r="81" spans="8:10">
      <c r="H81" s="10"/>
      <c r="I81" s="10"/>
      <c r="J81" s="5"/>
    </row>
    <row r="82" spans="8:10">
      <c r="H82" s="10"/>
      <c r="I82" s="10"/>
      <c r="J82" s="5"/>
    </row>
    <row r="83" spans="8:10">
      <c r="H83" s="10"/>
      <c r="I83" s="10"/>
      <c r="J83" s="5"/>
    </row>
    <row r="84" spans="8:10">
      <c r="H84" s="10"/>
      <c r="I84" s="10"/>
      <c r="J84" s="5"/>
    </row>
    <row r="85" spans="8:10">
      <c r="H85" s="10"/>
      <c r="I85" s="10"/>
      <c r="J85" s="5"/>
    </row>
    <row r="86" spans="8:10">
      <c r="H86" s="10"/>
      <c r="I86" s="10"/>
      <c r="J86" s="5"/>
    </row>
    <row r="87" spans="8:10">
      <c r="H87" s="10"/>
      <c r="I87" s="10"/>
      <c r="J87" s="5"/>
    </row>
    <row r="88" spans="8:10">
      <c r="H88" s="10"/>
      <c r="I88" s="10"/>
      <c r="J88" s="5"/>
    </row>
    <row r="89" spans="8:10">
      <c r="H89" s="13"/>
      <c r="I89" s="10"/>
      <c r="J89" s="5"/>
    </row>
    <row r="90" spans="8:10">
      <c r="H90" s="5"/>
      <c r="I90" s="5"/>
      <c r="J90" s="5"/>
    </row>
    <row r="91" spans="8:10">
      <c r="H91" s="4"/>
      <c r="I91" s="4"/>
      <c r="J91" s="5"/>
    </row>
    <row r="92" spans="8:10">
      <c r="H92" s="4"/>
      <c r="I92" s="4"/>
      <c r="J92" s="5"/>
    </row>
    <row r="93" spans="8:10">
      <c r="H93" s="4"/>
      <c r="I93" s="4"/>
      <c r="J93" s="5"/>
    </row>
    <row r="94" spans="8:10">
      <c r="H94" s="4"/>
      <c r="I94" s="4"/>
      <c r="J94" s="5"/>
    </row>
    <row r="95" spans="8:10">
      <c r="J95" s="5"/>
    </row>
    <row r="96" spans="8:10">
      <c r="J96" s="5"/>
    </row>
    <row r="198" spans="1:1">
      <c r="A198" s="2" t="s">
        <v>73</v>
      </c>
    </row>
  </sheetData>
  <customSheetViews>
    <customSheetView guid="{F1D9CDE7-4A05-4779-BF20-1EF46361C4DF}" scale="75" showPageBreaks="1" printArea="1" hiddenColumns="1" view="pageBreakPreview">
      <pane xSplit="1" ySplit="9" topLeftCell="B31" activePane="bottomRight" state="frozen"/>
      <selection pane="bottomRight" activeCell="B42" sqref="B42"/>
      <pageMargins left="0.5" right="0.5" top="0.5" bottom="0.25" header="0.5" footer="0.5"/>
      <printOptions horizontalCentered="1"/>
      <pageSetup scale="70" orientation="landscape" r:id="rId1"/>
      <headerFooter alignWithMargins="0">
        <oddFooter>&amp;C&amp;"Times New Roman,Regular"Exhibit L - Summary of Requirements by Object Class</oddFooter>
      </headerFooter>
    </customSheetView>
    <customSheetView guid="{12C66D54-5067-4346-818B-6EAB1C8A9183}" scale="75" showPageBreaks="1" printArea="1" hiddenColumns="1" view="pageBreakPreview">
      <pane xSplit="1" ySplit="9" topLeftCell="B10" activePane="bottomRight" state="frozen"/>
      <selection pane="bottomRight" activeCell="C21" sqref="C21"/>
      <pageMargins left="0.5" right="0.5" top="0.5" bottom="0.25" header="0.5" footer="0.5"/>
      <printOptions horizontalCentered="1"/>
      <pageSetup scale="70" orientation="landscape" r:id="rId2"/>
      <headerFooter alignWithMargins="0">
        <oddFooter>&amp;C&amp;"Times New Roman,Regular"Exhibit L - Summary of Requirements by Object Class</oddFooter>
      </headerFooter>
    </customSheetView>
    <customSheetView guid="{3118AF25-8423-420A-806A-487665220C68}" scale="75" showPageBreaks="1" printArea="1" hiddenColumns="1" view="pageBreakPreview">
      <pane xSplit="1" ySplit="9" topLeftCell="B19" activePane="bottomRight" state="frozen"/>
      <selection pane="bottomRight" activeCell="I12" sqref="I12"/>
      <pageMargins left="0.5" right="0.5" top="0.5" bottom="0.25" header="0.5" footer="0.5"/>
      <printOptions horizontalCentered="1"/>
      <pageSetup scale="70" orientation="landscape" r:id="rId3"/>
      <headerFooter alignWithMargins="0">
        <oddFooter>&amp;C&amp;"Times New Roman,Regular"Exhibit L - Summary of Requirements by Object Class</oddFooter>
      </headerFooter>
    </customSheetView>
    <customSheetView guid="{56C0A34E-45B4-448B-85E5-70B3A8E63333}" scale="75" showPageBreaks="1" printArea="1" hiddenColumns="1" view="pageBreakPreview">
      <pane xSplit="1" ySplit="9" topLeftCell="B10" activePane="bottomRight" state="frozen"/>
      <selection pane="bottomRight" activeCell="D9" sqref="D9"/>
      <pageMargins left="0.5" right="0.5" top="0.5" bottom="0.25" header="0.5" footer="0.5"/>
      <printOptions horizontalCentered="1"/>
      <pageSetup scale="70" orientation="landscape" r:id="rId4"/>
      <headerFooter alignWithMargins="0">
        <oddFooter>&amp;C&amp;"Times New Roman,Regular"Exhibit L - Summary of Requirements by Object Class</oddFooter>
      </headerFooter>
    </customSheetView>
    <customSheetView guid="{4148B88B-8ED7-4FDE-9459-DEB244AD0552}" scale="75" showPageBreaks="1" printArea="1" hiddenColumns="1" view="pageBreakPreview">
      <pane xSplit="1" ySplit="9" topLeftCell="B10" activePane="bottomRight" state="frozen"/>
      <selection pane="bottomRight" activeCell="C21" sqref="C21"/>
      <pageMargins left="0.5" right="0.5" top="0.5" bottom="0.25" header="0.5" footer="0.5"/>
      <printOptions horizontalCentered="1"/>
      <pageSetup scale="70" orientation="landscape" r:id="rId5"/>
      <headerFooter alignWithMargins="0">
        <oddFooter>&amp;C&amp;"Times New Roman,Regular"Exhibit L - Summary of Requirements by Object Class</oddFooter>
      </headerFooter>
    </customSheetView>
    <customSheetView guid="{31F4D075-7874-4A95-8AC7-437DF8E464F7}" scale="75" showPageBreaks="1" printArea="1" hiddenColumns="1" view="pageBreakPreview">
      <pane xSplit="1" ySplit="9" topLeftCell="B31" activePane="bottomRight" state="frozen"/>
      <selection pane="bottomRight" activeCell="B42" sqref="B42"/>
      <pageMargins left="0.5" right="0.5" top="0.5" bottom="0.25" header="0.5" footer="0.5"/>
      <printOptions horizontalCentered="1"/>
      <pageSetup scale="70" orientation="landscape" r:id="rId6"/>
      <headerFooter alignWithMargins="0">
        <oddFooter>&amp;C&amp;"Times New Roman,Regular"Exhibit L - Summary of Requirements by Object Class</oddFooter>
      </headerFooter>
    </customSheetView>
  </customSheetViews>
  <mergeCells count="25">
    <mergeCell ref="O39:Z41"/>
    <mergeCell ref="A7:I7"/>
    <mergeCell ref="A5:I5"/>
    <mergeCell ref="A8:A9"/>
    <mergeCell ref="A6:I6"/>
    <mergeCell ref="B8:C8"/>
    <mergeCell ref="H8:I8"/>
    <mergeCell ref="F8:G8"/>
    <mergeCell ref="D8:E8"/>
    <mergeCell ref="A1:I1"/>
    <mergeCell ref="A2:I2"/>
    <mergeCell ref="A3:I3"/>
    <mergeCell ref="A4:I4"/>
    <mergeCell ref="B61:I61"/>
    <mergeCell ref="B57:I57"/>
    <mergeCell ref="A52:I52"/>
    <mergeCell ref="A54:I54"/>
    <mergeCell ref="A55:I55"/>
    <mergeCell ref="A48:I48"/>
    <mergeCell ref="A56:N56"/>
    <mergeCell ref="A46:M46"/>
    <mergeCell ref="A49:I49"/>
    <mergeCell ref="A50:I50"/>
    <mergeCell ref="A51:I51"/>
    <mergeCell ref="A53:I53"/>
  </mergeCells>
  <phoneticPr fontId="0" type="noConversion"/>
  <printOptions horizontalCentered="1"/>
  <pageMargins left="0.5" right="0.5" top="0.5" bottom="0.25" header="0.5" footer="0.5"/>
  <pageSetup scale="70" orientation="landscape" r:id="rId7"/>
  <headerFooter alignWithMargins="0">
    <oddFooter>&amp;C&amp;"Times New Roman,Regular"Exhibit L - Summary of Requirements by Object Class</oddFooter>
  </headerFooter>
</worksheet>
</file>

<file path=xl/worksheets/sheet2.xml><?xml version="1.0" encoding="utf-8"?>
<worksheet xmlns="http://schemas.openxmlformats.org/spreadsheetml/2006/main" xmlns:r="http://schemas.openxmlformats.org/officeDocument/2006/relationships">
  <sheetPr codeName="Sheet4">
    <pageSetUpPr fitToPage="1"/>
  </sheetPr>
  <dimension ref="A1:Z71"/>
  <sheetViews>
    <sheetView showGridLines="0" showOutlineSymbols="0" view="pageBreakPreview" zoomScale="65" zoomScaleNormal="75" zoomScaleSheetLayoutView="65" workbookViewId="0">
      <selection activeCell="J44" sqref="J44"/>
    </sheetView>
  </sheetViews>
  <sheetFormatPr defaultColWidth="8.88671875" defaultRowHeight="15.75"/>
  <cols>
    <col min="1" max="2" width="2.5546875" style="3" customWidth="1"/>
    <col min="3" max="3" width="25" style="3" customWidth="1"/>
    <col min="4" max="4" width="6.88671875" style="5" customWidth="1"/>
    <col min="5" max="5" width="6.21875" style="5" customWidth="1"/>
    <col min="6" max="6" width="10.21875" style="5" customWidth="1"/>
    <col min="7" max="7" width="8.44140625" style="5" bestFit="1" customWidth="1"/>
    <col min="8" max="8" width="6.21875" style="5" customWidth="1"/>
    <col min="9" max="9" width="9.77734375" style="5" customWidth="1"/>
    <col min="10" max="10" width="6.21875" style="5" bestFit="1" customWidth="1"/>
    <col min="11" max="11" width="5.6640625" style="5" customWidth="1"/>
    <col min="12" max="12" width="9.33203125" style="5" bestFit="1" customWidth="1"/>
    <col min="13" max="13" width="7" style="5" bestFit="1" customWidth="1"/>
    <col min="14" max="14" width="6.109375" style="5" customWidth="1"/>
    <col min="15" max="15" width="9.77734375" style="5" customWidth="1"/>
    <col min="16" max="17" width="5.6640625" style="5" customWidth="1"/>
    <col min="18" max="18" width="8.5546875" style="5" customWidth="1"/>
    <col min="19" max="19" width="6.109375" style="5" customWidth="1"/>
    <col min="20" max="20" width="5.6640625" style="5" customWidth="1"/>
    <col min="21" max="21" width="7" style="5" customWidth="1"/>
    <col min="22" max="22" width="9.5546875" style="5" customWidth="1"/>
    <col min="23" max="23" width="9.77734375" style="5" bestFit="1" customWidth="1"/>
    <col min="24" max="24" width="13.21875" style="5" bestFit="1" customWidth="1"/>
    <col min="25" max="25" width="6.5546875" style="59" customWidth="1"/>
    <col min="26" max="26" width="7.6640625" style="3" customWidth="1"/>
    <col min="27" max="16384" width="8.88671875" style="3"/>
  </cols>
  <sheetData>
    <row r="1" spans="1:25" ht="20.25">
      <c r="A1" s="415" t="s">
        <v>123</v>
      </c>
      <c r="B1" s="416"/>
      <c r="C1" s="416"/>
      <c r="D1" s="416"/>
      <c r="E1" s="416"/>
      <c r="F1" s="416"/>
      <c r="G1" s="416"/>
      <c r="H1" s="416"/>
      <c r="I1" s="416"/>
      <c r="J1" s="416"/>
      <c r="K1" s="416"/>
      <c r="L1" s="416"/>
      <c r="M1" s="416"/>
      <c r="N1" s="416"/>
      <c r="O1" s="416"/>
      <c r="P1" s="416"/>
      <c r="Q1" s="416"/>
      <c r="R1" s="416"/>
      <c r="S1" s="416"/>
      <c r="T1" s="416"/>
      <c r="U1" s="416"/>
      <c r="V1" s="416"/>
      <c r="W1" s="416"/>
      <c r="X1" s="416"/>
      <c r="Y1" s="58" t="s">
        <v>0</v>
      </c>
    </row>
    <row r="2" spans="1:25">
      <c r="A2" s="417"/>
      <c r="B2" s="417"/>
      <c r="C2" s="417"/>
      <c r="D2" s="417"/>
      <c r="E2" s="417"/>
      <c r="F2" s="417"/>
      <c r="G2" s="417"/>
      <c r="H2" s="417"/>
      <c r="I2" s="417"/>
      <c r="J2" s="417"/>
      <c r="K2" s="417"/>
      <c r="L2" s="417"/>
      <c r="M2" s="417"/>
      <c r="N2" s="417"/>
      <c r="O2" s="417"/>
      <c r="P2" s="417"/>
      <c r="Q2" s="417"/>
      <c r="R2" s="417"/>
      <c r="S2" s="417"/>
      <c r="T2" s="417"/>
      <c r="U2" s="417"/>
      <c r="V2" s="417"/>
      <c r="W2" s="417"/>
      <c r="X2" s="417"/>
      <c r="Y2" s="58" t="s">
        <v>0</v>
      </c>
    </row>
    <row r="3" spans="1:25">
      <c r="A3" s="418"/>
      <c r="B3" s="418"/>
      <c r="C3" s="418"/>
      <c r="D3" s="418"/>
      <c r="E3" s="418"/>
      <c r="F3" s="418"/>
      <c r="G3" s="418"/>
      <c r="H3" s="418"/>
      <c r="I3" s="418"/>
      <c r="J3" s="418"/>
      <c r="K3" s="418"/>
      <c r="L3" s="418"/>
      <c r="M3" s="418"/>
      <c r="N3" s="418"/>
      <c r="O3" s="418"/>
      <c r="P3" s="418"/>
      <c r="Q3" s="418"/>
      <c r="R3" s="418"/>
      <c r="S3" s="418"/>
      <c r="T3" s="418"/>
      <c r="U3" s="418"/>
      <c r="V3" s="418"/>
      <c r="W3" s="418"/>
      <c r="X3" s="418"/>
      <c r="Y3" s="58" t="s">
        <v>0</v>
      </c>
    </row>
    <row r="4" spans="1:25" ht="22.5">
      <c r="A4" s="374" t="s">
        <v>98</v>
      </c>
      <c r="B4" s="375"/>
      <c r="C4" s="375"/>
      <c r="D4" s="375"/>
      <c r="E4" s="375"/>
      <c r="F4" s="375"/>
      <c r="G4" s="375"/>
      <c r="H4" s="375"/>
      <c r="I4" s="375"/>
      <c r="J4" s="375"/>
      <c r="K4" s="375"/>
      <c r="L4" s="375"/>
      <c r="M4" s="375"/>
      <c r="N4" s="375"/>
      <c r="O4" s="375"/>
      <c r="P4" s="375"/>
      <c r="Q4" s="375"/>
      <c r="R4" s="375"/>
      <c r="S4" s="375"/>
      <c r="T4" s="375"/>
      <c r="U4" s="375"/>
      <c r="V4" s="375"/>
      <c r="W4" s="375"/>
      <c r="X4" s="375"/>
      <c r="Y4" s="58" t="s">
        <v>0</v>
      </c>
    </row>
    <row r="5" spans="1:25" ht="23.25">
      <c r="A5" s="376" t="s">
        <v>157</v>
      </c>
      <c r="B5" s="378"/>
      <c r="C5" s="378"/>
      <c r="D5" s="378"/>
      <c r="E5" s="378"/>
      <c r="F5" s="378"/>
      <c r="G5" s="378"/>
      <c r="H5" s="378"/>
      <c r="I5" s="378"/>
      <c r="J5" s="378"/>
      <c r="K5" s="378"/>
      <c r="L5" s="378"/>
      <c r="M5" s="378"/>
      <c r="N5" s="378"/>
      <c r="O5" s="378"/>
      <c r="P5" s="378"/>
      <c r="Q5" s="378"/>
      <c r="R5" s="378"/>
      <c r="S5" s="378"/>
      <c r="T5" s="378"/>
      <c r="U5" s="378"/>
      <c r="V5" s="378"/>
      <c r="W5" s="378"/>
      <c r="X5" s="378"/>
      <c r="Y5" s="58" t="s">
        <v>0</v>
      </c>
    </row>
    <row r="6" spans="1:25" ht="23.25">
      <c r="A6" s="376" t="s">
        <v>89</v>
      </c>
      <c r="B6" s="375"/>
      <c r="C6" s="375"/>
      <c r="D6" s="375"/>
      <c r="E6" s="375"/>
      <c r="F6" s="375"/>
      <c r="G6" s="375"/>
      <c r="H6" s="375"/>
      <c r="I6" s="375"/>
      <c r="J6" s="375"/>
      <c r="K6" s="375"/>
      <c r="L6" s="375"/>
      <c r="M6" s="375"/>
      <c r="N6" s="375"/>
      <c r="O6" s="375"/>
      <c r="P6" s="375"/>
      <c r="Q6" s="375"/>
      <c r="R6" s="375"/>
      <c r="S6" s="375"/>
      <c r="T6" s="375"/>
      <c r="U6" s="375"/>
      <c r="V6" s="375"/>
      <c r="W6" s="375"/>
      <c r="X6" s="375"/>
      <c r="Y6" s="58" t="s">
        <v>0</v>
      </c>
    </row>
    <row r="7" spans="1:25" ht="23.25">
      <c r="A7" s="376" t="s">
        <v>88</v>
      </c>
      <c r="B7" s="378"/>
      <c r="C7" s="378"/>
      <c r="D7" s="378"/>
      <c r="E7" s="378"/>
      <c r="F7" s="378"/>
      <c r="G7" s="378"/>
      <c r="H7" s="378"/>
      <c r="I7" s="378"/>
      <c r="J7" s="378"/>
      <c r="K7" s="378"/>
      <c r="L7" s="378"/>
      <c r="M7" s="378"/>
      <c r="N7" s="378"/>
      <c r="O7" s="378"/>
      <c r="P7" s="378"/>
      <c r="Q7" s="378"/>
      <c r="R7" s="378"/>
      <c r="S7" s="378"/>
      <c r="T7" s="378"/>
      <c r="U7" s="378"/>
      <c r="V7" s="378"/>
      <c r="W7" s="378"/>
      <c r="X7" s="378"/>
      <c r="Y7" s="58" t="s">
        <v>0</v>
      </c>
    </row>
    <row r="8" spans="1:25" ht="23.25">
      <c r="A8" s="419"/>
      <c r="B8" s="419"/>
      <c r="C8" s="419"/>
      <c r="D8" s="419"/>
      <c r="E8" s="419"/>
      <c r="F8" s="419"/>
      <c r="G8" s="419"/>
      <c r="H8" s="419"/>
      <c r="I8" s="419"/>
      <c r="J8" s="419"/>
      <c r="K8" s="419"/>
      <c r="L8" s="419"/>
      <c r="M8" s="419"/>
      <c r="N8" s="419"/>
      <c r="O8" s="419"/>
      <c r="P8" s="419"/>
      <c r="Q8" s="419"/>
      <c r="R8" s="419"/>
      <c r="S8" s="419"/>
      <c r="T8" s="419"/>
      <c r="U8" s="419"/>
      <c r="V8" s="419"/>
      <c r="W8" s="419"/>
      <c r="X8" s="419"/>
      <c r="Y8" s="58" t="s">
        <v>0</v>
      </c>
    </row>
    <row r="9" spans="1:25" ht="23.25">
      <c r="A9" s="419"/>
      <c r="B9" s="419"/>
      <c r="C9" s="419"/>
      <c r="D9" s="419"/>
      <c r="E9" s="419"/>
      <c r="F9" s="419"/>
      <c r="G9" s="419"/>
      <c r="H9" s="419"/>
      <c r="I9" s="419"/>
      <c r="J9" s="419"/>
      <c r="K9" s="419"/>
      <c r="L9" s="419"/>
      <c r="M9" s="419"/>
      <c r="N9" s="419"/>
      <c r="O9" s="419"/>
      <c r="P9" s="419"/>
      <c r="Q9" s="419"/>
      <c r="R9" s="419"/>
      <c r="S9" s="419"/>
      <c r="T9" s="419"/>
      <c r="U9" s="419"/>
      <c r="V9" s="419"/>
      <c r="W9" s="419"/>
      <c r="X9" s="419"/>
      <c r="Y9" s="58" t="s">
        <v>0</v>
      </c>
    </row>
    <row r="10" spans="1:25" ht="23.25">
      <c r="A10" s="419"/>
      <c r="B10" s="419"/>
      <c r="C10" s="419"/>
      <c r="D10" s="419"/>
      <c r="E10" s="419"/>
      <c r="F10" s="419"/>
      <c r="G10" s="419"/>
      <c r="H10" s="419"/>
      <c r="I10" s="419"/>
      <c r="J10" s="419"/>
      <c r="K10" s="419"/>
      <c r="L10" s="419"/>
      <c r="M10" s="419"/>
      <c r="N10" s="419"/>
      <c r="O10" s="419"/>
      <c r="P10" s="419"/>
      <c r="Q10" s="419"/>
      <c r="R10" s="419"/>
      <c r="S10" s="419"/>
      <c r="T10" s="419"/>
      <c r="U10" s="419"/>
      <c r="V10" s="419"/>
      <c r="W10" s="419"/>
      <c r="X10" s="419"/>
      <c r="Y10" s="58" t="s">
        <v>0</v>
      </c>
    </row>
    <row r="11" spans="1:25">
      <c r="A11" s="418"/>
      <c r="B11" s="418"/>
      <c r="C11" s="418"/>
      <c r="D11" s="418"/>
      <c r="E11" s="418"/>
      <c r="F11" s="418"/>
      <c r="G11" s="418"/>
      <c r="H11" s="418"/>
      <c r="I11" s="418"/>
      <c r="J11" s="418"/>
      <c r="K11" s="418"/>
      <c r="L11" s="418"/>
      <c r="M11" s="418"/>
      <c r="N11" s="418"/>
      <c r="O11" s="418"/>
      <c r="P11" s="418"/>
      <c r="Q11" s="418"/>
      <c r="R11" s="418"/>
      <c r="S11" s="418"/>
      <c r="T11" s="418"/>
      <c r="U11" s="426"/>
      <c r="V11" s="423" t="s">
        <v>127</v>
      </c>
      <c r="W11" s="424"/>
      <c r="X11" s="425"/>
      <c r="Y11" s="58" t="s">
        <v>0</v>
      </c>
    </row>
    <row r="12" spans="1:25">
      <c r="A12" s="418"/>
      <c r="B12" s="418"/>
      <c r="C12" s="418"/>
      <c r="D12" s="418"/>
      <c r="E12" s="418"/>
      <c r="F12" s="418"/>
      <c r="G12" s="418"/>
      <c r="H12" s="418"/>
      <c r="I12" s="418"/>
      <c r="J12" s="418"/>
      <c r="K12" s="418"/>
      <c r="L12" s="418"/>
      <c r="M12" s="418"/>
      <c r="N12" s="418"/>
      <c r="O12" s="418"/>
      <c r="P12" s="418"/>
      <c r="Q12" s="418"/>
      <c r="R12" s="418"/>
      <c r="S12" s="418"/>
      <c r="T12" s="418"/>
      <c r="U12" s="426"/>
      <c r="V12" s="394" t="s">
        <v>12</v>
      </c>
      <c r="W12" s="422" t="s">
        <v>29</v>
      </c>
      <c r="X12" s="420" t="s">
        <v>105</v>
      </c>
      <c r="Y12" s="58" t="s">
        <v>0</v>
      </c>
    </row>
    <row r="13" spans="1:25" ht="16.5" thickBot="1">
      <c r="A13" s="427"/>
      <c r="B13" s="427"/>
      <c r="C13" s="427"/>
      <c r="D13" s="427"/>
      <c r="E13" s="427"/>
      <c r="F13" s="427"/>
      <c r="G13" s="427"/>
      <c r="H13" s="427"/>
      <c r="I13" s="427"/>
      <c r="J13" s="427"/>
      <c r="K13" s="427"/>
      <c r="L13" s="427"/>
      <c r="M13" s="427"/>
      <c r="N13" s="427"/>
      <c r="O13" s="427"/>
      <c r="P13" s="427"/>
      <c r="Q13" s="427"/>
      <c r="R13" s="427"/>
      <c r="S13" s="427"/>
      <c r="T13" s="427"/>
      <c r="U13" s="428"/>
      <c r="V13" s="395"/>
      <c r="W13" s="421"/>
      <c r="X13" s="421"/>
      <c r="Y13" s="58" t="s">
        <v>0</v>
      </c>
    </row>
    <row r="14" spans="1:25">
      <c r="A14" s="396" t="s">
        <v>176</v>
      </c>
      <c r="B14" s="397"/>
      <c r="C14" s="397"/>
      <c r="D14" s="397"/>
      <c r="E14" s="397"/>
      <c r="F14" s="397"/>
      <c r="G14" s="397"/>
      <c r="H14" s="397"/>
      <c r="I14" s="397"/>
      <c r="J14" s="397"/>
      <c r="K14" s="397"/>
      <c r="L14" s="397"/>
      <c r="M14" s="397"/>
      <c r="N14" s="397"/>
      <c r="O14" s="397"/>
      <c r="P14" s="397"/>
      <c r="Q14" s="397"/>
      <c r="R14" s="397"/>
      <c r="S14" s="397"/>
      <c r="T14" s="397"/>
      <c r="U14" s="397"/>
      <c r="V14" s="113">
        <v>37</v>
      </c>
      <c r="W14" s="113">
        <v>37</v>
      </c>
      <c r="X14" s="336">
        <v>7605</v>
      </c>
      <c r="Y14" s="58" t="s">
        <v>0</v>
      </c>
    </row>
    <row r="15" spans="1:25">
      <c r="A15" s="396" t="s">
        <v>177</v>
      </c>
      <c r="B15" s="397"/>
      <c r="C15" s="397"/>
      <c r="D15" s="397"/>
      <c r="E15" s="397"/>
      <c r="F15" s="397"/>
      <c r="G15" s="397"/>
      <c r="H15" s="397"/>
      <c r="I15" s="397"/>
      <c r="J15" s="397"/>
      <c r="K15" s="397"/>
      <c r="L15" s="397"/>
      <c r="M15" s="397"/>
      <c r="N15" s="397"/>
      <c r="O15" s="397"/>
      <c r="P15" s="397"/>
      <c r="Q15" s="397"/>
      <c r="R15" s="397"/>
      <c r="S15" s="397"/>
      <c r="T15" s="397"/>
      <c r="U15" s="397"/>
      <c r="V15" s="114">
        <v>37</v>
      </c>
      <c r="W15" s="114">
        <v>37</v>
      </c>
      <c r="X15" s="64">
        <v>7605</v>
      </c>
      <c r="Y15" s="58" t="s">
        <v>0</v>
      </c>
    </row>
    <row r="16" spans="1:25" ht="18.75" customHeight="1">
      <c r="A16" s="391"/>
      <c r="B16" s="392"/>
      <c r="C16" s="392"/>
      <c r="D16" s="392"/>
      <c r="E16" s="392"/>
      <c r="F16" s="392"/>
      <c r="G16" s="392"/>
      <c r="H16" s="392"/>
      <c r="I16" s="392"/>
      <c r="J16" s="392"/>
      <c r="K16" s="392"/>
      <c r="L16" s="392"/>
      <c r="M16" s="392"/>
      <c r="N16" s="392"/>
      <c r="O16" s="392"/>
      <c r="P16" s="392"/>
      <c r="Q16" s="392"/>
      <c r="R16" s="392"/>
      <c r="S16" s="392"/>
      <c r="T16" s="392"/>
      <c r="U16" s="393"/>
      <c r="V16" s="251"/>
      <c r="W16" s="251"/>
      <c r="X16" s="252"/>
      <c r="Y16" s="58" t="s">
        <v>0</v>
      </c>
    </row>
    <row r="17" spans="1:26">
      <c r="A17" s="411" t="s">
        <v>178</v>
      </c>
      <c r="B17" s="412"/>
      <c r="C17" s="412"/>
      <c r="D17" s="412"/>
      <c r="E17" s="412"/>
      <c r="F17" s="412"/>
      <c r="G17" s="412"/>
      <c r="H17" s="412"/>
      <c r="I17" s="412"/>
      <c r="J17" s="412"/>
      <c r="K17" s="412"/>
      <c r="L17" s="412"/>
      <c r="M17" s="412"/>
      <c r="N17" s="412"/>
      <c r="O17" s="412"/>
      <c r="P17" s="412"/>
      <c r="Q17" s="412"/>
      <c r="R17" s="412"/>
      <c r="S17" s="412"/>
      <c r="T17" s="412"/>
      <c r="U17" s="412"/>
      <c r="V17" s="115">
        <f>+V16+V15</f>
        <v>37</v>
      </c>
      <c r="W17" s="115">
        <f>+W16+W15</f>
        <v>37</v>
      </c>
      <c r="X17" s="65">
        <f>+X16+X15</f>
        <v>7605</v>
      </c>
      <c r="Y17" s="58" t="s">
        <v>0</v>
      </c>
    </row>
    <row r="18" spans="1:26">
      <c r="A18" s="365" t="s">
        <v>61</v>
      </c>
      <c r="B18" s="366"/>
      <c r="C18" s="366"/>
      <c r="D18" s="366"/>
      <c r="E18" s="366"/>
      <c r="F18" s="366"/>
      <c r="G18" s="366"/>
      <c r="H18" s="366"/>
      <c r="I18" s="366"/>
      <c r="J18" s="366"/>
      <c r="K18" s="366"/>
      <c r="L18" s="366"/>
      <c r="M18" s="366"/>
      <c r="N18" s="366"/>
      <c r="O18" s="366"/>
      <c r="P18" s="366"/>
      <c r="Q18" s="366"/>
      <c r="R18" s="366"/>
      <c r="S18" s="366"/>
      <c r="T18" s="366"/>
      <c r="U18" s="366"/>
      <c r="V18" s="62"/>
      <c r="W18" s="62"/>
      <c r="X18" s="63"/>
      <c r="Y18" s="58" t="s">
        <v>0</v>
      </c>
      <c r="Z18" s="261"/>
    </row>
    <row r="19" spans="1:26">
      <c r="A19" s="367"/>
      <c r="B19" s="368"/>
      <c r="C19" s="368"/>
      <c r="D19" s="368"/>
      <c r="E19" s="368"/>
      <c r="F19" s="368"/>
      <c r="G19" s="368"/>
      <c r="H19" s="368"/>
      <c r="I19" s="368"/>
      <c r="J19" s="368"/>
      <c r="K19" s="368"/>
      <c r="L19" s="368"/>
      <c r="M19" s="368"/>
      <c r="N19" s="368"/>
      <c r="O19" s="368"/>
      <c r="P19" s="368"/>
      <c r="Q19" s="368"/>
      <c r="R19" s="368"/>
      <c r="S19" s="368"/>
      <c r="T19" s="368"/>
      <c r="U19" s="368"/>
      <c r="V19" s="62"/>
      <c r="W19" s="62"/>
      <c r="X19" s="63"/>
      <c r="Y19" s="58" t="s">
        <v>0</v>
      </c>
    </row>
    <row r="20" spans="1:26">
      <c r="A20" s="370" t="s">
        <v>6</v>
      </c>
      <c r="B20" s="371"/>
      <c r="C20" s="371"/>
      <c r="D20" s="371"/>
      <c r="E20" s="371"/>
      <c r="F20" s="371"/>
      <c r="G20" s="371"/>
      <c r="H20" s="371"/>
      <c r="I20" s="371"/>
      <c r="J20" s="371"/>
      <c r="K20" s="371"/>
      <c r="L20" s="371"/>
      <c r="M20" s="371"/>
      <c r="N20" s="371"/>
      <c r="O20" s="371"/>
      <c r="P20" s="371"/>
      <c r="Q20" s="371"/>
      <c r="R20" s="371"/>
      <c r="S20" s="371"/>
      <c r="T20" s="371"/>
      <c r="U20" s="371"/>
      <c r="V20" s="62"/>
      <c r="W20" s="62"/>
      <c r="X20" s="63"/>
      <c r="Y20" s="58" t="s">
        <v>0</v>
      </c>
    </row>
    <row r="21" spans="1:26">
      <c r="A21" s="372" t="s">
        <v>158</v>
      </c>
      <c r="B21" s="373"/>
      <c r="C21" s="373"/>
      <c r="D21" s="373"/>
      <c r="E21" s="373"/>
      <c r="F21" s="373"/>
      <c r="G21" s="373"/>
      <c r="H21" s="373"/>
      <c r="I21" s="373"/>
      <c r="J21" s="373"/>
      <c r="K21" s="373"/>
      <c r="L21" s="373"/>
      <c r="M21" s="373"/>
      <c r="N21" s="373"/>
      <c r="O21" s="373"/>
      <c r="P21" s="373"/>
      <c r="Q21" s="373"/>
      <c r="R21" s="373"/>
      <c r="S21" s="373"/>
      <c r="T21" s="373"/>
      <c r="U21" s="373"/>
      <c r="V21" s="62"/>
      <c r="W21" s="62"/>
      <c r="X21" s="63"/>
      <c r="Y21" s="58" t="s">
        <v>0</v>
      </c>
      <c r="Z21" s="261"/>
    </row>
    <row r="22" spans="1:26">
      <c r="A22" s="335" t="s">
        <v>186</v>
      </c>
      <c r="B22" s="307"/>
      <c r="C22" s="307"/>
      <c r="D22" s="307"/>
      <c r="E22" s="307"/>
      <c r="F22" s="307"/>
      <c r="G22" s="307"/>
      <c r="H22" s="307"/>
      <c r="I22" s="307"/>
      <c r="J22" s="307"/>
      <c r="K22" s="307"/>
      <c r="L22" s="307"/>
      <c r="M22" s="307"/>
      <c r="N22" s="307"/>
      <c r="O22" s="307"/>
      <c r="P22" s="307"/>
      <c r="Q22" s="307"/>
      <c r="R22" s="307"/>
      <c r="S22" s="307"/>
      <c r="T22" s="307"/>
      <c r="U22" s="307"/>
      <c r="V22" s="62">
        <v>0</v>
      </c>
      <c r="W22" s="62">
        <v>0</v>
      </c>
      <c r="X22" s="63">
        <v>29</v>
      </c>
      <c r="Y22" s="58"/>
    </row>
    <row r="23" spans="1:26">
      <c r="A23" s="335" t="s">
        <v>187</v>
      </c>
      <c r="B23" s="307"/>
      <c r="C23" s="307"/>
      <c r="D23" s="307"/>
      <c r="E23" s="307"/>
      <c r="F23" s="307"/>
      <c r="G23" s="307"/>
      <c r="H23" s="307"/>
      <c r="I23" s="307"/>
      <c r="J23" s="307"/>
      <c r="K23" s="307"/>
      <c r="L23" s="307"/>
      <c r="M23" s="307"/>
      <c r="N23" s="307"/>
      <c r="O23" s="307"/>
      <c r="P23" s="307"/>
      <c r="Q23" s="307"/>
      <c r="R23" s="307"/>
      <c r="S23" s="307"/>
      <c r="T23" s="307"/>
      <c r="U23" s="307"/>
      <c r="V23" s="62">
        <v>0</v>
      </c>
      <c r="W23" s="62">
        <v>0</v>
      </c>
      <c r="X23" s="63">
        <v>-33</v>
      </c>
      <c r="Y23" s="58"/>
    </row>
    <row r="24" spans="1:26">
      <c r="A24" s="401" t="s">
        <v>188</v>
      </c>
      <c r="B24" s="368"/>
      <c r="C24" s="368"/>
      <c r="D24" s="368"/>
      <c r="E24" s="368"/>
      <c r="F24" s="368"/>
      <c r="G24" s="368"/>
      <c r="H24" s="368"/>
      <c r="I24" s="368"/>
      <c r="J24" s="368"/>
      <c r="K24" s="368"/>
      <c r="L24" s="368"/>
      <c r="M24" s="368"/>
      <c r="N24" s="368"/>
      <c r="O24" s="368"/>
      <c r="P24" s="368"/>
      <c r="Q24" s="368"/>
      <c r="R24" s="368"/>
      <c r="S24" s="368"/>
      <c r="T24" s="368"/>
      <c r="U24" s="368"/>
      <c r="V24" s="62">
        <v>0</v>
      </c>
      <c r="W24" s="62">
        <v>0</v>
      </c>
      <c r="X24" s="63">
        <v>-9</v>
      </c>
      <c r="Y24" s="58"/>
    </row>
    <row r="25" spans="1:26">
      <c r="A25" s="262" t="s">
        <v>159</v>
      </c>
      <c r="B25" s="307"/>
      <c r="C25" s="307"/>
      <c r="D25" s="307"/>
      <c r="E25" s="307"/>
      <c r="F25" s="307"/>
      <c r="G25" s="307"/>
      <c r="H25" s="307"/>
      <c r="I25" s="307"/>
      <c r="J25" s="307"/>
      <c r="K25" s="307"/>
      <c r="L25" s="307"/>
      <c r="M25" s="307"/>
      <c r="N25" s="307"/>
      <c r="O25" s="307"/>
      <c r="P25" s="307"/>
      <c r="Q25" s="307"/>
      <c r="R25" s="307"/>
      <c r="S25" s="307"/>
      <c r="T25" s="307"/>
      <c r="U25" s="307"/>
      <c r="V25" s="62">
        <f>SUM(V22:V24)</f>
        <v>0</v>
      </c>
      <c r="W25" s="62">
        <f t="shared" ref="W25:X25" si="0">SUM(W22:W24)</f>
        <v>0</v>
      </c>
      <c r="X25" s="62">
        <f t="shared" si="0"/>
        <v>-13</v>
      </c>
      <c r="Y25" s="58" t="s">
        <v>0</v>
      </c>
    </row>
    <row r="26" spans="1:26">
      <c r="A26" s="372" t="s">
        <v>141</v>
      </c>
      <c r="B26" s="373"/>
      <c r="C26" s="373"/>
      <c r="D26" s="373"/>
      <c r="E26" s="373"/>
      <c r="F26" s="373"/>
      <c r="G26" s="373"/>
      <c r="H26" s="373"/>
      <c r="I26" s="373"/>
      <c r="J26" s="373"/>
      <c r="K26" s="373"/>
      <c r="L26" s="373"/>
      <c r="M26" s="373"/>
      <c r="N26" s="373"/>
      <c r="O26" s="373"/>
      <c r="P26" s="373"/>
      <c r="Q26" s="373"/>
      <c r="R26" s="373"/>
      <c r="S26" s="373"/>
      <c r="T26" s="373"/>
      <c r="U26" s="373"/>
      <c r="V26" s="62"/>
      <c r="W26" s="62"/>
      <c r="X26" s="63"/>
      <c r="Y26" s="58" t="s">
        <v>0</v>
      </c>
      <c r="Z26" s="261"/>
    </row>
    <row r="27" spans="1:26">
      <c r="A27" s="367" t="s">
        <v>83</v>
      </c>
      <c r="B27" s="368"/>
      <c r="C27" s="368"/>
      <c r="D27" s="368"/>
      <c r="E27" s="368"/>
      <c r="F27" s="368"/>
      <c r="G27" s="368"/>
      <c r="H27" s="368"/>
      <c r="I27" s="368"/>
      <c r="J27" s="368"/>
      <c r="K27" s="368"/>
      <c r="L27" s="368"/>
      <c r="M27" s="368"/>
      <c r="N27" s="368"/>
      <c r="O27" s="368"/>
      <c r="P27" s="368"/>
      <c r="Q27" s="368"/>
      <c r="R27" s="368"/>
      <c r="S27" s="368"/>
      <c r="T27" s="368"/>
      <c r="U27" s="368"/>
      <c r="V27" s="62">
        <v>0</v>
      </c>
      <c r="W27" s="62">
        <v>0</v>
      </c>
      <c r="X27" s="63">
        <v>253</v>
      </c>
      <c r="Y27" s="58" t="s">
        <v>0</v>
      </c>
      <c r="Z27" s="261"/>
    </row>
    <row r="28" spans="1:26">
      <c r="A28" s="402" t="s">
        <v>7</v>
      </c>
      <c r="B28" s="403"/>
      <c r="C28" s="403"/>
      <c r="D28" s="403"/>
      <c r="E28" s="403"/>
      <c r="F28" s="403"/>
      <c r="G28" s="403"/>
      <c r="H28" s="403"/>
      <c r="I28" s="403"/>
      <c r="J28" s="403"/>
      <c r="K28" s="403"/>
      <c r="L28" s="403"/>
      <c r="M28" s="403"/>
      <c r="N28" s="403"/>
      <c r="O28" s="403"/>
      <c r="P28" s="403"/>
      <c r="Q28" s="403"/>
      <c r="R28" s="403"/>
      <c r="S28" s="403"/>
      <c r="T28" s="403"/>
      <c r="U28" s="403"/>
      <c r="V28" s="62">
        <v>0</v>
      </c>
      <c r="W28" s="62">
        <v>0</v>
      </c>
      <c r="X28" s="63">
        <v>23</v>
      </c>
      <c r="Y28" s="58" t="s">
        <v>0</v>
      </c>
      <c r="Z28" s="261"/>
    </row>
    <row r="29" spans="1:26">
      <c r="A29" s="369" t="s">
        <v>101</v>
      </c>
      <c r="B29" s="368"/>
      <c r="C29" s="368"/>
      <c r="D29" s="368"/>
      <c r="E29" s="368"/>
      <c r="F29" s="368"/>
      <c r="G29" s="368"/>
      <c r="H29" s="368"/>
      <c r="I29" s="368"/>
      <c r="J29" s="368"/>
      <c r="K29" s="368"/>
      <c r="L29" s="368"/>
      <c r="M29" s="368"/>
      <c r="N29" s="368"/>
      <c r="O29" s="368"/>
      <c r="P29" s="368"/>
      <c r="Q29" s="368"/>
      <c r="R29" s="368"/>
      <c r="S29" s="368"/>
      <c r="T29" s="368"/>
      <c r="U29" s="368"/>
      <c r="V29" s="62">
        <f>SUM(V27:V28)</f>
        <v>0</v>
      </c>
      <c r="W29" s="62">
        <f>SUM(W27:W28)</f>
        <v>0</v>
      </c>
      <c r="X29" s="62">
        <f>SUM(X27:X28)</f>
        <v>276</v>
      </c>
      <c r="Y29" s="58" t="s">
        <v>0</v>
      </c>
    </row>
    <row r="30" spans="1:26">
      <c r="A30" s="384" t="s">
        <v>23</v>
      </c>
      <c r="B30" s="373"/>
      <c r="C30" s="373"/>
      <c r="D30" s="373"/>
      <c r="E30" s="373"/>
      <c r="F30" s="373"/>
      <c r="G30" s="373"/>
      <c r="H30" s="373"/>
      <c r="I30" s="373"/>
      <c r="J30" s="373"/>
      <c r="K30" s="373"/>
      <c r="L30" s="373"/>
      <c r="M30" s="373"/>
      <c r="N30" s="373"/>
      <c r="O30" s="373"/>
      <c r="P30" s="373"/>
      <c r="Q30" s="373"/>
      <c r="R30" s="373"/>
      <c r="S30" s="373"/>
      <c r="T30" s="373"/>
      <c r="U30" s="373"/>
      <c r="V30" s="62">
        <f>+V29+V25</f>
        <v>0</v>
      </c>
      <c r="W30" s="62">
        <f>+W29+W25</f>
        <v>0</v>
      </c>
      <c r="X30" s="62">
        <f>+X29+X25</f>
        <v>263</v>
      </c>
      <c r="Y30" s="58" t="s">
        <v>0</v>
      </c>
    </row>
    <row r="31" spans="1:26">
      <c r="A31" s="384" t="s">
        <v>22</v>
      </c>
      <c r="B31" s="373"/>
      <c r="C31" s="373"/>
      <c r="D31" s="373"/>
      <c r="E31" s="373"/>
      <c r="F31" s="373"/>
      <c r="G31" s="373"/>
      <c r="H31" s="373"/>
      <c r="I31" s="373"/>
      <c r="J31" s="373"/>
      <c r="K31" s="373"/>
      <c r="L31" s="373"/>
      <c r="M31" s="373"/>
      <c r="N31" s="373"/>
      <c r="O31" s="373"/>
      <c r="P31" s="373"/>
      <c r="Q31" s="373"/>
      <c r="R31" s="373"/>
      <c r="S31" s="373"/>
      <c r="T31" s="373"/>
      <c r="U31" s="373"/>
      <c r="V31" s="62">
        <f>V30+V19</f>
        <v>0</v>
      </c>
      <c r="W31" s="62">
        <f>W30+W19</f>
        <v>0</v>
      </c>
      <c r="X31" s="62">
        <f>X30+X19</f>
        <v>263</v>
      </c>
      <c r="Y31" s="58" t="s">
        <v>0</v>
      </c>
    </row>
    <row r="32" spans="1:26">
      <c r="A32" s="408" t="s">
        <v>128</v>
      </c>
      <c r="B32" s="409"/>
      <c r="C32" s="409"/>
      <c r="D32" s="409"/>
      <c r="E32" s="409"/>
      <c r="F32" s="409"/>
      <c r="G32" s="409"/>
      <c r="H32" s="409"/>
      <c r="I32" s="409"/>
      <c r="J32" s="409"/>
      <c r="K32" s="409"/>
      <c r="L32" s="409"/>
      <c r="M32" s="409"/>
      <c r="N32" s="409"/>
      <c r="O32" s="409"/>
      <c r="P32" s="409"/>
      <c r="Q32" s="409"/>
      <c r="R32" s="409"/>
      <c r="S32" s="409"/>
      <c r="T32" s="409"/>
      <c r="U32" s="410"/>
      <c r="V32" s="109">
        <f>+V31+V17</f>
        <v>37</v>
      </c>
      <c r="W32" s="109">
        <f>+W31+W17</f>
        <v>37</v>
      </c>
      <c r="X32" s="109">
        <f>+X31+X17</f>
        <v>7868</v>
      </c>
      <c r="Y32" s="58" t="s">
        <v>0</v>
      </c>
    </row>
    <row r="33" spans="1:26">
      <c r="A33" s="370" t="s">
        <v>62</v>
      </c>
      <c r="B33" s="371"/>
      <c r="C33" s="371"/>
      <c r="D33" s="371"/>
      <c r="E33" s="371"/>
      <c r="F33" s="371"/>
      <c r="G33" s="371"/>
      <c r="H33" s="371"/>
      <c r="I33" s="371"/>
      <c r="J33" s="371"/>
      <c r="K33" s="371"/>
      <c r="L33" s="371"/>
      <c r="M33" s="371"/>
      <c r="N33" s="371"/>
      <c r="O33" s="371"/>
      <c r="P33" s="371"/>
      <c r="Q33" s="371"/>
      <c r="R33" s="371"/>
      <c r="S33" s="371"/>
      <c r="T33" s="371"/>
      <c r="U33" s="371"/>
      <c r="V33" s="62"/>
      <c r="W33" s="62"/>
      <c r="X33" s="63"/>
      <c r="Y33" s="58" t="s">
        <v>0</v>
      </c>
    </row>
    <row r="34" spans="1:26">
      <c r="A34" s="372" t="s">
        <v>87</v>
      </c>
      <c r="B34" s="406"/>
      <c r="C34" s="406"/>
      <c r="D34" s="406"/>
      <c r="E34" s="406"/>
      <c r="F34" s="406"/>
      <c r="G34" s="406"/>
      <c r="H34" s="406"/>
      <c r="I34" s="406"/>
      <c r="J34" s="406"/>
      <c r="K34" s="406"/>
      <c r="L34" s="406"/>
      <c r="M34" s="406"/>
      <c r="N34" s="406"/>
      <c r="O34" s="406"/>
      <c r="P34" s="406"/>
      <c r="Q34" s="406"/>
      <c r="R34" s="406"/>
      <c r="S34" s="406"/>
      <c r="T34" s="406"/>
      <c r="U34" s="407"/>
      <c r="V34" s="62" t="s">
        <v>104</v>
      </c>
      <c r="W34" s="62"/>
      <c r="X34" s="63"/>
      <c r="Y34" s="58" t="s">
        <v>0</v>
      </c>
      <c r="Z34" s="261"/>
    </row>
    <row r="35" spans="1:26">
      <c r="A35" s="398" t="s">
        <v>160</v>
      </c>
      <c r="B35" s="404"/>
      <c r="C35" s="404"/>
      <c r="D35" s="404"/>
      <c r="E35" s="404"/>
      <c r="F35" s="404"/>
      <c r="G35" s="404"/>
      <c r="H35" s="404"/>
      <c r="I35" s="404"/>
      <c r="J35" s="404"/>
      <c r="K35" s="404"/>
      <c r="L35" s="404"/>
      <c r="M35" s="404"/>
      <c r="N35" s="404"/>
      <c r="O35" s="404"/>
      <c r="P35" s="404"/>
      <c r="Q35" s="404"/>
      <c r="R35" s="404"/>
      <c r="S35" s="404"/>
      <c r="T35" s="404"/>
      <c r="U35" s="405"/>
      <c r="V35" s="62">
        <v>0</v>
      </c>
      <c r="W35" s="62">
        <v>0</v>
      </c>
      <c r="X35" s="63">
        <v>-232</v>
      </c>
      <c r="Y35" s="58" t="s">
        <v>0</v>
      </c>
    </row>
    <row r="36" spans="1:26">
      <c r="A36" s="398" t="s">
        <v>64</v>
      </c>
      <c r="B36" s="399"/>
      <c r="C36" s="399"/>
      <c r="D36" s="399"/>
      <c r="E36" s="399"/>
      <c r="F36" s="399"/>
      <c r="G36" s="399"/>
      <c r="H36" s="399"/>
      <c r="I36" s="399"/>
      <c r="J36" s="399"/>
      <c r="K36" s="399"/>
      <c r="L36" s="399"/>
      <c r="M36" s="399"/>
      <c r="N36" s="399"/>
      <c r="O36" s="399"/>
      <c r="P36" s="399"/>
      <c r="Q36" s="399"/>
      <c r="R36" s="399"/>
      <c r="S36" s="399"/>
      <c r="T36" s="399"/>
      <c r="U36" s="400"/>
      <c r="V36" s="250">
        <f>SUM(V35:V35)</f>
        <v>0</v>
      </c>
      <c r="W36" s="63">
        <f>SUM(W35:W35)</f>
        <v>0</v>
      </c>
      <c r="X36" s="63">
        <f>SUM(X35:X35)</f>
        <v>-232</v>
      </c>
      <c r="Y36" s="58" t="s">
        <v>0</v>
      </c>
    </row>
    <row r="37" spans="1:26" ht="18" customHeight="1">
      <c r="A37" s="384" t="s">
        <v>63</v>
      </c>
      <c r="B37" s="373"/>
      <c r="C37" s="373"/>
      <c r="D37" s="373"/>
      <c r="E37" s="373"/>
      <c r="F37" s="373"/>
      <c r="G37" s="373"/>
      <c r="H37" s="373"/>
      <c r="I37" s="373"/>
      <c r="J37" s="373"/>
      <c r="K37" s="373"/>
      <c r="L37" s="373"/>
      <c r="M37" s="373"/>
      <c r="N37" s="373"/>
      <c r="O37" s="373"/>
      <c r="P37" s="373"/>
      <c r="Q37" s="373"/>
      <c r="R37" s="373"/>
      <c r="S37" s="373"/>
      <c r="T37" s="373"/>
      <c r="U37" s="373"/>
      <c r="V37" s="67">
        <f>+V36</f>
        <v>0</v>
      </c>
      <c r="W37" s="67">
        <f t="shared" ref="W37:X37" si="1">+W36</f>
        <v>0</v>
      </c>
      <c r="X37" s="67">
        <f t="shared" si="1"/>
        <v>-232</v>
      </c>
      <c r="Y37" s="58" t="s">
        <v>0</v>
      </c>
    </row>
    <row r="38" spans="1:26" ht="18" customHeight="1">
      <c r="A38" s="383" t="s">
        <v>129</v>
      </c>
      <c r="B38" s="382"/>
      <c r="C38" s="382"/>
      <c r="D38" s="382"/>
      <c r="E38" s="382"/>
      <c r="F38" s="382"/>
      <c r="G38" s="382"/>
      <c r="H38" s="382"/>
      <c r="I38" s="382"/>
      <c r="J38" s="382"/>
      <c r="K38" s="382"/>
      <c r="L38" s="382"/>
      <c r="M38" s="382"/>
      <c r="N38" s="382"/>
      <c r="O38" s="382"/>
      <c r="P38" s="382"/>
      <c r="Q38" s="382"/>
      <c r="R38" s="382"/>
      <c r="S38" s="382"/>
      <c r="T38" s="382"/>
      <c r="U38" s="382"/>
      <c r="V38" s="263">
        <f>V32+V37</f>
        <v>37</v>
      </c>
      <c r="W38" s="263">
        <f>W32+W37</f>
        <v>37</v>
      </c>
      <c r="X38" s="263">
        <f>X32+X37</f>
        <v>7636</v>
      </c>
      <c r="Y38" s="58" t="s">
        <v>0</v>
      </c>
    </row>
    <row r="39" spans="1:26" ht="18" customHeight="1">
      <c r="A39" s="381" t="s">
        <v>130</v>
      </c>
      <c r="B39" s="382"/>
      <c r="C39" s="382"/>
      <c r="D39" s="382"/>
      <c r="E39" s="382"/>
      <c r="F39" s="382"/>
      <c r="G39" s="382"/>
      <c r="H39" s="382"/>
      <c r="I39" s="382"/>
      <c r="J39" s="382"/>
      <c r="K39" s="382"/>
      <c r="L39" s="382"/>
      <c r="M39" s="382"/>
      <c r="N39" s="382"/>
      <c r="O39" s="382"/>
      <c r="P39" s="382"/>
      <c r="Q39" s="382"/>
      <c r="R39" s="382"/>
      <c r="S39" s="382"/>
      <c r="T39" s="382"/>
      <c r="U39" s="382"/>
      <c r="V39" s="66">
        <f>+V38-V14</f>
        <v>0</v>
      </c>
      <c r="W39" s="66">
        <f>+W38-W14</f>
        <v>0</v>
      </c>
      <c r="X39" s="66">
        <f>+X38-X17</f>
        <v>31</v>
      </c>
      <c r="Y39" s="58" t="s">
        <v>0</v>
      </c>
    </row>
    <row r="40" spans="1:26">
      <c r="A40" s="413" t="s">
        <v>184</v>
      </c>
      <c r="B40" s="414"/>
      <c r="C40" s="414"/>
      <c r="D40" s="414"/>
      <c r="E40" s="414"/>
      <c r="F40" s="414"/>
      <c r="G40" s="414"/>
      <c r="H40" s="414"/>
      <c r="I40" s="414"/>
      <c r="J40" s="414"/>
      <c r="K40" s="414"/>
      <c r="L40" s="414"/>
      <c r="M40" s="414"/>
      <c r="N40" s="414"/>
      <c r="O40" s="414"/>
      <c r="P40" s="414"/>
      <c r="Q40" s="414"/>
      <c r="R40" s="414"/>
      <c r="S40" s="414"/>
      <c r="T40" s="414"/>
      <c r="U40" s="414"/>
      <c r="V40" s="414"/>
      <c r="W40" s="414"/>
      <c r="X40" s="414"/>
      <c r="Y40" s="58" t="s">
        <v>0</v>
      </c>
    </row>
    <row r="41" spans="1:26" ht="18" customHeight="1">
      <c r="A41" s="414"/>
      <c r="B41" s="414"/>
      <c r="C41" s="414"/>
      <c r="D41" s="414"/>
      <c r="E41" s="414"/>
      <c r="F41" s="414"/>
      <c r="G41" s="414"/>
      <c r="H41" s="414"/>
      <c r="I41" s="414"/>
      <c r="J41" s="414"/>
      <c r="K41" s="414"/>
      <c r="L41" s="414"/>
      <c r="M41" s="414"/>
      <c r="N41" s="414"/>
      <c r="O41" s="414"/>
      <c r="P41" s="414"/>
      <c r="Q41" s="414"/>
      <c r="R41" s="414"/>
      <c r="S41" s="414"/>
      <c r="T41" s="414"/>
      <c r="U41" s="414"/>
      <c r="V41" s="414"/>
      <c r="W41" s="414"/>
      <c r="X41" s="414"/>
      <c r="Y41" s="58" t="s">
        <v>0</v>
      </c>
    </row>
    <row r="42" spans="1:26" ht="18" customHeight="1">
      <c r="A42" s="414"/>
      <c r="B42" s="414"/>
      <c r="C42" s="414"/>
      <c r="D42" s="414"/>
      <c r="E42" s="414"/>
      <c r="F42" s="414"/>
      <c r="G42" s="414"/>
      <c r="H42" s="414"/>
      <c r="I42" s="414"/>
      <c r="J42" s="414"/>
      <c r="K42" s="414"/>
      <c r="L42" s="414"/>
      <c r="M42" s="414"/>
      <c r="N42" s="414"/>
      <c r="O42" s="414"/>
      <c r="P42" s="414"/>
      <c r="Q42" s="414"/>
      <c r="R42" s="414"/>
      <c r="S42" s="414"/>
      <c r="T42" s="414"/>
      <c r="U42" s="414"/>
      <c r="V42" s="414"/>
      <c r="W42" s="414"/>
      <c r="X42" s="414"/>
      <c r="Y42" s="58" t="s">
        <v>0</v>
      </c>
    </row>
    <row r="43" spans="1:26" ht="18" customHeight="1">
      <c r="Y43" s="58" t="s">
        <v>0</v>
      </c>
    </row>
    <row r="44" spans="1:26" ht="18" customHeight="1">
      <c r="Y44" s="58" t="s">
        <v>0</v>
      </c>
    </row>
    <row r="45" spans="1:26" ht="18" customHeight="1">
      <c r="Y45" s="58" t="s">
        <v>0</v>
      </c>
    </row>
    <row r="46" spans="1:26" ht="18" customHeight="1">
      <c r="Y46" s="58" t="s">
        <v>0</v>
      </c>
    </row>
    <row r="47" spans="1:26" ht="18" customHeight="1">
      <c r="Y47" s="58" t="s">
        <v>0</v>
      </c>
    </row>
    <row r="48" spans="1:26" ht="22.5">
      <c r="A48" s="374" t="s">
        <v>98</v>
      </c>
      <c r="B48" s="375"/>
      <c r="C48" s="375"/>
      <c r="D48" s="375"/>
      <c r="E48" s="375"/>
      <c r="F48" s="375"/>
      <c r="G48" s="375"/>
      <c r="H48" s="375"/>
      <c r="I48" s="375"/>
      <c r="J48" s="375"/>
      <c r="K48" s="375"/>
      <c r="L48" s="375"/>
      <c r="M48" s="375"/>
      <c r="N48" s="375"/>
      <c r="O48" s="375"/>
      <c r="P48" s="375"/>
      <c r="Q48" s="375"/>
      <c r="R48" s="375"/>
      <c r="S48" s="375"/>
      <c r="T48" s="375"/>
      <c r="U48" s="375"/>
      <c r="V48" s="375"/>
      <c r="W48" s="375"/>
      <c r="X48" s="375"/>
      <c r="Y48" s="58" t="s">
        <v>0</v>
      </c>
    </row>
    <row r="49" spans="1:25" ht="23.25">
      <c r="A49" s="376" t="str">
        <f>A5</f>
        <v>Office of Legal Counsel</v>
      </c>
      <c r="B49" s="377"/>
      <c r="C49" s="377"/>
      <c r="D49" s="377"/>
      <c r="E49" s="377"/>
      <c r="F49" s="377"/>
      <c r="G49" s="377"/>
      <c r="H49" s="377"/>
      <c r="I49" s="377"/>
      <c r="J49" s="377"/>
      <c r="K49" s="377"/>
      <c r="L49" s="377"/>
      <c r="M49" s="377"/>
      <c r="N49" s="377"/>
      <c r="O49" s="377"/>
      <c r="P49" s="377"/>
      <c r="Q49" s="377"/>
      <c r="R49" s="377"/>
      <c r="S49" s="377"/>
      <c r="T49" s="377"/>
      <c r="U49" s="377"/>
      <c r="V49" s="377"/>
      <c r="W49" s="377"/>
      <c r="X49" s="377"/>
      <c r="Y49" s="58" t="s">
        <v>0</v>
      </c>
    </row>
    <row r="50" spans="1:25" ht="23.25">
      <c r="A50" s="376" t="s">
        <v>89</v>
      </c>
      <c r="B50" s="375"/>
      <c r="C50" s="375"/>
      <c r="D50" s="375"/>
      <c r="E50" s="375"/>
      <c r="F50" s="375"/>
      <c r="G50" s="375"/>
      <c r="H50" s="375"/>
      <c r="I50" s="375"/>
      <c r="J50" s="375"/>
      <c r="K50" s="375"/>
      <c r="L50" s="375"/>
      <c r="M50" s="375"/>
      <c r="N50" s="375"/>
      <c r="O50" s="375"/>
      <c r="P50" s="375"/>
      <c r="Q50" s="375"/>
      <c r="R50" s="375"/>
      <c r="S50" s="375"/>
      <c r="T50" s="375"/>
      <c r="U50" s="375"/>
      <c r="V50" s="375"/>
      <c r="W50" s="375"/>
      <c r="X50" s="375"/>
      <c r="Y50" s="58" t="s">
        <v>0</v>
      </c>
    </row>
    <row r="51" spans="1:25" ht="23.25">
      <c r="A51" s="376" t="s">
        <v>88</v>
      </c>
      <c r="B51" s="378"/>
      <c r="C51" s="378"/>
      <c r="D51" s="378"/>
      <c r="E51" s="378"/>
      <c r="F51" s="378"/>
      <c r="G51" s="378"/>
      <c r="H51" s="378"/>
      <c r="I51" s="378"/>
      <c r="J51" s="378"/>
      <c r="K51" s="378"/>
      <c r="L51" s="378"/>
      <c r="M51" s="378"/>
      <c r="N51" s="378"/>
      <c r="O51" s="378"/>
      <c r="P51" s="378"/>
      <c r="Q51" s="378"/>
      <c r="R51" s="378"/>
      <c r="S51" s="378"/>
      <c r="T51" s="378"/>
      <c r="U51" s="378"/>
      <c r="V51" s="378"/>
      <c r="W51" s="378"/>
      <c r="X51" s="378"/>
      <c r="Y51" s="58" t="s">
        <v>0</v>
      </c>
    </row>
    <row r="52" spans="1:25" ht="18" customHeight="1">
      <c r="Y52" s="58" t="s">
        <v>0</v>
      </c>
    </row>
    <row r="53" spans="1:25" ht="18" customHeight="1">
      <c r="Y53" s="58" t="s">
        <v>0</v>
      </c>
    </row>
    <row r="54" spans="1:25" ht="18" customHeight="1">
      <c r="Y54" s="58" t="s">
        <v>0</v>
      </c>
    </row>
    <row r="55" spans="1:25" ht="18" customHeight="1">
      <c r="Y55" s="58" t="s">
        <v>0</v>
      </c>
    </row>
    <row r="56" spans="1:25" ht="18" customHeight="1">
      <c r="A56" s="36"/>
      <c r="B56" s="36"/>
      <c r="C56" s="36"/>
      <c r="D56" s="37"/>
      <c r="E56" s="37"/>
      <c r="F56" s="37"/>
      <c r="G56" s="37"/>
      <c r="H56" s="37"/>
      <c r="I56" s="37"/>
      <c r="J56" s="37"/>
      <c r="K56" s="37"/>
      <c r="L56" s="37"/>
      <c r="M56" s="37"/>
      <c r="N56" s="37"/>
      <c r="O56" s="37"/>
      <c r="P56" s="37"/>
      <c r="Q56" s="37"/>
      <c r="R56" s="37"/>
      <c r="S56" s="37"/>
      <c r="T56" s="37"/>
      <c r="U56" s="37"/>
      <c r="V56" s="37"/>
      <c r="W56" s="37"/>
      <c r="X56" s="37"/>
      <c r="Y56" s="58" t="s">
        <v>0</v>
      </c>
    </row>
    <row r="57" spans="1:25" ht="22.5" customHeight="1">
      <c r="A57" s="385" t="s">
        <v>102</v>
      </c>
      <c r="B57" s="386"/>
      <c r="C57" s="386"/>
      <c r="D57" s="341" t="s">
        <v>145</v>
      </c>
      <c r="E57" s="347"/>
      <c r="F57" s="348"/>
      <c r="G57" s="341" t="s">
        <v>142</v>
      </c>
      <c r="H57" s="342"/>
      <c r="I57" s="343"/>
      <c r="J57" s="341" t="s">
        <v>131</v>
      </c>
      <c r="K57" s="347"/>
      <c r="L57" s="348"/>
      <c r="M57" s="341" t="s">
        <v>128</v>
      </c>
      <c r="N57" s="347"/>
      <c r="O57" s="348"/>
      <c r="P57" s="341" t="s">
        <v>132</v>
      </c>
      <c r="Q57" s="352"/>
      <c r="R57" s="352"/>
      <c r="S57" s="341" t="s">
        <v>133</v>
      </c>
      <c r="T57" s="347"/>
      <c r="U57" s="347"/>
      <c r="V57" s="341" t="s">
        <v>134</v>
      </c>
      <c r="W57" s="347"/>
      <c r="X57" s="348"/>
      <c r="Y57" s="58" t="s">
        <v>0</v>
      </c>
    </row>
    <row r="58" spans="1:25" ht="27.75" customHeight="1">
      <c r="A58" s="387"/>
      <c r="B58" s="388"/>
      <c r="C58" s="388"/>
      <c r="D58" s="349"/>
      <c r="E58" s="350"/>
      <c r="F58" s="351"/>
      <c r="G58" s="344"/>
      <c r="H58" s="345"/>
      <c r="I58" s="346"/>
      <c r="J58" s="349"/>
      <c r="K58" s="350"/>
      <c r="L58" s="351"/>
      <c r="M58" s="349"/>
      <c r="N58" s="350"/>
      <c r="O58" s="351"/>
      <c r="P58" s="353"/>
      <c r="Q58" s="354"/>
      <c r="R58" s="354"/>
      <c r="S58" s="349"/>
      <c r="T58" s="350"/>
      <c r="U58" s="350"/>
      <c r="V58" s="349"/>
      <c r="W58" s="350"/>
      <c r="X58" s="351"/>
      <c r="Y58" s="58" t="s">
        <v>0</v>
      </c>
    </row>
    <row r="59" spans="1:25" ht="16.5" thickBot="1">
      <c r="A59" s="389"/>
      <c r="B59" s="390"/>
      <c r="C59" s="390"/>
      <c r="D59" s="152" t="s">
        <v>103</v>
      </c>
      <c r="E59" s="153" t="s">
        <v>29</v>
      </c>
      <c r="F59" s="154" t="s">
        <v>105</v>
      </c>
      <c r="G59" s="152" t="s">
        <v>103</v>
      </c>
      <c r="H59" s="153" t="s">
        <v>29</v>
      </c>
      <c r="I59" s="154" t="s">
        <v>105</v>
      </c>
      <c r="J59" s="152" t="s">
        <v>103</v>
      </c>
      <c r="K59" s="153" t="s">
        <v>29</v>
      </c>
      <c r="L59" s="154" t="s">
        <v>105</v>
      </c>
      <c r="M59" s="152" t="s">
        <v>103</v>
      </c>
      <c r="N59" s="153" t="s">
        <v>29</v>
      </c>
      <c r="O59" s="154" t="s">
        <v>105</v>
      </c>
      <c r="P59" s="152" t="s">
        <v>103</v>
      </c>
      <c r="Q59" s="153" t="s">
        <v>29</v>
      </c>
      <c r="R59" s="154" t="s">
        <v>105</v>
      </c>
      <c r="S59" s="152" t="s">
        <v>103</v>
      </c>
      <c r="T59" s="153" t="s">
        <v>29</v>
      </c>
      <c r="U59" s="154" t="s">
        <v>105</v>
      </c>
      <c r="V59" s="155" t="s">
        <v>103</v>
      </c>
      <c r="W59" s="153" t="s">
        <v>29</v>
      </c>
      <c r="X59" s="156" t="s">
        <v>105</v>
      </c>
      <c r="Y59" s="58" t="s">
        <v>0</v>
      </c>
    </row>
    <row r="60" spans="1:25">
      <c r="A60" s="311"/>
      <c r="B60" s="379" t="s">
        <v>157</v>
      </c>
      <c r="C60" s="380"/>
      <c r="D60" s="117">
        <v>37</v>
      </c>
      <c r="E60" s="118">
        <v>37</v>
      </c>
      <c r="F60" s="119">
        <v>7605</v>
      </c>
      <c r="G60" s="117">
        <v>37</v>
      </c>
      <c r="H60" s="118">
        <v>37</v>
      </c>
      <c r="I60" s="119">
        <v>7605</v>
      </c>
      <c r="J60" s="117">
        <v>0</v>
      </c>
      <c r="K60" s="118">
        <v>0</v>
      </c>
      <c r="L60" s="119">
        <v>263</v>
      </c>
      <c r="M60" s="117">
        <f>+G60+J60</f>
        <v>37</v>
      </c>
      <c r="N60" s="118">
        <f>+H60+K60</f>
        <v>37</v>
      </c>
      <c r="O60" s="119">
        <f>+I60+L60</f>
        <v>7868</v>
      </c>
      <c r="P60" s="117">
        <v>0</v>
      </c>
      <c r="Q60" s="118">
        <v>0</v>
      </c>
      <c r="R60" s="119">
        <v>0</v>
      </c>
      <c r="S60" s="117">
        <v>0</v>
      </c>
      <c r="T60" s="118">
        <v>0</v>
      </c>
      <c r="U60" s="119">
        <v>-232</v>
      </c>
      <c r="V60" s="117">
        <f>P60+M60+S60</f>
        <v>37</v>
      </c>
      <c r="W60" s="118">
        <f>+N60+Q60+T60</f>
        <v>37</v>
      </c>
      <c r="X60" s="120">
        <f>R60+O60+U60</f>
        <v>7636</v>
      </c>
      <c r="Y60" s="58" t="s">
        <v>0</v>
      </c>
    </row>
    <row r="61" spans="1:25">
      <c r="A61" s="145"/>
      <c r="B61" s="146"/>
      <c r="C61" s="146" t="s">
        <v>30</v>
      </c>
      <c r="D61" s="157">
        <f t="shared" ref="D61:X61" si="2">SUM(D60:D60)</f>
        <v>37</v>
      </c>
      <c r="E61" s="158">
        <f t="shared" si="2"/>
        <v>37</v>
      </c>
      <c r="F61" s="121">
        <f t="shared" si="2"/>
        <v>7605</v>
      </c>
      <c r="G61" s="157">
        <f t="shared" si="2"/>
        <v>37</v>
      </c>
      <c r="H61" s="158">
        <f t="shared" si="2"/>
        <v>37</v>
      </c>
      <c r="I61" s="121">
        <f t="shared" si="2"/>
        <v>7605</v>
      </c>
      <c r="J61" s="157">
        <f t="shared" si="2"/>
        <v>0</v>
      </c>
      <c r="K61" s="158">
        <f t="shared" si="2"/>
        <v>0</v>
      </c>
      <c r="L61" s="121">
        <f t="shared" si="2"/>
        <v>263</v>
      </c>
      <c r="M61" s="157">
        <f t="shared" si="2"/>
        <v>37</v>
      </c>
      <c r="N61" s="158">
        <f t="shared" si="2"/>
        <v>37</v>
      </c>
      <c r="O61" s="121">
        <f t="shared" si="2"/>
        <v>7868</v>
      </c>
      <c r="P61" s="157">
        <f t="shared" si="2"/>
        <v>0</v>
      </c>
      <c r="Q61" s="158">
        <f t="shared" si="2"/>
        <v>0</v>
      </c>
      <c r="R61" s="121">
        <f t="shared" si="2"/>
        <v>0</v>
      </c>
      <c r="S61" s="157">
        <f t="shared" si="2"/>
        <v>0</v>
      </c>
      <c r="T61" s="158">
        <f t="shared" si="2"/>
        <v>0</v>
      </c>
      <c r="U61" s="121">
        <f t="shared" si="2"/>
        <v>-232</v>
      </c>
      <c r="V61" s="157">
        <f t="shared" si="2"/>
        <v>37</v>
      </c>
      <c r="W61" s="158">
        <f t="shared" si="2"/>
        <v>37</v>
      </c>
      <c r="X61" s="122">
        <f t="shared" si="2"/>
        <v>7636</v>
      </c>
      <c r="Y61" s="58" t="s">
        <v>0</v>
      </c>
    </row>
    <row r="62" spans="1:25" ht="17.25" customHeight="1">
      <c r="A62" s="147"/>
      <c r="B62" s="359"/>
      <c r="C62" s="360"/>
      <c r="D62" s="159"/>
      <c r="E62" s="160"/>
      <c r="F62" s="3"/>
      <c r="G62" s="163"/>
      <c r="H62" s="164"/>
      <c r="I62" s="164"/>
      <c r="J62" s="163"/>
      <c r="K62" s="164"/>
      <c r="L62" s="164"/>
      <c r="M62" s="163"/>
      <c r="N62" s="164"/>
      <c r="O62" s="164"/>
      <c r="P62" s="163"/>
      <c r="Q62" s="164"/>
      <c r="R62" s="164"/>
      <c r="S62" s="163"/>
      <c r="T62" s="164"/>
      <c r="U62" s="164"/>
      <c r="V62" s="163"/>
      <c r="W62" s="169"/>
      <c r="X62" s="206"/>
      <c r="Y62" s="58" t="s">
        <v>0</v>
      </c>
    </row>
    <row r="63" spans="1:25">
      <c r="A63" s="145"/>
      <c r="B63" s="361" t="s">
        <v>94</v>
      </c>
      <c r="C63" s="362"/>
      <c r="D63" s="161"/>
      <c r="E63" s="162"/>
      <c r="F63" s="123"/>
      <c r="G63" s="165"/>
      <c r="H63" s="166"/>
      <c r="I63" s="166"/>
      <c r="J63" s="165"/>
      <c r="K63" s="166"/>
      <c r="L63" s="166"/>
      <c r="M63" s="165"/>
      <c r="N63" s="166"/>
      <c r="O63" s="166"/>
      <c r="P63" s="165"/>
      <c r="Q63" s="166"/>
      <c r="R63" s="166"/>
      <c r="S63" s="165"/>
      <c r="T63" s="166"/>
      <c r="U63" s="166"/>
      <c r="V63" s="165"/>
      <c r="W63" s="162">
        <f>Q63+N63+T63</f>
        <v>0</v>
      </c>
      <c r="X63" s="195"/>
      <c r="Y63" s="58" t="s">
        <v>0</v>
      </c>
    </row>
    <row r="64" spans="1:25">
      <c r="A64" s="143"/>
      <c r="B64" s="355" t="s">
        <v>93</v>
      </c>
      <c r="C64" s="356"/>
      <c r="D64" s="117"/>
      <c r="E64" s="118">
        <f>+E61+E63</f>
        <v>37</v>
      </c>
      <c r="F64" s="24"/>
      <c r="G64" s="167"/>
      <c r="H64" s="118">
        <f>+H61+H63</f>
        <v>37</v>
      </c>
      <c r="I64" s="119"/>
      <c r="J64" s="167"/>
      <c r="K64" s="118">
        <f>+K61+K63</f>
        <v>0</v>
      </c>
      <c r="L64" s="119"/>
      <c r="M64" s="167"/>
      <c r="N64" s="118">
        <f>+N61+N63</f>
        <v>37</v>
      </c>
      <c r="O64" s="119"/>
      <c r="P64" s="167"/>
      <c r="Q64" s="118">
        <f>+Q61+Q63</f>
        <v>0</v>
      </c>
      <c r="R64" s="119"/>
      <c r="S64" s="167"/>
      <c r="T64" s="118">
        <f>+T61+T63</f>
        <v>0</v>
      </c>
      <c r="U64" s="119"/>
      <c r="V64" s="167"/>
      <c r="W64" s="118">
        <f>+W61+W63</f>
        <v>37</v>
      </c>
      <c r="X64" s="63"/>
      <c r="Y64" s="58" t="s">
        <v>0</v>
      </c>
    </row>
    <row r="65" spans="1:25">
      <c r="A65" s="148"/>
      <c r="B65" s="363"/>
      <c r="C65" s="364"/>
      <c r="D65" s="159"/>
      <c r="E65" s="160"/>
      <c r="F65" s="3"/>
      <c r="G65" s="163"/>
      <c r="H65" s="164"/>
      <c r="I65" s="164"/>
      <c r="J65" s="163"/>
      <c r="K65" s="164"/>
      <c r="L65" s="164"/>
      <c r="M65" s="163"/>
      <c r="N65" s="164"/>
      <c r="O65" s="164"/>
      <c r="P65" s="163"/>
      <c r="Q65" s="164"/>
      <c r="R65" s="164"/>
      <c r="S65" s="163"/>
      <c r="T65" s="164"/>
      <c r="U65" s="164"/>
      <c r="V65" s="163"/>
      <c r="W65" s="169"/>
      <c r="X65" s="206"/>
      <c r="Y65" s="58" t="s">
        <v>0</v>
      </c>
    </row>
    <row r="66" spans="1:25">
      <c r="A66" s="143"/>
      <c r="B66" s="355" t="s">
        <v>91</v>
      </c>
      <c r="C66" s="356"/>
      <c r="D66" s="117"/>
      <c r="E66" s="118"/>
      <c r="F66" s="24"/>
      <c r="G66" s="167"/>
      <c r="H66" s="119"/>
      <c r="I66" s="119"/>
      <c r="J66" s="167"/>
      <c r="K66" s="119"/>
      <c r="L66" s="119"/>
      <c r="M66" s="167"/>
      <c r="N66" s="119"/>
      <c r="O66" s="119"/>
      <c r="P66" s="167"/>
      <c r="Q66" s="119"/>
      <c r="R66" s="119"/>
      <c r="S66" s="167"/>
      <c r="T66" s="119"/>
      <c r="U66" s="119"/>
      <c r="V66" s="167"/>
      <c r="W66" s="119"/>
      <c r="X66" s="63"/>
      <c r="Y66" s="58" t="s">
        <v>0</v>
      </c>
    </row>
    <row r="67" spans="1:25">
      <c r="A67" s="143"/>
      <c r="B67" s="149"/>
      <c r="C67" s="144" t="s">
        <v>35</v>
      </c>
      <c r="D67" s="117"/>
      <c r="E67" s="118"/>
      <c r="F67" s="24"/>
      <c r="G67" s="167"/>
      <c r="H67" s="119"/>
      <c r="I67" s="119"/>
      <c r="J67" s="167"/>
      <c r="K67" s="118"/>
      <c r="L67" s="119"/>
      <c r="M67" s="167"/>
      <c r="N67" s="118"/>
      <c r="O67" s="119"/>
      <c r="P67" s="167"/>
      <c r="Q67" s="118"/>
      <c r="R67" s="119"/>
      <c r="S67" s="167"/>
      <c r="T67" s="118"/>
      <c r="U67" s="119"/>
      <c r="V67" s="167"/>
      <c r="W67" s="168">
        <f>Q67+N67+T67</f>
        <v>0</v>
      </c>
      <c r="X67" s="63"/>
      <c r="Y67" s="58" t="s">
        <v>0</v>
      </c>
    </row>
    <row r="68" spans="1:25">
      <c r="A68" s="145"/>
      <c r="B68" s="150"/>
      <c r="C68" s="151" t="s">
        <v>60</v>
      </c>
      <c r="D68" s="161"/>
      <c r="E68" s="162"/>
      <c r="F68" s="123"/>
      <c r="G68" s="165"/>
      <c r="H68" s="166"/>
      <c r="I68" s="166"/>
      <c r="J68" s="165"/>
      <c r="K68" s="162"/>
      <c r="L68" s="166"/>
      <c r="M68" s="165"/>
      <c r="N68" s="162"/>
      <c r="O68" s="166"/>
      <c r="P68" s="165"/>
      <c r="Q68" s="162"/>
      <c r="R68" s="166"/>
      <c r="S68" s="165"/>
      <c r="T68" s="162"/>
      <c r="U68" s="166"/>
      <c r="V68" s="165"/>
      <c r="W68" s="162">
        <f>Q68+N68+T68</f>
        <v>0</v>
      </c>
      <c r="X68" s="195"/>
      <c r="Y68" s="58" t="s">
        <v>0</v>
      </c>
    </row>
    <row r="69" spans="1:25">
      <c r="A69" s="145"/>
      <c r="B69" s="357" t="s">
        <v>92</v>
      </c>
      <c r="C69" s="358"/>
      <c r="D69" s="161"/>
      <c r="E69" s="162">
        <f>E68+E67+E64</f>
        <v>37</v>
      </c>
      <c r="F69" s="123"/>
      <c r="G69" s="165"/>
      <c r="H69" s="162">
        <f>H68+H67+H64</f>
        <v>37</v>
      </c>
      <c r="I69" s="166"/>
      <c r="J69" s="165"/>
      <c r="K69" s="162">
        <f>K68+K67+K64</f>
        <v>0</v>
      </c>
      <c r="L69" s="166"/>
      <c r="M69" s="165"/>
      <c r="N69" s="162">
        <f>N68+N67+N64</f>
        <v>37</v>
      </c>
      <c r="O69" s="166"/>
      <c r="P69" s="165"/>
      <c r="Q69" s="162">
        <f>Q68+Q67+Q64</f>
        <v>0</v>
      </c>
      <c r="R69" s="166"/>
      <c r="S69" s="165"/>
      <c r="T69" s="162">
        <f>T68+T67+T64</f>
        <v>0</v>
      </c>
      <c r="U69" s="166"/>
      <c r="V69" s="165"/>
      <c r="W69" s="162">
        <f>W68+W67+W64</f>
        <v>37</v>
      </c>
      <c r="X69" s="195"/>
      <c r="Y69" s="58" t="s">
        <v>15</v>
      </c>
    </row>
    <row r="70" spans="1:25">
      <c r="W70" s="26"/>
      <c r="X70" s="26"/>
    </row>
    <row r="71" spans="1:25">
      <c r="K71" s="45"/>
    </row>
  </sheetData>
  <customSheetViews>
    <customSheetView guid="{F1D9CDE7-4A05-4779-BF20-1EF46361C4DF}" scale="65" showPageBreaks="1" showGridLines="0" outlineSymbols="0" fitToPage="1" printArea="1" view="pageBreakPreview" topLeftCell="A28">
      <selection activeCell="Z17" sqref="Z17:Z35"/>
      <rowBreaks count="1" manualBreakCount="1">
        <brk id="39" max="23" man="1"/>
      </rowBreaks>
      <pageMargins left="0.5" right="0.4" top="0.5" bottom="0.25" header="0" footer="0"/>
      <printOptions horizontalCentered="1"/>
      <pageSetup scale="55" firstPageNumber="8" fitToHeight="0" orientation="landscape" useFirstPageNumber="1" r:id="rId1"/>
      <headerFooter alignWithMargins="0">
        <oddFooter>&amp;C&amp;"Times New Roman,Regular"Exhibit B - Summary of Requirements</oddFooter>
      </headerFooter>
    </customSheetView>
    <customSheetView guid="{12C66D54-5067-4346-818B-6EAB1C8A9183}" scale="65" showPageBreaks="1" showGridLines="0" outlineSymbols="0" fitToPage="1" printArea="1" view="pageBreakPreview">
      <selection activeCell="A21" sqref="A21:U21"/>
      <rowBreaks count="1" manualBreakCount="1">
        <brk id="47" max="23" man="1"/>
      </rowBreaks>
      <pageMargins left="0.5" right="0.4" top="0.5" bottom="0.25" header="0" footer="0"/>
      <printOptions horizontalCentered="1"/>
      <pageSetup scale="55" firstPageNumber="8" fitToHeight="0" orientation="landscape" useFirstPageNumber="1" r:id="rId2"/>
      <headerFooter alignWithMargins="0">
        <oddFooter>&amp;C&amp;"Times New Roman,Regular"Exhibit B - Summary of Requirements</oddFooter>
      </headerFooter>
    </customSheetView>
    <customSheetView guid="{3118AF25-8423-420A-806A-487665220C68}" scale="65" showPageBreaks="1" showGridLines="0" outlineSymbols="0" fitToPage="1" printArea="1" view="pageBreakPreview" topLeftCell="A50">
      <selection activeCell="W80" sqref="W80"/>
      <rowBreaks count="1" manualBreakCount="1">
        <brk id="47" max="23" man="1"/>
      </rowBreaks>
      <pageMargins left="0.5" right="0.4" top="0.5" bottom="0.25" header="0" footer="0"/>
      <printOptions horizontalCentered="1"/>
      <pageSetup scale="55" firstPageNumber="8" fitToHeight="0" orientation="landscape" useFirstPageNumber="1" r:id="rId3"/>
      <headerFooter alignWithMargins="0">
        <oddFooter>&amp;C&amp;"Times New Roman,Regular"Exhibit B - Summary of Requirements</oddFooter>
      </headerFooter>
    </customSheetView>
    <customSheetView guid="{56C0A34E-45B4-448B-85E5-70B3A8E63333}" scale="65" showPageBreaks="1" showGridLines="0" outlineSymbols="0" fitToPage="1" printArea="1" view="pageBreakPreview" topLeftCell="A6">
      <selection activeCell="X34" sqref="X34"/>
      <rowBreaks count="1" manualBreakCount="1">
        <brk id="49" max="23" man="1"/>
      </rowBreaks>
      <pageMargins left="0.5" right="0.4" top="0.5" bottom="0.25" header="0" footer="0"/>
      <printOptions horizontalCentered="1"/>
      <pageSetup scale="55" firstPageNumber="8" fitToHeight="0" orientation="landscape" useFirstPageNumber="1" r:id="rId4"/>
      <headerFooter alignWithMargins="0">
        <oddFooter>&amp;C&amp;"Times New Roman,Regular"Exhibit B - Summary of Requirements</oddFooter>
      </headerFooter>
    </customSheetView>
    <customSheetView guid="{4148B88B-8ED7-4FDE-9459-DEB244AD0552}" scale="65" showPageBreaks="1" showGridLines="0" outlineSymbols="0" fitToPage="1" printArea="1" view="pageBreakPreview" topLeftCell="C7">
      <selection activeCell="A38" sqref="A38:U38"/>
      <rowBreaks count="1" manualBreakCount="1">
        <brk id="47" max="23" man="1"/>
      </rowBreaks>
      <pageMargins left="0.5" right="0.4" top="0.5" bottom="0.25" header="0" footer="0"/>
      <printOptions horizontalCentered="1"/>
      <pageSetup scale="55" firstPageNumber="8" fitToHeight="0" orientation="landscape" useFirstPageNumber="1" r:id="rId5"/>
      <headerFooter alignWithMargins="0">
        <oddFooter>&amp;C&amp;"Times New Roman,Regular"Exhibit B - Summary of Requirements</oddFooter>
      </headerFooter>
    </customSheetView>
    <customSheetView guid="{31F4D075-7874-4A95-8AC7-437DF8E464F7}" scale="65" showPageBreaks="1" showGridLines="0" outlineSymbols="0" fitToPage="1" printArea="1" view="pageBreakPreview">
      <selection activeCell="A50" sqref="A50:X50"/>
      <rowBreaks count="1" manualBreakCount="1">
        <brk id="39" max="23" man="1"/>
      </rowBreaks>
      <pageMargins left="0.5" right="0.4" top="0.5" bottom="0.25" header="0" footer="0"/>
      <printOptions horizontalCentered="1"/>
      <pageSetup scale="55" firstPageNumber="8" fitToHeight="0" orientation="landscape" useFirstPageNumber="1" r:id="rId6"/>
      <headerFooter alignWithMargins="0">
        <oddFooter>&amp;C&amp;"Times New Roman,Regular"Exhibit B - Summary of Requirements</oddFooter>
      </headerFooter>
    </customSheetView>
  </customSheetViews>
  <mergeCells count="58">
    <mergeCell ref="A40:X42"/>
    <mergeCell ref="A1:X1"/>
    <mergeCell ref="A14:U14"/>
    <mergeCell ref="A2:X2"/>
    <mergeCell ref="A3:X3"/>
    <mergeCell ref="A8:X8"/>
    <mergeCell ref="A9:X9"/>
    <mergeCell ref="X12:X13"/>
    <mergeCell ref="W12:W13"/>
    <mergeCell ref="A4:X4"/>
    <mergeCell ref="A5:X5"/>
    <mergeCell ref="A6:X6"/>
    <mergeCell ref="A7:X7"/>
    <mergeCell ref="V11:X11"/>
    <mergeCell ref="A10:X10"/>
    <mergeCell ref="A11:U13"/>
    <mergeCell ref="A38:U38"/>
    <mergeCell ref="A37:U37"/>
    <mergeCell ref="A57:C59"/>
    <mergeCell ref="A16:U16"/>
    <mergeCell ref="V12:V13"/>
    <mergeCell ref="A15:U15"/>
    <mergeCell ref="A36:U36"/>
    <mergeCell ref="A24:U24"/>
    <mergeCell ref="A28:U28"/>
    <mergeCell ref="A35:U35"/>
    <mergeCell ref="A34:U34"/>
    <mergeCell ref="A30:U30"/>
    <mergeCell ref="A31:U31"/>
    <mergeCell ref="A32:U32"/>
    <mergeCell ref="A33:U33"/>
    <mergeCell ref="A17:U17"/>
    <mergeCell ref="A18:U18"/>
    <mergeCell ref="A19:U19"/>
    <mergeCell ref="B64:C64"/>
    <mergeCell ref="A29:U29"/>
    <mergeCell ref="A20:U20"/>
    <mergeCell ref="A26:U26"/>
    <mergeCell ref="A27:U27"/>
    <mergeCell ref="A21:U21"/>
    <mergeCell ref="A48:X48"/>
    <mergeCell ref="A49:X49"/>
    <mergeCell ref="A50:X50"/>
    <mergeCell ref="A51:X51"/>
    <mergeCell ref="V57:X58"/>
    <mergeCell ref="D57:F58"/>
    <mergeCell ref="B60:C60"/>
    <mergeCell ref="A39:U39"/>
    <mergeCell ref="B66:C66"/>
    <mergeCell ref="B69:C69"/>
    <mergeCell ref="B62:C62"/>
    <mergeCell ref="B63:C63"/>
    <mergeCell ref="B65:C65"/>
    <mergeCell ref="G57:I58"/>
    <mergeCell ref="J57:L58"/>
    <mergeCell ref="M57:O58"/>
    <mergeCell ref="P57:R58"/>
    <mergeCell ref="S57:U58"/>
  </mergeCells>
  <phoneticPr fontId="0" type="noConversion"/>
  <printOptions horizontalCentered="1"/>
  <pageMargins left="0.5" right="0.4" top="0.5" bottom="0.25" header="0" footer="0"/>
  <pageSetup scale="55" firstPageNumber="8" fitToHeight="0" orientation="landscape" useFirstPageNumber="1" r:id="rId7"/>
  <headerFooter alignWithMargins="0">
    <oddFooter>&amp;C&amp;"Times New Roman,Regular"Exhibit B - Summary of Requirements</oddFooter>
  </headerFooter>
  <rowBreaks count="1" manualBreakCount="1">
    <brk id="41" max="23" man="1"/>
  </rowBreaks>
  <ignoredErrors>
    <ignoredError sqref="W60" formula="1"/>
  </ignoredErrors>
</worksheet>
</file>

<file path=xl/worksheets/sheet3.xml><?xml version="1.0" encoding="utf-8"?>
<worksheet xmlns="http://schemas.openxmlformats.org/spreadsheetml/2006/main" xmlns:r="http://schemas.openxmlformats.org/officeDocument/2006/relationships">
  <sheetPr codeName="Sheet6">
    <pageSetUpPr fitToPage="1"/>
  </sheetPr>
  <dimension ref="A1:H19"/>
  <sheetViews>
    <sheetView view="pageBreakPreview" zoomScaleNormal="75" zoomScaleSheetLayoutView="100" workbookViewId="0">
      <selection activeCell="A4" sqref="A4:XFD6"/>
    </sheetView>
  </sheetViews>
  <sheetFormatPr defaultColWidth="7.21875" defaultRowHeight="12.75"/>
  <cols>
    <col min="1" max="1" width="33.77734375" style="17" bestFit="1" customWidth="1"/>
    <col min="2" max="2" width="18.33203125" style="17" customWidth="1"/>
    <col min="3" max="3" width="4.6640625" style="17" customWidth="1"/>
    <col min="4" max="4" width="8.33203125" style="17" customWidth="1"/>
    <col min="5" max="5" width="4.6640625" style="17" customWidth="1"/>
    <col min="6" max="6" width="7.21875" style="17" customWidth="1"/>
    <col min="7" max="7" width="11.33203125" style="17" customWidth="1"/>
    <col min="8" max="8" width="8.88671875" style="61" customWidth="1"/>
    <col min="9" max="16384" width="7.21875" style="17"/>
  </cols>
  <sheetData>
    <row r="1" spans="1:8" ht="20.25">
      <c r="A1" s="439" t="s">
        <v>124</v>
      </c>
      <c r="B1" s="439"/>
      <c r="C1" s="439"/>
      <c r="D1" s="439"/>
      <c r="E1" s="439"/>
      <c r="F1" s="439"/>
      <c r="G1" s="439"/>
      <c r="H1" s="60" t="s">
        <v>0</v>
      </c>
    </row>
    <row r="2" spans="1:8" ht="20.25">
      <c r="A2" s="440"/>
      <c r="B2" s="440"/>
      <c r="C2" s="440"/>
      <c r="D2" s="440"/>
      <c r="E2" s="440"/>
      <c r="F2" s="440"/>
      <c r="G2" s="440"/>
      <c r="H2" s="60" t="s">
        <v>0</v>
      </c>
    </row>
    <row r="3" spans="1:8">
      <c r="A3" s="441"/>
      <c r="B3" s="441"/>
      <c r="C3" s="441"/>
      <c r="D3" s="441"/>
      <c r="E3" s="441"/>
      <c r="F3" s="441"/>
      <c r="G3" s="441"/>
      <c r="H3" s="60" t="s">
        <v>0</v>
      </c>
    </row>
    <row r="4" spans="1:8" s="25" customFormat="1" ht="18.75" customHeight="1">
      <c r="A4" s="313" t="s">
        <v>144</v>
      </c>
      <c r="B4" s="314"/>
      <c r="C4" s="315"/>
      <c r="D4" s="315"/>
      <c r="E4" s="315"/>
      <c r="F4" s="315"/>
      <c r="G4" s="315"/>
      <c r="H4" s="316" t="s">
        <v>0</v>
      </c>
    </row>
    <row r="5" spans="1:8" s="25" customFormat="1" ht="18.75" customHeight="1">
      <c r="A5" s="317" t="str">
        <f>'B. Summary of Requirements '!A49</f>
        <v>Office of Legal Counsel</v>
      </c>
      <c r="B5" s="318"/>
      <c r="C5" s="319"/>
      <c r="D5" s="319"/>
      <c r="E5" s="319"/>
      <c r="F5" s="319"/>
      <c r="G5" s="319"/>
      <c r="H5" s="316" t="s">
        <v>0</v>
      </c>
    </row>
    <row r="6" spans="1:8" s="25" customFormat="1" ht="18.75" customHeight="1">
      <c r="A6" s="317" t="s">
        <v>88</v>
      </c>
      <c r="B6" s="318"/>
      <c r="C6" s="319"/>
      <c r="D6" s="319"/>
      <c r="E6" s="319"/>
      <c r="F6" s="319"/>
      <c r="G6" s="319"/>
      <c r="H6" s="316" t="s">
        <v>0</v>
      </c>
    </row>
    <row r="7" spans="1:8">
      <c r="A7" s="442"/>
      <c r="B7" s="442"/>
      <c r="C7" s="442"/>
      <c r="D7" s="442"/>
      <c r="E7" s="442"/>
      <c r="F7" s="442"/>
      <c r="G7" s="442"/>
      <c r="H7" s="60" t="s">
        <v>0</v>
      </c>
    </row>
    <row r="8" spans="1:8">
      <c r="A8" s="443"/>
      <c r="B8" s="443"/>
      <c r="C8" s="443"/>
      <c r="D8" s="443"/>
      <c r="E8" s="443"/>
      <c r="F8" s="443"/>
      <c r="G8" s="443"/>
      <c r="H8" s="60" t="s">
        <v>0</v>
      </c>
    </row>
    <row r="9" spans="1:8" ht="18.75" customHeight="1">
      <c r="A9" s="432" t="s">
        <v>5</v>
      </c>
      <c r="B9" s="437" t="s">
        <v>13</v>
      </c>
      <c r="C9" s="434" t="s">
        <v>58</v>
      </c>
      <c r="D9" s="435"/>
      <c r="E9" s="435"/>
      <c r="F9" s="436"/>
      <c r="G9" s="437" t="s">
        <v>90</v>
      </c>
      <c r="H9" s="60" t="s">
        <v>0</v>
      </c>
    </row>
    <row r="10" spans="1:8" ht="18.75" customHeight="1">
      <c r="A10" s="433"/>
      <c r="B10" s="438"/>
      <c r="C10" s="18" t="s">
        <v>103</v>
      </c>
      <c r="D10" s="18" t="s">
        <v>4</v>
      </c>
      <c r="E10" s="18" t="s">
        <v>29</v>
      </c>
      <c r="F10" s="19" t="s">
        <v>105</v>
      </c>
      <c r="G10" s="438"/>
      <c r="H10" s="60" t="s">
        <v>0</v>
      </c>
    </row>
    <row r="11" spans="1:8" ht="18.75" customHeight="1">
      <c r="A11" s="34" t="s">
        <v>160</v>
      </c>
      <c r="B11" s="312" t="s">
        <v>157</v>
      </c>
      <c r="C11" s="124">
        <v>0</v>
      </c>
      <c r="D11" s="68">
        <v>0</v>
      </c>
      <c r="E11" s="68">
        <v>0</v>
      </c>
      <c r="F11" s="69">
        <v>-232</v>
      </c>
      <c r="G11" s="69">
        <f>+F11</f>
        <v>-232</v>
      </c>
      <c r="H11" s="60" t="s">
        <v>0</v>
      </c>
    </row>
    <row r="12" spans="1:8" ht="18.75" customHeight="1">
      <c r="A12" s="23"/>
      <c r="B12" s="35"/>
      <c r="C12" s="70"/>
      <c r="D12" s="71"/>
      <c r="E12" s="71"/>
      <c r="F12" s="72"/>
      <c r="G12" s="73"/>
      <c r="H12" s="60" t="s">
        <v>0</v>
      </c>
    </row>
    <row r="13" spans="1:8" ht="18.75" customHeight="1">
      <c r="A13" s="96" t="s">
        <v>90</v>
      </c>
      <c r="B13" s="97"/>
      <c r="C13" s="98">
        <f>SUM(C11:C12)</f>
        <v>0</v>
      </c>
      <c r="D13" s="99">
        <f>SUM(D11:D12)</f>
        <v>0</v>
      </c>
      <c r="E13" s="99">
        <f>SUM(E11:E12)</f>
        <v>0</v>
      </c>
      <c r="F13" s="100">
        <f>SUM(F11:F12)</f>
        <v>-232</v>
      </c>
      <c r="G13" s="101">
        <f>SUM(G11:G12)</f>
        <v>-232</v>
      </c>
      <c r="H13" s="60" t="s">
        <v>15</v>
      </c>
    </row>
    <row r="14" spans="1:8" ht="33.75" customHeight="1">
      <c r="A14" s="430"/>
      <c r="B14" s="430"/>
      <c r="C14" s="430"/>
      <c r="D14" s="430"/>
      <c r="E14" s="430"/>
      <c r="F14" s="430"/>
    </row>
    <row r="15" spans="1:8" ht="12.75" customHeight="1">
      <c r="A15" s="41"/>
      <c r="B15" s="41"/>
      <c r="C15" s="41"/>
      <c r="D15" s="41"/>
      <c r="E15" s="41"/>
      <c r="F15" s="41"/>
    </row>
    <row r="16" spans="1:8" ht="57" customHeight="1">
      <c r="A16" s="429"/>
      <c r="B16" s="429"/>
      <c r="C16" s="429"/>
      <c r="D16" s="429"/>
      <c r="E16" s="429"/>
      <c r="F16" s="429"/>
    </row>
    <row r="17" spans="1:7" ht="15">
      <c r="A17" s="431"/>
      <c r="B17" s="431"/>
      <c r="C17" s="431"/>
      <c r="D17" s="431"/>
      <c r="E17" s="431"/>
      <c r="F17" s="431"/>
    </row>
    <row r="18" spans="1:7" ht="15" customHeight="1">
      <c r="A18" s="42"/>
      <c r="B18" s="43"/>
      <c r="C18" s="43"/>
      <c r="D18" s="43"/>
      <c r="E18" s="43"/>
      <c r="F18" s="43"/>
      <c r="G18" s="47"/>
    </row>
    <row r="19" spans="1:7">
      <c r="A19" s="43"/>
      <c r="B19" s="43"/>
      <c r="C19" s="43"/>
      <c r="D19" s="43"/>
      <c r="E19" s="43"/>
      <c r="F19" s="43"/>
    </row>
  </sheetData>
  <customSheetViews>
    <customSheetView guid="{F1D9CDE7-4A05-4779-BF20-1EF46361C4DF}" showPageBreaks="1" fitToPage="1" printArea="1" view="pageBreakPreview">
      <selection activeCell="A4" sqref="A4:XFD6"/>
      <pageMargins left="0.75" right="0.75" top="1" bottom="1" header="0.5" footer="0.5"/>
      <printOptions horizontalCentered="1"/>
      <pageSetup orientation="landscape" r:id="rId1"/>
      <headerFooter alignWithMargins="0">
        <oddFooter>&amp;C&amp;"Times New Roman,Regular"Exhibit C - Program Increases/Offsets By Decision Unit</oddFooter>
      </headerFooter>
    </customSheetView>
    <customSheetView guid="{12C66D54-5067-4346-818B-6EAB1C8A9183}" scale="75" showPageBreaks="1" fitToPage="1" printArea="1" view="pageBreakPreview">
      <selection activeCell="A6" sqref="A6:S6"/>
      <pageMargins left="0.75" right="0.75" top="1" bottom="1" header="0.5" footer="0.5"/>
      <printOptions horizontalCentered="1"/>
      <pageSetup scale="69" orientation="landscape" r:id="rId2"/>
      <headerFooter alignWithMargins="0">
        <oddFooter>&amp;C&amp;"Times New Roman,Regular"Exhibit C - Program Increases/Offsets By Decision Unit</oddFooter>
      </headerFooter>
    </customSheetView>
    <customSheetView guid="{3118AF25-8423-420A-806A-487665220C68}" scale="75" showPageBreaks="1" fitToPage="1" printArea="1" view="pageBreakPreview">
      <selection activeCell="D16" sqref="D16"/>
      <pageMargins left="0.75" right="0.75" top="1" bottom="1" header="0.5" footer="0.5"/>
      <printOptions horizontalCentered="1"/>
      <pageSetup scale="69" orientation="landscape" r:id="rId3"/>
      <headerFooter alignWithMargins="0">
        <oddFooter>&amp;C&amp;"Times New Roman,Regular"Exhibit C - Program Increases/Offsets By Decision Unit</oddFooter>
      </headerFooter>
    </customSheetView>
    <customSheetView guid="{56C0A34E-45B4-448B-85E5-70B3A8E63333}" scale="75" showPageBreaks="1" fitToPage="1" printArea="1" view="pageBreakPreview">
      <selection activeCell="J27" sqref="J27"/>
      <pageMargins left="0.75" right="0.75" top="1" bottom="1" header="0.5" footer="0.5"/>
      <printOptions horizontalCentered="1"/>
      <pageSetup scale="69" orientation="landscape" r:id="rId4"/>
      <headerFooter alignWithMargins="0">
        <oddFooter>&amp;C&amp;"Times New Roman,Regular"Exhibit C - Program Increases/Offsets By Decision Unit</oddFooter>
      </headerFooter>
    </customSheetView>
    <customSheetView guid="{4148B88B-8ED7-4FDE-9459-DEB244AD0552}" scale="75" showPageBreaks="1" fitToPage="1" printArea="1" view="pageBreakPreview">
      <selection activeCell="A6" sqref="A6:S6"/>
      <pageMargins left="0.75" right="0.75" top="1" bottom="1" header="0.5" footer="0.5"/>
      <printOptions horizontalCentered="1"/>
      <pageSetup scale="69" orientation="landscape" r:id="rId5"/>
      <headerFooter alignWithMargins="0">
        <oddFooter>&amp;C&amp;"Times New Roman,Regular"Exhibit C - Program Increases/Offsets By Decision Unit</oddFooter>
      </headerFooter>
    </customSheetView>
    <customSheetView guid="{31F4D075-7874-4A95-8AC7-437DF8E464F7}" showPageBreaks="1" fitToPage="1" printArea="1" view="pageBreakPreview">
      <selection activeCell="A4" sqref="A4:XFD6"/>
      <pageMargins left="0.75" right="0.75" top="1" bottom="1" header="0.5" footer="0.5"/>
      <printOptions horizontalCentered="1"/>
      <pageSetup orientation="landscape" r:id="rId6"/>
      <headerFooter alignWithMargins="0">
        <oddFooter>&amp;C&amp;"Times New Roman,Regular"Exhibit C - Program Increases/Offsets By Decision Unit</oddFooter>
      </headerFooter>
    </customSheetView>
  </customSheetViews>
  <mergeCells count="12">
    <mergeCell ref="G9:G10"/>
    <mergeCell ref="A1:G1"/>
    <mergeCell ref="A2:G2"/>
    <mergeCell ref="A3:G3"/>
    <mergeCell ref="A7:G7"/>
    <mergeCell ref="A8:G8"/>
    <mergeCell ref="A16:F16"/>
    <mergeCell ref="A14:F14"/>
    <mergeCell ref="A17:F17"/>
    <mergeCell ref="A9:A10"/>
    <mergeCell ref="C9:F9"/>
    <mergeCell ref="B9:B10"/>
  </mergeCells>
  <phoneticPr fontId="17" type="noConversion"/>
  <printOptions horizontalCentered="1"/>
  <pageMargins left="0.75" right="0.75" top="1" bottom="1" header="0.5" footer="0.5"/>
  <pageSetup orientation="landscape" r:id="rId7"/>
  <headerFooter alignWithMargins="0">
    <oddFooter>&amp;C&amp;"Times New Roman,Regular"Exhibit C - Program Increases/Offsets By Decision Unit</oddFooter>
  </headerFooter>
</worksheet>
</file>

<file path=xl/worksheets/sheet4.xml><?xml version="1.0" encoding="utf-8"?>
<worksheet xmlns="http://schemas.openxmlformats.org/spreadsheetml/2006/main" xmlns:r="http://schemas.openxmlformats.org/officeDocument/2006/relationships">
  <sheetPr codeName="Sheet9"/>
  <dimension ref="A1:T22"/>
  <sheetViews>
    <sheetView view="pageBreakPreview" zoomScale="70" zoomScaleNormal="75" zoomScaleSheetLayoutView="70" workbookViewId="0">
      <selection activeCell="P20" sqref="P20"/>
    </sheetView>
  </sheetViews>
  <sheetFormatPr defaultColWidth="9.21875" defaultRowHeight="12.75"/>
  <cols>
    <col min="1" max="1" width="53.88671875" style="209" customWidth="1"/>
    <col min="2" max="2" width="1.21875" style="209" customWidth="1"/>
    <col min="3" max="3" width="10.77734375" style="209" customWidth="1"/>
    <col min="4" max="4" width="11" style="209" customWidth="1"/>
    <col min="5" max="5" width="1.21875" style="209" customWidth="1"/>
    <col min="6" max="7" width="11.21875" style="209" customWidth="1"/>
    <col min="8" max="8" width="1.21875" style="209" customWidth="1"/>
    <col min="9" max="16" width="10.77734375" style="209" customWidth="1"/>
    <col min="17" max="17" width="1.88671875" style="209" customWidth="1"/>
    <col min="18" max="16384" width="9.21875" style="209"/>
  </cols>
  <sheetData>
    <row r="1" spans="1:20" ht="20.25">
      <c r="A1" s="444" t="s">
        <v>125</v>
      </c>
      <c r="B1" s="445"/>
      <c r="C1" s="445"/>
      <c r="D1" s="445"/>
      <c r="E1" s="445"/>
      <c r="F1" s="445"/>
      <c r="G1" s="445"/>
      <c r="H1" s="445"/>
      <c r="I1" s="445"/>
      <c r="J1" s="445"/>
      <c r="K1" s="445"/>
      <c r="L1" s="445"/>
      <c r="M1" s="445"/>
      <c r="N1" s="445"/>
      <c r="O1" s="445"/>
      <c r="P1" s="445"/>
      <c r="Q1" s="207" t="s">
        <v>0</v>
      </c>
      <c r="R1" s="208"/>
      <c r="S1" s="208"/>
    </row>
    <row r="2" spans="1:20" ht="19.149999999999999" customHeight="1">
      <c r="A2" s="210"/>
      <c r="Q2" s="207" t="s">
        <v>0</v>
      </c>
      <c r="T2" s="207"/>
    </row>
    <row r="3" spans="1:20" ht="15.75">
      <c r="A3" s="446" t="s">
        <v>112</v>
      </c>
      <c r="B3" s="447"/>
      <c r="C3" s="447"/>
      <c r="D3" s="447"/>
      <c r="E3" s="447"/>
      <c r="F3" s="447"/>
      <c r="G3" s="447"/>
      <c r="H3" s="447"/>
      <c r="I3" s="447"/>
      <c r="J3" s="447"/>
      <c r="K3" s="447"/>
      <c r="L3" s="447"/>
      <c r="M3" s="447"/>
      <c r="N3" s="447"/>
      <c r="O3" s="447"/>
      <c r="P3" s="447"/>
      <c r="Q3" s="207" t="s">
        <v>0</v>
      </c>
      <c r="R3" s="33"/>
      <c r="S3" s="33"/>
      <c r="T3" s="207"/>
    </row>
    <row r="4" spans="1:20" ht="15.75">
      <c r="A4" s="448" t="str">
        <f>'B. Summary of Requirements '!A5:X5</f>
        <v>Office of Legal Counsel</v>
      </c>
      <c r="B4" s="447"/>
      <c r="C4" s="447"/>
      <c r="D4" s="447"/>
      <c r="E4" s="447"/>
      <c r="F4" s="447"/>
      <c r="G4" s="447"/>
      <c r="H4" s="447"/>
      <c r="I4" s="447"/>
      <c r="J4" s="447"/>
      <c r="K4" s="447"/>
      <c r="L4" s="447"/>
      <c r="M4" s="447"/>
      <c r="N4" s="447"/>
      <c r="O4" s="447"/>
      <c r="P4" s="447"/>
      <c r="Q4" s="207" t="s">
        <v>0</v>
      </c>
      <c r="R4" s="31"/>
      <c r="S4" s="31"/>
    </row>
    <row r="5" spans="1:20" ht="15">
      <c r="A5" s="449" t="s">
        <v>88</v>
      </c>
      <c r="B5" s="447"/>
      <c r="C5" s="447"/>
      <c r="D5" s="447"/>
      <c r="E5" s="447"/>
      <c r="F5" s="447"/>
      <c r="G5" s="447"/>
      <c r="H5" s="447"/>
      <c r="I5" s="447"/>
      <c r="J5" s="447"/>
      <c r="K5" s="447"/>
      <c r="L5" s="447"/>
      <c r="M5" s="447"/>
      <c r="N5" s="447"/>
      <c r="O5" s="447"/>
      <c r="P5" s="447"/>
      <c r="Q5" s="207" t="s">
        <v>0</v>
      </c>
      <c r="R5" s="33"/>
      <c r="S5" s="33"/>
      <c r="T5" s="207"/>
    </row>
    <row r="6" spans="1:20">
      <c r="Q6" s="207" t="s">
        <v>0</v>
      </c>
      <c r="T6" s="207"/>
    </row>
    <row r="7" spans="1:20" ht="13.5" thickBot="1">
      <c r="Q7" s="207" t="s">
        <v>0</v>
      </c>
      <c r="T7" s="207"/>
    </row>
    <row r="8" spans="1:20" ht="37.5" customHeight="1">
      <c r="A8" s="211"/>
      <c r="B8" s="212"/>
      <c r="C8" s="450" t="s">
        <v>147</v>
      </c>
      <c r="D8" s="451"/>
      <c r="E8" s="213"/>
      <c r="F8" s="450" t="s">
        <v>143</v>
      </c>
      <c r="G8" s="451"/>
      <c r="H8" s="213"/>
      <c r="I8" s="460" t="s">
        <v>128</v>
      </c>
      <c r="J8" s="451"/>
      <c r="K8" s="461">
        <v>2013</v>
      </c>
      <c r="L8" s="462"/>
      <c r="M8" s="462"/>
      <c r="N8" s="463"/>
      <c r="O8" s="460" t="s">
        <v>134</v>
      </c>
      <c r="P8" s="451"/>
      <c r="Q8" s="207" t="s">
        <v>0</v>
      </c>
      <c r="S8" s="214"/>
      <c r="T8" s="207"/>
    </row>
    <row r="9" spans="1:20" ht="14.25" customHeight="1">
      <c r="A9" s="212"/>
      <c r="B9" s="212"/>
      <c r="C9" s="452"/>
      <c r="D9" s="453"/>
      <c r="E9" s="213"/>
      <c r="F9" s="458"/>
      <c r="G9" s="459"/>
      <c r="H9" s="213"/>
      <c r="I9" s="458"/>
      <c r="J9" s="459"/>
      <c r="K9" s="464" t="s">
        <v>106</v>
      </c>
      <c r="L9" s="465"/>
      <c r="M9" s="454" t="s">
        <v>113</v>
      </c>
      <c r="N9" s="455"/>
      <c r="O9" s="458"/>
      <c r="P9" s="459"/>
      <c r="Q9" s="207" t="s">
        <v>0</v>
      </c>
      <c r="S9" s="214"/>
      <c r="T9" s="207"/>
    </row>
    <row r="10" spans="1:20" hidden="1">
      <c r="A10" s="456" t="s">
        <v>114</v>
      </c>
      <c r="B10" s="212"/>
      <c r="C10" s="215"/>
      <c r="D10" s="216"/>
      <c r="E10" s="217"/>
      <c r="F10" s="215"/>
      <c r="G10" s="216"/>
      <c r="H10" s="217"/>
      <c r="I10" s="215"/>
      <c r="J10" s="216"/>
      <c r="K10" s="215"/>
      <c r="L10" s="216"/>
      <c r="M10" s="218"/>
      <c r="N10" s="216"/>
      <c r="O10" s="215"/>
      <c r="P10" s="216"/>
      <c r="Q10" s="207" t="s">
        <v>0</v>
      </c>
      <c r="S10" s="218"/>
      <c r="T10" s="207"/>
    </row>
    <row r="11" spans="1:20" ht="25.5">
      <c r="A11" s="457"/>
      <c r="B11" s="212"/>
      <c r="C11" s="219" t="s">
        <v>115</v>
      </c>
      <c r="D11" s="220" t="s">
        <v>116</v>
      </c>
      <c r="E11" s="217"/>
      <c r="F11" s="219" t="s">
        <v>115</v>
      </c>
      <c r="G11" s="220" t="s">
        <v>116</v>
      </c>
      <c r="H11" s="217"/>
      <c r="I11" s="219" t="s">
        <v>115</v>
      </c>
      <c r="J11" s="220" t="s">
        <v>116</v>
      </c>
      <c r="K11" s="219" t="s">
        <v>115</v>
      </c>
      <c r="L11" s="220" t="s">
        <v>116</v>
      </c>
      <c r="M11" s="219" t="s">
        <v>115</v>
      </c>
      <c r="N11" s="220" t="s">
        <v>116</v>
      </c>
      <c r="O11" s="219" t="s">
        <v>115</v>
      </c>
      <c r="P11" s="220" t="s">
        <v>116</v>
      </c>
      <c r="Q11" s="207" t="s">
        <v>0</v>
      </c>
      <c r="S11" s="221"/>
      <c r="T11" s="207"/>
    </row>
    <row r="12" spans="1:20">
      <c r="A12" s="304"/>
      <c r="B12" s="212"/>
      <c r="C12" s="222"/>
      <c r="D12" s="223"/>
      <c r="E12" s="228"/>
      <c r="F12" s="222"/>
      <c r="G12" s="223"/>
      <c r="H12" s="228"/>
      <c r="I12" s="222"/>
      <c r="J12" s="223"/>
      <c r="K12" s="222"/>
      <c r="L12" s="224"/>
      <c r="M12" s="222"/>
      <c r="N12" s="223"/>
      <c r="O12" s="222"/>
      <c r="P12" s="223"/>
      <c r="Q12" s="207" t="s">
        <v>0</v>
      </c>
      <c r="S12" s="225"/>
      <c r="T12" s="207"/>
    </row>
    <row r="13" spans="1:20" ht="25.5">
      <c r="A13" s="300" t="s">
        <v>155</v>
      </c>
      <c r="B13" s="212"/>
      <c r="C13" s="222">
        <v>37</v>
      </c>
      <c r="D13" s="223">
        <v>7605</v>
      </c>
      <c r="E13" s="229"/>
      <c r="F13" s="222">
        <v>37</v>
      </c>
      <c r="G13" s="223">
        <v>7605</v>
      </c>
      <c r="H13" s="229"/>
      <c r="I13" s="222">
        <v>37</v>
      </c>
      <c r="J13" s="223">
        <v>7868</v>
      </c>
      <c r="K13" s="222">
        <v>0</v>
      </c>
      <c r="L13" s="224">
        <v>0</v>
      </c>
      <c r="M13" s="222">
        <v>0</v>
      </c>
      <c r="N13" s="223">
        <v>-232</v>
      </c>
      <c r="O13" s="230">
        <v>37</v>
      </c>
      <c r="P13" s="231">
        <v>7636</v>
      </c>
      <c r="Q13" s="207" t="s">
        <v>0</v>
      </c>
      <c r="S13" s="225"/>
      <c r="T13" s="207"/>
    </row>
    <row r="14" spans="1:20">
      <c r="A14" s="302" t="s">
        <v>149</v>
      </c>
      <c r="B14" s="212"/>
      <c r="C14" s="222"/>
      <c r="D14" s="223"/>
      <c r="E14" s="229"/>
      <c r="F14" s="222"/>
      <c r="G14" s="223"/>
      <c r="H14" s="229"/>
      <c r="I14" s="222">
        <f t="shared" ref="I14:J18" si="0">+F14+C14</f>
        <v>0</v>
      </c>
      <c r="J14" s="223">
        <f t="shared" si="0"/>
        <v>0</v>
      </c>
      <c r="K14" s="222"/>
      <c r="L14" s="224"/>
      <c r="M14" s="222"/>
      <c r="N14" s="223"/>
      <c r="O14" s="222">
        <f t="shared" ref="O14:P18" si="1">+I14+K14+M14</f>
        <v>0</v>
      </c>
      <c r="P14" s="223">
        <f t="shared" si="1"/>
        <v>0</v>
      </c>
      <c r="Q14" s="207" t="s">
        <v>0</v>
      </c>
      <c r="S14" s="225"/>
      <c r="T14" s="207"/>
    </row>
    <row r="15" spans="1:20" ht="31.5" customHeight="1">
      <c r="A15" s="301" t="s">
        <v>154</v>
      </c>
      <c r="B15" s="212"/>
      <c r="C15" s="222"/>
      <c r="D15" s="223"/>
      <c r="E15" s="229"/>
      <c r="F15" s="222"/>
      <c r="G15" s="223"/>
      <c r="H15" s="229"/>
      <c r="I15" s="222">
        <f t="shared" si="0"/>
        <v>0</v>
      </c>
      <c r="J15" s="223">
        <f t="shared" si="0"/>
        <v>0</v>
      </c>
      <c r="K15" s="222"/>
      <c r="L15" s="224"/>
      <c r="M15" s="222"/>
      <c r="N15" s="223"/>
      <c r="O15" s="222">
        <f t="shared" si="1"/>
        <v>0</v>
      </c>
      <c r="P15" s="223">
        <f t="shared" si="1"/>
        <v>0</v>
      </c>
      <c r="Q15" s="207" t="s">
        <v>0</v>
      </c>
      <c r="S15" s="225"/>
      <c r="T15" s="207"/>
    </row>
    <row r="16" spans="1:20" ht="25.5">
      <c r="A16" s="301" t="s">
        <v>153</v>
      </c>
      <c r="B16" s="212"/>
      <c r="C16" s="222"/>
      <c r="D16" s="223"/>
      <c r="E16" s="229"/>
      <c r="F16" s="222"/>
      <c r="G16" s="223"/>
      <c r="H16" s="229"/>
      <c r="I16" s="222">
        <f t="shared" si="0"/>
        <v>0</v>
      </c>
      <c r="J16" s="223">
        <f t="shared" si="0"/>
        <v>0</v>
      </c>
      <c r="K16" s="222"/>
      <c r="L16" s="224"/>
      <c r="M16" s="222"/>
      <c r="N16" s="223"/>
      <c r="O16" s="222">
        <f t="shared" si="1"/>
        <v>0</v>
      </c>
      <c r="P16" s="223">
        <f t="shared" si="1"/>
        <v>0</v>
      </c>
      <c r="Q16" s="207" t="s">
        <v>0</v>
      </c>
      <c r="S16" s="225"/>
      <c r="T16" s="207"/>
    </row>
    <row r="17" spans="1:20">
      <c r="A17" s="301" t="s">
        <v>150</v>
      </c>
      <c r="B17" s="212"/>
      <c r="C17" s="222"/>
      <c r="D17" s="223"/>
      <c r="E17" s="229"/>
      <c r="F17" s="222"/>
      <c r="G17" s="223"/>
      <c r="H17" s="229"/>
      <c r="I17" s="222">
        <f t="shared" si="0"/>
        <v>0</v>
      </c>
      <c r="J17" s="223">
        <f t="shared" si="0"/>
        <v>0</v>
      </c>
      <c r="K17" s="222"/>
      <c r="L17" s="224"/>
      <c r="M17" s="222"/>
      <c r="N17" s="223"/>
      <c r="O17" s="222">
        <f t="shared" si="1"/>
        <v>0</v>
      </c>
      <c r="P17" s="223">
        <f t="shared" si="1"/>
        <v>0</v>
      </c>
      <c r="Q17" s="207" t="s">
        <v>0</v>
      </c>
      <c r="S17" s="225"/>
      <c r="T17" s="207"/>
    </row>
    <row r="18" spans="1:20">
      <c r="A18" s="302" t="s">
        <v>151</v>
      </c>
      <c r="B18" s="212"/>
      <c r="C18" s="222"/>
      <c r="D18" s="223"/>
      <c r="E18" s="229"/>
      <c r="F18" s="222"/>
      <c r="G18" s="223"/>
      <c r="H18" s="229"/>
      <c r="I18" s="222">
        <f t="shared" si="0"/>
        <v>0</v>
      </c>
      <c r="J18" s="223">
        <f t="shared" si="0"/>
        <v>0</v>
      </c>
      <c r="K18" s="222"/>
      <c r="L18" s="224"/>
      <c r="M18" s="222"/>
      <c r="N18" s="223"/>
      <c r="O18" s="222">
        <f t="shared" si="1"/>
        <v>0</v>
      </c>
      <c r="P18" s="223">
        <f t="shared" si="1"/>
        <v>0</v>
      </c>
      <c r="Q18" s="207" t="s">
        <v>0</v>
      </c>
      <c r="S18" s="225"/>
      <c r="T18" s="207"/>
    </row>
    <row r="19" spans="1:20">
      <c r="A19" s="301" t="s">
        <v>152</v>
      </c>
      <c r="B19" s="212"/>
      <c r="C19" s="222"/>
      <c r="D19" s="223"/>
      <c r="E19" s="229"/>
      <c r="F19" s="222"/>
      <c r="G19" s="223"/>
      <c r="H19" s="229"/>
      <c r="I19" s="222"/>
      <c r="J19" s="223"/>
      <c r="K19" s="222"/>
      <c r="L19" s="224"/>
      <c r="M19" s="222"/>
      <c r="N19" s="223"/>
      <c r="O19" s="222"/>
      <c r="P19" s="223"/>
      <c r="Q19" s="207" t="s">
        <v>0</v>
      </c>
      <c r="R19" s="225"/>
      <c r="S19" s="225"/>
      <c r="T19" s="207"/>
    </row>
    <row r="20" spans="1:20">
      <c r="A20" s="303" t="s">
        <v>117</v>
      </c>
      <c r="B20" s="226"/>
      <c r="C20" s="232">
        <f>SUM(C13:C19)</f>
        <v>37</v>
      </c>
      <c r="D20" s="232">
        <f>SUM(D13:D19)</f>
        <v>7605</v>
      </c>
      <c r="E20" s="305"/>
      <c r="F20" s="232">
        <f>SUM(F13:F19)</f>
        <v>37</v>
      </c>
      <c r="G20" s="232">
        <f>SUM(G13:G19)</f>
        <v>7605</v>
      </c>
      <c r="H20" s="306"/>
      <c r="I20" s="232">
        <f t="shared" ref="I20:P20" si="2">SUM(I13:I19)</f>
        <v>37</v>
      </c>
      <c r="J20" s="232">
        <f t="shared" si="2"/>
        <v>7868</v>
      </c>
      <c r="K20" s="232">
        <f t="shared" si="2"/>
        <v>0</v>
      </c>
      <c r="L20" s="232">
        <f t="shared" si="2"/>
        <v>0</v>
      </c>
      <c r="M20" s="232">
        <f t="shared" si="2"/>
        <v>0</v>
      </c>
      <c r="N20" s="232">
        <f t="shared" si="2"/>
        <v>-232</v>
      </c>
      <c r="O20" s="232">
        <f t="shared" si="2"/>
        <v>37</v>
      </c>
      <c r="P20" s="334">
        <f t="shared" si="2"/>
        <v>7636</v>
      </c>
      <c r="Q20" s="207" t="s">
        <v>0</v>
      </c>
      <c r="R20" s="227"/>
      <c r="S20" s="227"/>
      <c r="T20" s="207"/>
    </row>
    <row r="21" spans="1:20" ht="13.5" thickBot="1">
      <c r="A21" s="212"/>
      <c r="B21" s="212"/>
      <c r="C21" s="212"/>
      <c r="D21" s="212"/>
      <c r="E21" s="212"/>
      <c r="F21" s="212"/>
      <c r="G21" s="212"/>
      <c r="H21" s="212"/>
      <c r="I21" s="212"/>
      <c r="J21" s="212"/>
      <c r="K21" s="233"/>
      <c r="L21" s="233"/>
      <c r="M21" s="234"/>
      <c r="N21" s="212"/>
      <c r="O21" s="212"/>
      <c r="P21" s="212"/>
      <c r="Q21" s="207" t="s">
        <v>0</v>
      </c>
      <c r="R21" s="225"/>
      <c r="S21" s="225"/>
      <c r="T21" s="207"/>
    </row>
    <row r="22" spans="1:20" s="239" customFormat="1" ht="18.75" customHeight="1" thickBot="1">
      <c r="A22" s="235" t="s">
        <v>118</v>
      </c>
      <c r="B22" s="236"/>
      <c r="C22" s="320">
        <f>+C20</f>
        <v>37</v>
      </c>
      <c r="D22" s="321">
        <f>+D20</f>
        <v>7605</v>
      </c>
      <c r="E22" s="236"/>
      <c r="F22" s="320">
        <f>+F20</f>
        <v>37</v>
      </c>
      <c r="G22" s="321">
        <f>+G20</f>
        <v>7605</v>
      </c>
      <c r="H22" s="236"/>
      <c r="I22" s="320">
        <f t="shared" ref="I22:P22" si="3">+I20</f>
        <v>37</v>
      </c>
      <c r="J22" s="321">
        <f t="shared" si="3"/>
        <v>7868</v>
      </c>
      <c r="K22" s="320">
        <f t="shared" si="3"/>
        <v>0</v>
      </c>
      <c r="L22" s="321">
        <f t="shared" si="3"/>
        <v>0</v>
      </c>
      <c r="M22" s="320">
        <f t="shared" si="3"/>
        <v>0</v>
      </c>
      <c r="N22" s="321">
        <f t="shared" si="3"/>
        <v>-232</v>
      </c>
      <c r="O22" s="320">
        <f t="shared" si="3"/>
        <v>37</v>
      </c>
      <c r="P22" s="321">
        <f t="shared" si="3"/>
        <v>7636</v>
      </c>
      <c r="Q22" s="207" t="s">
        <v>15</v>
      </c>
      <c r="R22" s="237"/>
      <c r="S22" s="238"/>
      <c r="T22" s="207"/>
    </row>
  </sheetData>
  <customSheetViews>
    <customSheetView guid="{F1D9CDE7-4A05-4779-BF20-1EF46361C4DF}" scale="70" showPageBreaks="1" printArea="1" hiddenRows="1" view="pageBreakPreview">
      <selection activeCell="P20" sqref="P20"/>
      <pageMargins left="0.75" right="0.75" top="1" bottom="0.79" header="0.5" footer="0.5"/>
      <printOptions horizontalCentered="1"/>
      <pageSetup scale="54" orientation="landscape" r:id="rId1"/>
      <headerFooter alignWithMargins="0">
        <oddFooter>&amp;C&amp;"Times New Roman,Regular"Exhibit D - Resources by DOJ Strategic Goals &amp; Strategic Objectives</oddFooter>
      </headerFooter>
    </customSheetView>
    <customSheetView guid="{12C66D54-5067-4346-818B-6EAB1C8A9183}" scale="70" showPageBreaks="1" printArea="1" hiddenRows="1" view="pageBreakPreview">
      <selection activeCell="J23" sqref="J23"/>
      <pageMargins left="0.75" right="0.75" top="1" bottom="0.79" header="0.5" footer="0.5"/>
      <printOptions horizontalCentered="1"/>
      <pageSetup scale="54" orientation="landscape" r:id="rId2"/>
      <headerFooter alignWithMargins="0">
        <oddFooter>&amp;C&amp;"Times New Roman,Regular"Exhibit D - Resources by DOJ Strategic Goals &amp; Strategic Objectives</oddFooter>
      </headerFooter>
    </customSheetView>
    <customSheetView guid="{3118AF25-8423-420A-806A-487665220C68}" scale="75" showPageBreaks="1" printArea="1" hiddenRows="1" view="pageBreakPreview" topLeftCell="A8">
      <selection activeCell="P43" sqref="P43"/>
      <pageMargins left="0.75" right="0.75" top="1" bottom="0.79" header="0.5" footer="0.5"/>
      <printOptions horizontalCentered="1"/>
      <pageSetup scale="54" orientation="landscape" r:id="rId3"/>
      <headerFooter alignWithMargins="0">
        <oddFooter>&amp;C&amp;"Times New Roman,Regular"Exhibit D - Resources by DOJ Strategic Goals &amp; Strategic Objectives</oddFooter>
      </headerFooter>
    </customSheetView>
    <customSheetView guid="{56C0A34E-45B4-448B-85E5-70B3A8E63333}" scale="75" showPageBreaks="1" printArea="1" hiddenRows="1" view="pageBreakPreview" topLeftCell="A7">
      <selection activeCell="F11" sqref="F11"/>
      <pageMargins left="0.75" right="0.75" top="1" bottom="0.79" header="0.5" footer="0.5"/>
      <printOptions horizontalCentered="1"/>
      <pageSetup scale="54" orientation="landscape" r:id="rId4"/>
      <headerFooter alignWithMargins="0">
        <oddFooter>&amp;C&amp;"Times New Roman,Regular"Exhibit D - Resources by DOJ Strategic Goals &amp; Strategic Objectives</oddFooter>
      </headerFooter>
    </customSheetView>
    <customSheetView guid="{4148B88B-8ED7-4FDE-9459-DEB244AD0552}" scale="75" showPageBreaks="1" printArea="1" hiddenRows="1" view="pageBreakPreview">
      <selection activeCell="D45" sqref="D45"/>
      <pageMargins left="0.75" right="0.75" top="1" bottom="0.79" header="0.5" footer="0.5"/>
      <printOptions horizontalCentered="1"/>
      <pageSetup scale="54" orientation="landscape" r:id="rId5"/>
      <headerFooter alignWithMargins="0">
        <oddFooter>&amp;C&amp;"Times New Roman,Regular"Exhibit D - Resources by DOJ Strategic Goals &amp; Strategic Objectives</oddFooter>
      </headerFooter>
    </customSheetView>
    <customSheetView guid="{31F4D075-7874-4A95-8AC7-437DF8E464F7}" scale="70" showPageBreaks="1" printArea="1" hiddenRows="1" view="pageBreakPreview">
      <selection activeCell="P20" sqref="P20"/>
      <pageMargins left="0.75" right="0.75" top="1" bottom="0.79" header="0.5" footer="0.5"/>
      <printOptions horizontalCentered="1"/>
      <pageSetup scale="54" orientation="landscape" r:id="rId6"/>
      <headerFooter alignWithMargins="0">
        <oddFooter>&amp;C&amp;"Times New Roman,Regular"Exhibit D - Resources by DOJ Strategic Goals &amp; Strategic Objectives</oddFooter>
      </headerFooter>
    </customSheetView>
  </customSheetViews>
  <mergeCells count="12">
    <mergeCell ref="A10:A11"/>
    <mergeCell ref="F8:G9"/>
    <mergeCell ref="O8:P9"/>
    <mergeCell ref="K8:N8"/>
    <mergeCell ref="K9:L9"/>
    <mergeCell ref="I8:J9"/>
    <mergeCell ref="A1:P1"/>
    <mergeCell ref="A3:P3"/>
    <mergeCell ref="A4:P4"/>
    <mergeCell ref="A5:P5"/>
    <mergeCell ref="C8:D9"/>
    <mergeCell ref="M9:N9"/>
  </mergeCells>
  <printOptions horizontalCentered="1"/>
  <pageMargins left="0.75" right="0.75" top="1" bottom="0.79" header="0.5" footer="0.5"/>
  <pageSetup scale="54" orientation="landscape" r:id="rId7"/>
  <headerFooter alignWithMargins="0">
    <oddFooter>&amp;C&amp;"Times New Roman,Regular"Exhibit D - Resources by DOJ Strategic Goals &amp; Strategic Objectives</oddFooter>
  </headerFooter>
</worksheet>
</file>

<file path=xl/worksheets/sheet5.xml><?xml version="1.0" encoding="utf-8"?>
<worksheet xmlns="http://schemas.openxmlformats.org/spreadsheetml/2006/main" xmlns:r="http://schemas.openxmlformats.org/officeDocument/2006/relationships">
  <sheetPr codeName="Sheet10"/>
  <dimension ref="A1:X36"/>
  <sheetViews>
    <sheetView view="pageBreakPreview" zoomScaleNormal="75" zoomScaleSheetLayoutView="100" workbookViewId="0">
      <selection activeCell="A14" sqref="A14"/>
    </sheetView>
  </sheetViews>
  <sheetFormatPr defaultRowHeight="15"/>
  <cols>
    <col min="1" max="1" width="33.44140625" customWidth="1"/>
    <col min="2" max="2" width="9.5546875" customWidth="1"/>
    <col min="3" max="3" width="13.109375" customWidth="1"/>
    <col min="4" max="4" width="10.33203125" customWidth="1"/>
    <col min="5" max="5" width="9.5546875" customWidth="1"/>
    <col min="6" max="6" width="32.33203125" customWidth="1"/>
    <col min="7" max="7" width="7.6640625" style="21" customWidth="1"/>
    <col min="8" max="8" width="7.77734375" style="21" customWidth="1"/>
    <col min="9" max="9" width="12.109375" style="21" customWidth="1"/>
    <col min="10" max="10" width="11.21875" customWidth="1"/>
    <col min="11" max="11" width="45.6640625" style="49" customWidth="1"/>
  </cols>
  <sheetData>
    <row r="1" spans="1:24" ht="20.25">
      <c r="A1" s="475" t="s">
        <v>126</v>
      </c>
      <c r="B1" s="476"/>
      <c r="C1" s="476"/>
      <c r="D1" s="476"/>
      <c r="E1" s="476"/>
      <c r="F1" s="476"/>
      <c r="G1" s="476"/>
      <c r="H1" s="476"/>
      <c r="I1" s="476"/>
      <c r="J1" s="49" t="s">
        <v>0</v>
      </c>
    </row>
    <row r="2" spans="1:24" ht="10.5" customHeight="1">
      <c r="A2" s="477" t="s">
        <v>104</v>
      </c>
      <c r="B2" s="477"/>
      <c r="C2" s="477"/>
      <c r="D2" s="477"/>
      <c r="E2" s="477"/>
      <c r="F2" s="477"/>
      <c r="G2" s="477"/>
      <c r="H2" s="477"/>
      <c r="I2" s="478"/>
      <c r="J2" s="49" t="s">
        <v>0</v>
      </c>
    </row>
    <row r="3" spans="1:24" ht="15" customHeight="1">
      <c r="A3" s="446" t="s">
        <v>82</v>
      </c>
      <c r="B3" s="447"/>
      <c r="C3" s="447"/>
      <c r="D3" s="447"/>
      <c r="E3" s="447"/>
      <c r="F3" s="447"/>
      <c r="G3" s="447"/>
      <c r="H3" s="447"/>
      <c r="I3" s="447"/>
      <c r="J3" s="49" t="s">
        <v>0</v>
      </c>
      <c r="L3" s="31"/>
      <c r="M3" s="31"/>
      <c r="N3" s="31"/>
      <c r="O3" s="31"/>
      <c r="P3" s="31"/>
      <c r="Q3" s="31"/>
      <c r="R3" s="31"/>
      <c r="S3" s="31"/>
      <c r="T3" s="31"/>
      <c r="U3" s="31"/>
      <c r="V3" s="31"/>
      <c r="W3" s="31"/>
      <c r="X3" s="31"/>
    </row>
    <row r="4" spans="1:24" ht="15.75">
      <c r="A4" s="448" t="str">
        <f>+'B. Summary of Requirements '!A5</f>
        <v>Office of Legal Counsel</v>
      </c>
      <c r="B4" s="447"/>
      <c r="C4" s="447"/>
      <c r="D4" s="447"/>
      <c r="E4" s="447"/>
      <c r="F4" s="447"/>
      <c r="G4" s="447"/>
      <c r="H4" s="447"/>
      <c r="I4" s="447"/>
      <c r="J4" s="49" t="s">
        <v>0</v>
      </c>
      <c r="L4" s="33"/>
      <c r="M4" s="31"/>
      <c r="N4" s="31"/>
      <c r="O4" s="31"/>
      <c r="P4" s="31"/>
      <c r="Q4" s="31"/>
      <c r="R4" s="31"/>
      <c r="S4" s="31"/>
      <c r="T4" s="31"/>
      <c r="U4" s="31"/>
      <c r="V4" s="31"/>
      <c r="W4" s="31"/>
      <c r="X4" s="31"/>
    </row>
    <row r="5" spans="1:24" ht="11.1" customHeight="1">
      <c r="A5" s="479"/>
      <c r="B5" s="479"/>
      <c r="C5" s="479"/>
      <c r="D5" s="479"/>
      <c r="E5" s="479"/>
      <c r="F5" s="479"/>
      <c r="G5" s="479"/>
      <c r="H5" s="479"/>
      <c r="I5" s="479"/>
      <c r="J5" s="49" t="s">
        <v>0</v>
      </c>
      <c r="L5" s="32"/>
      <c r="M5" s="31"/>
      <c r="N5" s="31"/>
      <c r="O5" s="31"/>
      <c r="P5" s="31"/>
      <c r="Q5" s="31"/>
      <c r="R5" s="31"/>
      <c r="S5" s="31"/>
      <c r="T5" s="31"/>
      <c r="U5" s="31"/>
      <c r="V5" s="31"/>
      <c r="W5" s="31"/>
      <c r="X5" s="31"/>
    </row>
    <row r="6" spans="1:24">
      <c r="A6" s="185"/>
      <c r="B6" s="31"/>
      <c r="C6" s="31"/>
      <c r="D6" s="31"/>
      <c r="E6" s="31"/>
      <c r="F6" s="31"/>
      <c r="G6" s="179" t="s">
        <v>84</v>
      </c>
      <c r="H6" s="179" t="s">
        <v>29</v>
      </c>
      <c r="I6" s="179" t="s">
        <v>105</v>
      </c>
      <c r="J6" s="49"/>
      <c r="K6" s="53"/>
      <c r="L6" s="32"/>
      <c r="M6" s="31"/>
      <c r="N6" s="31"/>
      <c r="O6" s="31"/>
      <c r="P6" s="31"/>
      <c r="Q6" s="31"/>
      <c r="R6" s="31"/>
      <c r="S6" s="31"/>
      <c r="T6" s="31"/>
      <c r="U6" s="31"/>
      <c r="V6" s="31"/>
      <c r="W6" s="31"/>
      <c r="X6" s="31"/>
    </row>
    <row r="7" spans="1:24">
      <c r="A7" s="473" t="s">
        <v>33</v>
      </c>
      <c r="B7" s="447"/>
      <c r="C7" s="447"/>
      <c r="D7" s="447"/>
      <c r="E7" s="447"/>
      <c r="F7" s="447"/>
      <c r="G7" s="447"/>
      <c r="H7" s="447"/>
      <c r="I7" s="447"/>
      <c r="J7" s="49" t="s">
        <v>0</v>
      </c>
      <c r="K7" s="53"/>
      <c r="L7" s="32"/>
      <c r="M7" s="32"/>
      <c r="N7" s="32"/>
    </row>
    <row r="8" spans="1:24" ht="9.9499999999999993" customHeight="1">
      <c r="A8" s="32"/>
      <c r="B8" s="32"/>
      <c r="C8" s="32"/>
      <c r="D8" s="32"/>
      <c r="E8" s="32"/>
      <c r="F8" s="32"/>
      <c r="G8" s="179"/>
      <c r="H8" s="179"/>
      <c r="I8" s="179"/>
      <c r="J8" s="49" t="s">
        <v>0</v>
      </c>
      <c r="K8" s="53"/>
      <c r="L8" s="32"/>
    </row>
    <row r="9" spans="1:24" s="103" customFormat="1" ht="26.25" customHeight="1">
      <c r="A9" s="472" t="s">
        <v>179</v>
      </c>
      <c r="B9" s="472"/>
      <c r="C9" s="472"/>
      <c r="D9" s="472"/>
      <c r="E9" s="472"/>
      <c r="F9" s="472"/>
      <c r="G9" s="310">
        <v>0</v>
      </c>
      <c r="H9" s="310">
        <v>0</v>
      </c>
      <c r="I9" s="183">
        <v>29</v>
      </c>
      <c r="J9" s="49" t="s">
        <v>0</v>
      </c>
      <c r="K9" s="53"/>
      <c r="L9" s="32"/>
    </row>
    <row r="10" spans="1:24" s="308" customFormat="1" ht="9.9499999999999993" customHeight="1">
      <c r="A10" s="32"/>
      <c r="B10" s="32"/>
      <c r="C10" s="32"/>
      <c r="D10" s="32"/>
      <c r="E10" s="32"/>
      <c r="F10" s="32"/>
      <c r="G10" s="179"/>
      <c r="H10" s="179"/>
      <c r="I10" s="179"/>
      <c r="J10" s="49"/>
      <c r="K10" s="53"/>
      <c r="L10" s="32"/>
    </row>
    <row r="11" spans="1:24" s="103" customFormat="1" ht="60.95" customHeight="1">
      <c r="A11" s="480" t="s">
        <v>180</v>
      </c>
      <c r="B11" s="470"/>
      <c r="C11" s="470"/>
      <c r="D11" s="470"/>
      <c r="E11" s="470"/>
      <c r="F11" s="470"/>
      <c r="G11" s="105">
        <v>0</v>
      </c>
      <c r="H11" s="105">
        <v>0</v>
      </c>
      <c r="I11" s="184">
        <v>-33</v>
      </c>
      <c r="J11" s="49" t="s">
        <v>0</v>
      </c>
      <c r="K11" s="264"/>
      <c r="L11" s="32"/>
    </row>
    <row r="12" spans="1:24" s="308" customFormat="1" ht="9.9499999999999993" customHeight="1">
      <c r="A12" s="32"/>
      <c r="B12" s="32"/>
      <c r="C12" s="32"/>
      <c r="D12" s="32"/>
      <c r="E12" s="32"/>
      <c r="F12" s="32"/>
      <c r="G12" s="179"/>
      <c r="H12" s="179"/>
      <c r="I12" s="179"/>
      <c r="J12" s="49"/>
      <c r="K12" s="53"/>
      <c r="L12" s="32"/>
    </row>
    <row r="13" spans="1:24" s="103" customFormat="1" ht="61.5" customHeight="1">
      <c r="A13" s="469" t="s">
        <v>185</v>
      </c>
      <c r="B13" s="470"/>
      <c r="C13" s="470"/>
      <c r="D13" s="470"/>
      <c r="E13" s="470"/>
      <c r="F13" s="470"/>
      <c r="G13" s="105">
        <v>0</v>
      </c>
      <c r="H13" s="105">
        <v>0</v>
      </c>
      <c r="I13" s="184">
        <v>-9</v>
      </c>
      <c r="J13" s="49" t="s">
        <v>0</v>
      </c>
      <c r="K13" s="53"/>
      <c r="L13" s="32"/>
    </row>
    <row r="14" spans="1:24" s="308" customFormat="1" ht="9.9499999999999993" customHeight="1">
      <c r="A14" s="32" t="s">
        <v>104</v>
      </c>
      <c r="B14" s="32"/>
      <c r="C14" s="32"/>
      <c r="D14" s="32"/>
      <c r="E14" s="32"/>
      <c r="F14" s="32"/>
      <c r="G14" s="179"/>
      <c r="H14" s="179"/>
      <c r="I14" s="179"/>
      <c r="J14" s="49"/>
      <c r="K14" s="53"/>
      <c r="L14" s="32"/>
    </row>
    <row r="15" spans="1:24" s="103" customFormat="1">
      <c r="A15" s="482" t="s">
        <v>106</v>
      </c>
      <c r="B15" s="483"/>
      <c r="C15" s="483"/>
      <c r="D15" s="483"/>
      <c r="E15" s="483"/>
      <c r="F15" s="483"/>
      <c r="G15" s="483"/>
      <c r="H15" s="483"/>
      <c r="I15" s="483"/>
      <c r="J15" s="49" t="s">
        <v>0</v>
      </c>
      <c r="K15" s="53"/>
      <c r="L15" s="32"/>
    </row>
    <row r="16" spans="1:24" s="308" customFormat="1" ht="9.9499999999999993" customHeight="1">
      <c r="A16" s="32"/>
      <c r="B16" s="32"/>
      <c r="C16" s="32"/>
      <c r="D16" s="32"/>
      <c r="E16" s="32"/>
      <c r="F16" s="32"/>
      <c r="G16" s="179"/>
      <c r="H16" s="179"/>
      <c r="I16" s="179"/>
      <c r="J16" s="49" t="s">
        <v>0</v>
      </c>
      <c r="K16" s="53"/>
      <c r="L16" s="32"/>
    </row>
    <row r="17" spans="1:12" s="103" customFormat="1" ht="33.75" customHeight="1">
      <c r="A17" s="469" t="s">
        <v>169</v>
      </c>
      <c r="B17" s="470"/>
      <c r="C17" s="470"/>
      <c r="D17" s="470"/>
      <c r="E17" s="470"/>
      <c r="F17" s="470"/>
      <c r="G17" s="105">
        <v>0</v>
      </c>
      <c r="H17" s="105">
        <v>0</v>
      </c>
      <c r="I17" s="184">
        <v>19</v>
      </c>
      <c r="J17" s="49" t="s">
        <v>0</v>
      </c>
      <c r="K17" s="49"/>
      <c r="L17" s="32"/>
    </row>
    <row r="18" spans="1:12" s="103" customFormat="1" ht="45.6" customHeight="1">
      <c r="A18" s="481" t="s">
        <v>168</v>
      </c>
      <c r="B18" s="470"/>
      <c r="C18" s="470"/>
      <c r="D18" s="470"/>
      <c r="E18" s="470"/>
      <c r="F18" s="470"/>
      <c r="G18" s="105">
        <v>0</v>
      </c>
      <c r="H18" s="105">
        <v>0</v>
      </c>
      <c r="I18" s="184">
        <v>200</v>
      </c>
      <c r="J18" s="49" t="s">
        <v>0</v>
      </c>
      <c r="K18" s="53"/>
      <c r="L18" s="32"/>
    </row>
    <row r="19" spans="1:12" s="308" customFormat="1" ht="9.9499999999999993" customHeight="1">
      <c r="A19" s="32"/>
      <c r="B19" s="32"/>
      <c r="C19" s="32"/>
      <c r="D19" s="32"/>
      <c r="E19" s="32"/>
      <c r="F19" s="32"/>
      <c r="G19" s="179"/>
      <c r="H19" s="179"/>
      <c r="I19" s="179"/>
      <c r="J19" s="49"/>
      <c r="K19" s="53"/>
      <c r="L19" s="32"/>
    </row>
    <row r="20" spans="1:12" s="103" customFormat="1" ht="33" customHeight="1">
      <c r="A20" s="471" t="s">
        <v>170</v>
      </c>
      <c r="B20" s="468"/>
      <c r="C20" s="468"/>
      <c r="D20" s="468"/>
      <c r="E20" s="468"/>
      <c r="F20" s="468"/>
      <c r="G20" s="105">
        <v>0</v>
      </c>
      <c r="H20" s="105">
        <v>0</v>
      </c>
      <c r="I20" s="184">
        <v>19</v>
      </c>
      <c r="J20" s="49" t="s">
        <v>0</v>
      </c>
      <c r="K20" s="264"/>
      <c r="L20" s="32"/>
    </row>
    <row r="21" spans="1:12" s="308" customFormat="1" ht="9.9499999999999993" customHeight="1">
      <c r="A21" s="32"/>
      <c r="B21" s="32"/>
      <c r="C21" s="32"/>
      <c r="D21" s="32"/>
      <c r="E21" s="32"/>
      <c r="F21" s="32"/>
      <c r="G21" s="179"/>
      <c r="H21" s="179"/>
      <c r="I21" s="179"/>
      <c r="J21" s="49"/>
      <c r="K21" s="53"/>
      <c r="L21" s="32"/>
    </row>
    <row r="22" spans="1:12" s="103" customFormat="1" ht="60" customHeight="1">
      <c r="A22" s="480" t="s">
        <v>173</v>
      </c>
      <c r="B22" s="470"/>
      <c r="C22" s="470"/>
      <c r="D22" s="470"/>
      <c r="E22" s="470"/>
      <c r="F22" s="470"/>
      <c r="G22" s="105">
        <v>0</v>
      </c>
      <c r="H22" s="105">
        <v>0</v>
      </c>
      <c r="I22" s="184">
        <v>8</v>
      </c>
      <c r="J22" s="49" t="s">
        <v>0</v>
      </c>
      <c r="K22" s="49"/>
      <c r="L22" s="32"/>
    </row>
    <row r="23" spans="1:12" s="308" customFormat="1" ht="9.9499999999999993" customHeight="1">
      <c r="A23" s="32"/>
      <c r="B23" s="32"/>
      <c r="C23" s="32"/>
      <c r="D23" s="32"/>
      <c r="E23" s="32"/>
      <c r="F23" s="32"/>
      <c r="G23" s="179"/>
      <c r="H23" s="179"/>
      <c r="I23" s="179"/>
      <c r="J23" s="49"/>
      <c r="K23" s="53"/>
      <c r="L23" s="32"/>
    </row>
    <row r="24" spans="1:12" s="103" customFormat="1" ht="42.75" customHeight="1">
      <c r="A24" s="467" t="s">
        <v>171</v>
      </c>
      <c r="B24" s="468"/>
      <c r="C24" s="468"/>
      <c r="D24" s="468"/>
      <c r="E24" s="468"/>
      <c r="F24" s="468"/>
      <c r="G24" s="105">
        <v>0</v>
      </c>
      <c r="H24" s="105">
        <v>0</v>
      </c>
      <c r="I24" s="184">
        <v>7</v>
      </c>
      <c r="J24" s="49" t="s">
        <v>0</v>
      </c>
      <c r="K24" s="49"/>
      <c r="L24" s="32"/>
    </row>
    <row r="25" spans="1:12" s="308" customFormat="1" ht="9.9499999999999993" customHeight="1">
      <c r="A25" s="32"/>
      <c r="B25" s="32"/>
      <c r="C25" s="32"/>
      <c r="D25" s="32"/>
      <c r="E25" s="32"/>
      <c r="F25" s="32"/>
      <c r="G25" s="179"/>
      <c r="H25" s="179"/>
      <c r="I25" s="179"/>
      <c r="J25" s="49" t="s">
        <v>0</v>
      </c>
      <c r="K25" s="53"/>
      <c r="L25" s="32"/>
    </row>
    <row r="26" spans="1:12" s="103" customFormat="1" ht="46.5" customHeight="1">
      <c r="A26" s="481" t="s">
        <v>172</v>
      </c>
      <c r="B26" s="470"/>
      <c r="C26" s="470"/>
      <c r="D26" s="470"/>
      <c r="E26" s="470"/>
      <c r="F26" s="470"/>
      <c r="G26" s="105">
        <v>0</v>
      </c>
      <c r="H26" s="105">
        <v>0</v>
      </c>
      <c r="I26" s="184">
        <v>21</v>
      </c>
      <c r="J26" s="49" t="s">
        <v>0</v>
      </c>
      <c r="K26" s="53"/>
      <c r="L26" s="32"/>
    </row>
    <row r="27" spans="1:12" s="308" customFormat="1" ht="9.9499999999999993" customHeight="1">
      <c r="A27" s="32"/>
      <c r="B27" s="32"/>
      <c r="C27" s="32"/>
      <c r="D27" s="32"/>
      <c r="E27" s="32"/>
      <c r="F27" s="32"/>
      <c r="G27" s="179"/>
      <c r="H27" s="179"/>
      <c r="I27" s="179"/>
      <c r="J27" s="49" t="s">
        <v>0</v>
      </c>
      <c r="K27" s="53"/>
      <c r="L27" s="32"/>
    </row>
    <row r="28" spans="1:12" s="103" customFormat="1" ht="12.95" customHeight="1">
      <c r="A28" s="325" t="s">
        <v>175</v>
      </c>
      <c r="B28" s="309"/>
      <c r="C28" s="309"/>
      <c r="D28" s="309"/>
      <c r="E28" s="309"/>
      <c r="F28" s="309"/>
      <c r="G28" s="310"/>
      <c r="H28" s="310"/>
      <c r="I28" s="184"/>
      <c r="J28" s="49" t="s">
        <v>0</v>
      </c>
      <c r="K28" s="49"/>
      <c r="L28" s="32"/>
    </row>
    <row r="29" spans="1:12" s="332" customFormat="1" ht="10.5" customHeight="1">
      <c r="A29" s="329" t="s">
        <v>174</v>
      </c>
      <c r="B29" s="330"/>
      <c r="C29" s="330"/>
      <c r="D29" s="330"/>
      <c r="E29" s="330"/>
      <c r="F29" s="330"/>
      <c r="G29" s="327">
        <v>0</v>
      </c>
      <c r="H29" s="327">
        <v>0</v>
      </c>
      <c r="I29" s="184">
        <v>2</v>
      </c>
      <c r="J29" s="331"/>
      <c r="K29" s="331"/>
      <c r="L29" s="32"/>
    </row>
    <row r="30" spans="1:12" s="308" customFormat="1" ht="9.9499999999999993" customHeight="1">
      <c r="A30" s="32"/>
      <c r="B30" s="32"/>
      <c r="C30" s="32"/>
      <c r="D30" s="32"/>
      <c r="E30" s="32"/>
      <c r="F30" s="32"/>
      <c r="G30" s="179"/>
      <c r="H30" s="179"/>
      <c r="I30" s="179"/>
      <c r="J30" s="49" t="s">
        <v>0</v>
      </c>
      <c r="K30" s="53"/>
      <c r="L30" s="32"/>
    </row>
    <row r="31" spans="1:12" s="103" customFormat="1" ht="15.75" customHeight="1">
      <c r="A31" s="176"/>
      <c r="B31" s="176"/>
      <c r="C31" s="176"/>
      <c r="D31" s="176"/>
      <c r="E31" s="176"/>
      <c r="F31" s="180" t="s">
        <v>85</v>
      </c>
      <c r="G31" s="181">
        <f>SUM(G16:G27)</f>
        <v>0</v>
      </c>
      <c r="H31" s="181">
        <f>SUM(H16:H27)</f>
        <v>0</v>
      </c>
      <c r="I31" s="333">
        <f>SUM(I16:I29)</f>
        <v>276</v>
      </c>
      <c r="J31" s="49" t="s">
        <v>0</v>
      </c>
      <c r="K31" s="178"/>
      <c r="L31" s="32"/>
    </row>
    <row r="32" spans="1:12" s="308" customFormat="1" ht="9.9499999999999993" customHeight="1">
      <c r="A32" s="32"/>
      <c r="B32" s="32"/>
      <c r="C32" s="32"/>
      <c r="D32" s="32"/>
      <c r="E32" s="32"/>
      <c r="F32" s="32"/>
      <c r="G32" s="179"/>
      <c r="H32" s="179"/>
      <c r="I32" s="179"/>
      <c r="J32" s="49" t="s">
        <v>0</v>
      </c>
      <c r="K32" s="53"/>
      <c r="L32" s="32"/>
    </row>
    <row r="33" spans="1:12" s="103" customFormat="1" ht="14.25" customHeight="1">
      <c r="B33" s="175"/>
      <c r="C33" s="175"/>
      <c r="D33" s="175"/>
      <c r="E33" s="175"/>
      <c r="F33" s="180" t="s">
        <v>86</v>
      </c>
      <c r="G33" s="105">
        <f>+G31+SUM(G9:G13)</f>
        <v>0</v>
      </c>
      <c r="H33" s="310">
        <f>+H31+SUM(H9:H13)</f>
        <v>0</v>
      </c>
      <c r="I33" s="310">
        <f>+I31+SUM(I9:I13)</f>
        <v>263</v>
      </c>
      <c r="J33" s="49" t="s">
        <v>15</v>
      </c>
      <c r="K33" s="49"/>
      <c r="L33" s="104"/>
    </row>
    <row r="34" spans="1:12" s="103" customFormat="1" ht="18.75" customHeight="1">
      <c r="A34" s="255"/>
      <c r="B34" s="177"/>
      <c r="C34" s="177"/>
      <c r="D34" s="177"/>
      <c r="E34" s="177"/>
      <c r="F34" s="177"/>
      <c r="G34" s="182"/>
      <c r="H34" s="182"/>
      <c r="I34" s="182"/>
      <c r="K34" s="106"/>
      <c r="L34" s="104"/>
    </row>
    <row r="35" spans="1:12" ht="36" customHeight="1">
      <c r="A35" s="474"/>
      <c r="B35" s="474"/>
      <c r="C35" s="474"/>
      <c r="D35" s="474"/>
      <c r="E35" s="474"/>
      <c r="F35" s="474"/>
      <c r="G35" s="474"/>
      <c r="H35" s="474"/>
      <c r="I35" s="474"/>
      <c r="J35" s="474"/>
    </row>
    <row r="36" spans="1:12" ht="35.25" customHeight="1">
      <c r="A36" s="466"/>
      <c r="B36" s="466"/>
      <c r="C36" s="466"/>
      <c r="D36" s="466"/>
      <c r="E36" s="466"/>
      <c r="F36" s="466"/>
      <c r="G36" s="466"/>
      <c r="H36" s="466"/>
      <c r="I36" s="466"/>
    </row>
  </sheetData>
  <customSheetViews>
    <customSheetView guid="{F1D9CDE7-4A05-4779-BF20-1EF46361C4DF}" showPageBreaks="1" printArea="1" view="pageBreakPreview" topLeftCell="A16">
      <selection activeCell="I31" sqref="I31"/>
      <pageMargins left="0.75" right="0.75" top="1" bottom="1" header="0.5" footer="0.5"/>
      <pageSetup scale="67" fitToHeight="3" orientation="landscape" r:id="rId1"/>
      <headerFooter alignWithMargins="0">
        <oddFooter>&amp;C&amp;"Times New Roman,Regular"&amp;11Exhibit E - Justification for Base Adjustments</oddFooter>
      </headerFooter>
    </customSheetView>
    <customSheetView guid="{12C66D54-5067-4346-818B-6EAB1C8A9183}" showPageBreaks="1" printArea="1" view="pageBreakPreview" topLeftCell="A31">
      <selection activeCell="B39" sqref="B39"/>
      <rowBreaks count="2" manualBreakCount="2">
        <brk id="34" max="8" man="1"/>
        <brk id="55" max="8" man="1"/>
      </rowBreaks>
      <pageMargins left="0.75" right="0.75" top="1" bottom="1" header="0.5" footer="0.5"/>
      <pageSetup scale="67" fitToHeight="3" orientation="landscape" r:id="rId2"/>
      <headerFooter alignWithMargins="0">
        <oddFooter>&amp;C&amp;"Times New Roman,Regular"&amp;11Exhibit E - Justification for Base Adjustments</oddFooter>
      </headerFooter>
    </customSheetView>
    <customSheetView guid="{3118AF25-8423-420A-806A-487665220C68}" showPageBreaks="1" printArea="1" view="pageBreakPreview" topLeftCell="A55">
      <selection activeCell="I71" sqref="I71"/>
      <rowBreaks count="2" manualBreakCount="2">
        <brk id="34" max="8" man="1"/>
        <brk id="55" max="8" man="1"/>
      </rowBreaks>
      <pageMargins left="0.75" right="0.75" top="1" bottom="1" header="0.5" footer="0.5"/>
      <pageSetup scale="67" fitToHeight="3" orientation="landscape" r:id="rId3"/>
      <headerFooter alignWithMargins="0">
        <oddFooter>&amp;C&amp;"Times New Roman,Regular"&amp;11Exhibit E - Justification for Base Adjustments</oddFooter>
      </headerFooter>
    </customSheetView>
    <customSheetView guid="{56C0A34E-45B4-448B-85E5-70B3A8E63333}" showPageBreaks="1" printArea="1" view="pageBreakPreview" topLeftCell="A55">
      <selection activeCell="F64" sqref="F64"/>
      <rowBreaks count="2" manualBreakCount="2">
        <brk id="36" max="8" man="1"/>
        <brk id="57" max="8" man="1"/>
      </rowBreaks>
      <pageMargins left="0.75" right="0.75" top="1" bottom="1" header="0.5" footer="0.5"/>
      <pageSetup scale="67" fitToHeight="3" orientation="landscape" r:id="rId4"/>
      <headerFooter alignWithMargins="0">
        <oddFooter>&amp;C&amp;"Times New Roman,Regular"&amp;11Exhibit E - Justification for Base Adjustments</oddFooter>
      </headerFooter>
    </customSheetView>
    <customSheetView guid="{4148B88B-8ED7-4FDE-9459-DEB244AD0552}" showPageBreaks="1" printArea="1" view="pageBreakPreview">
      <selection activeCell="F64" sqref="F64"/>
      <rowBreaks count="2" manualBreakCount="2">
        <brk id="36" max="8" man="1"/>
        <brk id="57" max="8" man="1"/>
      </rowBreaks>
      <pageMargins left="0.75" right="0.75" top="1" bottom="1" header="0.5" footer="0.5"/>
      <pageSetup scale="67" fitToHeight="3" orientation="landscape" r:id="rId5"/>
      <headerFooter alignWithMargins="0">
        <oddFooter>&amp;C&amp;"Times New Roman,Regular"&amp;11Exhibit E - Justification for Base Adjustments</oddFooter>
      </headerFooter>
    </customSheetView>
    <customSheetView guid="{31F4D075-7874-4A95-8AC7-437DF8E464F7}" showPageBreaks="1" printArea="1" view="pageBreakPreview" topLeftCell="A16">
      <selection activeCell="I31" sqref="I31"/>
      <pageMargins left="0.75" right="0.75" top="1" bottom="1" header="0.5" footer="0.5"/>
      <pageSetup scale="67" fitToHeight="3" orientation="landscape" r:id="rId6"/>
      <headerFooter alignWithMargins="0">
        <oddFooter>&amp;C&amp;"Times New Roman,Regular"&amp;11Exhibit E - Justification for Base Adjustments</oddFooter>
      </headerFooter>
    </customSheetView>
  </customSheetViews>
  <mergeCells count="18">
    <mergeCell ref="A9:F9"/>
    <mergeCell ref="A7:I7"/>
    <mergeCell ref="A35:J35"/>
    <mergeCell ref="A1:I1"/>
    <mergeCell ref="A3:I3"/>
    <mergeCell ref="A4:I4"/>
    <mergeCell ref="A2:I2"/>
    <mergeCell ref="A5:I5"/>
    <mergeCell ref="A11:F11"/>
    <mergeCell ref="A26:F26"/>
    <mergeCell ref="A18:F18"/>
    <mergeCell ref="A22:F22"/>
    <mergeCell ref="A15:I15"/>
    <mergeCell ref="A36:I36"/>
    <mergeCell ref="A24:F24"/>
    <mergeCell ref="A17:F17"/>
    <mergeCell ref="A20:F20"/>
    <mergeCell ref="A13:F13"/>
  </mergeCells>
  <phoneticPr fontId="0" type="noConversion"/>
  <pageMargins left="0.75" right="0.75" top="1" bottom="1" header="0.5" footer="0.5"/>
  <pageSetup scale="67" fitToHeight="3" orientation="landscape" r:id="rId7"/>
  <headerFooter alignWithMargins="0">
    <oddFooter>&amp;C&amp;"Times New Roman,Regular"&amp;11Exhibit E - Justification for Base Adjustments</oddFooter>
  </headerFooter>
</worksheet>
</file>

<file path=xl/worksheets/sheet6.xml><?xml version="1.0" encoding="utf-8"?>
<worksheet xmlns="http://schemas.openxmlformats.org/spreadsheetml/2006/main" xmlns:r="http://schemas.openxmlformats.org/officeDocument/2006/relationships">
  <sheetPr codeName="Sheet11">
    <pageSetUpPr fitToPage="1"/>
  </sheetPr>
  <dimension ref="A1:X29"/>
  <sheetViews>
    <sheetView showGridLines="0" showOutlineSymbols="0" view="pageBreakPreview" zoomScale="75" zoomScaleNormal="75" zoomScaleSheetLayoutView="75" workbookViewId="0">
      <selection activeCell="B11" sqref="B11"/>
    </sheetView>
  </sheetViews>
  <sheetFormatPr defaultColWidth="8.88671875" defaultRowHeight="15.75"/>
  <cols>
    <col min="1" max="1" width="27.77734375" style="6" customWidth="1"/>
    <col min="2" max="2" width="7.5546875" style="6" bestFit="1" customWidth="1"/>
    <col min="3" max="3" width="6.77734375" style="6" customWidth="1"/>
    <col min="4" max="4" width="10.88671875" style="6" bestFit="1" customWidth="1"/>
    <col min="5" max="5" width="5.5546875" style="6" customWidth="1"/>
    <col min="6" max="6" width="5.6640625" style="6" customWidth="1"/>
    <col min="7" max="7" width="7.77734375" style="6" customWidth="1"/>
    <col min="8" max="8" width="7.5546875" style="6" bestFit="1" customWidth="1"/>
    <col min="9" max="9" width="6.77734375" style="6" customWidth="1"/>
    <col min="10" max="10" width="10.88671875" style="6" bestFit="1" customWidth="1"/>
    <col min="11" max="11" width="1" style="57" customWidth="1"/>
    <col min="12" max="16384" width="8.88671875" style="6"/>
  </cols>
  <sheetData>
    <row r="1" spans="1:24" ht="20.25">
      <c r="A1" s="439" t="s">
        <v>135</v>
      </c>
      <c r="B1" s="497"/>
      <c r="C1" s="497"/>
      <c r="D1" s="497"/>
      <c r="E1" s="497"/>
      <c r="F1" s="497"/>
      <c r="G1" s="497"/>
      <c r="H1" s="497"/>
      <c r="I1" s="497"/>
      <c r="J1" s="497"/>
      <c r="K1" s="56" t="s">
        <v>0</v>
      </c>
    </row>
    <row r="2" spans="1:24" ht="16.5" customHeight="1">
      <c r="A2" s="493"/>
      <c r="B2" s="493"/>
      <c r="C2" s="493"/>
      <c r="D2" s="493"/>
      <c r="E2" s="493"/>
      <c r="F2" s="493"/>
      <c r="G2" s="493"/>
      <c r="H2" s="493"/>
      <c r="I2" s="493"/>
      <c r="J2" s="493"/>
      <c r="K2" s="56" t="s">
        <v>0</v>
      </c>
    </row>
    <row r="3" spans="1:24" ht="16.5" customHeight="1">
      <c r="A3" s="498" t="s">
        <v>119</v>
      </c>
      <c r="B3" s="499"/>
      <c r="C3" s="499"/>
      <c r="D3" s="499"/>
      <c r="E3" s="499"/>
      <c r="F3" s="499"/>
      <c r="G3" s="499"/>
      <c r="H3" s="499"/>
      <c r="I3" s="499"/>
      <c r="J3" s="499"/>
      <c r="K3" s="56" t="s">
        <v>0</v>
      </c>
    </row>
    <row r="4" spans="1:24" ht="16.5" customHeight="1">
      <c r="A4" s="500" t="str">
        <f>+'B. Summary of Requirements '!A5</f>
        <v>Office of Legal Counsel</v>
      </c>
      <c r="B4" s="496"/>
      <c r="C4" s="496"/>
      <c r="D4" s="496"/>
      <c r="E4" s="496"/>
      <c r="F4" s="496"/>
      <c r="G4" s="496"/>
      <c r="H4" s="496"/>
      <c r="I4" s="496"/>
      <c r="J4" s="496"/>
      <c r="K4" s="56" t="s">
        <v>0</v>
      </c>
    </row>
    <row r="5" spans="1:24" ht="16.5" customHeight="1">
      <c r="A5" s="500" t="str">
        <f>+'B. Summary of Requirements '!A6</f>
        <v>Salaries and Expenses</v>
      </c>
      <c r="B5" s="499"/>
      <c r="C5" s="499"/>
      <c r="D5" s="499"/>
      <c r="E5" s="499"/>
      <c r="F5" s="499"/>
      <c r="G5" s="499"/>
      <c r="H5" s="499"/>
      <c r="I5" s="499"/>
      <c r="J5" s="499"/>
      <c r="K5" s="56" t="s">
        <v>0</v>
      </c>
    </row>
    <row r="6" spans="1:24" ht="16.5" customHeight="1">
      <c r="A6" s="495" t="s">
        <v>88</v>
      </c>
      <c r="B6" s="496"/>
      <c r="C6" s="496"/>
      <c r="D6" s="496"/>
      <c r="E6" s="496"/>
      <c r="F6" s="496"/>
      <c r="G6" s="496"/>
      <c r="H6" s="496"/>
      <c r="I6" s="496"/>
      <c r="J6" s="496"/>
      <c r="K6" s="56" t="s">
        <v>0</v>
      </c>
    </row>
    <row r="7" spans="1:24" ht="16.5" customHeight="1">
      <c r="A7" s="493"/>
      <c r="B7" s="493"/>
      <c r="C7" s="493"/>
      <c r="D7" s="493"/>
      <c r="E7" s="493"/>
      <c r="F7" s="493"/>
      <c r="G7" s="493"/>
      <c r="H7" s="493"/>
      <c r="I7" s="493"/>
      <c r="J7" s="493"/>
      <c r="K7" s="56" t="s">
        <v>0</v>
      </c>
    </row>
    <row r="8" spans="1:24" ht="16.5" customHeight="1">
      <c r="A8" s="494"/>
      <c r="B8" s="494"/>
      <c r="C8" s="494"/>
      <c r="D8" s="494"/>
      <c r="E8" s="494"/>
      <c r="F8" s="494"/>
      <c r="G8" s="494"/>
      <c r="H8" s="494"/>
      <c r="I8" s="494"/>
      <c r="J8" s="494"/>
      <c r="K8" s="56" t="s">
        <v>0</v>
      </c>
    </row>
    <row r="9" spans="1:24" ht="16.5" customHeight="1">
      <c r="A9" s="490" t="s">
        <v>25</v>
      </c>
      <c r="B9" s="484" t="s">
        <v>181</v>
      </c>
      <c r="C9" s="485"/>
      <c r="D9" s="486"/>
      <c r="E9" s="484" t="s">
        <v>14</v>
      </c>
      <c r="F9" s="485"/>
      <c r="G9" s="485"/>
      <c r="H9" s="484" t="s">
        <v>120</v>
      </c>
      <c r="I9" s="485"/>
      <c r="J9" s="486"/>
      <c r="K9" s="56" t="s">
        <v>0</v>
      </c>
    </row>
    <row r="10" spans="1:24" ht="16.5" customHeight="1">
      <c r="A10" s="491"/>
      <c r="B10" s="487"/>
      <c r="C10" s="488"/>
      <c r="D10" s="489"/>
      <c r="E10" s="487"/>
      <c r="F10" s="488"/>
      <c r="G10" s="488"/>
      <c r="H10" s="487"/>
      <c r="I10" s="488"/>
      <c r="J10" s="489"/>
      <c r="K10" s="56" t="s">
        <v>0</v>
      </c>
    </row>
    <row r="11" spans="1:24" ht="16.5" customHeight="1" thickBot="1">
      <c r="A11" s="492"/>
      <c r="B11" s="187" t="s">
        <v>103</v>
      </c>
      <c r="C11" s="188" t="s">
        <v>29</v>
      </c>
      <c r="D11" s="188" t="s">
        <v>105</v>
      </c>
      <c r="E11" s="187" t="s">
        <v>103</v>
      </c>
      <c r="F11" s="188" t="s">
        <v>29</v>
      </c>
      <c r="G11" s="188" t="s">
        <v>105</v>
      </c>
      <c r="H11" s="187" t="s">
        <v>103</v>
      </c>
      <c r="I11" s="188" t="s">
        <v>29</v>
      </c>
      <c r="J11" s="189" t="s">
        <v>105</v>
      </c>
      <c r="K11" s="56" t="s">
        <v>0</v>
      </c>
    </row>
    <row r="12" spans="1:24" ht="16.5" customHeight="1">
      <c r="A12" s="322" t="s">
        <v>157</v>
      </c>
      <c r="B12" s="167">
        <v>37</v>
      </c>
      <c r="C12" s="119">
        <v>37</v>
      </c>
      <c r="D12" s="119">
        <v>7605</v>
      </c>
      <c r="E12" s="167">
        <v>0</v>
      </c>
      <c r="F12" s="119">
        <v>0</v>
      </c>
      <c r="G12" s="119">
        <v>0</v>
      </c>
      <c r="H12" s="167">
        <f>+B12+E12</f>
        <v>37</v>
      </c>
      <c r="I12" s="119">
        <f>+C12+F12</f>
        <v>37</v>
      </c>
      <c r="J12" s="63">
        <f>+D12+G12</f>
        <v>7605</v>
      </c>
      <c r="K12" s="56" t="s">
        <v>0</v>
      </c>
    </row>
    <row r="13" spans="1:24" ht="16.5" customHeight="1">
      <c r="A13" s="190" t="s">
        <v>110</v>
      </c>
      <c r="B13" s="191">
        <f t="shared" ref="B13:J13" si="0">SUM(B12:B12)</f>
        <v>37</v>
      </c>
      <c r="C13" s="192">
        <f t="shared" si="0"/>
        <v>37</v>
      </c>
      <c r="D13" s="193">
        <f t="shared" si="0"/>
        <v>7605</v>
      </c>
      <c r="E13" s="191">
        <f t="shared" si="0"/>
        <v>0</v>
      </c>
      <c r="F13" s="192">
        <f t="shared" si="0"/>
        <v>0</v>
      </c>
      <c r="G13" s="193">
        <f t="shared" si="0"/>
        <v>0</v>
      </c>
      <c r="H13" s="257">
        <f t="shared" si="0"/>
        <v>37</v>
      </c>
      <c r="I13" s="258">
        <f t="shared" si="0"/>
        <v>37</v>
      </c>
      <c r="J13" s="194">
        <f t="shared" si="0"/>
        <v>7605</v>
      </c>
      <c r="K13" s="56" t="s">
        <v>0</v>
      </c>
    </row>
    <row r="14" spans="1:24" ht="16.5" customHeight="1">
      <c r="A14" s="186" t="s">
        <v>94</v>
      </c>
      <c r="B14" s="165" t="s">
        <v>104</v>
      </c>
      <c r="C14" s="166"/>
      <c r="D14" s="166"/>
      <c r="E14" s="165"/>
      <c r="F14" s="166"/>
      <c r="G14" s="166"/>
      <c r="H14" s="165"/>
      <c r="I14" s="166"/>
      <c r="J14" s="195"/>
      <c r="K14" s="56" t="s">
        <v>0</v>
      </c>
      <c r="L14" s="7"/>
      <c r="M14" s="7"/>
      <c r="N14" s="7"/>
      <c r="O14" s="7"/>
      <c r="P14" s="7"/>
      <c r="Q14" s="7"/>
      <c r="R14" s="7"/>
      <c r="S14" s="7"/>
      <c r="T14" s="7"/>
      <c r="U14" s="7"/>
      <c r="V14" s="7"/>
      <c r="W14" s="7"/>
      <c r="X14" s="7"/>
    </row>
    <row r="15" spans="1:24" ht="16.5" customHeight="1">
      <c r="A15" s="186" t="s">
        <v>93</v>
      </c>
      <c r="B15" s="196"/>
      <c r="C15" s="197">
        <f>SUM(C13:C14)</f>
        <v>37</v>
      </c>
      <c r="D15" s="197"/>
      <c r="E15" s="196"/>
      <c r="F15" s="197">
        <f>+F13+F14</f>
        <v>0</v>
      </c>
      <c r="G15" s="197"/>
      <c r="H15" s="196"/>
      <c r="I15" s="197">
        <f>SUM(I13:I14)</f>
        <v>37</v>
      </c>
      <c r="J15" s="198"/>
      <c r="K15" s="56" t="s">
        <v>0</v>
      </c>
    </row>
    <row r="16" spans="1:24" ht="16.5" customHeight="1">
      <c r="A16" s="199" t="s">
        <v>95</v>
      </c>
      <c r="B16" s="167"/>
      <c r="C16" s="119"/>
      <c r="D16" s="119"/>
      <c r="E16" s="167"/>
      <c r="F16" s="119"/>
      <c r="G16" s="119"/>
      <c r="H16" s="167"/>
      <c r="I16" s="119"/>
      <c r="J16" s="63"/>
      <c r="K16" s="56" t="s">
        <v>0</v>
      </c>
    </row>
    <row r="17" spans="1:11" ht="16.5" customHeight="1">
      <c r="A17" s="200" t="s">
        <v>35</v>
      </c>
      <c r="B17" s="167"/>
      <c r="C17" s="119"/>
      <c r="D17" s="119"/>
      <c r="E17" s="167"/>
      <c r="F17" s="119"/>
      <c r="G17" s="119"/>
      <c r="H17" s="167"/>
      <c r="I17" s="119"/>
      <c r="J17" s="63"/>
      <c r="K17" s="56" t="s">
        <v>0</v>
      </c>
    </row>
    <row r="18" spans="1:11" ht="16.5" customHeight="1">
      <c r="A18" s="201" t="s">
        <v>60</v>
      </c>
      <c r="B18" s="165"/>
      <c r="C18" s="166"/>
      <c r="D18" s="166"/>
      <c r="E18" s="165"/>
      <c r="F18" s="166"/>
      <c r="G18" s="166"/>
      <c r="H18" s="165"/>
      <c r="I18" s="166"/>
      <c r="J18" s="195"/>
      <c r="K18" s="56" t="s">
        <v>0</v>
      </c>
    </row>
    <row r="19" spans="1:11" ht="16.5" customHeight="1">
      <c r="A19" s="186" t="s">
        <v>96</v>
      </c>
      <c r="B19" s="165"/>
      <c r="C19" s="166">
        <f>C18+C17+C15</f>
        <v>37</v>
      </c>
      <c r="D19" s="202"/>
      <c r="E19" s="165"/>
      <c r="F19" s="166">
        <f>F18+F17+F15</f>
        <v>0</v>
      </c>
      <c r="G19" s="202"/>
      <c r="H19" s="165"/>
      <c r="I19" s="166">
        <f>I18+I17+I15</f>
        <v>37</v>
      </c>
      <c r="J19" s="203"/>
      <c r="K19" s="56" t="s">
        <v>0</v>
      </c>
    </row>
    <row r="20" spans="1:11" ht="16.5" customHeight="1">
      <c r="B20" s="1"/>
      <c r="C20" s="1"/>
      <c r="D20" s="1"/>
      <c r="E20" s="1"/>
      <c r="F20" s="1"/>
      <c r="G20" s="1"/>
      <c r="H20" s="1"/>
      <c r="I20" s="1"/>
      <c r="J20" s="1"/>
    </row>
    <row r="21" spans="1:11" ht="16.5" customHeight="1">
      <c r="A21" s="1"/>
      <c r="B21" s="15"/>
      <c r="C21" s="1"/>
      <c r="D21" s="1"/>
      <c r="E21" s="1"/>
      <c r="F21" s="1"/>
      <c r="G21" s="1"/>
      <c r="H21" s="1"/>
      <c r="I21" s="1"/>
      <c r="J21" s="1"/>
      <c r="K21" s="56"/>
    </row>
    <row r="22" spans="1:11" ht="16.5" customHeight="1">
      <c r="A22" s="1"/>
      <c r="B22" s="15"/>
      <c r="C22" s="1"/>
      <c r="D22" s="1"/>
      <c r="E22" s="1"/>
      <c r="F22" s="1"/>
      <c r="G22" s="1"/>
      <c r="H22" s="1"/>
      <c r="I22" s="1"/>
      <c r="J22" s="1"/>
      <c r="K22" s="56"/>
    </row>
    <row r="23" spans="1:11" ht="16.5" customHeight="1">
      <c r="A23" s="1"/>
      <c r="B23" s="15"/>
      <c r="C23" s="1"/>
      <c r="D23" s="1"/>
      <c r="E23" s="1"/>
      <c r="F23" s="1"/>
      <c r="G23" s="1"/>
      <c r="H23" s="1"/>
      <c r="I23" s="1"/>
      <c r="J23" s="1"/>
      <c r="K23" s="56"/>
    </row>
    <row r="24" spans="1:11" ht="16.5" customHeight="1">
      <c r="A24" s="1"/>
      <c r="B24" s="15"/>
      <c r="C24" s="1"/>
      <c r="D24" s="1"/>
      <c r="E24" s="1"/>
      <c r="F24" s="1"/>
      <c r="G24" s="1"/>
      <c r="H24" s="1"/>
      <c r="I24" s="1"/>
      <c r="J24" s="1"/>
      <c r="K24" s="56"/>
    </row>
    <row r="25" spans="1:11" ht="16.5" customHeight="1">
      <c r="A25" s="1"/>
      <c r="B25" s="20"/>
      <c r="C25" s="20"/>
      <c r="D25" s="20"/>
      <c r="E25" s="20"/>
      <c r="F25" s="20"/>
      <c r="G25" s="20"/>
      <c r="H25" s="1"/>
      <c r="I25" s="1"/>
      <c r="J25" s="1"/>
      <c r="K25" s="56"/>
    </row>
    <row r="26" spans="1:11" ht="16.5" customHeight="1">
      <c r="A26" s="174"/>
      <c r="B26" s="1"/>
      <c r="C26" s="1"/>
      <c r="D26" s="1"/>
      <c r="E26" s="1"/>
      <c r="F26" s="1"/>
      <c r="G26" s="1"/>
      <c r="H26" s="1"/>
      <c r="I26" s="1"/>
      <c r="J26" s="1"/>
    </row>
    <row r="27" spans="1:11" ht="16.5" customHeight="1">
      <c r="A27" s="22"/>
      <c r="B27" s="22"/>
      <c r="C27" s="22"/>
      <c r="D27" s="22"/>
      <c r="E27" s="1"/>
      <c r="F27" s="1"/>
      <c r="G27" s="1"/>
      <c r="H27" s="1"/>
      <c r="I27" s="1"/>
      <c r="J27" s="1"/>
      <c r="K27" s="49" t="s">
        <v>15</v>
      </c>
    </row>
    <row r="28" spans="1:11" ht="16.5" customHeight="1"/>
    <row r="29" spans="1:11" ht="16.5" customHeight="1"/>
  </sheetData>
  <customSheetViews>
    <customSheetView guid="{F1D9CDE7-4A05-4779-BF20-1EF46361C4DF}" scale="75" showPageBreaks="1" showGridLines="0" outlineSymbols="0" fitToPage="1" printArea="1" view="pageBreakPreview">
      <selection activeCell="A48" sqref="A48"/>
      <pageMargins left="0.5" right="0.5" top="0.5" bottom="0.55000000000000004" header="0" footer="0"/>
      <printOptions horizontalCentered="1"/>
      <pageSetup firstPageNumber="2" orientation="landscape" useFirstPageNumber="1" horizontalDpi="300" verticalDpi="300" r:id="rId1"/>
      <headerFooter alignWithMargins="0">
        <oddFooter>&amp;C&amp;"Times New Roman,Regular"Exhibit F - Crosswalk of 2011 Availability</oddFooter>
      </headerFooter>
    </customSheetView>
    <customSheetView guid="{12C66D54-5067-4346-818B-6EAB1C8A9183}" scale="75" showPageBreaks="1" showGridLines="0" outlineSymbols="0" fitToPage="1" printArea="1" view="pageBreakPreview">
      <selection activeCell="A36" sqref="A36:O36"/>
      <pageMargins left="0.5" right="0.5" top="0.5" bottom="0.55000000000000004" header="0" footer="0"/>
      <printOptions horizontalCentered="1"/>
      <pageSetup scale="79" firstPageNumber="2" orientation="landscape" useFirstPageNumber="1" horizontalDpi="300" verticalDpi="300" r:id="rId2"/>
      <headerFooter alignWithMargins="0">
        <oddFooter>&amp;C&amp;"Times New Roman,Regular"Exhibit F - Crosswalk of 2011 Availability</oddFooter>
      </headerFooter>
    </customSheetView>
    <customSheetView guid="{3118AF25-8423-420A-806A-487665220C68}" scale="75" showPageBreaks="1" showGridLines="0" outlineSymbols="0" fitToPage="1" printArea="1" view="pageBreakPreview">
      <selection activeCell="N22" sqref="N22"/>
      <pageMargins left="0.5" right="0.5" top="0.5" bottom="0.55000000000000004" header="0" footer="0"/>
      <printOptions horizontalCentered="1"/>
      <pageSetup scale="79" firstPageNumber="2" orientation="landscape" useFirstPageNumber="1" horizontalDpi="300" verticalDpi="300" r:id="rId3"/>
      <headerFooter alignWithMargins="0">
        <oddFooter>&amp;C&amp;"Times New Roman,Regular"Exhibit F - Crosswalk of 2011 Availability</oddFooter>
      </headerFooter>
    </customSheetView>
    <customSheetView guid="{56C0A34E-45B4-448B-85E5-70B3A8E63333}" scale="75" showPageBreaks="1" showGridLines="0" outlineSymbols="0" fitToPage="1" printArea="1" view="pageBreakPreview">
      <selection activeCell="S30" sqref="S30"/>
      <pageMargins left="0.5" right="0.5" top="0.5" bottom="0.55000000000000004" header="0" footer="0"/>
      <printOptions horizontalCentered="1"/>
      <pageSetup scale="68" firstPageNumber="2" orientation="landscape" useFirstPageNumber="1" horizontalDpi="300" verticalDpi="300" r:id="rId4"/>
      <headerFooter alignWithMargins="0">
        <oddFooter>&amp;C&amp;"Times New Roman,Regular"Exhibit F - Crosswalk of 2011 Availability</oddFooter>
      </headerFooter>
    </customSheetView>
    <customSheetView guid="{4148B88B-8ED7-4FDE-9459-DEB244AD0552}" scale="75" showPageBreaks="1" showGridLines="0" outlineSymbols="0" fitToPage="1" printArea="1" hiddenColumns="1" view="pageBreakPreview">
      <selection activeCell="L12" sqref="L12"/>
      <pageMargins left="0.5" right="0.5" top="0.5" bottom="0.55000000000000004" header="0" footer="0"/>
      <printOptions horizontalCentered="1"/>
      <pageSetup scale="79" firstPageNumber="2" orientation="landscape" useFirstPageNumber="1" horizontalDpi="300" verticalDpi="300" r:id="rId5"/>
      <headerFooter alignWithMargins="0">
        <oddFooter>&amp;C&amp;"Times New Roman,Regular"Exhibit F - Crosswalk of 2011 Availability</oddFooter>
      </headerFooter>
    </customSheetView>
    <customSheetView guid="{31F4D075-7874-4A95-8AC7-437DF8E464F7}" scale="75" showPageBreaks="1" showGridLines="0" outlineSymbols="0" fitToPage="1" printArea="1" view="pageBreakPreview">
      <selection activeCell="A12" sqref="A12"/>
      <pageMargins left="0.5" right="0.5" top="0.5" bottom="0.55000000000000004" header="0" footer="0"/>
      <printOptions horizontalCentered="1"/>
      <pageSetup firstPageNumber="2" orientation="landscape" useFirstPageNumber="1" horizontalDpi="300" verticalDpi="300" r:id="rId6"/>
      <headerFooter alignWithMargins="0">
        <oddFooter>&amp;C&amp;"Times New Roman,Regular"Exhibit F - Crosswalk of 2011 Availability</oddFooter>
      </headerFooter>
    </customSheetView>
  </customSheetViews>
  <mergeCells count="12">
    <mergeCell ref="A2:J2"/>
    <mergeCell ref="A6:J6"/>
    <mergeCell ref="A1:J1"/>
    <mergeCell ref="A3:J3"/>
    <mergeCell ref="A4:J4"/>
    <mergeCell ref="A5:J5"/>
    <mergeCell ref="H9:J10"/>
    <mergeCell ref="E9:G10"/>
    <mergeCell ref="B9:D10"/>
    <mergeCell ref="A9:A11"/>
    <mergeCell ref="A7:J7"/>
    <mergeCell ref="A8:J8"/>
  </mergeCells>
  <phoneticPr fontId="0" type="noConversion"/>
  <printOptions horizontalCentered="1"/>
  <pageMargins left="0.5" right="0.5" top="0.5" bottom="0.55000000000000004" header="0" footer="0"/>
  <pageSetup firstPageNumber="2" orientation="landscape" useFirstPageNumber="1" horizontalDpi="300" verticalDpi="300" r:id="rId7"/>
  <headerFooter alignWithMargins="0">
    <oddFooter>&amp;C&amp;"Times New Roman,Regular"Exhibit F - Crosswalk of 2011 Availability</oddFooter>
  </headerFooter>
  <ignoredErrors>
    <ignoredError sqref="I13 D13" formula="1"/>
  </ignoredErrors>
</worksheet>
</file>

<file path=xl/worksheets/sheet7.xml><?xml version="1.0" encoding="utf-8"?>
<worksheet xmlns="http://schemas.openxmlformats.org/spreadsheetml/2006/main" xmlns:r="http://schemas.openxmlformats.org/officeDocument/2006/relationships">
  <sheetPr>
    <pageSetUpPr fitToPage="1"/>
  </sheetPr>
  <dimension ref="A1:O20"/>
  <sheetViews>
    <sheetView view="pageBreakPreview" zoomScale="75" zoomScaleNormal="100" zoomScaleSheetLayoutView="75" workbookViewId="0">
      <selection activeCell="O22" sqref="O22"/>
    </sheetView>
  </sheetViews>
  <sheetFormatPr defaultRowHeight="15"/>
  <cols>
    <col min="1" max="1" width="35.21875" customWidth="1"/>
    <col min="5" max="5" width="8.88671875" hidden="1" customWidth="1"/>
    <col min="6" max="6" width="8.88671875" style="240" hidden="1" customWidth="1"/>
    <col min="7" max="7" width="8.88671875" hidden="1" customWidth="1"/>
  </cols>
  <sheetData>
    <row r="1" spans="1:15" ht="20.25">
      <c r="A1" s="439" t="s">
        <v>156</v>
      </c>
      <c r="B1" s="497"/>
      <c r="C1" s="497"/>
      <c r="D1" s="497"/>
      <c r="E1" s="497"/>
      <c r="F1" s="497"/>
      <c r="G1" s="497"/>
      <c r="H1" s="497"/>
      <c r="I1" s="497"/>
      <c r="J1" s="497"/>
      <c r="K1" s="497"/>
      <c r="L1" s="497"/>
      <c r="M1" s="497"/>
      <c r="N1" s="56" t="s">
        <v>0</v>
      </c>
      <c r="O1" s="6"/>
    </row>
    <row r="2" spans="1:15" ht="15.75">
      <c r="A2" s="493"/>
      <c r="B2" s="493"/>
      <c r="C2" s="493"/>
      <c r="D2" s="493"/>
      <c r="E2" s="493"/>
      <c r="F2" s="493"/>
      <c r="G2" s="493"/>
      <c r="H2" s="493"/>
      <c r="I2" s="493"/>
      <c r="J2" s="493"/>
      <c r="K2" s="493"/>
      <c r="L2" s="493"/>
      <c r="M2" s="493"/>
      <c r="N2" s="56" t="s">
        <v>0</v>
      </c>
      <c r="O2" s="6"/>
    </row>
    <row r="3" spans="1:15" ht="18.75">
      <c r="A3" s="498" t="s">
        <v>137</v>
      </c>
      <c r="B3" s="499"/>
      <c r="C3" s="499"/>
      <c r="D3" s="499"/>
      <c r="E3" s="499"/>
      <c r="F3" s="499"/>
      <c r="G3" s="499"/>
      <c r="H3" s="499"/>
      <c r="I3" s="499"/>
      <c r="J3" s="499"/>
      <c r="K3" s="499"/>
      <c r="L3" s="499"/>
      <c r="M3" s="499"/>
      <c r="N3" s="56" t="s">
        <v>0</v>
      </c>
      <c r="O3" s="6"/>
    </row>
    <row r="4" spans="1:15" ht="16.5">
      <c r="A4" s="500" t="str">
        <f>+'B. Summary of Requirements '!A5</f>
        <v>Office of Legal Counsel</v>
      </c>
      <c r="B4" s="496"/>
      <c r="C4" s="496"/>
      <c r="D4" s="496"/>
      <c r="E4" s="496"/>
      <c r="F4" s="496"/>
      <c r="G4" s="496"/>
      <c r="H4" s="496"/>
      <c r="I4" s="496"/>
      <c r="J4" s="496"/>
      <c r="K4" s="496"/>
      <c r="L4" s="496"/>
      <c r="M4" s="496"/>
      <c r="N4" s="56" t="s">
        <v>0</v>
      </c>
      <c r="O4" s="6"/>
    </row>
    <row r="5" spans="1:15" ht="16.5">
      <c r="A5" s="500" t="str">
        <f>+'B. Summary of Requirements '!A6</f>
        <v>Salaries and Expenses</v>
      </c>
      <c r="B5" s="499"/>
      <c r="C5" s="499"/>
      <c r="D5" s="499"/>
      <c r="E5" s="499"/>
      <c r="F5" s="499"/>
      <c r="G5" s="499"/>
      <c r="H5" s="499"/>
      <c r="I5" s="499"/>
      <c r="J5" s="499"/>
      <c r="K5" s="499"/>
      <c r="L5" s="499"/>
      <c r="M5" s="499"/>
      <c r="N5" s="56" t="s">
        <v>0</v>
      </c>
      <c r="O5" s="6"/>
    </row>
    <row r="6" spans="1:15" ht="15.75">
      <c r="A6" s="495" t="s">
        <v>88</v>
      </c>
      <c r="B6" s="496"/>
      <c r="C6" s="496"/>
      <c r="D6" s="496"/>
      <c r="E6" s="496"/>
      <c r="F6" s="496"/>
      <c r="G6" s="496"/>
      <c r="H6" s="496"/>
      <c r="I6" s="496"/>
      <c r="J6" s="496"/>
      <c r="K6" s="496"/>
      <c r="L6" s="496"/>
      <c r="M6" s="496"/>
      <c r="N6" s="56" t="s">
        <v>0</v>
      </c>
      <c r="O6" s="6"/>
    </row>
    <row r="7" spans="1:15" ht="15.75">
      <c r="A7" s="493"/>
      <c r="B7" s="493"/>
      <c r="C7" s="493"/>
      <c r="D7" s="493"/>
      <c r="E7" s="493"/>
      <c r="F7" s="493"/>
      <c r="G7" s="493"/>
      <c r="H7" s="493"/>
      <c r="I7" s="493"/>
      <c r="J7" s="493"/>
      <c r="K7" s="493"/>
      <c r="L7" s="493"/>
      <c r="M7" s="493"/>
      <c r="N7" s="56" t="s">
        <v>0</v>
      </c>
      <c r="O7" s="6"/>
    </row>
    <row r="8" spans="1:15" ht="15.75">
      <c r="A8" s="494"/>
      <c r="B8" s="494"/>
      <c r="C8" s="494"/>
      <c r="D8" s="494"/>
      <c r="E8" s="494"/>
      <c r="F8" s="494"/>
      <c r="G8" s="494"/>
      <c r="H8" s="494"/>
      <c r="I8" s="494"/>
      <c r="J8" s="494"/>
      <c r="K8" s="494"/>
      <c r="L8" s="494"/>
      <c r="M8" s="494"/>
      <c r="N8" s="56" t="s">
        <v>0</v>
      </c>
      <c r="O8" s="6"/>
    </row>
    <row r="9" spans="1:15" ht="15.75" customHeight="1">
      <c r="A9" s="490" t="s">
        <v>25</v>
      </c>
      <c r="B9" s="484" t="s">
        <v>182</v>
      </c>
      <c r="C9" s="485"/>
      <c r="D9" s="486"/>
      <c r="E9" s="501" t="s">
        <v>100</v>
      </c>
      <c r="F9" s="502"/>
      <c r="G9" s="503"/>
      <c r="H9" s="484" t="s">
        <v>14</v>
      </c>
      <c r="I9" s="485"/>
      <c r="J9" s="486"/>
      <c r="K9" s="484" t="s">
        <v>136</v>
      </c>
      <c r="L9" s="485"/>
      <c r="M9" s="486"/>
      <c r="N9" s="56" t="s">
        <v>0</v>
      </c>
      <c r="O9" s="6"/>
    </row>
    <row r="10" spans="1:15" ht="15.75">
      <c r="A10" s="491"/>
      <c r="B10" s="487"/>
      <c r="C10" s="488"/>
      <c r="D10" s="489"/>
      <c r="E10" s="504"/>
      <c r="F10" s="505"/>
      <c r="G10" s="506"/>
      <c r="H10" s="487"/>
      <c r="I10" s="488"/>
      <c r="J10" s="489"/>
      <c r="K10" s="487"/>
      <c r="L10" s="488"/>
      <c r="M10" s="489"/>
      <c r="N10" s="56" t="s">
        <v>0</v>
      </c>
      <c r="O10" s="6"/>
    </row>
    <row r="11" spans="1:15" ht="16.5" thickBot="1">
      <c r="A11" s="492"/>
      <c r="B11" s="187" t="s">
        <v>103</v>
      </c>
      <c r="C11" s="188" t="s">
        <v>29</v>
      </c>
      <c r="D11" s="188" t="s">
        <v>105</v>
      </c>
      <c r="E11" s="187" t="s">
        <v>103</v>
      </c>
      <c r="F11" s="188" t="s">
        <v>29</v>
      </c>
      <c r="G11" s="188" t="s">
        <v>105</v>
      </c>
      <c r="H11" s="187" t="s">
        <v>103</v>
      </c>
      <c r="I11" s="188" t="s">
        <v>29</v>
      </c>
      <c r="J11" s="188" t="s">
        <v>105</v>
      </c>
      <c r="K11" s="187" t="s">
        <v>103</v>
      </c>
      <c r="L11" s="188" t="s">
        <v>29</v>
      </c>
      <c r="M11" s="189" t="s">
        <v>105</v>
      </c>
      <c r="N11" s="56" t="s">
        <v>0</v>
      </c>
      <c r="O11" s="6"/>
    </row>
    <row r="12" spans="1:15" ht="15.75">
      <c r="A12" s="322" t="s">
        <v>157</v>
      </c>
      <c r="B12" s="167">
        <v>37</v>
      </c>
      <c r="C12" s="119">
        <v>37</v>
      </c>
      <c r="D12" s="119">
        <v>7605</v>
      </c>
      <c r="E12" s="167"/>
      <c r="F12" s="119"/>
      <c r="G12" s="119"/>
      <c r="H12" s="167">
        <v>0</v>
      </c>
      <c r="I12" s="119">
        <v>0</v>
      </c>
      <c r="J12" s="119">
        <v>0</v>
      </c>
      <c r="K12" s="167">
        <f>+B12+H12</f>
        <v>37</v>
      </c>
      <c r="L12" s="119">
        <f>+C12+I12</f>
        <v>37</v>
      </c>
      <c r="M12" s="63">
        <f>+D12+J12</f>
        <v>7605</v>
      </c>
      <c r="N12" s="56" t="s">
        <v>0</v>
      </c>
      <c r="O12" s="6"/>
    </row>
    <row r="13" spans="1:15" ht="15.75">
      <c r="A13" s="190" t="s">
        <v>110</v>
      </c>
      <c r="B13" s="191">
        <f t="shared" ref="B13:M13" si="0">SUM(B12:B12)</f>
        <v>37</v>
      </c>
      <c r="C13" s="192">
        <f t="shared" si="0"/>
        <v>37</v>
      </c>
      <c r="D13" s="193">
        <f t="shared" si="0"/>
        <v>7605</v>
      </c>
      <c r="E13" s="191">
        <f t="shared" si="0"/>
        <v>0</v>
      </c>
      <c r="F13" s="192">
        <f t="shared" si="0"/>
        <v>0</v>
      </c>
      <c r="G13" s="193">
        <f t="shared" si="0"/>
        <v>0</v>
      </c>
      <c r="H13" s="191">
        <f t="shared" si="0"/>
        <v>0</v>
      </c>
      <c r="I13" s="192">
        <f t="shared" si="0"/>
        <v>0</v>
      </c>
      <c r="J13" s="193">
        <f t="shared" si="0"/>
        <v>0</v>
      </c>
      <c r="K13" s="191">
        <f t="shared" si="0"/>
        <v>37</v>
      </c>
      <c r="L13" s="192">
        <f t="shared" si="0"/>
        <v>37</v>
      </c>
      <c r="M13" s="194">
        <f t="shared" si="0"/>
        <v>7605</v>
      </c>
      <c r="N13" s="56" t="s">
        <v>0</v>
      </c>
      <c r="O13" s="6"/>
    </row>
    <row r="14" spans="1:15" ht="15.75">
      <c r="A14" s="186" t="s">
        <v>94</v>
      </c>
      <c r="B14" s="165" t="s">
        <v>104</v>
      </c>
      <c r="C14" s="166"/>
      <c r="D14" s="166"/>
      <c r="E14" s="165"/>
      <c r="F14" s="166"/>
      <c r="G14" s="166"/>
      <c r="H14" s="165"/>
      <c r="I14" s="166"/>
      <c r="J14" s="166"/>
      <c r="K14" s="165"/>
      <c r="L14" s="166">
        <v>0</v>
      </c>
      <c r="M14" s="195"/>
      <c r="N14" s="56" t="s">
        <v>0</v>
      </c>
      <c r="O14" s="7"/>
    </row>
    <row r="15" spans="1:15" ht="15.75">
      <c r="A15" s="186" t="s">
        <v>93</v>
      </c>
      <c r="B15" s="196"/>
      <c r="C15" s="197">
        <f>SUM(C13:C14)</f>
        <v>37</v>
      </c>
      <c r="D15" s="197"/>
      <c r="E15" s="196"/>
      <c r="F15" s="197">
        <f>+F13+F14</f>
        <v>0</v>
      </c>
      <c r="G15" s="197"/>
      <c r="H15" s="196"/>
      <c r="I15" s="197">
        <f>+I13+I14</f>
        <v>0</v>
      </c>
      <c r="J15" s="197"/>
      <c r="K15" s="196"/>
      <c r="L15" s="197">
        <f>SUM(L13:L14)</f>
        <v>37</v>
      </c>
      <c r="M15" s="198"/>
      <c r="N15" s="56" t="s">
        <v>0</v>
      </c>
      <c r="O15" s="6"/>
    </row>
    <row r="16" spans="1:15" ht="15.75">
      <c r="A16" s="199" t="s">
        <v>95</v>
      </c>
      <c r="B16" s="167"/>
      <c r="C16" s="119"/>
      <c r="D16" s="119"/>
      <c r="E16" s="167"/>
      <c r="F16" s="119"/>
      <c r="G16" s="119"/>
      <c r="H16" s="167"/>
      <c r="I16" s="119"/>
      <c r="J16" s="119"/>
      <c r="K16" s="167"/>
      <c r="L16" s="119"/>
      <c r="M16" s="63"/>
      <c r="N16" s="56" t="s">
        <v>0</v>
      </c>
      <c r="O16" s="6"/>
    </row>
    <row r="17" spans="1:15" ht="15.75">
      <c r="A17" s="200" t="s">
        <v>35</v>
      </c>
      <c r="B17" s="167"/>
      <c r="C17" s="119">
        <v>0</v>
      </c>
      <c r="D17" s="119"/>
      <c r="E17" s="167"/>
      <c r="F17" s="119">
        <v>0</v>
      </c>
      <c r="G17" s="119"/>
      <c r="H17" s="167"/>
      <c r="I17" s="119">
        <v>0</v>
      </c>
      <c r="J17" s="119"/>
      <c r="K17" s="167"/>
      <c r="L17" s="119">
        <v>0</v>
      </c>
      <c r="M17" s="63"/>
      <c r="N17" s="56" t="s">
        <v>0</v>
      </c>
      <c r="O17" s="6"/>
    </row>
    <row r="18" spans="1:15" ht="15.75">
      <c r="A18" s="201" t="s">
        <v>60</v>
      </c>
      <c r="B18" s="165"/>
      <c r="C18" s="166">
        <v>0</v>
      </c>
      <c r="D18" s="166"/>
      <c r="E18" s="165"/>
      <c r="F18" s="166">
        <v>0</v>
      </c>
      <c r="G18" s="166"/>
      <c r="H18" s="165"/>
      <c r="I18" s="166">
        <v>0</v>
      </c>
      <c r="J18" s="166"/>
      <c r="K18" s="165"/>
      <c r="L18" s="166">
        <v>0</v>
      </c>
      <c r="M18" s="195"/>
      <c r="N18" s="56" t="s">
        <v>0</v>
      </c>
      <c r="O18" s="6"/>
    </row>
    <row r="19" spans="1:15" ht="15.75">
      <c r="A19" s="186" t="s">
        <v>96</v>
      </c>
      <c r="B19" s="165"/>
      <c r="C19" s="166">
        <f>C18+C17+C15</f>
        <v>37</v>
      </c>
      <c r="D19" s="202"/>
      <c r="E19" s="165"/>
      <c r="F19" s="166">
        <f>F18+F17+F15</f>
        <v>0</v>
      </c>
      <c r="G19" s="202"/>
      <c r="H19" s="165"/>
      <c r="I19" s="166">
        <f>I18+I17+I15</f>
        <v>0</v>
      </c>
      <c r="J19" s="202"/>
      <c r="K19" s="165"/>
      <c r="L19" s="166">
        <f>L18+L17+L15</f>
        <v>37</v>
      </c>
      <c r="M19" s="203"/>
      <c r="N19" s="56" t="s">
        <v>0</v>
      </c>
      <c r="O19" s="6"/>
    </row>
    <row r="20" spans="1:15" ht="15.75">
      <c r="A20" s="6"/>
      <c r="B20" s="1"/>
      <c r="C20" s="1"/>
      <c r="D20" s="1"/>
      <c r="E20" s="1"/>
      <c r="F20" s="1"/>
      <c r="G20" s="1"/>
      <c r="H20" s="1"/>
      <c r="I20" s="1"/>
      <c r="J20" s="1"/>
      <c r="K20" s="1"/>
      <c r="L20" s="1"/>
      <c r="M20" s="1"/>
      <c r="N20" s="49" t="s">
        <v>15</v>
      </c>
      <c r="O20" s="6"/>
    </row>
  </sheetData>
  <customSheetViews>
    <customSheetView guid="{F1D9CDE7-4A05-4779-BF20-1EF46361C4DF}" scale="75" showPageBreaks="1" fitToPage="1" printArea="1" hiddenColumns="1" view="pageBreakPreview">
      <selection activeCell="O30" sqref="O30"/>
      <pageMargins left="0.75" right="0.75" top="1" bottom="1" header="0.5" footer="0.5"/>
      <pageSetup scale="88" orientation="landscape" r:id="rId1"/>
      <headerFooter alignWithMargins="0">
        <oddFooter>&amp;C&amp;"Times New Roman,Regular"Exhibit G:  Crosswalk of 2012 Availability</oddFooter>
      </headerFooter>
    </customSheetView>
    <customSheetView guid="{12C66D54-5067-4346-818B-6EAB1C8A9183}" scale="75" showPageBreaks="1" fitToPage="1" printArea="1" hiddenColumns="1" view="pageBreakPreview">
      <selection activeCell="M44" sqref="M44"/>
      <pageMargins left="0.75" right="0.75" top="1" bottom="1" header="0.5" footer="0.5"/>
      <pageSetup scale="62" orientation="landscape" r:id="rId2"/>
      <headerFooter alignWithMargins="0">
        <oddFooter>&amp;C&amp;"Times New Roman,Regular"Exhibit G:  Crosswalk of 2012 Availability</oddFooter>
      </headerFooter>
    </customSheetView>
    <customSheetView guid="{3118AF25-8423-420A-806A-487665220C68}" scale="75" showPageBreaks="1" fitToPage="1" printArea="1" hiddenColumns="1" view="pageBreakPreview">
      <selection activeCell="R16" sqref="R16"/>
      <pageMargins left="0.75" right="0.75" top="1" bottom="1" header="0.5" footer="0.5"/>
      <pageSetup scale="62" orientation="landscape" r:id="rId3"/>
      <headerFooter alignWithMargins="0">
        <oddFooter>&amp;C&amp;"Times New Roman,Regular"Exhibit G:  Crosswalk of 2012 Availability</oddFooter>
      </headerFooter>
    </customSheetView>
    <customSheetView guid="{56C0A34E-45B4-448B-85E5-70B3A8E63333}" scale="75" showPageBreaks="1" fitToPage="1" printArea="1" view="pageBreakPreview">
      <selection activeCell="E13" sqref="E13"/>
      <pageMargins left="0.75" right="0.75" top="1" bottom="1" header="0.5" footer="0.5"/>
      <pageSetup scale="54" orientation="landscape" r:id="rId4"/>
      <headerFooter alignWithMargins="0">
        <oddFooter>&amp;C&amp;"Times New Roman,Regular"Exhibit G:  Crosswalk of 2012 Availability</oddFooter>
      </headerFooter>
    </customSheetView>
    <customSheetView guid="{4148B88B-8ED7-4FDE-9459-DEB244AD0552}" scale="75" showPageBreaks="1" fitToPage="1" printArea="1" hiddenColumns="1" view="pageBreakPreview">
      <selection activeCell="N11" sqref="N11"/>
      <pageMargins left="0.75" right="0.75" top="1" bottom="1" header="0.5" footer="0.5"/>
      <pageSetup scale="62" orientation="landscape" r:id="rId5"/>
      <headerFooter alignWithMargins="0">
        <oddFooter>&amp;C&amp;"Times New Roman,Regular"Exhibit G:  Crosswalk of 2012 Availability</oddFooter>
      </headerFooter>
    </customSheetView>
    <customSheetView guid="{31F4D075-7874-4A95-8AC7-437DF8E464F7}" scale="75" showPageBreaks="1" fitToPage="1" printArea="1" hiddenColumns="1" view="pageBreakPreview">
      <selection activeCell="O30" sqref="O30"/>
      <pageMargins left="0.75" right="0.75" top="1" bottom="1" header="0.5" footer="0.5"/>
      <pageSetup scale="85" orientation="landscape" r:id="rId6"/>
      <headerFooter alignWithMargins="0">
        <oddFooter>&amp;C&amp;"Times New Roman,Regular"Exhibit G:  Crosswalk of 2012 Availability</oddFooter>
      </headerFooter>
    </customSheetView>
  </customSheetViews>
  <mergeCells count="13">
    <mergeCell ref="B9:D10"/>
    <mergeCell ref="E9:G10"/>
    <mergeCell ref="H9:J10"/>
    <mergeCell ref="A1:M1"/>
    <mergeCell ref="A2:M2"/>
    <mergeCell ref="A3:M3"/>
    <mergeCell ref="A4:M4"/>
    <mergeCell ref="A5:M5"/>
    <mergeCell ref="K9:M10"/>
    <mergeCell ref="A6:M6"/>
    <mergeCell ref="A7:M7"/>
    <mergeCell ref="A8:M8"/>
    <mergeCell ref="A9:A11"/>
  </mergeCells>
  <phoneticPr fontId="38" type="noConversion"/>
  <pageMargins left="0.75" right="0.75" top="1" bottom="1" header="0.5" footer="0.5"/>
  <pageSetup scale="88" orientation="landscape" r:id="rId7"/>
  <headerFooter alignWithMargins="0">
    <oddFooter>&amp;C&amp;"Times New Roman,Regular"Exhibit G:  Crosswalk of 2012 Availability</oddFooter>
  </headerFooter>
</worksheet>
</file>

<file path=xl/worksheets/sheet8.xml><?xml version="1.0" encoding="utf-8"?>
<worksheet xmlns="http://schemas.openxmlformats.org/spreadsheetml/2006/main" xmlns:r="http://schemas.openxmlformats.org/officeDocument/2006/relationships">
  <sheetPr codeName="Sheet14">
    <pageSetUpPr fitToPage="1"/>
  </sheetPr>
  <dimension ref="A1:N19"/>
  <sheetViews>
    <sheetView view="pageBreakPreview" zoomScale="75" zoomScaleNormal="75" zoomScaleSheetLayoutView="75" workbookViewId="0">
      <pane xSplit="1" ySplit="11" topLeftCell="B12" activePane="bottomRight" state="frozen"/>
      <selection pane="topRight" activeCell="B1" sqref="B1"/>
      <selection pane="bottomLeft" activeCell="A12" sqref="A12"/>
      <selection pane="bottomRight" activeCell="N16" sqref="N16"/>
    </sheetView>
  </sheetViews>
  <sheetFormatPr defaultColWidth="8.88671875" defaultRowHeight="15"/>
  <cols>
    <col min="1" max="1" width="30.44140625" style="8" customWidth="1"/>
    <col min="2" max="2" width="10.77734375" style="8" customWidth="1"/>
    <col min="3" max="3" width="12.6640625" style="8" customWidth="1"/>
    <col min="4" max="4" width="10.88671875" style="8" customWidth="1"/>
    <col min="5" max="5" width="12.5546875" style="8" customWidth="1"/>
    <col min="6" max="6" width="9.77734375" style="8" customWidth="1"/>
    <col min="7" max="7" width="12" style="8" customWidth="1"/>
    <col min="8" max="9" width="9.77734375" style="8" customWidth="1"/>
    <col min="10" max="10" width="10.33203125" style="8" customWidth="1"/>
    <col min="11" max="11" width="13" style="8" customWidth="1"/>
    <col min="12" max="12" width="1.109375" style="54" customWidth="1"/>
    <col min="13" max="16384" width="8.88671875" style="8"/>
  </cols>
  <sheetData>
    <row r="1" spans="1:14" ht="20.25">
      <c r="A1" s="415" t="s">
        <v>20</v>
      </c>
      <c r="B1" s="507"/>
      <c r="C1" s="507"/>
      <c r="D1" s="507"/>
      <c r="E1" s="507"/>
      <c r="F1" s="507"/>
      <c r="G1" s="507"/>
      <c r="H1" s="507"/>
      <c r="I1" s="507"/>
      <c r="J1" s="507"/>
      <c r="K1" s="507"/>
      <c r="L1" s="54" t="s">
        <v>0</v>
      </c>
    </row>
    <row r="2" spans="1:14" ht="20.25">
      <c r="A2" s="512"/>
      <c r="B2" s="512"/>
      <c r="C2" s="512"/>
      <c r="D2" s="512"/>
      <c r="E2" s="512"/>
      <c r="F2" s="512"/>
      <c r="G2" s="512"/>
      <c r="H2" s="512"/>
      <c r="I2" s="512"/>
      <c r="J2" s="512"/>
      <c r="K2" s="440"/>
      <c r="L2" s="54" t="s">
        <v>0</v>
      </c>
    </row>
    <row r="3" spans="1:14" ht="12.6" customHeight="1">
      <c r="A3" s="512"/>
      <c r="B3" s="512"/>
      <c r="C3" s="512"/>
      <c r="D3" s="512"/>
      <c r="E3" s="512"/>
      <c r="F3" s="512"/>
      <c r="G3" s="512"/>
      <c r="H3" s="512"/>
      <c r="I3" s="512"/>
      <c r="J3" s="512"/>
      <c r="K3" s="440"/>
      <c r="L3" s="54" t="s">
        <v>0</v>
      </c>
    </row>
    <row r="4" spans="1:14" ht="18.75">
      <c r="A4" s="508" t="s">
        <v>31</v>
      </c>
      <c r="B4" s="509"/>
      <c r="C4" s="509"/>
      <c r="D4" s="509"/>
      <c r="E4" s="509"/>
      <c r="F4" s="509"/>
      <c r="G4" s="509"/>
      <c r="H4" s="509"/>
      <c r="I4" s="509"/>
      <c r="J4" s="509"/>
      <c r="K4" s="509"/>
      <c r="L4" s="54" t="s">
        <v>0</v>
      </c>
    </row>
    <row r="5" spans="1:14" ht="16.5">
      <c r="A5" s="510" t="str">
        <f>+'B. Summary of Requirements '!A5</f>
        <v>Office of Legal Counsel</v>
      </c>
      <c r="B5" s="509"/>
      <c r="C5" s="509"/>
      <c r="D5" s="509"/>
      <c r="E5" s="509"/>
      <c r="F5" s="509"/>
      <c r="G5" s="509"/>
      <c r="H5" s="509"/>
      <c r="I5" s="509"/>
      <c r="J5" s="509"/>
      <c r="K5" s="509"/>
      <c r="L5" s="54" t="s">
        <v>0</v>
      </c>
    </row>
    <row r="6" spans="1:14" ht="16.5">
      <c r="A6" s="511" t="str">
        <f>+'B. Summary of Requirements '!A6</f>
        <v>Salaries and Expenses</v>
      </c>
      <c r="B6" s="509"/>
      <c r="C6" s="509"/>
      <c r="D6" s="509"/>
      <c r="E6" s="509"/>
      <c r="F6" s="509"/>
      <c r="G6" s="509"/>
      <c r="H6" s="509"/>
      <c r="I6" s="509"/>
      <c r="J6" s="509"/>
      <c r="K6" s="509"/>
      <c r="L6" s="54" t="s">
        <v>0</v>
      </c>
    </row>
    <row r="7" spans="1:14" ht="15.75">
      <c r="A7" s="515"/>
      <c r="B7" s="515"/>
      <c r="C7" s="515"/>
      <c r="D7" s="515"/>
      <c r="E7" s="515"/>
      <c r="F7" s="515"/>
      <c r="G7" s="515"/>
      <c r="H7" s="515"/>
      <c r="I7" s="515"/>
      <c r="J7" s="515"/>
      <c r="K7" s="515"/>
      <c r="L7" s="54" t="s">
        <v>0</v>
      </c>
    </row>
    <row r="8" spans="1:14">
      <c r="A8" s="516"/>
      <c r="B8" s="516"/>
      <c r="C8" s="516"/>
      <c r="D8" s="516"/>
      <c r="E8" s="516"/>
      <c r="F8" s="516"/>
      <c r="G8" s="516"/>
      <c r="H8" s="516"/>
      <c r="I8" s="516"/>
      <c r="J8" s="516"/>
      <c r="K8" s="516"/>
      <c r="L8" s="54" t="s">
        <v>0</v>
      </c>
    </row>
    <row r="9" spans="1:14" ht="40.5" customHeight="1">
      <c r="A9" s="529" t="s">
        <v>32</v>
      </c>
      <c r="B9" s="524" t="s">
        <v>148</v>
      </c>
      <c r="C9" s="525"/>
      <c r="D9" s="524" t="s">
        <v>142</v>
      </c>
      <c r="E9" s="525"/>
      <c r="F9" s="521" t="s">
        <v>134</v>
      </c>
      <c r="G9" s="522"/>
      <c r="H9" s="522"/>
      <c r="I9" s="522"/>
      <c r="J9" s="522"/>
      <c r="K9" s="523"/>
      <c r="L9" s="54" t="s">
        <v>0</v>
      </c>
    </row>
    <row r="10" spans="1:14">
      <c r="A10" s="530"/>
      <c r="B10" s="517" t="s">
        <v>18</v>
      </c>
      <c r="C10" s="517" t="s">
        <v>19</v>
      </c>
      <c r="D10" s="517" t="s">
        <v>18</v>
      </c>
      <c r="E10" s="517" t="s">
        <v>19</v>
      </c>
      <c r="F10" s="519" t="s">
        <v>8</v>
      </c>
      <c r="G10" s="513" t="s">
        <v>79</v>
      </c>
      <c r="H10" s="513" t="s">
        <v>16</v>
      </c>
      <c r="I10" s="513" t="s">
        <v>17</v>
      </c>
      <c r="J10" s="527" t="s">
        <v>18</v>
      </c>
      <c r="K10" s="519" t="s">
        <v>19</v>
      </c>
      <c r="L10" s="54" t="s">
        <v>0</v>
      </c>
    </row>
    <row r="11" spans="1:14" ht="27" customHeight="1">
      <c r="A11" s="531"/>
      <c r="B11" s="518"/>
      <c r="C11" s="518"/>
      <c r="D11" s="518"/>
      <c r="E11" s="518"/>
      <c r="F11" s="520"/>
      <c r="G11" s="514"/>
      <c r="H11" s="514"/>
      <c r="I11" s="514"/>
      <c r="J11" s="528"/>
      <c r="K11" s="526"/>
      <c r="L11" s="54" t="s">
        <v>0</v>
      </c>
    </row>
    <row r="12" spans="1:14">
      <c r="A12" s="276" t="s">
        <v>107</v>
      </c>
      <c r="B12" s="277">
        <v>8</v>
      </c>
      <c r="C12" s="277">
        <v>0</v>
      </c>
      <c r="D12" s="277">
        <v>8</v>
      </c>
      <c r="E12" s="277">
        <v>0</v>
      </c>
      <c r="F12" s="277">
        <v>0</v>
      </c>
      <c r="G12" s="277">
        <v>0</v>
      </c>
      <c r="H12" s="277">
        <v>0</v>
      </c>
      <c r="I12" s="277">
        <v>0</v>
      </c>
      <c r="J12" s="277">
        <f>+D12+I12</f>
        <v>8</v>
      </c>
      <c r="K12" s="278">
        <v>0</v>
      </c>
      <c r="L12" s="54" t="s">
        <v>0</v>
      </c>
    </row>
    <row r="13" spans="1:14">
      <c r="A13" s="276" t="s">
        <v>65</v>
      </c>
      <c r="B13" s="277">
        <v>25</v>
      </c>
      <c r="C13" s="277"/>
      <c r="D13" s="277">
        <v>25</v>
      </c>
      <c r="E13" s="277"/>
      <c r="F13" s="277"/>
      <c r="G13" s="277"/>
      <c r="H13" s="277"/>
      <c r="I13" s="277"/>
      <c r="J13" s="277">
        <f t="shared" ref="J13:J14" si="0">+D13+I13</f>
        <v>25</v>
      </c>
      <c r="K13" s="278"/>
      <c r="L13" s="54" t="s">
        <v>0</v>
      </c>
    </row>
    <row r="14" spans="1:14">
      <c r="A14" s="279" t="s">
        <v>66</v>
      </c>
      <c r="B14" s="277">
        <v>4</v>
      </c>
      <c r="C14" s="277"/>
      <c r="D14" s="277">
        <v>4</v>
      </c>
      <c r="E14" s="277"/>
      <c r="F14" s="277"/>
      <c r="G14" s="277"/>
      <c r="H14" s="277"/>
      <c r="I14" s="277"/>
      <c r="J14" s="277">
        <f t="shared" si="0"/>
        <v>4</v>
      </c>
      <c r="K14" s="278"/>
      <c r="L14" s="54" t="s">
        <v>0</v>
      </c>
    </row>
    <row r="15" spans="1:14" ht="15.75" thickBot="1">
      <c r="A15" s="265" t="s">
        <v>26</v>
      </c>
      <c r="B15" s="266">
        <f t="shared" ref="B15:K15" si="1">SUM(B12:B14)</f>
        <v>37</v>
      </c>
      <c r="C15" s="268">
        <f t="shared" si="1"/>
        <v>0</v>
      </c>
      <c r="D15" s="270">
        <f t="shared" si="1"/>
        <v>37</v>
      </c>
      <c r="E15" s="268">
        <f t="shared" si="1"/>
        <v>0</v>
      </c>
      <c r="F15" s="270">
        <f t="shared" si="1"/>
        <v>0</v>
      </c>
      <c r="G15" s="268">
        <f t="shared" si="1"/>
        <v>0</v>
      </c>
      <c r="H15" s="270">
        <f t="shared" si="1"/>
        <v>0</v>
      </c>
      <c r="I15" s="268">
        <f t="shared" si="1"/>
        <v>0</v>
      </c>
      <c r="J15" s="270">
        <f t="shared" si="1"/>
        <v>37</v>
      </c>
      <c r="K15" s="268">
        <f t="shared" si="1"/>
        <v>0</v>
      </c>
      <c r="L15" s="55" t="s">
        <v>0</v>
      </c>
    </row>
    <row r="16" spans="1:14">
      <c r="A16" s="271" t="s">
        <v>97</v>
      </c>
      <c r="B16" s="272"/>
      <c r="C16" s="273"/>
      <c r="D16" s="272"/>
      <c r="E16" s="273"/>
      <c r="F16" s="272"/>
      <c r="G16" s="273"/>
      <c r="H16" s="272"/>
      <c r="I16" s="274">
        <f>G16+H16</f>
        <v>0</v>
      </c>
      <c r="J16" s="275">
        <f>D16+F16+I16</f>
        <v>0</v>
      </c>
      <c r="K16" s="274">
        <f>SUM(K12:K15)</f>
        <v>0</v>
      </c>
      <c r="N16" s="256"/>
    </row>
    <row r="17" spans="1:12">
      <c r="A17" s="280" t="s">
        <v>108</v>
      </c>
      <c r="B17" s="281">
        <v>37</v>
      </c>
      <c r="C17" s="282">
        <v>0</v>
      </c>
      <c r="D17" s="281">
        <v>37</v>
      </c>
      <c r="E17" s="282">
        <v>0</v>
      </c>
      <c r="F17" s="281">
        <v>0</v>
      </c>
      <c r="G17" s="282">
        <v>0</v>
      </c>
      <c r="H17" s="281">
        <v>0</v>
      </c>
      <c r="I17" s="283">
        <v>0</v>
      </c>
      <c r="J17" s="284">
        <v>37</v>
      </c>
      <c r="K17" s="283">
        <v>0</v>
      </c>
      <c r="L17" s="54" t="s">
        <v>0</v>
      </c>
    </row>
    <row r="18" spans="1:12">
      <c r="A18" s="172" t="s">
        <v>109</v>
      </c>
      <c r="B18" s="285"/>
      <c r="C18" s="286"/>
      <c r="D18" s="285"/>
      <c r="E18" s="286"/>
      <c r="F18" s="285"/>
      <c r="G18" s="286"/>
      <c r="H18" s="285"/>
      <c r="I18" s="287">
        <f>G18+H18</f>
        <v>0</v>
      </c>
      <c r="J18" s="288">
        <f>D18+F18+I18</f>
        <v>0</v>
      </c>
      <c r="K18" s="287"/>
      <c r="L18" s="54" t="s">
        <v>0</v>
      </c>
    </row>
    <row r="19" spans="1:12" s="9" customFormat="1">
      <c r="A19" s="173" t="s">
        <v>26</v>
      </c>
      <c r="B19" s="267">
        <f>SUM(B16:B18)</f>
        <v>37</v>
      </c>
      <c r="C19" s="269">
        <f t="shared" ref="C19:J19" si="2">SUM(C16:C18)</f>
        <v>0</v>
      </c>
      <c r="D19" s="267">
        <f t="shared" si="2"/>
        <v>37</v>
      </c>
      <c r="E19" s="269">
        <f t="shared" si="2"/>
        <v>0</v>
      </c>
      <c r="F19" s="267">
        <f t="shared" si="2"/>
        <v>0</v>
      </c>
      <c r="G19" s="269">
        <f t="shared" si="2"/>
        <v>0</v>
      </c>
      <c r="H19" s="267">
        <f t="shared" si="2"/>
        <v>0</v>
      </c>
      <c r="I19" s="269">
        <f>SUM(I16:I18)</f>
        <v>0</v>
      </c>
      <c r="J19" s="267">
        <f t="shared" si="2"/>
        <v>37</v>
      </c>
      <c r="K19" s="269">
        <f>SUM(K16:K18)</f>
        <v>0</v>
      </c>
      <c r="L19" s="54" t="s">
        <v>15</v>
      </c>
    </row>
  </sheetData>
  <customSheetViews>
    <customSheetView guid="{F1D9CDE7-4A05-4779-BF20-1EF46361C4DF}" scale="75" showPageBreaks="1" fitToPage="1" printArea="1" view="pageBreakPreview">
      <pane xSplit="1" ySplit="11" topLeftCell="B12" activePane="bottomRight" state="frozen"/>
      <selection pane="bottomRight" activeCell="N16" sqref="N16"/>
      <pageMargins left="0.75" right="0.75" top="1" bottom="1" header="0.5" footer="0.5"/>
      <printOptions horizontalCentered="1"/>
      <pageSetup scale="71" orientation="landscape" r:id="rId1"/>
      <headerFooter alignWithMargins="0">
        <oddFooter>&amp;C&amp;"Times New Roman,Regular"Exhibit I - Detail of Permanent Positions by Category</oddFooter>
      </headerFooter>
    </customSheetView>
    <customSheetView guid="{12C66D54-5067-4346-818B-6EAB1C8A9183}" scale="75" showPageBreaks="1" fitToPage="1" printArea="1" view="pageBreakPreview">
      <pane xSplit="1" ySplit="11" topLeftCell="B12" activePane="bottomRight" state="frozen"/>
      <selection pane="bottomRight" activeCell="D15" sqref="D15"/>
      <pageMargins left="0.75" right="0.75" top="1" bottom="1" header="0.5" footer="0.5"/>
      <printOptions horizontalCentered="1"/>
      <pageSetup scale="71" orientation="landscape" r:id="rId2"/>
      <headerFooter alignWithMargins="0">
        <oddFooter>&amp;C&amp;"Times New Roman,Regular"Exhibit I - Detail of Permanent Positions by Category</oddFooter>
      </headerFooter>
    </customSheetView>
    <customSheetView guid="{3118AF25-8423-420A-806A-487665220C68}" scale="75" showPageBreaks="1" fitToPage="1" printArea="1" view="pageBreakPreview">
      <pane xSplit="1" ySplit="11" topLeftCell="B12" activePane="bottomRight" state="frozen"/>
      <selection pane="bottomRight" activeCell="J20" sqref="J20"/>
      <pageMargins left="0.75" right="0.75" top="1" bottom="1" header="0.5" footer="0.5"/>
      <printOptions horizontalCentered="1"/>
      <pageSetup scale="71" orientation="landscape" r:id="rId3"/>
      <headerFooter alignWithMargins="0">
        <oddFooter>&amp;C&amp;"Times New Roman,Regular"Exhibit I - Detail of Permanent Positions by Category</oddFooter>
      </headerFooter>
    </customSheetView>
    <customSheetView guid="{56C0A34E-45B4-448B-85E5-70B3A8E63333}" scale="75" showPageBreaks="1" fitToPage="1" printArea="1" view="pageBreakPreview">
      <pane xSplit="1" ySplit="11" topLeftCell="B12" activePane="bottomRight" state="frozen"/>
      <selection pane="bottomRight" activeCell="A48" sqref="A48"/>
      <pageMargins left="0.75" right="0.75" top="1" bottom="1" header="0.5" footer="0.5"/>
      <printOptions horizontalCentered="1"/>
      <pageSetup scale="71" orientation="landscape" r:id="rId4"/>
      <headerFooter alignWithMargins="0">
        <oddFooter>&amp;C&amp;"Times New Roman,Regular"Exhibit I - Detail of Permanent Positions by Category</oddFooter>
      </headerFooter>
    </customSheetView>
    <customSheetView guid="{4148B88B-8ED7-4FDE-9459-DEB244AD0552}" scale="75" showPageBreaks="1" fitToPage="1" printArea="1" view="pageBreakPreview">
      <pane xSplit="1" ySplit="11" topLeftCell="B40" activePane="bottomRight" state="frozen"/>
      <selection pane="bottomRight" activeCell="A47" sqref="A47"/>
      <pageMargins left="0.75" right="0.75" top="1" bottom="1" header="0.5" footer="0.5"/>
      <printOptions horizontalCentered="1"/>
      <pageSetup scale="71" orientation="landscape" r:id="rId5"/>
      <headerFooter alignWithMargins="0">
        <oddFooter>&amp;C&amp;"Times New Roman,Regular"Exhibit I - Detail of Permanent Positions by Category</oddFooter>
      </headerFooter>
    </customSheetView>
    <customSheetView guid="{31F4D075-7874-4A95-8AC7-437DF8E464F7}" scale="75" showPageBreaks="1" fitToPage="1" printArea="1" view="pageBreakPreview">
      <pane xSplit="1" ySplit="11" topLeftCell="B12" activePane="bottomRight" state="frozen"/>
      <selection pane="bottomRight" activeCell="K14" sqref="K14"/>
      <pageMargins left="0.75" right="0.75" top="1" bottom="1" header="0.5" footer="0.5"/>
      <printOptions horizontalCentered="1"/>
      <pageSetup scale="71" orientation="landscape" r:id="rId6"/>
      <headerFooter alignWithMargins="0">
        <oddFooter>&amp;C&amp;"Times New Roman,Regular"Exhibit I - Detail of Permanent Positions by Category</oddFooter>
      </headerFooter>
    </customSheetView>
  </customSheetViews>
  <mergeCells count="22">
    <mergeCell ref="H10:H11"/>
    <mergeCell ref="A7:K7"/>
    <mergeCell ref="A8:K8"/>
    <mergeCell ref="G10:G11"/>
    <mergeCell ref="B10:B11"/>
    <mergeCell ref="C10:C11"/>
    <mergeCell ref="D10:D11"/>
    <mergeCell ref="F10:F11"/>
    <mergeCell ref="F9:K9"/>
    <mergeCell ref="D9:E9"/>
    <mergeCell ref="B9:C9"/>
    <mergeCell ref="K10:K11"/>
    <mergeCell ref="J10:J11"/>
    <mergeCell ref="I10:I11"/>
    <mergeCell ref="E10:E11"/>
    <mergeCell ref="A9:A11"/>
    <mergeCell ref="A1:K1"/>
    <mergeCell ref="A4:K4"/>
    <mergeCell ref="A5:K5"/>
    <mergeCell ref="A6:K6"/>
    <mergeCell ref="A2:K2"/>
    <mergeCell ref="A3:K3"/>
  </mergeCells>
  <phoneticPr fontId="0" type="noConversion"/>
  <printOptions horizontalCentered="1"/>
  <pageMargins left="0.75" right="0.75" top="1" bottom="1" header="0.5" footer="0.5"/>
  <pageSetup scale="71" orientation="landscape" r:id="rId7"/>
  <headerFooter alignWithMargins="0">
    <oddFooter>&amp;C&amp;"Times New Roman,Regular"Exhibit I - Detail of Permanent Positions by Category</oddFooter>
  </headerFooter>
</worksheet>
</file>

<file path=xl/worksheets/sheet9.xml><?xml version="1.0" encoding="utf-8"?>
<worksheet xmlns="http://schemas.openxmlformats.org/spreadsheetml/2006/main" xmlns:r="http://schemas.openxmlformats.org/officeDocument/2006/relationships">
  <sheetPr codeName="Sheet16"/>
  <dimension ref="A1:L27"/>
  <sheetViews>
    <sheetView showGridLines="0" showOutlineSymbols="0" view="pageBreakPreview" zoomScale="75" zoomScaleNormal="75" zoomScaleSheetLayoutView="75" workbookViewId="0">
      <pane xSplit="1" ySplit="11" topLeftCell="B12" activePane="bottomRight" state="frozen"/>
      <selection pane="topRight" activeCell="B1" sqref="B1"/>
      <selection pane="bottomLeft" activeCell="A12" sqref="A12"/>
      <selection pane="bottomRight" activeCell="A26" sqref="A26:J26"/>
    </sheetView>
  </sheetViews>
  <sheetFormatPr defaultColWidth="9.6640625" defaultRowHeight="15.75"/>
  <cols>
    <col min="1" max="1" width="57" style="5" customWidth="1"/>
    <col min="2" max="2" width="8.33203125" style="5" customWidth="1"/>
    <col min="3" max="3" width="12.109375" style="5" customWidth="1"/>
    <col min="4" max="4" width="8.77734375" style="5" customWidth="1"/>
    <col min="5" max="5" width="9.77734375" style="5" customWidth="1"/>
    <col min="6" max="6" width="9.21875" style="5" customWidth="1"/>
    <col min="7" max="7" width="9.77734375" style="5" customWidth="1"/>
    <col min="8" max="8" width="7.77734375" style="5" customWidth="1"/>
    <col min="9" max="9" width="11.77734375" style="5" bestFit="1" customWidth="1"/>
    <col min="10" max="10" width="1.21875" style="52" customWidth="1"/>
    <col min="11" max="16384" width="9.6640625" style="5"/>
  </cols>
  <sheetData>
    <row r="1" spans="1:10" ht="20.25">
      <c r="A1" s="532" t="s">
        <v>78</v>
      </c>
      <c r="B1" s="533"/>
      <c r="C1" s="533"/>
      <c r="D1" s="533"/>
      <c r="E1" s="533"/>
      <c r="F1" s="533"/>
      <c r="G1" s="533"/>
      <c r="H1" s="533"/>
      <c r="I1" s="533"/>
      <c r="J1" s="204" t="s">
        <v>0</v>
      </c>
    </row>
    <row r="2" spans="1:10" ht="18.75">
      <c r="A2" s="534"/>
      <c r="B2" s="534"/>
      <c r="C2" s="534"/>
      <c r="D2" s="534"/>
      <c r="E2" s="534"/>
      <c r="F2" s="534"/>
      <c r="G2" s="534"/>
      <c r="H2" s="534"/>
      <c r="I2" s="534"/>
      <c r="J2" s="204" t="s">
        <v>0</v>
      </c>
    </row>
    <row r="3" spans="1:10">
      <c r="A3" s="535"/>
      <c r="B3" s="535"/>
      <c r="C3" s="535"/>
      <c r="D3" s="535"/>
      <c r="E3" s="535"/>
      <c r="F3" s="535"/>
      <c r="G3" s="535"/>
      <c r="H3" s="535"/>
      <c r="I3" s="535"/>
      <c r="J3" s="204" t="s">
        <v>0</v>
      </c>
    </row>
    <row r="4" spans="1:10" ht="20.25">
      <c r="A4" s="545" t="s">
        <v>111</v>
      </c>
      <c r="B4" s="546"/>
      <c r="C4" s="546"/>
      <c r="D4" s="546"/>
      <c r="E4" s="546"/>
      <c r="F4" s="546"/>
      <c r="G4" s="546"/>
      <c r="H4" s="546"/>
      <c r="I4" s="546"/>
      <c r="J4" s="204" t="s">
        <v>0</v>
      </c>
    </row>
    <row r="5" spans="1:10" ht="18.75">
      <c r="A5" s="550" t="str">
        <f>+'B. Summary of Requirements '!A5</f>
        <v>Office of Legal Counsel</v>
      </c>
      <c r="B5" s="509"/>
      <c r="C5" s="509"/>
      <c r="D5" s="509"/>
      <c r="E5" s="509"/>
      <c r="F5" s="509"/>
      <c r="G5" s="509"/>
      <c r="H5" s="509"/>
      <c r="I5" s="509"/>
      <c r="J5" s="204" t="s">
        <v>0</v>
      </c>
    </row>
    <row r="6" spans="1:10" ht="18.75">
      <c r="A6" s="550" t="str">
        <f>+'B. Summary of Requirements '!A6</f>
        <v>Salaries and Expenses</v>
      </c>
      <c r="B6" s="546"/>
      <c r="C6" s="546"/>
      <c r="D6" s="546"/>
      <c r="E6" s="546"/>
      <c r="F6" s="546"/>
      <c r="G6" s="546"/>
      <c r="H6" s="546"/>
      <c r="I6" s="546"/>
      <c r="J6" s="204" t="s">
        <v>0</v>
      </c>
    </row>
    <row r="7" spans="1:10">
      <c r="A7" s="535"/>
      <c r="B7" s="535"/>
      <c r="C7" s="535"/>
      <c r="D7" s="535"/>
      <c r="E7" s="535"/>
      <c r="F7" s="535"/>
      <c r="G7" s="535"/>
      <c r="H7" s="535"/>
      <c r="I7" s="535"/>
      <c r="J7" s="204" t="s">
        <v>0</v>
      </c>
    </row>
    <row r="8" spans="1:10" ht="16.5" thickBot="1">
      <c r="A8" s="549" t="s">
        <v>104</v>
      </c>
      <c r="B8" s="549"/>
      <c r="C8" s="549"/>
      <c r="D8" s="549"/>
      <c r="E8" s="549"/>
      <c r="F8" s="549"/>
      <c r="G8" s="549"/>
      <c r="H8" s="549"/>
      <c r="I8" s="549"/>
      <c r="J8" s="204" t="s">
        <v>0</v>
      </c>
    </row>
    <row r="9" spans="1:10">
      <c r="A9" s="542" t="s">
        <v>34</v>
      </c>
      <c r="B9" s="536" t="s">
        <v>146</v>
      </c>
      <c r="C9" s="537"/>
      <c r="D9" s="536" t="s">
        <v>142</v>
      </c>
      <c r="E9" s="537"/>
      <c r="F9" s="536" t="s">
        <v>134</v>
      </c>
      <c r="G9" s="537"/>
      <c r="H9" s="536" t="s">
        <v>24</v>
      </c>
      <c r="I9" s="540"/>
      <c r="J9" s="204" t="s">
        <v>0</v>
      </c>
    </row>
    <row r="10" spans="1:10" ht="53.25" customHeight="1">
      <c r="A10" s="543"/>
      <c r="B10" s="538"/>
      <c r="C10" s="539"/>
      <c r="D10" s="538"/>
      <c r="E10" s="539"/>
      <c r="F10" s="538"/>
      <c r="G10" s="539"/>
      <c r="H10" s="538"/>
      <c r="I10" s="541"/>
      <c r="J10" s="204" t="s">
        <v>0</v>
      </c>
    </row>
    <row r="11" spans="1:10" ht="16.5" thickBot="1">
      <c r="A11" s="544"/>
      <c r="B11" s="130" t="s">
        <v>103</v>
      </c>
      <c r="C11" s="131" t="s">
        <v>105</v>
      </c>
      <c r="D11" s="130" t="s">
        <v>103</v>
      </c>
      <c r="E11" s="131" t="s">
        <v>105</v>
      </c>
      <c r="F11" s="130" t="s">
        <v>103</v>
      </c>
      <c r="G11" s="131" t="s">
        <v>105</v>
      </c>
      <c r="H11" s="130" t="s">
        <v>103</v>
      </c>
      <c r="I11" s="295" t="s">
        <v>105</v>
      </c>
      <c r="J11" s="204" t="s">
        <v>0</v>
      </c>
    </row>
    <row r="12" spans="1:10">
      <c r="A12" s="126" t="s">
        <v>161</v>
      </c>
      <c r="B12" s="75">
        <v>0</v>
      </c>
      <c r="C12" s="44"/>
      <c r="D12" s="75">
        <v>1</v>
      </c>
      <c r="E12" s="44"/>
      <c r="F12" s="75">
        <v>1</v>
      </c>
      <c r="G12" s="44"/>
      <c r="H12" s="75">
        <f>F12-D12</f>
        <v>0</v>
      </c>
      <c r="I12" s="323"/>
      <c r="J12" s="204"/>
    </row>
    <row r="13" spans="1:10">
      <c r="A13" s="125" t="s">
        <v>163</v>
      </c>
      <c r="B13" s="75">
        <v>10</v>
      </c>
      <c r="C13" s="76"/>
      <c r="D13" s="75">
        <v>8</v>
      </c>
      <c r="E13" s="76"/>
      <c r="F13" s="75">
        <v>8</v>
      </c>
      <c r="G13" s="76"/>
      <c r="H13" s="75">
        <f>F13-D13</f>
        <v>0</v>
      </c>
      <c r="I13" s="323"/>
      <c r="J13" s="204" t="s">
        <v>0</v>
      </c>
    </row>
    <row r="14" spans="1:10">
      <c r="A14" s="125" t="s">
        <v>162</v>
      </c>
      <c r="B14" s="75">
        <v>0</v>
      </c>
      <c r="C14" s="76"/>
      <c r="D14" s="75">
        <v>1</v>
      </c>
      <c r="E14" s="76"/>
      <c r="F14" s="75">
        <v>1</v>
      </c>
      <c r="G14" s="76"/>
      <c r="H14" s="75">
        <f>F14-D14</f>
        <v>0</v>
      </c>
      <c r="I14" s="323"/>
      <c r="J14" s="204"/>
    </row>
    <row r="15" spans="1:10">
      <c r="A15" s="126" t="s">
        <v>72</v>
      </c>
      <c r="B15" s="75">
        <v>16</v>
      </c>
      <c r="C15" s="76"/>
      <c r="D15" s="75">
        <v>16</v>
      </c>
      <c r="E15" s="76"/>
      <c r="F15" s="75">
        <v>16</v>
      </c>
      <c r="G15" s="76"/>
      <c r="H15" s="75">
        <f t="shared" ref="H15:H21" si="0">F15-D15</f>
        <v>0</v>
      </c>
      <c r="I15" s="296"/>
      <c r="J15" s="204" t="s">
        <v>0</v>
      </c>
    </row>
    <row r="16" spans="1:10">
      <c r="A16" s="126" t="s">
        <v>71</v>
      </c>
      <c r="B16" s="75">
        <v>1</v>
      </c>
      <c r="C16" s="76"/>
      <c r="D16" s="75">
        <v>1</v>
      </c>
      <c r="E16" s="76"/>
      <c r="F16" s="75">
        <v>1</v>
      </c>
      <c r="G16" s="76"/>
      <c r="H16" s="75">
        <f t="shared" si="0"/>
        <v>0</v>
      </c>
      <c r="I16" s="296"/>
      <c r="J16" s="204" t="s">
        <v>0</v>
      </c>
    </row>
    <row r="17" spans="1:12">
      <c r="A17" s="126" t="s">
        <v>70</v>
      </c>
      <c r="B17" s="75">
        <v>1</v>
      </c>
      <c r="C17" s="76"/>
      <c r="D17" s="75">
        <v>1</v>
      </c>
      <c r="E17" s="76"/>
      <c r="F17" s="75">
        <v>1</v>
      </c>
      <c r="G17" s="76"/>
      <c r="H17" s="75">
        <f t="shared" si="0"/>
        <v>0</v>
      </c>
      <c r="I17" s="296"/>
      <c r="J17" s="204" t="s">
        <v>0</v>
      </c>
    </row>
    <row r="18" spans="1:12">
      <c r="A18" s="126" t="s">
        <v>69</v>
      </c>
      <c r="B18" s="75">
        <v>2</v>
      </c>
      <c r="C18" s="76"/>
      <c r="D18" s="75">
        <v>2</v>
      </c>
      <c r="E18" s="76"/>
      <c r="F18" s="75">
        <v>2</v>
      </c>
      <c r="G18" s="76"/>
      <c r="H18" s="75">
        <f t="shared" si="0"/>
        <v>0</v>
      </c>
      <c r="I18" s="296"/>
      <c r="J18" s="204" t="s">
        <v>0</v>
      </c>
    </row>
    <row r="19" spans="1:12">
      <c r="A19" s="126" t="s">
        <v>68</v>
      </c>
      <c r="B19" s="75">
        <v>6</v>
      </c>
      <c r="C19" s="76"/>
      <c r="D19" s="75">
        <v>6</v>
      </c>
      <c r="E19" s="76"/>
      <c r="F19" s="75">
        <v>6</v>
      </c>
      <c r="G19" s="76"/>
      <c r="H19" s="75">
        <f t="shared" si="0"/>
        <v>0</v>
      </c>
      <c r="I19" s="296"/>
      <c r="J19" s="204" t="s">
        <v>0</v>
      </c>
    </row>
    <row r="20" spans="1:12">
      <c r="A20" s="126" t="s">
        <v>164</v>
      </c>
      <c r="B20" s="75">
        <v>0</v>
      </c>
      <c r="C20" s="76"/>
      <c r="D20" s="75">
        <v>0</v>
      </c>
      <c r="E20" s="76"/>
      <c r="F20" s="75">
        <v>0</v>
      </c>
      <c r="G20" s="76"/>
      <c r="H20" s="75">
        <f t="shared" si="0"/>
        <v>0</v>
      </c>
      <c r="I20" s="296"/>
      <c r="J20" s="204"/>
    </row>
    <row r="21" spans="1:12">
      <c r="A21" s="126" t="s">
        <v>67</v>
      </c>
      <c r="B21" s="75">
        <v>1</v>
      </c>
      <c r="C21" s="76"/>
      <c r="D21" s="75">
        <v>1</v>
      </c>
      <c r="E21" s="76"/>
      <c r="F21" s="75">
        <v>1</v>
      </c>
      <c r="G21" s="76"/>
      <c r="H21" s="75">
        <f t="shared" si="0"/>
        <v>0</v>
      </c>
      <c r="I21" s="296"/>
      <c r="J21" s="204" t="s">
        <v>0</v>
      </c>
    </row>
    <row r="22" spans="1:12">
      <c r="A22" s="127" t="s">
        <v>138</v>
      </c>
      <c r="B22" s="77">
        <f>SUM(B12:B21)</f>
        <v>37</v>
      </c>
      <c r="C22" s="110"/>
      <c r="D22" s="77">
        <f>SUM(D12:D21)</f>
        <v>37</v>
      </c>
      <c r="E22" s="110"/>
      <c r="F22" s="77">
        <f>SUM(F12:F21)</f>
        <v>37</v>
      </c>
      <c r="G22" s="110"/>
      <c r="H22" s="77">
        <f>SUM(H12:H21)</f>
        <v>0</v>
      </c>
      <c r="I22" s="297"/>
      <c r="J22" s="204" t="s">
        <v>0</v>
      </c>
      <c r="L22" s="15"/>
    </row>
    <row r="23" spans="1:12">
      <c r="A23" s="128" t="s">
        <v>11</v>
      </c>
      <c r="B23" s="78"/>
      <c r="C23" s="44">
        <v>152700</v>
      </c>
      <c r="D23" s="78"/>
      <c r="E23" s="44">
        <v>161999</v>
      </c>
      <c r="F23" s="82"/>
      <c r="G23" s="44">
        <v>161999</v>
      </c>
      <c r="H23" s="78"/>
      <c r="I23" s="298"/>
      <c r="J23" s="204" t="s">
        <v>0</v>
      </c>
    </row>
    <row r="24" spans="1:12">
      <c r="A24" s="128" t="s">
        <v>54</v>
      </c>
      <c r="B24" s="79"/>
      <c r="C24" s="44">
        <v>96101</v>
      </c>
      <c r="D24" s="78"/>
      <c r="E24" s="44">
        <v>112870</v>
      </c>
      <c r="F24" s="82"/>
      <c r="G24" s="44">
        <v>112870</v>
      </c>
      <c r="H24" s="78"/>
      <c r="I24" s="296"/>
      <c r="J24" s="204" t="s">
        <v>0</v>
      </c>
    </row>
    <row r="25" spans="1:12" ht="16.5" thickBot="1">
      <c r="A25" s="129" t="s">
        <v>55</v>
      </c>
      <c r="B25" s="80"/>
      <c r="C25" s="112">
        <v>12</v>
      </c>
      <c r="D25" s="81"/>
      <c r="E25" s="112">
        <v>14</v>
      </c>
      <c r="F25" s="81"/>
      <c r="G25" s="112">
        <v>14</v>
      </c>
      <c r="H25" s="81"/>
      <c r="I25" s="299"/>
      <c r="J25" s="204" t="s">
        <v>15</v>
      </c>
    </row>
    <row r="26" spans="1:12">
      <c r="A26" s="547"/>
      <c r="B26" s="548"/>
      <c r="C26" s="548"/>
      <c r="D26" s="548"/>
      <c r="E26" s="548"/>
      <c r="F26" s="548"/>
      <c r="G26" s="548"/>
      <c r="H26" s="548"/>
      <c r="I26" s="548"/>
      <c r="J26" s="548"/>
    </row>
    <row r="27" spans="1:12">
      <c r="A27" s="10"/>
      <c r="B27" s="10"/>
      <c r="C27" s="10"/>
      <c r="D27" s="10"/>
      <c r="E27" s="10"/>
      <c r="F27" s="10"/>
      <c r="G27" s="10"/>
      <c r="H27" s="10"/>
      <c r="I27" s="10"/>
      <c r="J27" s="205"/>
    </row>
  </sheetData>
  <customSheetViews>
    <customSheetView guid="{F1D9CDE7-4A05-4779-BF20-1EF46361C4DF}" scale="75" showPageBreaks="1" showGridLines="0" outlineSymbols="0" printArea="1" view="pageBreakPreview">
      <pane xSplit="1" ySplit="11" topLeftCell="B12" activePane="bottomRight" state="frozen"/>
      <selection pane="bottomRight" activeCell="L22" sqref="L22"/>
      <pageMargins left="0.5" right="0.5" top="0.5" bottom="0.55000000000000004" header="0" footer="0"/>
      <printOptions horizontalCentered="1"/>
      <pageSetup scale="67" orientation="landscape" horizontalDpi="300" verticalDpi="300" r:id="rId1"/>
      <headerFooter alignWithMargins="0">
        <oddFooter>&amp;C&amp;"Times New Roman,Regular"Exhibit K - Summary of Requirements by Grade</oddFooter>
      </headerFooter>
    </customSheetView>
    <customSheetView guid="{12C66D54-5067-4346-818B-6EAB1C8A9183}" scale="75" showPageBreaks="1" showGridLines="0" outlineSymbols="0" printArea="1" view="pageBreakPreview">
      <pane xSplit="1" ySplit="11" topLeftCell="B12" activePane="bottomRight" state="frozen"/>
      <selection pane="bottomRight" activeCell="H14" sqref="H14"/>
      <pageMargins left="0.5" right="0.5" top="0.5" bottom="0.55000000000000004" header="0" footer="0"/>
      <printOptions horizontalCentered="1"/>
      <pageSetup scale="67" orientation="landscape" horizontalDpi="300" verticalDpi="300" r:id="rId2"/>
      <headerFooter alignWithMargins="0">
        <oddFooter>&amp;C&amp;"Times New Roman,Regular"Exhibit K - Summary of Requirements by Grade</oddFooter>
      </headerFooter>
    </customSheetView>
    <customSheetView guid="{3118AF25-8423-420A-806A-487665220C68}" scale="75" showPageBreaks="1" showGridLines="0" outlineSymbols="0" printArea="1" view="pageBreakPreview">
      <pane xSplit="1" ySplit="11" topLeftCell="B24" activePane="bottomRight" state="frozen"/>
      <selection pane="bottomRight" activeCell="F29" sqref="F29"/>
      <pageMargins left="0.5" right="0.5" top="0.5" bottom="0.55000000000000004" header="0" footer="0"/>
      <printOptions horizontalCentered="1"/>
      <pageSetup scale="67" orientation="landscape" horizontalDpi="300" verticalDpi="300" r:id="rId3"/>
      <headerFooter alignWithMargins="0">
        <oddFooter>&amp;C&amp;"Times New Roman,Regular"Exhibit K - Summary of Requirements by Grade</oddFooter>
      </headerFooter>
    </customSheetView>
    <customSheetView guid="{56C0A34E-45B4-448B-85E5-70B3A8E63333}" scale="75" showPageBreaks="1" showGridLines="0" outlineSymbols="0" printArea="1" view="pageBreakPreview">
      <pane xSplit="1" ySplit="11" topLeftCell="B12" activePane="bottomRight" state="frozen"/>
      <selection pane="bottomRight" activeCell="D9" sqref="D9:E10"/>
      <pageMargins left="0.5" right="0.5" top="0.5" bottom="0.55000000000000004" header="0" footer="0"/>
      <printOptions horizontalCentered="1"/>
      <pageSetup scale="67" orientation="landscape" horizontalDpi="300" verticalDpi="300" r:id="rId4"/>
      <headerFooter alignWithMargins="0">
        <oddFooter>&amp;C&amp;"Times New Roman,Regular"Exhibit K - Summary of Requirements by Grade</oddFooter>
      </headerFooter>
    </customSheetView>
    <customSheetView guid="{4148B88B-8ED7-4FDE-9459-DEB244AD0552}" scale="75" showPageBreaks="1" showGridLines="0" outlineSymbols="0" printArea="1" view="pageBreakPreview">
      <pane xSplit="1" ySplit="11" topLeftCell="B12" activePane="bottomRight" state="frozen"/>
      <selection pane="bottomRight" activeCell="E23" sqref="E23"/>
      <pageMargins left="0.5" right="0.5" top="0.5" bottom="0.55000000000000004" header="0" footer="0"/>
      <printOptions horizontalCentered="1"/>
      <pageSetup scale="67" orientation="landscape" horizontalDpi="300" verticalDpi="300" r:id="rId5"/>
      <headerFooter alignWithMargins="0">
        <oddFooter>&amp;C&amp;"Times New Roman,Regular"Exhibit K - Summary of Requirements by Grade</oddFooter>
      </headerFooter>
    </customSheetView>
    <customSheetView guid="{31F4D075-7874-4A95-8AC7-437DF8E464F7}" scale="75" showPageBreaks="1" showGridLines="0" outlineSymbols="0" printArea="1" view="pageBreakPreview">
      <pane xSplit="1" ySplit="11" topLeftCell="B12" activePane="bottomRight" state="frozen"/>
      <selection pane="bottomRight" activeCell="C30" sqref="C30"/>
      <pageMargins left="0.5" right="0.5" top="0.5" bottom="0.55000000000000004" header="0" footer="0"/>
      <printOptions horizontalCentered="1"/>
      <pageSetup scale="67" orientation="landscape" horizontalDpi="300" verticalDpi="300" r:id="rId6"/>
      <headerFooter alignWithMargins="0">
        <oddFooter>&amp;C&amp;"Times New Roman,Regular"Exhibit K - Summary of Requirements by Grade</oddFooter>
      </headerFooter>
    </customSheetView>
  </customSheetViews>
  <mergeCells count="14">
    <mergeCell ref="A26:J26"/>
    <mergeCell ref="A7:I7"/>
    <mergeCell ref="A8:I8"/>
    <mergeCell ref="A6:I6"/>
    <mergeCell ref="A5:I5"/>
    <mergeCell ref="A1:I1"/>
    <mergeCell ref="A2:I2"/>
    <mergeCell ref="A3:I3"/>
    <mergeCell ref="B9:C10"/>
    <mergeCell ref="D9:E10"/>
    <mergeCell ref="F9:G10"/>
    <mergeCell ref="H9:I10"/>
    <mergeCell ref="A9:A11"/>
    <mergeCell ref="A4:I4"/>
  </mergeCells>
  <phoneticPr fontId="0" type="noConversion"/>
  <printOptions horizontalCentered="1"/>
  <pageMargins left="0.5" right="0.5" top="0.5" bottom="0.55000000000000004" header="0" footer="0"/>
  <pageSetup scale="67" orientation="landscape" horizontalDpi="300" verticalDpi="300" r:id="rId7"/>
  <headerFooter alignWithMargins="0">
    <oddFooter>&amp;C&amp;"Times New Roman,Regular"Exhibit K - Summary of Requirements by Grade</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Worksheets</vt:lpstr>
      </vt:variant>
      <vt:variant>
        <vt:i4>10</vt:i4>
      </vt:variant>
      <vt:variant>
        <vt:lpstr>Named Ranges</vt:lpstr>
      </vt:variant>
      <vt:variant>
        <vt:i4>11</vt:i4>
      </vt:variant>
    </vt:vector>
  </HeadingPairs>
  <TitlesOfParts>
    <vt:vector size="21" baseType="lpstr">
      <vt:lpstr>A. Organization Chart</vt:lpstr>
      <vt:lpstr>B. Summary of Requirements </vt:lpstr>
      <vt:lpstr>C. Increases Offsets</vt:lpstr>
      <vt:lpstr>D. Strategic Goals &amp; Objectives</vt:lpstr>
      <vt:lpstr>E. ATB Justification</vt:lpstr>
      <vt:lpstr>F. 2011 Crosswalk</vt:lpstr>
      <vt:lpstr>G. 2012 Crosswalk</vt:lpstr>
      <vt:lpstr>I. Permanent Positions</vt:lpstr>
      <vt:lpstr>K. Summary by Grade</vt:lpstr>
      <vt:lpstr>L. Summary by Object Class</vt:lpstr>
      <vt:lpstr>'B. Summary of Requirements '!DL</vt:lpstr>
      <vt:lpstr>'A. Organization Chart'!Print_Area</vt:lpstr>
      <vt:lpstr>'B. Summary of Requirements '!Print_Area</vt:lpstr>
      <vt:lpstr>'C. Increases Offsets'!Print_Area</vt:lpstr>
      <vt:lpstr>'D. Strategic Goals &amp; Objectives'!Print_Area</vt:lpstr>
      <vt:lpstr>'E. ATB Justification'!Print_Area</vt:lpstr>
      <vt:lpstr>'F. 2011 Crosswalk'!Print_Area</vt:lpstr>
      <vt:lpstr>'G. 2012 Crosswalk'!Print_Area</vt:lpstr>
      <vt:lpstr>'I. Permanent Positions'!Print_Area</vt:lpstr>
      <vt:lpstr>'K. Summary by Grade'!Print_Area</vt:lpstr>
      <vt:lpstr>'L. Summary by Object Class'!Print_Area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sdale</dc:creator>
  <cp:lastModifiedBy>rlindsay</cp:lastModifiedBy>
  <cp:lastPrinted>2012-02-03T14:29:36Z</cp:lastPrinted>
  <dcterms:created xsi:type="dcterms:W3CDTF">2003-08-28T20:51:00Z</dcterms:created>
  <dcterms:modified xsi:type="dcterms:W3CDTF">2012-02-09T15:02:52Z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