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120" windowWidth="15480" windowHeight="7080" tabRatio="889" activeTab="1"/>
  </bookViews>
  <sheets>
    <sheet name="A. Organization Chart" sheetId="1" r:id="rId1"/>
    <sheet name="B. Summary of Requirements " sheetId="2" r:id="rId2"/>
    <sheet name="C. Increases Offsets" sheetId="3" r:id="rId3"/>
    <sheet name="D. Strategic Goals &amp; Objectives" sheetId="4" r:id="rId4"/>
    <sheet name="E. ATB Justification" sheetId="5" r:id="rId5"/>
    <sheet name="F. 2011 Crosswalk" sheetId="6" r:id="rId6"/>
    <sheet name="(G) 2012 Crosswalk" sheetId="7" r:id="rId7"/>
    <sheet name="H. Reimbursable Resources" sheetId="8" r:id="rId8"/>
    <sheet name="I. Permanent Positions" sheetId="9" r:id="rId9"/>
    <sheet name="K. Summary by Grade" sheetId="10" r:id="rId10"/>
    <sheet name="L. Summary by Object Class" sheetId="11" r:id="rId11"/>
  </sheets>
  <externalReferences>
    <externalReference r:id="rId12"/>
  </externalReferences>
  <definedNames>
    <definedName name="_11POS_BY_CAT">#REF!</definedName>
    <definedName name="_1ATTORNEY_SUPP" localSheetId="1">#REF!</definedName>
    <definedName name="_2ATTORNEY_SUPP">#REF!</definedName>
    <definedName name="_3GA_ROLLUP" localSheetId="1">'B. Summary of Requirements '!#REF!</definedName>
    <definedName name="_4GA_ROLLUP" localSheetId="3">#REF!</definedName>
    <definedName name="_5GA_ROLLUP" localSheetId="7">[1]SumReq!#REF!</definedName>
    <definedName name="_7GA_ROLLUP">#REF!</definedName>
    <definedName name="_8POS_BY_CAT" localSheetId="1">#REF!</definedName>
    <definedName name="_9POS_BY_CAT" localSheetId="3">#REF!</definedName>
    <definedName name="DL" localSheetId="1">'B. Summary of Requirements '!$A$3:$X$54</definedName>
    <definedName name="DL">#REF!</definedName>
    <definedName name="EXECSUPP" localSheetId="1">'B. Summary of Requirements '!#REF!</definedName>
    <definedName name="EXECSUPP" localSheetId="3">#REF!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hlhl0" localSheetId="4">'E. ATB Justification'!#REF!</definedName>
    <definedName name="INTEL" localSheetId="1">'B. Summary of Requirements '!#REF!</definedName>
    <definedName name="INTEL" localSheetId="3">#REF!</definedName>
    <definedName name="INTEL">#REF!</definedName>
    <definedName name="JMD" localSheetId="1">'B. Summary of Requirements '!#REF!</definedName>
    <definedName name="JMD" localSheetId="3">#REF!</definedName>
    <definedName name="JMD">#REF!</definedName>
    <definedName name="OLE_LINK7" localSheetId="4">'E. ATB Justification'!#REF!</definedName>
    <definedName name="PART">#REF!</definedName>
    <definedName name="_xlnm.Print_Area" localSheetId="6">'(G) 2012 Crosswalk'!$A$1:$R$20</definedName>
    <definedName name="_xlnm.Print_Area" localSheetId="0">'A. Organization Chart'!$A$1:$N$29</definedName>
    <definedName name="_xlnm.Print_Area" localSheetId="1">'B. Summary of Requirements '!$A$1:$X$63</definedName>
    <definedName name="_xlnm.Print_Area" localSheetId="2">'C. Increases Offsets'!$A$1:$G$16</definedName>
    <definedName name="_xlnm.Print_Area" localSheetId="3">'D. Strategic Goals &amp; Objectives'!$A$1:$P$36</definedName>
    <definedName name="_xlnm.Print_Area" localSheetId="4">'E. ATB Justification'!$A$1:$I$35</definedName>
    <definedName name="_xlnm.Print_Area" localSheetId="5">'F. 2011 Crosswalk'!$A$1:$O$29</definedName>
    <definedName name="_xlnm.Print_Area" localSheetId="7">'H. Reimbursable Resources'!$A$1:$N$15</definedName>
    <definedName name="_xlnm.Print_Area" localSheetId="8">'I. Permanent Positions'!$A$1:$K$33</definedName>
    <definedName name="_xlnm.Print_Area" localSheetId="9">'K. Summary by Grade'!$A$1:$J$34</definedName>
    <definedName name="_xlnm.Print_Area" localSheetId="10">'L. Summary by Object Class'!$A$1:$K$43</definedName>
    <definedName name="_xlnm.Print_Area">#REF!</definedName>
    <definedName name="REIMPRO" localSheetId="7">'H. Reimbursable Resources'!$A$1:$N$14</definedName>
    <definedName name="REIMPRO">#REF!</definedName>
    <definedName name="REIMSOR" localSheetId="7">'H. Reimbursable Resources'!#REF!</definedName>
    <definedName name="REIMSOR">#REF!</definedName>
    <definedName name="Z_12C66D54_5067_4346_818B_6EAB1C8A9183_.wvu.Cols" localSheetId="6" hidden="1">'(G) 2012 Crosswalk'!$H:$J</definedName>
    <definedName name="Z_12C66D54_5067_4346_818B_6EAB1C8A9183_.wvu.Cols" localSheetId="10" hidden="1">'L. Summary by Object Class'!$J:$L</definedName>
    <definedName name="Z_12C66D54_5067_4346_818B_6EAB1C8A9183_.wvu.PrintArea" localSheetId="6" hidden="1">'(G) 2012 Crosswalk'!$A$1:$R$20</definedName>
    <definedName name="Z_12C66D54_5067_4346_818B_6EAB1C8A9183_.wvu.PrintArea" localSheetId="0" hidden="1">'A. Organization Chart'!$A$1:$N$29</definedName>
    <definedName name="Z_12C66D54_5067_4346_818B_6EAB1C8A9183_.wvu.PrintArea" localSheetId="1" hidden="1">'B. Summary of Requirements '!$A$1:$X$63</definedName>
    <definedName name="Z_12C66D54_5067_4346_818B_6EAB1C8A9183_.wvu.PrintArea" localSheetId="2" hidden="1">'C. Increases Offsets'!$A$1:$G$16</definedName>
    <definedName name="Z_12C66D54_5067_4346_818B_6EAB1C8A9183_.wvu.PrintArea" localSheetId="3" hidden="1">'D. Strategic Goals &amp; Objectives'!$A$1:$P$36</definedName>
    <definedName name="Z_12C66D54_5067_4346_818B_6EAB1C8A9183_.wvu.PrintArea" localSheetId="4" hidden="1">'E. ATB Justification'!$A$1:$I$35</definedName>
    <definedName name="Z_12C66D54_5067_4346_818B_6EAB1C8A9183_.wvu.PrintArea" localSheetId="5" hidden="1">'F. 2011 Crosswalk'!$A$1:$O$29</definedName>
    <definedName name="Z_12C66D54_5067_4346_818B_6EAB1C8A9183_.wvu.PrintArea" localSheetId="7" hidden="1">'H. Reimbursable Resources'!$A$1:$N$15</definedName>
    <definedName name="Z_12C66D54_5067_4346_818B_6EAB1C8A9183_.wvu.PrintArea" localSheetId="8" hidden="1">'I. Permanent Positions'!$A$1:$K$33</definedName>
    <definedName name="Z_12C66D54_5067_4346_818B_6EAB1C8A9183_.wvu.PrintArea" localSheetId="9" hidden="1">'K. Summary by Grade'!$A$1:$I$34</definedName>
    <definedName name="Z_12C66D54_5067_4346_818B_6EAB1C8A9183_.wvu.PrintArea" localSheetId="10" hidden="1">'L. Summary by Object Class'!$A$1:$K$43</definedName>
    <definedName name="Z_12C66D54_5067_4346_818B_6EAB1C8A9183_.wvu.Rows" localSheetId="3" hidden="1">'D. Strategic Goals &amp; Objectives'!$10:$10</definedName>
    <definedName name="Z_3118AF25_8423_420A_806A_487665220C68_.wvu.Cols" localSheetId="6" hidden="1">'(G) 2012 Crosswalk'!$H:$J</definedName>
    <definedName name="Z_3118AF25_8423_420A_806A_487665220C68_.wvu.Cols" localSheetId="10" hidden="1">'L. Summary by Object Class'!$J:$L</definedName>
    <definedName name="Z_3118AF25_8423_420A_806A_487665220C68_.wvu.PrintArea" localSheetId="6" hidden="1">'(G) 2012 Crosswalk'!$A$1:$R$20</definedName>
    <definedName name="Z_3118AF25_8423_420A_806A_487665220C68_.wvu.PrintArea" localSheetId="0" hidden="1">'A. Organization Chart'!$A$1:$N$29</definedName>
    <definedName name="Z_3118AF25_8423_420A_806A_487665220C68_.wvu.PrintArea" localSheetId="1" hidden="1">'B. Summary of Requirements '!$A$1:$X$63</definedName>
    <definedName name="Z_3118AF25_8423_420A_806A_487665220C68_.wvu.PrintArea" localSheetId="2" hidden="1">'C. Increases Offsets'!$A$1:$G$16</definedName>
    <definedName name="Z_3118AF25_8423_420A_806A_487665220C68_.wvu.PrintArea" localSheetId="3" hidden="1">'D. Strategic Goals &amp; Objectives'!$A$1:$P$36</definedName>
    <definedName name="Z_3118AF25_8423_420A_806A_487665220C68_.wvu.PrintArea" localSheetId="4" hidden="1">'E. ATB Justification'!$A$1:$I$35</definedName>
    <definedName name="Z_3118AF25_8423_420A_806A_487665220C68_.wvu.PrintArea" localSheetId="5" hidden="1">'F. 2011 Crosswalk'!$A$1:$O$29</definedName>
    <definedName name="Z_3118AF25_8423_420A_806A_487665220C68_.wvu.PrintArea" localSheetId="7" hidden="1">'H. Reimbursable Resources'!$A$1:$N$15</definedName>
    <definedName name="Z_3118AF25_8423_420A_806A_487665220C68_.wvu.PrintArea" localSheetId="8" hidden="1">'I. Permanent Positions'!$A$1:$K$33</definedName>
    <definedName name="Z_3118AF25_8423_420A_806A_487665220C68_.wvu.PrintArea" localSheetId="9" hidden="1">'K. Summary by Grade'!$A$1:$I$34</definedName>
    <definedName name="Z_3118AF25_8423_420A_806A_487665220C68_.wvu.PrintArea" localSheetId="10" hidden="1">'L. Summary by Object Class'!$A$1:$K$43</definedName>
    <definedName name="Z_3118AF25_8423_420A_806A_487665220C68_.wvu.Rows" localSheetId="3" hidden="1">'D. Strategic Goals &amp; Objectives'!$10:$10</definedName>
    <definedName name="Z_4148B88B_8ED7_4FDE_9459_DEB244AD0552_.wvu.Cols" localSheetId="6" hidden="1">'(G) 2012 Crosswalk'!$H:$J</definedName>
    <definedName name="Z_4148B88B_8ED7_4FDE_9459_DEB244AD0552_.wvu.Cols" localSheetId="5" hidden="1">'F. 2011 Crosswalk'!#REF!</definedName>
    <definedName name="Z_4148B88B_8ED7_4FDE_9459_DEB244AD0552_.wvu.Cols" localSheetId="10" hidden="1">'L. Summary by Object Class'!$J:$L</definedName>
    <definedName name="Z_4148B88B_8ED7_4FDE_9459_DEB244AD0552_.wvu.PrintArea" localSheetId="6" hidden="1">'(G) 2012 Crosswalk'!$A$1:$R$20</definedName>
    <definedName name="Z_4148B88B_8ED7_4FDE_9459_DEB244AD0552_.wvu.PrintArea" localSheetId="0" hidden="1">'A. Organization Chart'!$A$1:$N$29</definedName>
    <definedName name="Z_4148B88B_8ED7_4FDE_9459_DEB244AD0552_.wvu.PrintArea" localSheetId="1" hidden="1">'B. Summary of Requirements '!$A$1:$X$63</definedName>
    <definedName name="Z_4148B88B_8ED7_4FDE_9459_DEB244AD0552_.wvu.PrintArea" localSheetId="2" hidden="1">'C. Increases Offsets'!$A$1:$G$16</definedName>
    <definedName name="Z_4148B88B_8ED7_4FDE_9459_DEB244AD0552_.wvu.PrintArea" localSheetId="3" hidden="1">'D. Strategic Goals &amp; Objectives'!$A$1:$P$36</definedName>
    <definedName name="Z_4148B88B_8ED7_4FDE_9459_DEB244AD0552_.wvu.PrintArea" localSheetId="4" hidden="1">'E. ATB Justification'!$A$1:$I$35</definedName>
    <definedName name="Z_4148B88B_8ED7_4FDE_9459_DEB244AD0552_.wvu.PrintArea" localSheetId="5" hidden="1">'F. 2011 Crosswalk'!$A$1:$O$29</definedName>
    <definedName name="Z_4148B88B_8ED7_4FDE_9459_DEB244AD0552_.wvu.PrintArea" localSheetId="7" hidden="1">'H. Reimbursable Resources'!$A$1:$N$15</definedName>
    <definedName name="Z_4148B88B_8ED7_4FDE_9459_DEB244AD0552_.wvu.PrintArea" localSheetId="8" hidden="1">'I. Permanent Positions'!$A$1:$K$33</definedName>
    <definedName name="Z_4148B88B_8ED7_4FDE_9459_DEB244AD0552_.wvu.PrintArea" localSheetId="9" hidden="1">'K. Summary by Grade'!$A$1:$I$34</definedName>
    <definedName name="Z_4148B88B_8ED7_4FDE_9459_DEB244AD0552_.wvu.PrintArea" localSheetId="10" hidden="1">'L. Summary by Object Class'!$A$1:$K$43</definedName>
    <definedName name="Z_4148B88B_8ED7_4FDE_9459_DEB244AD0552_.wvu.Rows" localSheetId="3" hidden="1">'D. Strategic Goals &amp; Objectives'!$10:$10</definedName>
    <definedName name="Z_56C0A34E_45B4_448B_85E5_70B3A8E63333_.wvu.Cols" localSheetId="10" hidden="1">'L. Summary by Object Class'!$J:$L</definedName>
    <definedName name="Z_56C0A34E_45B4_448B_85E5_70B3A8E63333_.wvu.PrintArea" localSheetId="6" hidden="1">'(G) 2012 Crosswalk'!$A$1:$R$20</definedName>
    <definedName name="Z_56C0A34E_45B4_448B_85E5_70B3A8E63333_.wvu.PrintArea" localSheetId="0" hidden="1">'A. Organization Chart'!$A$1:$N$29</definedName>
    <definedName name="Z_56C0A34E_45B4_448B_85E5_70B3A8E63333_.wvu.PrintArea" localSheetId="1" hidden="1">'B. Summary of Requirements '!$A$1:$X$63</definedName>
    <definedName name="Z_56C0A34E_45B4_448B_85E5_70B3A8E63333_.wvu.PrintArea" localSheetId="2" hidden="1">'C. Increases Offsets'!$A$1:$G$16</definedName>
    <definedName name="Z_56C0A34E_45B4_448B_85E5_70B3A8E63333_.wvu.PrintArea" localSheetId="3" hidden="1">'D. Strategic Goals &amp; Objectives'!$A$1:$P$36</definedName>
    <definedName name="Z_56C0A34E_45B4_448B_85E5_70B3A8E63333_.wvu.PrintArea" localSheetId="4" hidden="1">'E. ATB Justification'!$A$1:$I$35</definedName>
    <definedName name="Z_56C0A34E_45B4_448B_85E5_70B3A8E63333_.wvu.PrintArea" localSheetId="5" hidden="1">'F. 2011 Crosswalk'!$A$1:$O$29</definedName>
    <definedName name="Z_56C0A34E_45B4_448B_85E5_70B3A8E63333_.wvu.PrintArea" localSheetId="7" hidden="1">'H. Reimbursable Resources'!$A$1:$N$15</definedName>
    <definedName name="Z_56C0A34E_45B4_448B_85E5_70B3A8E63333_.wvu.PrintArea" localSheetId="8" hidden="1">'I. Permanent Positions'!$A$1:$K$33</definedName>
    <definedName name="Z_56C0A34E_45B4_448B_85E5_70B3A8E63333_.wvu.PrintArea" localSheetId="9" hidden="1">'K. Summary by Grade'!$A$1:$I$34</definedName>
    <definedName name="Z_56C0A34E_45B4_448B_85E5_70B3A8E63333_.wvu.PrintArea" localSheetId="10" hidden="1">'L. Summary by Object Class'!$A$1:$K$43</definedName>
    <definedName name="Z_56C0A34E_45B4_448B_85E5_70B3A8E63333_.wvu.Rows" localSheetId="3" hidden="1">'D. Strategic Goals &amp; Objectives'!$10:$10</definedName>
    <definedName name="Z_876ED119_203C_4A69_AD39_78E4A88153F8_.wvu.Cols" localSheetId="6" hidden="1">'(G) 2012 Crosswalk'!$H:$J</definedName>
    <definedName name="Z_876ED119_203C_4A69_AD39_78E4A88153F8_.wvu.Cols" localSheetId="10" hidden="1">'L. Summary by Object Class'!$J:$L</definedName>
    <definedName name="Z_876ED119_203C_4A69_AD39_78E4A88153F8_.wvu.PrintArea" localSheetId="6" hidden="1">'(G) 2012 Crosswalk'!$A$1:$R$20</definedName>
    <definedName name="Z_876ED119_203C_4A69_AD39_78E4A88153F8_.wvu.PrintArea" localSheetId="0" hidden="1">'A. Organization Chart'!$A$1:$N$29</definedName>
    <definedName name="Z_876ED119_203C_4A69_AD39_78E4A88153F8_.wvu.PrintArea" localSheetId="1" hidden="1">'B. Summary of Requirements '!$A$1:$X$63</definedName>
    <definedName name="Z_876ED119_203C_4A69_AD39_78E4A88153F8_.wvu.PrintArea" localSheetId="2" hidden="1">'C. Increases Offsets'!$A$1:$G$16</definedName>
    <definedName name="Z_876ED119_203C_4A69_AD39_78E4A88153F8_.wvu.PrintArea" localSheetId="3" hidden="1">'D. Strategic Goals &amp; Objectives'!$A$1:$P$36</definedName>
    <definedName name="Z_876ED119_203C_4A69_AD39_78E4A88153F8_.wvu.PrintArea" localSheetId="4" hidden="1">'E. ATB Justification'!$A$1:$I$35</definedName>
    <definedName name="Z_876ED119_203C_4A69_AD39_78E4A88153F8_.wvu.PrintArea" localSheetId="5" hidden="1">'F. 2011 Crosswalk'!$A$1:$O$29</definedName>
    <definedName name="Z_876ED119_203C_4A69_AD39_78E4A88153F8_.wvu.PrintArea" localSheetId="7" hidden="1">'H. Reimbursable Resources'!$A$1:$N$15</definedName>
    <definedName name="Z_876ED119_203C_4A69_AD39_78E4A88153F8_.wvu.PrintArea" localSheetId="8" hidden="1">'I. Permanent Positions'!$A$1:$K$33</definedName>
    <definedName name="Z_876ED119_203C_4A69_AD39_78E4A88153F8_.wvu.PrintArea" localSheetId="9" hidden="1">'K. Summary by Grade'!$A$1:$J$34</definedName>
    <definedName name="Z_876ED119_203C_4A69_AD39_78E4A88153F8_.wvu.PrintArea" localSheetId="10" hidden="1">'L. Summary by Object Class'!$A$1:$K$43</definedName>
    <definedName name="Z_876ED119_203C_4A69_AD39_78E4A88153F8_.wvu.Rows" localSheetId="3" hidden="1">'D. Strategic Goals &amp; Objectives'!$10:$10,'D. Strategic Goals &amp; Objectives'!$12:$17,'D. Strategic Goals &amp; Objectives'!$28:$34</definedName>
    <definedName name="Z_876ED119_203C_4A69_AD39_78E4A88153F8_.wvu.Rows" localSheetId="5" hidden="1">'F. 2011 Crosswalk'!$12:$14</definedName>
    <definedName name="Z_876ED119_203C_4A69_AD39_78E4A88153F8_.wvu.Rows" localSheetId="8" hidden="1">'I. Permanent Positions'!$12:$13,'I. Permanent Positions'!$19:$28</definedName>
    <definedName name="Z_876ED119_203C_4A69_AD39_78E4A88153F8_.wvu.Rows" localSheetId="9" hidden="1">'K. Summary by Grade'!$19:$19,'K. Summary by Grade'!$21:$28</definedName>
    <definedName name="Z_876ED119_203C_4A69_AD39_78E4A88153F8_.wvu.Rows" localSheetId="10" hidden="1">'L. Summary by Object Class'!$25:$25,'L. Summary by Object Class'!$28:$28</definedName>
    <definedName name="Z_D5B3A194_7610_4318_AAE5_AAC44D793A20_.wvu.Cols" localSheetId="6" hidden="1">'(G) 2012 Crosswalk'!$E:$J,'(G) 2012 Crosswalk'!$N:$O</definedName>
    <definedName name="Z_D5B3A194_7610_4318_AAE5_AAC44D793A20_.wvu.Cols" localSheetId="2" hidden="1">'C. Increases Offsets'!#REF!</definedName>
    <definedName name="Z_D5B3A194_7610_4318_AAE5_AAC44D793A20_.wvu.Cols" localSheetId="5" hidden="1">'F. 2011 Crosswalk'!$H:$L</definedName>
    <definedName name="Z_D5B3A194_7610_4318_AAE5_AAC44D793A20_.wvu.Cols" localSheetId="10" hidden="1">'L. Summary by Object Class'!$J:$L</definedName>
    <definedName name="Z_D5B3A194_7610_4318_AAE5_AAC44D793A20_.wvu.PrintArea" localSheetId="6" hidden="1">'(G) 2012 Crosswalk'!$A$1:$R$20</definedName>
    <definedName name="Z_D5B3A194_7610_4318_AAE5_AAC44D793A20_.wvu.PrintArea" localSheetId="0" hidden="1">'A. Organization Chart'!$A$1:$N$29</definedName>
    <definedName name="Z_D5B3A194_7610_4318_AAE5_AAC44D793A20_.wvu.PrintArea" localSheetId="1" hidden="1">'B. Summary of Requirements '!$A$1:$X$63</definedName>
    <definedName name="Z_D5B3A194_7610_4318_AAE5_AAC44D793A20_.wvu.PrintArea" localSheetId="2" hidden="1">'C. Increases Offsets'!$A$1:$G$16</definedName>
    <definedName name="Z_D5B3A194_7610_4318_AAE5_AAC44D793A20_.wvu.PrintArea" localSheetId="3" hidden="1">'D. Strategic Goals &amp; Objectives'!$A$1:$P$36</definedName>
    <definedName name="Z_D5B3A194_7610_4318_AAE5_AAC44D793A20_.wvu.PrintArea" localSheetId="4" hidden="1">'E. ATB Justification'!$A$1:$I$35</definedName>
    <definedName name="Z_D5B3A194_7610_4318_AAE5_AAC44D793A20_.wvu.PrintArea" localSheetId="5" hidden="1">'F. 2011 Crosswalk'!$A$1:$O$29</definedName>
    <definedName name="Z_D5B3A194_7610_4318_AAE5_AAC44D793A20_.wvu.PrintArea" localSheetId="7" hidden="1">'H. Reimbursable Resources'!$A$1:$N$15</definedName>
    <definedName name="Z_D5B3A194_7610_4318_AAE5_AAC44D793A20_.wvu.PrintArea" localSheetId="8" hidden="1">'I. Permanent Positions'!$A$1:$K$33</definedName>
    <definedName name="Z_D5B3A194_7610_4318_AAE5_AAC44D793A20_.wvu.PrintArea" localSheetId="9" hidden="1">'K. Summary by Grade'!$A$1:$J$34</definedName>
    <definedName name="Z_D5B3A194_7610_4318_AAE5_AAC44D793A20_.wvu.PrintArea" localSheetId="10" hidden="1">'L. Summary by Object Class'!$A$1:$K$43</definedName>
    <definedName name="Z_D5B3A194_7610_4318_AAE5_AAC44D793A20_.wvu.Rows" localSheetId="1" hidden="1">'B. Summary of Requirements '!#REF!,'B. Summary of Requirements '!#REF!,'B. Summary of Requirements '!#REF!,'B. Summary of Requirements '!#REF!,'B. Summary of Requirements '!#REF!</definedName>
    <definedName name="Z_D5B3A194_7610_4318_AAE5_AAC44D793A20_.wvu.Rows" localSheetId="2" hidden="1">'C. Increases Offsets'!#REF!,'C. Increases Offsets'!#REF!</definedName>
    <definedName name="Z_D5B3A194_7610_4318_AAE5_AAC44D793A20_.wvu.Rows" localSheetId="3" hidden="1">'D. Strategic Goals &amp; Objectives'!$10:$10,'D. Strategic Goals &amp; Objectives'!$12:$17,'D. Strategic Goals &amp; Objectives'!$28:$34</definedName>
    <definedName name="Z_D5B3A194_7610_4318_AAE5_AAC44D793A20_.wvu.Rows" localSheetId="4" hidden="1">'E. ATB Justification'!$26:$26,'E. ATB Justification'!$32:$32</definedName>
    <definedName name="Z_D5B3A194_7610_4318_AAE5_AAC44D793A20_.wvu.Rows" localSheetId="5" hidden="1">'F. 2011 Crosswalk'!$12:$14</definedName>
    <definedName name="Z_D5B3A194_7610_4318_AAE5_AAC44D793A20_.wvu.Rows" localSheetId="7" hidden="1">'H. Reimbursable Resources'!#REF!</definedName>
    <definedName name="Z_D5B3A194_7610_4318_AAE5_AAC44D793A20_.wvu.Rows" localSheetId="8" hidden="1">'I. Permanent Positions'!$12:$13,'I. Permanent Positions'!$19:$28</definedName>
    <definedName name="Z_D5B3A194_7610_4318_AAE5_AAC44D793A20_.wvu.Rows" localSheetId="9" hidden="1">'K. Summary by Grade'!$19:$19,'K. Summary by Grade'!$21:$28</definedName>
    <definedName name="Z_D5B3A194_7610_4318_AAE5_AAC44D793A20_.wvu.Rows" localSheetId="10" hidden="1">'L. Summary by Object Class'!$25:$25,'L. Summary by Object Class'!$28:$28</definedName>
  </definedNames>
  <calcPr calcId="125725"/>
  <customWorkbookViews>
    <customWorkbookView name="swatson - Personal View" guid="{876ED119-203C-4A69-AD39-78E4A88153F8}" mergeInterval="0" personalView="1" maximized="1" xWindow="1" yWindow="1" windowWidth="1280" windowHeight="833" tabRatio="889" activeSheetId="2" showComments="commIndAndComment"/>
    <customWorkbookView name="mcupertino - Personal View" guid="{12C66D54-5067-4346-818B-6EAB1C8A9183}" mergeInterval="0" personalView="1" maximized="1" xWindow="1" yWindow="1" windowWidth="1280" windowHeight="833" tabRatio="889" activeSheetId="1"/>
    <customWorkbookView name="matsatt - Personal View" guid="{4148B88B-8ED7-4FDE-9459-DEB244AD0552}" mergeInterval="0" personalView="1" maximized="1" xWindow="1" yWindow="1" windowWidth="1246" windowHeight="743" tabRatio="889" activeSheetId="2"/>
    <customWorkbookView name="debjones - Personal View" guid="{56C0A34E-45B4-448B-85E5-70B3A8E63333}" mergeInterval="0" personalView="1" maximized="1" xWindow="1" yWindow="1" windowWidth="1680" windowHeight="820" tabRatio="889" activeSheetId="2" showComments="commIndAndComment"/>
    <customWorkbookView name="mschneck - Personal View" guid="{3118AF25-8423-420A-806A-487665220C68}" mergeInterval="0" personalView="1" maximized="1" xWindow="1" yWindow="1" windowWidth="1680" windowHeight="797" tabRatio="889" activeSheetId="15" showComments="commIndAndComment"/>
    <customWorkbookView name="dmccoy - Personal View" guid="{D5B3A194-7610-4318-AAE5-AAC44D793A20}" mergeInterval="0" personalView="1" maximized="1" xWindow="1" yWindow="1" windowWidth="1680" windowHeight="820" tabRatio="895" activeSheetId="2"/>
  </customWorkbookViews>
</workbook>
</file>

<file path=xl/calcChain.xml><?xml version="1.0" encoding="utf-8"?>
<calcChain xmlns="http://schemas.openxmlformats.org/spreadsheetml/2006/main">
  <c r="I35" i="5"/>
  <c r="H35"/>
  <c r="G35"/>
  <c r="I14" i="4"/>
  <c r="O14" s="1"/>
  <c r="J14"/>
  <c r="P14" s="1"/>
  <c r="I15"/>
  <c r="O15" s="1"/>
  <c r="J15"/>
  <c r="P15" s="1"/>
  <c r="I16"/>
  <c r="O16" s="1"/>
  <c r="J16"/>
  <c r="P16" s="1"/>
  <c r="C17"/>
  <c r="D17"/>
  <c r="F17"/>
  <c r="G17"/>
  <c r="K17"/>
  <c r="L17"/>
  <c r="M17"/>
  <c r="N17"/>
  <c r="I17" l="1"/>
  <c r="J17"/>
  <c r="O17"/>
  <c r="P17"/>
  <c r="G15" i="3" l="1"/>
  <c r="G11"/>
  <c r="G12" s="1"/>
  <c r="F16" i="11"/>
  <c r="D16"/>
  <c r="B16"/>
  <c r="I31" i="5" l="1"/>
  <c r="H13" i="10" l="1"/>
  <c r="N27" i="4" l="1"/>
  <c r="M27"/>
  <c r="L27"/>
  <c r="K27"/>
  <c r="G27"/>
  <c r="F27"/>
  <c r="D27"/>
  <c r="C27"/>
  <c r="X25" i="2"/>
  <c r="X26" s="1"/>
  <c r="R12" i="7" l="1"/>
  <c r="O14" i="6"/>
  <c r="O13"/>
  <c r="O11"/>
  <c r="O12"/>
  <c r="W57" i="2"/>
  <c r="W62"/>
  <c r="W61"/>
  <c r="L10" i="8"/>
  <c r="M10"/>
  <c r="I32" i="11"/>
  <c r="I31"/>
  <c r="I30"/>
  <c r="I29"/>
  <c r="I28"/>
  <c r="I27"/>
  <c r="I26"/>
  <c r="I25"/>
  <c r="I24"/>
  <c r="I23"/>
  <c r="I22"/>
  <c r="I21"/>
  <c r="I20"/>
  <c r="I19"/>
  <c r="I18"/>
  <c r="H15"/>
  <c r="H14"/>
  <c r="H13"/>
  <c r="H10"/>
  <c r="H11"/>
  <c r="I15"/>
  <c r="I14"/>
  <c r="I13"/>
  <c r="I11"/>
  <c r="I10"/>
  <c r="H14" i="10"/>
  <c r="H15"/>
  <c r="H16"/>
  <c r="H17"/>
  <c r="H18"/>
  <c r="H19"/>
  <c r="H20"/>
  <c r="H21"/>
  <c r="H22"/>
  <c r="H23"/>
  <c r="H24"/>
  <c r="H25"/>
  <c r="H26"/>
  <c r="H27"/>
  <c r="H28"/>
  <c r="H12"/>
  <c r="N20" i="6"/>
  <c r="N19"/>
  <c r="N16"/>
  <c r="N12"/>
  <c r="N13"/>
  <c r="N14"/>
  <c r="N11"/>
  <c r="M12"/>
  <c r="M13"/>
  <c r="M14"/>
  <c r="M11"/>
  <c r="J30" i="4"/>
  <c r="J31"/>
  <c r="J32"/>
  <c r="J33"/>
  <c r="I33"/>
  <c r="I32"/>
  <c r="I31"/>
  <c r="I30"/>
  <c r="J20"/>
  <c r="J21"/>
  <c r="J22"/>
  <c r="J23"/>
  <c r="J24"/>
  <c r="I24"/>
  <c r="I23"/>
  <c r="I22"/>
  <c r="I21"/>
  <c r="I20"/>
  <c r="H29" i="10" l="1"/>
  <c r="I27" i="4"/>
  <c r="J27"/>
  <c r="V32" i="2"/>
  <c r="V33" s="1"/>
  <c r="W32" l="1"/>
  <c r="W33" s="1"/>
  <c r="X32"/>
  <c r="X33" s="1"/>
  <c r="N12" i="8"/>
  <c r="L12"/>
  <c r="Q18" i="7"/>
  <c r="Q17"/>
  <c r="Q14"/>
  <c r="Q12"/>
  <c r="P12"/>
  <c r="O13"/>
  <c r="N13"/>
  <c r="L15" i="6"/>
  <c r="A43" i="2"/>
  <c r="Q13" i="7" l="1"/>
  <c r="E16" i="11"/>
  <c r="E33" s="1"/>
  <c r="C16"/>
  <c r="C33" s="1"/>
  <c r="C37" s="1"/>
  <c r="M13" i="7"/>
  <c r="L13"/>
  <c r="L15" s="1"/>
  <c r="L19" s="1"/>
  <c r="K13"/>
  <c r="J13"/>
  <c r="I13"/>
  <c r="I15" s="1"/>
  <c r="I19" s="1"/>
  <c r="H13"/>
  <c r="G13"/>
  <c r="F13"/>
  <c r="F15" s="1"/>
  <c r="F19" s="1"/>
  <c r="E13"/>
  <c r="D13"/>
  <c r="C13"/>
  <c r="C15" s="1"/>
  <c r="C19" s="1"/>
  <c r="B13"/>
  <c r="R13"/>
  <c r="A5"/>
  <c r="A4"/>
  <c r="X54" i="2"/>
  <c r="W54"/>
  <c r="V54"/>
  <c r="W25"/>
  <c r="W26" s="1"/>
  <c r="V25"/>
  <c r="V26" s="1"/>
  <c r="X27"/>
  <c r="A4" i="4"/>
  <c r="N34"/>
  <c r="M34"/>
  <c r="L34"/>
  <c r="K34"/>
  <c r="J34"/>
  <c r="I34"/>
  <c r="G34"/>
  <c r="F34"/>
  <c r="D34"/>
  <c r="C34"/>
  <c r="P33"/>
  <c r="O33"/>
  <c r="P32"/>
  <c r="O32"/>
  <c r="P31"/>
  <c r="O31"/>
  <c r="P30"/>
  <c r="O30"/>
  <c r="P25"/>
  <c r="O25"/>
  <c r="P24"/>
  <c r="O24"/>
  <c r="P23"/>
  <c r="O23"/>
  <c r="P22"/>
  <c r="O22"/>
  <c r="P21"/>
  <c r="O21"/>
  <c r="P20"/>
  <c r="O20"/>
  <c r="V17" i="2"/>
  <c r="W17"/>
  <c r="X17"/>
  <c r="D55"/>
  <c r="E55"/>
  <c r="E58" s="1"/>
  <c r="E63" s="1"/>
  <c r="F55"/>
  <c r="G55"/>
  <c r="H55"/>
  <c r="H58" s="1"/>
  <c r="H63" s="1"/>
  <c r="I55"/>
  <c r="J55"/>
  <c r="K55"/>
  <c r="K58" s="1"/>
  <c r="K63" s="1"/>
  <c r="L55"/>
  <c r="M55"/>
  <c r="N55"/>
  <c r="N58" s="1"/>
  <c r="N63" s="1"/>
  <c r="O55"/>
  <c r="P55"/>
  <c r="Q55"/>
  <c r="Q58" s="1"/>
  <c r="Q63" s="1"/>
  <c r="R55"/>
  <c r="S55"/>
  <c r="T55"/>
  <c r="T58" s="1"/>
  <c r="T63" s="1"/>
  <c r="U55"/>
  <c r="H31" i="5"/>
  <c r="G31"/>
  <c r="J12" i="8"/>
  <c r="D12"/>
  <c r="G12"/>
  <c r="L28" i="11"/>
  <c r="L22"/>
  <c r="H33" i="9"/>
  <c r="F29" i="10"/>
  <c r="I30" i="9"/>
  <c r="I32"/>
  <c r="J32" s="1"/>
  <c r="G33"/>
  <c r="C12" i="3"/>
  <c r="D12"/>
  <c r="E12"/>
  <c r="F12"/>
  <c r="D15" i="6"/>
  <c r="F16" i="3"/>
  <c r="B29" i="10"/>
  <c r="B33" i="9"/>
  <c r="B29"/>
  <c r="I29"/>
  <c r="E29"/>
  <c r="H12" i="8"/>
  <c r="C12"/>
  <c r="E16" i="3"/>
  <c r="C16"/>
  <c r="A5" i="11"/>
  <c r="A4"/>
  <c r="D33" i="9"/>
  <c r="D16" i="3"/>
  <c r="D29" i="10"/>
  <c r="K29" i="9"/>
  <c r="J29"/>
  <c r="H29"/>
  <c r="G29"/>
  <c r="F29"/>
  <c r="D29"/>
  <c r="C29"/>
  <c r="A6" i="10"/>
  <c r="A5"/>
  <c r="A6" i="9"/>
  <c r="A5"/>
  <c r="A4" i="5"/>
  <c r="A5" i="8"/>
  <c r="A4"/>
  <c r="A4" i="6"/>
  <c r="A3"/>
  <c r="A5" i="3"/>
  <c r="J16" i="11"/>
  <c r="K16"/>
  <c r="K18"/>
  <c r="L18"/>
  <c r="L19"/>
  <c r="L20"/>
  <c r="J21"/>
  <c r="L21"/>
  <c r="L23"/>
  <c r="L24"/>
  <c r="L25"/>
  <c r="L26"/>
  <c r="L27"/>
  <c r="L29"/>
  <c r="L30"/>
  <c r="L31"/>
  <c r="L32"/>
  <c r="C33" i="9"/>
  <c r="E33"/>
  <c r="F33"/>
  <c r="E12" i="8"/>
  <c r="F12"/>
  <c r="I12"/>
  <c r="K12"/>
  <c r="M12"/>
  <c r="B15" i="6"/>
  <c r="C15"/>
  <c r="C17" s="1"/>
  <c r="C21" s="1"/>
  <c r="E15"/>
  <c r="F15"/>
  <c r="F17" s="1"/>
  <c r="F21" s="1"/>
  <c r="G15"/>
  <c r="H15"/>
  <c r="I15"/>
  <c r="I17" s="1"/>
  <c r="I21" s="1"/>
  <c r="J15"/>
  <c r="K15"/>
  <c r="N15"/>
  <c r="N17" s="1"/>
  <c r="N21" s="1"/>
  <c r="I33" i="9" l="1"/>
  <c r="P27" i="4"/>
  <c r="O27"/>
  <c r="K30" i="9"/>
  <c r="K33" s="1"/>
  <c r="G16" i="3"/>
  <c r="H16" i="11"/>
  <c r="I12"/>
  <c r="I16" s="1"/>
  <c r="I33" s="1"/>
  <c r="K33"/>
  <c r="G16"/>
  <c r="G33" s="1"/>
  <c r="J33"/>
  <c r="J30" i="9"/>
  <c r="J33" s="1"/>
  <c r="D36" i="4"/>
  <c r="J36"/>
  <c r="N36"/>
  <c r="P34"/>
  <c r="F36"/>
  <c r="C36"/>
  <c r="I36"/>
  <c r="L36"/>
  <c r="O34"/>
  <c r="M36"/>
  <c r="G36"/>
  <c r="K36"/>
  <c r="W55" i="2"/>
  <c r="W58" s="1"/>
  <c r="W63" s="1"/>
  <c r="X28"/>
  <c r="X34" s="1"/>
  <c r="X35" s="1"/>
  <c r="V55"/>
  <c r="X55"/>
  <c r="P13" i="7"/>
  <c r="Q15"/>
  <c r="Q19" s="1"/>
  <c r="O15" i="6"/>
  <c r="M15"/>
  <c r="E37" i="11"/>
  <c r="W27" i="2" l="1"/>
  <c r="W28" s="1"/>
  <c r="W34" s="1"/>
  <c r="W35" s="1"/>
  <c r="V28"/>
  <c r="V34" s="1"/>
  <c r="V35" s="1"/>
  <c r="V27"/>
  <c r="L16" i="11"/>
  <c r="G37"/>
  <c r="L33"/>
  <c r="P36" i="4"/>
  <c r="O36"/>
</calcChain>
</file>

<file path=xl/sharedStrings.xml><?xml version="1.0" encoding="utf-8"?>
<sst xmlns="http://schemas.openxmlformats.org/spreadsheetml/2006/main" count="718" uniqueCount="231">
  <si>
    <t>end of line</t>
  </si>
  <si>
    <t xml:space="preserve">          Total DIRECT requirements</t>
  </si>
  <si>
    <t>23.1  GSA rent (Reimbursable)</t>
  </si>
  <si>
    <t>25.3 DHS Security (Reimbursable)</t>
  </si>
  <si>
    <t>Agt./Atty.</t>
  </si>
  <si>
    <t>Program Offsets</t>
  </si>
  <si>
    <t>Adjustments to Base</t>
  </si>
  <si>
    <t>Domestic Rent and Facilities</t>
  </si>
  <si>
    <t>ATBs</t>
  </si>
  <si>
    <t>11.1  Direct FTE &amp; personnel compensation</t>
  </si>
  <si>
    <t xml:space="preserve">       Total </t>
  </si>
  <si>
    <t>Average SES Salary</t>
  </si>
  <si>
    <t>Perm. Pos.</t>
  </si>
  <si>
    <t>Location of Description by Decision Unit</t>
  </si>
  <si>
    <t>Reprogrammings / Transfers</t>
  </si>
  <si>
    <t>end of sheet</t>
  </si>
  <si>
    <t>Program Decreases</t>
  </si>
  <si>
    <t>Total Pr. Changes</t>
  </si>
  <si>
    <t>Total Authorized</t>
  </si>
  <si>
    <t>Total Reimbursable</t>
  </si>
  <si>
    <t>Total Increases</t>
  </si>
  <si>
    <t>I: Detail of Permanent Positions by Category</t>
  </si>
  <si>
    <t>Intelligence Series (132)</t>
  </si>
  <si>
    <t>Criminal Investigative Series (1811)</t>
  </si>
  <si>
    <t>23.2 Moving/Lease Expirations/Contract Parking</t>
  </si>
  <si>
    <t>Transfers:</t>
  </si>
  <si>
    <t xml:space="preserve"> Decision Unit 2 </t>
  </si>
  <si>
    <t xml:space="preserve"> Decision Unit 3 </t>
  </si>
  <si>
    <t xml:space="preserve"> Decision Unit 4 </t>
  </si>
  <si>
    <t>Total Adjustments to Base and Technical Adjustments</t>
  </si>
  <si>
    <t xml:space="preserve">Total Adjustments to Base </t>
  </si>
  <si>
    <t>Increase/Decrease</t>
  </si>
  <si>
    <t>Decision Unit</t>
  </si>
  <si>
    <t xml:space="preserve">     Total</t>
  </si>
  <si>
    <t>atb</t>
  </si>
  <si>
    <t>enhance</t>
  </si>
  <si>
    <t>FTE</t>
  </si>
  <si>
    <t>Total</t>
  </si>
  <si>
    <t>Detail of Permanent Positions by Category</t>
  </si>
  <si>
    <t>Category</t>
  </si>
  <si>
    <t>Grades and Salary Ranges</t>
  </si>
  <si>
    <t>LEAP</t>
  </si>
  <si>
    <t>11.5  Total, Other personnel compensation</t>
  </si>
  <si>
    <t xml:space="preserve">     Other Compensation</t>
  </si>
  <si>
    <t xml:space="preserve">     Overtime</t>
  </si>
  <si>
    <t>11.8  Special personal services payments</t>
  </si>
  <si>
    <t xml:space="preserve">    Full-time permanent</t>
  </si>
  <si>
    <t>12.0  Personnel benefits</t>
  </si>
  <si>
    <t>21.0  Travel and transportation of persons</t>
  </si>
  <si>
    <t>22.0  Transportation of things</t>
  </si>
  <si>
    <t>23.3  Comm., util., &amp; other misc. charges</t>
  </si>
  <si>
    <t>24.0  Printing and reproduction</t>
  </si>
  <si>
    <t>25.1  Advisory and assistance services</t>
  </si>
  <si>
    <t>25.2 Other services</t>
  </si>
  <si>
    <t>26.0  Supplies and materials</t>
  </si>
  <si>
    <t>31.0  Equipment</t>
  </si>
  <si>
    <t xml:space="preserve">          Total obligations</t>
  </si>
  <si>
    <t>Unobligated balance, start of year</t>
  </si>
  <si>
    <t>Recoveries of prior year obligations</t>
  </si>
  <si>
    <t>11.3  Other than full-time permanent</t>
  </si>
  <si>
    <t>Average GS Salary</t>
  </si>
  <si>
    <t>Average GS Grade</t>
  </si>
  <si>
    <t>Object Classes</t>
  </si>
  <si>
    <t>Other Object Classes:</t>
  </si>
  <si>
    <t>Summary of Reimbursable Resources</t>
  </si>
  <si>
    <t>Summary of Requirements by Object Class</t>
  </si>
  <si>
    <t>Overtime</t>
  </si>
  <si>
    <t>Program Changes</t>
  </si>
  <si>
    <t>Total Program Changes</t>
  </si>
  <si>
    <t>Attorneys (905)</t>
  </si>
  <si>
    <t>Paralegals / Other Law (900-998)</t>
  </si>
  <si>
    <t>Information &amp; Arts (1000-1099)</t>
  </si>
  <si>
    <t>Business &amp; Industry (1100-1199)</t>
  </si>
  <si>
    <t>Library (1400-1499)</t>
  </si>
  <si>
    <t>Equipment/Facilities Services (1600-1699)</t>
  </si>
  <si>
    <t>Supply Services (2000-2099)</t>
  </si>
  <si>
    <t>Security Specialists (080)</t>
  </si>
  <si>
    <t>Motor Vehicle Operations (5703)</t>
  </si>
  <si>
    <t>Miscellaneous Operations (010-099)</t>
  </si>
  <si>
    <t>GS-1, $22,115 - 27,663</t>
  </si>
  <si>
    <t>GS-2, $24,865 - 31,292</t>
  </si>
  <si>
    <t>GS-4, $30,456 - 39,590</t>
  </si>
  <si>
    <t>GS-3, $27,130 - 35,269</t>
  </si>
  <si>
    <t>GS-5, $34,075 - 44,293</t>
  </si>
  <si>
    <t>GS-6, $37,983 - 49,375</t>
  </si>
  <si>
    <t>GS-7, $42,209 - 54,875</t>
  </si>
  <si>
    <t>GS-8, $46,745 - 60,765</t>
  </si>
  <si>
    <t>GS-9, $51,630 - 67,114</t>
  </si>
  <si>
    <t>GS-10, $56,857 - 73,917</t>
  </si>
  <si>
    <t>GS-11, $62,467 - 81,204</t>
  </si>
  <si>
    <t>GS-12, $74,872 - 97,333</t>
  </si>
  <si>
    <t>GS-13, $89,033 - 115,742</t>
  </si>
  <si>
    <t>GS-14, $105,211 - 136,771</t>
  </si>
  <si>
    <t>GS-15, $123,758 - 155,500</t>
  </si>
  <si>
    <t>SES, $119,554 - 179,700</t>
  </si>
  <si>
    <t>2012 template</t>
  </si>
  <si>
    <t>Information Technology Mgmt  (2210)</t>
  </si>
  <si>
    <t>FY 2011 CJ Submission</t>
  </si>
  <si>
    <t>23.1  GSA rent</t>
  </si>
  <si>
    <t>25.4  Operation and maintenance of facilities</t>
  </si>
  <si>
    <t>L: Summary of Requirements by Object Class</t>
  </si>
  <si>
    <t>K: Summary of Requirements by Grade</t>
  </si>
  <si>
    <t>Program Increases</t>
  </si>
  <si>
    <t>25.7 Operation and maintenance of equipment</t>
  </si>
  <si>
    <t>Justification for Base Adjustments</t>
  </si>
  <si>
    <t>Pay and Benefits</t>
  </si>
  <si>
    <t>POS</t>
  </si>
  <si>
    <t>Total Increase:</t>
  </si>
  <si>
    <t>Total ATB:</t>
  </si>
  <si>
    <t>(Dollars in Thousands)</t>
  </si>
  <si>
    <t>Salaries and Expenses</t>
  </si>
  <si>
    <t>Total Offsets</t>
  </si>
  <si>
    <t>Other FTE:</t>
  </si>
  <si>
    <t>Total Comp. FTE</t>
  </si>
  <si>
    <t>Total FTE</t>
  </si>
  <si>
    <t>Reimbursable FTE</t>
  </si>
  <si>
    <t>Other FTE</t>
  </si>
  <si>
    <t>Total Compensable FTE</t>
  </si>
  <si>
    <t>Headquarters (Washington, D.C.)</t>
  </si>
  <si>
    <t>Summary of Requirements</t>
  </si>
  <si>
    <t>Reimbursable FTE:</t>
  </si>
  <si>
    <t>Total Program Increases</t>
  </si>
  <si>
    <t>Supplementals</t>
  </si>
  <si>
    <t xml:space="preserve">     Subtotal Increases</t>
  </si>
  <si>
    <t>Collections by Source</t>
  </si>
  <si>
    <t>Budgetary Resources:</t>
  </si>
  <si>
    <t>Estimates by budget activity</t>
  </si>
  <si>
    <t>Pos.</t>
  </si>
  <si>
    <t xml:space="preserve"> </t>
  </si>
  <si>
    <t>Amount</t>
  </si>
  <si>
    <t>Increases</t>
  </si>
  <si>
    <t>Personnel Management (200-299)</t>
  </si>
  <si>
    <t>Clerical and Office Services (300-399)</t>
  </si>
  <si>
    <t>Accounting and Budget (500-599)</t>
  </si>
  <si>
    <t>U.S. Field</t>
  </si>
  <si>
    <t>Foreign Field</t>
  </si>
  <si>
    <t>TOTAL</t>
  </si>
  <si>
    <t>Summary of Requirements by Grade</t>
  </si>
  <si>
    <t>Resources by Department of Justice Strategic Goal/Objective</t>
  </si>
  <si>
    <t>Offsets</t>
  </si>
  <si>
    <t>Strategic Goal and Strategic Objective</t>
  </si>
  <si>
    <t>Direct, Reimb. Other FTE</t>
  </si>
  <si>
    <t>Direct Amount $000s</t>
  </si>
  <si>
    <r>
      <t xml:space="preserve">   1.1 Prevent, disrupt, and defeat terrorist operations before they occur</t>
    </r>
    <r>
      <rPr>
        <b/>
        <sz val="10"/>
        <rFont val="Times New Roman"/>
        <family val="1"/>
      </rPr>
      <t xml:space="preserve"> </t>
    </r>
  </si>
  <si>
    <t>Subtotal, Goal 1</t>
  </si>
  <si>
    <t>Subtotal, Goal 2</t>
  </si>
  <si>
    <t>Subtotal, Goal 3</t>
  </si>
  <si>
    <t>GRAND TOTAL</t>
  </si>
  <si>
    <t>2011 Availability</t>
  </si>
  <si>
    <t>Carryover</t>
  </si>
  <si>
    <t>Recoveries</t>
  </si>
  <si>
    <t xml:space="preserve">Increase/Decrease </t>
  </si>
  <si>
    <t>A: Organizational Chart</t>
  </si>
  <si>
    <t>B: Summary of Requirements</t>
  </si>
  <si>
    <t>C: Program Increases/Offsets By Decision Unit</t>
  </si>
  <si>
    <t>D: Resources by DOJ Strategic Goal and Strategic Objective</t>
  </si>
  <si>
    <t>E.  Justification for Base Adjustments</t>
  </si>
  <si>
    <t>H: Summary of Reimbursable Resources</t>
  </si>
  <si>
    <t>FY 2013 Request</t>
  </si>
  <si>
    <t>2012 Rescissions</t>
  </si>
  <si>
    <t>2013 Current Services</t>
  </si>
  <si>
    <t>2013 Total Request</t>
  </si>
  <si>
    <t>2012 - 2013 Total Change</t>
  </si>
  <si>
    <t>2013 Adjustments to Base and Technical Adjustments</t>
  </si>
  <si>
    <t>2013 Increases</t>
  </si>
  <si>
    <t>2013 Offsets</t>
  </si>
  <si>
    <t>2013 Request</t>
  </si>
  <si>
    <t>Subtotal Offsets</t>
  </si>
  <si>
    <t>F: Crosswalk of 2011 Availability</t>
  </si>
  <si>
    <t>2012 Availability</t>
  </si>
  <si>
    <t>Crosswalk of 2012 Availability</t>
  </si>
  <si>
    <t>2012 Planned</t>
  </si>
  <si>
    <t>Miscellaneous Inspectors Series (1802)</t>
  </si>
  <si>
    <t xml:space="preserve">     Total, Appropriated Positions</t>
  </si>
  <si>
    <t>2011 Actuals</t>
  </si>
  <si>
    <t>25.3 Purchases of goods &amp; services from Government accounts (Antennas, DHS Sec. Etc.)</t>
  </si>
  <si>
    <t>Increases:</t>
  </si>
  <si>
    <t>2012 
Enacted</t>
  </si>
  <si>
    <t>2012 Enacted</t>
  </si>
  <si>
    <t>2011 Enacted</t>
  </si>
  <si>
    <t>FY 2013 Program Increases/Offsets By Decision Unit</t>
  </si>
  <si>
    <t>2011 Enacted w/Rescissions</t>
  </si>
  <si>
    <t>2011 Appropriation Enacted</t>
  </si>
  <si>
    <t>2011
Enacted</t>
  </si>
  <si>
    <t xml:space="preserve">   1.2  Prosecute those involved in terrorist acts</t>
  </si>
  <si>
    <t xml:space="preserve">    1.3  Combat espionage against the United States </t>
  </si>
  <si>
    <t xml:space="preserve">   2.1  Combat the threat, incidence, and prevalence of violent crime</t>
  </si>
  <si>
    <t xml:space="preserve">   2.4 Combat corruption, economic crimes, and international organized crime</t>
  </si>
  <si>
    <t xml:space="preserve">   2.5 Promote and protect Americans' civil rights</t>
  </si>
  <si>
    <t xml:space="preserve">   2.6 Protect the federal fisc and defend the interests of the United States</t>
  </si>
  <si>
    <t xml:space="preserve">   2.3  Combat the threat, trafficking, and use of illegal drugs and the diversion of
          licit drugs</t>
  </si>
  <si>
    <t xml:space="preserve">   2.2  Prevent and intervene in crimes against vulnerable populations, uphold the
          rights of, and improve services to, America's crime victims</t>
  </si>
  <si>
    <t xml:space="preserve">   3.1 Promote and strengthen relationships and strategies for the administration of 
          justice with state, local, tribal and international law enforcement</t>
  </si>
  <si>
    <t xml:space="preserve">   3.2 Protect judges, witnesses, and other participants in federal proceedings; 
         apprehend fugitives; and ensure the appearance of criminal defendants for 
         judicial proceedings or confinement</t>
  </si>
  <si>
    <t xml:space="preserve">   3.3  Provide for the safe, secure, humane, and cost-effective confinement of 
          detainees awaiting trial and/or sentencing, and those in the custody of the
          Federal Prison System </t>
  </si>
  <si>
    <t xml:space="preserve">   3.4  Adjudicate all immigration cases promptly and impartially in accordance with
          due process</t>
  </si>
  <si>
    <t>Goal 1: Prevent Terrorism and Promote the Nation's Security
            Consistent with the Rule of Law</t>
  </si>
  <si>
    <t>Goal 2: Prevent Crime, Protect the Rights of the 
             American People, and Enforce Federal Law</t>
  </si>
  <si>
    <t xml:space="preserve">Goal 3: Ensure and Support the Fair, Impartial, Efficient, and 
             Transparent Administration of Justice at the Federal,
             State, Local, Tribal and International Levels        </t>
  </si>
  <si>
    <t xml:space="preserve"> Office of the Solicitor General</t>
  </si>
  <si>
    <t xml:space="preserve">Offsets: </t>
  </si>
  <si>
    <t>Administrative Functions Consolidation</t>
  </si>
  <si>
    <t>Federal Appellate Activity</t>
  </si>
  <si>
    <t xml:space="preserve">Federal Appellate Activity </t>
  </si>
  <si>
    <t>OARM</t>
  </si>
  <si>
    <t>Executive Level III</t>
  </si>
  <si>
    <t>25.6 Medical</t>
  </si>
  <si>
    <t>Transfers</t>
  </si>
  <si>
    <t>G: Crosswalk of 2012 Availability</t>
  </si>
  <si>
    <r>
      <rPr>
        <u/>
        <sz val="9"/>
        <rFont val="Times New Roman"/>
        <family val="1"/>
      </rPr>
      <t>JCON and JCON S/TS</t>
    </r>
    <r>
      <rPr>
        <sz val="9"/>
        <rFont val="Times New Roman"/>
        <family val="1"/>
      </rPr>
      <t>.  A transfer of $21,000 is included in support of the Department's JCON and JCON S/TS programs which will be moved to the Working Capital Fund and provided as a billable service in FY 2013.</t>
    </r>
  </si>
  <si>
    <r>
      <rPr>
        <u/>
        <sz val="9"/>
        <rFont val="Times New Roman"/>
        <family val="1"/>
      </rPr>
      <t>Professional Responsibility Advisory Office (PRAO).</t>
    </r>
    <r>
      <rPr>
        <sz val="9"/>
        <rFont val="Times New Roman"/>
        <family val="1"/>
      </rPr>
      <t xml:space="preserve">  A Transfer of $10,000 to Professional Responsibility Advisory Office (PRAO) into the General Administration approriation will centralize appropriated funding and elimate the current reimbursable financing process.  The centralization of the funding is administratively advantageous because it elimates the paper-intensive reimburement process.</t>
    </r>
  </si>
  <si>
    <r>
      <t>Retirement.</t>
    </r>
    <r>
      <rPr>
        <sz val="9"/>
        <rFont val="Times New Roman"/>
        <family val="1"/>
      </rPr>
      <t xml:space="preserve">  Agency retirement contributions increase as employees under CSRS retire and are replaced by FERS employees.  Based on OPM government-wide estimates, we project that the DOJ workforce will convert from CSRS to FERS at a rate of 1.3 percent per year.  The requested increase of  $11,000 is necessary to meet our increased retirement obligations as a result of this conversion.</t>
    </r>
  </si>
  <si>
    <r>
      <t>General Services Administration (GSA) Rent.</t>
    </r>
    <r>
      <rPr>
        <sz val="9"/>
        <rFont val="Times New Roman"/>
        <family val="1"/>
      </rPr>
      <t xml:space="preserve">  GSA will continue to charge rental rates that approximate those charged to commercial tenants for equivalent space and related services.  The requested increase of $29,000 is required to meet our commitment to GSA.  The costs associated with GSA rent were derived through the use of an automated system, which uses the latest inventory data, including rate increases to be effective in FY 2013 for each building currently occupied by Department of Justice components, as well as the costs of new space to be occupied.  GSA provided data on the rate increases.</t>
    </r>
  </si>
  <si>
    <r>
      <t xml:space="preserve">Changes in Compensable Days. </t>
    </r>
    <r>
      <rPr>
        <sz val="9"/>
        <color indexed="8"/>
        <rFont val="Times New Roman"/>
        <family val="1"/>
      </rPr>
      <t xml:space="preserve"> The decreased cost for one compensable day in FY 2013 compared to FY 2012 is calculated by dividing the FY 2012 estimated personnel compensation $5,603 and applicable benefits $1,057 by 261 compensable days.</t>
    </r>
  </si>
  <si>
    <r>
      <t>Health Insurance.</t>
    </r>
    <r>
      <rPr>
        <sz val="9"/>
        <rFont val="Times New Roman"/>
        <family val="1"/>
      </rPr>
      <t xml:space="preserve">  Effective January 2013, this component's contribution to Federal employees' health insurance premiums increased by 10 percent.  Applied against the 2012 estimate of $268,000, the additional amount required is $30,000.</t>
    </r>
  </si>
  <si>
    <r>
      <t xml:space="preserve">Base Pay Adjustments. </t>
    </r>
    <r>
      <rPr>
        <sz val="9"/>
        <rFont val="Times New Roman"/>
        <family val="1"/>
      </rPr>
      <t xml:space="preserve"> In FY 2013 an upward adjustment to OSG’s base personnel funding is required.  The Office has experienced an upward shift in personnel costs since budgeted levels were last calculated for the FY 2010 President’s Budget; with most costs in OSG’s budget being non-discretionary costs such as salary and rent, these upward costs cannot be absorbed by the base.  As a result, OSG will not be able to afford its positions and effectively carry out its mission without an upward adjustment to base of $170,000.</t>
    </r>
  </si>
  <si>
    <t>N/A</t>
  </si>
  <si>
    <t xml:space="preserve">2012 Enacted </t>
  </si>
  <si>
    <t xml:space="preserve">Total 2012 Enacted </t>
  </si>
  <si>
    <r>
      <t>2013 Pay Raise</t>
    </r>
    <r>
      <rPr>
        <sz val="9"/>
        <color theme="1"/>
        <rFont val="Times New Roman"/>
        <family val="1"/>
      </rPr>
      <t xml:space="preserve">.  This request provides for a proposed 0.5 percent pay raise to be effective in January of 2013.  The amount requested, $24,000, represents the pay amounts for 3/4 of the fiscal year plus appropriate benefits ($18,000 for pay and $6,000 for benefits).  </t>
    </r>
  </si>
  <si>
    <r>
      <t>Guard Services: Security Charges.</t>
    </r>
    <r>
      <rPr>
        <sz val="9"/>
        <rFont val="Times New Roman"/>
        <family val="1"/>
      </rPr>
      <t xml:space="preserve">  Guard Service includes thoses costs paid directly by DOJ and those paid to Department of Homeland Security (DHS).  The requested increase of $3,000.00 is required to meet our commitmentto DHS and other security costs.</t>
    </r>
  </si>
  <si>
    <t xml:space="preserve"> JCON and JCON S/TS</t>
  </si>
  <si>
    <t>FY 2011 Enacted Without Balance Rescissions</t>
  </si>
  <si>
    <t>Balance Rescissions</t>
  </si>
  <si>
    <t xml:space="preserve">2011 Appropriation Enacted </t>
  </si>
  <si>
    <t>FY 2012 Enacted Without Balance Rescissions</t>
  </si>
  <si>
    <t xml:space="preserve"> Professional Responsiblity Advisory Office (PRAO)</t>
  </si>
  <si>
    <t xml:space="preserve">NOTE:  All FTE numbers in this table reflect authorized FTE, which is the total number of FTE available to a component. Because the FY 2013 President’s Budget Appendix builds the FTE request using actual FTE rather than authorized, it may not   </t>
  </si>
  <si>
    <t>match the FY 2012 FTE enacted and FY 2013 FTE request reflected in this table.</t>
  </si>
  <si>
    <r>
      <t xml:space="preserve">FERS Rate Increase. </t>
    </r>
    <r>
      <rPr>
        <sz val="9"/>
        <color theme="1"/>
        <rFont val="Times New Roman"/>
        <family val="1"/>
      </rPr>
      <t xml:space="preserve"> On June 11, 2010, the Board of Actuaries of the Civil Service Retirement System recommended a new set of economic assumptions for the Civil Service Retirement System (CSRS) and the Federal Employees Retirement System (FERS).  In accordance with this change, effective October 1, 2011 (FY 2012), the normal cost of regular retirement under FERS will increase from the current level of 12.5% of pay to 12.7%.  The total FERS contribution for Law Enforcement retirement will increase from 27.0% to 27.6%.  This will result in new agency contribution rates of 11.9% for regular costs (up from the current 11.7%) and 26.3% for law enforcement personnel (up from the current 25.7%).  The amount requested, $10,000, represents the funds needed to cover this increase. </t>
    </r>
  </si>
  <si>
    <t>Unobligated balance, expiring</t>
  </si>
</sst>
</file>

<file path=xl/styles.xml><?xml version="1.0" encoding="utf-8"?>
<styleSheet xmlns="http://schemas.openxmlformats.org/spreadsheetml/2006/main">
  <numFmts count="8">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7" formatCode="_(* #,##0_);_(* \(#,##0\);_(* &quot;-&quot;??_);_(@_)"/>
    <numFmt numFmtId="168" formatCode="_(&quot;$&quot;* #,##0_);_(&quot;$&quot;* \(#,##0\);_(&quot;$&quot;* &quot;-&quot;??_);_(@_)"/>
    <numFmt numFmtId="170" formatCode="0_);\(0\)"/>
  </numFmts>
  <fonts count="67">
    <font>
      <sz val="12"/>
      <name val="Arial"/>
    </font>
    <font>
      <sz val="12"/>
      <name val="TimesNewRomanPS"/>
    </font>
    <font>
      <sz val="12"/>
      <name val="Times New Roman"/>
      <family val="1"/>
    </font>
    <font>
      <sz val="12"/>
      <name val="Times New Roman"/>
      <family val="1"/>
    </font>
    <font>
      <sz val="12"/>
      <name val="Times New Roman"/>
      <family val="1"/>
    </font>
    <font>
      <sz val="10"/>
      <color indexed="8"/>
      <name val="Times New Roman"/>
      <family val="1"/>
    </font>
    <font>
      <i/>
      <sz val="10"/>
      <color indexed="8"/>
      <name val="Times New Roman"/>
      <family val="1"/>
    </font>
    <font>
      <sz val="10"/>
      <name val="Times New Roman"/>
      <family val="1"/>
    </font>
    <font>
      <b/>
      <sz val="14"/>
      <name val="Times New Roman"/>
      <family val="1"/>
    </font>
    <font>
      <sz val="9"/>
      <color indexed="8"/>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2"/>
      <color indexed="8"/>
      <name val="TMS"/>
    </font>
    <font>
      <sz val="10"/>
      <name val="Arial"/>
      <family val="2"/>
    </font>
    <font>
      <b/>
      <sz val="10"/>
      <name val="Times New Roman"/>
      <family val="1"/>
    </font>
    <font>
      <sz val="12"/>
      <color indexed="8"/>
      <name val="Times New Roman"/>
      <family val="1"/>
    </font>
    <font>
      <b/>
      <sz val="12"/>
      <color indexed="8"/>
      <name val="Times New Roman"/>
      <family val="1"/>
    </font>
    <font>
      <b/>
      <sz val="10"/>
      <color indexed="8"/>
      <name val="Times New Roman"/>
      <family val="1"/>
    </font>
    <font>
      <b/>
      <sz val="11"/>
      <color indexed="8"/>
      <name val="Times New Roman"/>
      <family val="1"/>
    </font>
    <font>
      <b/>
      <sz val="11"/>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u/>
      <sz val="9"/>
      <name val="Times New Roman"/>
      <family val="1"/>
    </font>
    <font>
      <b/>
      <i/>
      <sz val="10"/>
      <name val="Arial"/>
      <family val="2"/>
    </font>
    <font>
      <i/>
      <sz val="10"/>
      <name val="Arial"/>
      <family val="2"/>
    </font>
    <font>
      <sz val="14"/>
      <name val="Arial"/>
      <family val="2"/>
    </font>
    <font>
      <u/>
      <sz val="9"/>
      <color indexed="8"/>
      <name val="Times New Roman"/>
      <family val="1"/>
    </font>
    <font>
      <sz val="8"/>
      <name val="Arial"/>
      <family val="2"/>
    </font>
    <font>
      <sz val="9"/>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8"/>
      <color indexed="9"/>
      <name val="Arial"/>
      <family val="2"/>
    </font>
    <font>
      <sz val="8"/>
      <color indexed="9"/>
      <name val="Arial"/>
      <family val="2"/>
    </font>
    <font>
      <sz val="8"/>
      <name val="Times New Roman"/>
      <family val="1"/>
    </font>
    <font>
      <sz val="8"/>
      <color indexed="9"/>
      <name val="Times New Roman"/>
      <family val="1"/>
    </font>
    <font>
      <sz val="8"/>
      <color indexed="9"/>
      <name val="Times New Roman"/>
      <family val="1"/>
    </font>
    <font>
      <sz val="8"/>
      <name val="Times New Roman"/>
      <family val="1"/>
    </font>
    <font>
      <sz val="12"/>
      <name val="Arial"/>
      <family val="2"/>
    </font>
    <font>
      <sz val="18"/>
      <name val="Arial"/>
      <family val="2"/>
    </font>
    <font>
      <sz val="16"/>
      <name val="Arial"/>
      <family val="2"/>
    </font>
    <font>
      <b/>
      <sz val="12"/>
      <color indexed="9"/>
      <name val="Arial"/>
      <family val="2"/>
    </font>
    <font>
      <u/>
      <sz val="12"/>
      <name val="Times New Roman"/>
      <family val="1"/>
    </font>
    <font>
      <b/>
      <sz val="9"/>
      <name val="Times New Roman"/>
      <family val="1"/>
    </font>
    <font>
      <b/>
      <u/>
      <sz val="9"/>
      <name val="Times New Roman"/>
      <family val="1"/>
    </font>
    <font>
      <sz val="16"/>
      <name val="Times New Roman"/>
      <family val="1"/>
    </font>
    <font>
      <u/>
      <sz val="10"/>
      <name val="Times New Roman"/>
      <family val="1"/>
    </font>
    <font>
      <b/>
      <sz val="10"/>
      <name val="Arial"/>
      <family val="2"/>
    </font>
    <font>
      <i/>
      <sz val="10"/>
      <name val="Times New Roman"/>
      <family val="1"/>
    </font>
    <font>
      <sz val="10"/>
      <name val="Arial"/>
      <family val="2"/>
    </font>
    <font>
      <sz val="12"/>
      <color theme="0"/>
      <name val="Arial"/>
      <family val="2"/>
    </font>
    <font>
      <u/>
      <sz val="9"/>
      <color theme="1"/>
      <name val="Times New Roman"/>
      <family val="1"/>
    </font>
    <font>
      <sz val="9"/>
      <color theme="1"/>
      <name val="Times New Roman"/>
      <family val="1"/>
    </font>
    <font>
      <sz val="12"/>
      <color theme="1"/>
      <name val="Arial"/>
      <family val="2"/>
    </font>
    <font>
      <sz val="11"/>
      <color rgb="FF000000"/>
      <name val="Times New Roman"/>
      <family val="1"/>
    </font>
    <font>
      <sz val="11"/>
      <name val="Times New Roman"/>
      <family val="1"/>
    </font>
  </fonts>
  <fills count="3">
    <fill>
      <patternFill patternType="none"/>
    </fill>
    <fill>
      <patternFill patternType="gray125"/>
    </fill>
    <fill>
      <patternFill patternType="solid">
        <fgColor indexed="9"/>
        <bgColor indexed="64"/>
      </patternFill>
    </fill>
  </fills>
  <borders count="109">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8"/>
      </bottom>
      <diagonal/>
    </border>
    <border>
      <left style="thin">
        <color indexed="64"/>
      </left>
      <right style="thin">
        <color indexed="64"/>
      </right>
      <top/>
      <bottom style="thin">
        <color indexed="23"/>
      </bottom>
      <diagonal/>
    </border>
    <border>
      <left style="thin">
        <color indexed="64"/>
      </left>
      <right style="thin">
        <color indexed="64"/>
      </right>
      <top style="thin">
        <color indexed="23"/>
      </top>
      <bottom style="thin">
        <color indexed="64"/>
      </bottom>
      <diagonal/>
    </border>
    <border>
      <left style="thin">
        <color indexed="23"/>
      </left>
      <right style="thin">
        <color indexed="64"/>
      </right>
      <top style="thin">
        <color indexed="23"/>
      </top>
      <bottom style="thin">
        <color indexed="23"/>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23"/>
      </bottom>
      <diagonal/>
    </border>
    <border>
      <left/>
      <right/>
      <top style="hair">
        <color indexed="64"/>
      </top>
      <bottom style="medium">
        <color indexed="64"/>
      </bottom>
      <diagonal/>
    </border>
    <border>
      <left style="thin">
        <color indexed="64"/>
      </left>
      <right/>
      <top style="thin">
        <color indexed="8"/>
      </top>
      <bottom style="thin">
        <color indexed="23"/>
      </bottom>
      <diagonal/>
    </border>
    <border>
      <left style="thin">
        <color indexed="64"/>
      </left>
      <right/>
      <top style="thin">
        <color indexed="23"/>
      </top>
      <bottom style="thin">
        <color indexed="23"/>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right/>
      <top style="thin">
        <color indexed="23"/>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2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64"/>
      </left>
      <right style="thin">
        <color indexed="64"/>
      </right>
      <top style="medium">
        <color indexed="64"/>
      </top>
      <bottom/>
      <diagonal/>
    </border>
    <border>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top style="thin">
        <color indexed="23"/>
      </top>
      <bottom style="hair">
        <color indexed="23"/>
      </bottom>
      <diagonal/>
    </border>
    <border>
      <left style="thin">
        <color indexed="23"/>
      </left>
      <right style="thin">
        <color indexed="23"/>
      </right>
      <top style="thin">
        <color indexed="23"/>
      </top>
      <bottom style="hair">
        <color indexed="23"/>
      </bottom>
      <diagonal/>
    </border>
    <border>
      <left style="thin">
        <color indexed="23"/>
      </left>
      <right style="thin">
        <color indexed="64"/>
      </right>
      <top style="thin">
        <color indexed="23"/>
      </top>
      <bottom style="hair">
        <color indexed="23"/>
      </bottom>
      <diagonal/>
    </border>
    <border>
      <left style="thin">
        <color indexed="64"/>
      </left>
      <right/>
      <top style="hair">
        <color indexed="23"/>
      </top>
      <bottom style="hair">
        <color indexed="23"/>
      </bottom>
      <diagonal/>
    </border>
    <border>
      <left style="thin">
        <color indexed="23"/>
      </left>
      <right style="thin">
        <color indexed="23"/>
      </right>
      <top style="hair">
        <color indexed="23"/>
      </top>
      <bottom style="hair">
        <color indexed="23"/>
      </bottom>
      <diagonal/>
    </border>
    <border>
      <left style="thin">
        <color indexed="23"/>
      </left>
      <right style="thin">
        <color indexed="64"/>
      </right>
      <top style="hair">
        <color indexed="23"/>
      </top>
      <bottom style="hair">
        <color indexed="23"/>
      </bottom>
      <diagonal/>
    </border>
    <border>
      <left style="thin">
        <color indexed="8"/>
      </left>
      <right/>
      <top style="hair">
        <color indexed="23"/>
      </top>
      <bottom style="hair">
        <color indexed="23"/>
      </bottom>
      <diagonal/>
    </border>
    <border>
      <left style="thin">
        <color indexed="64"/>
      </left>
      <right/>
      <top style="hair">
        <color indexed="23"/>
      </top>
      <bottom style="thin">
        <color indexed="64"/>
      </bottom>
      <diagonal/>
    </border>
    <border>
      <left style="thin">
        <color indexed="23"/>
      </left>
      <right style="thin">
        <color indexed="23"/>
      </right>
      <top style="hair">
        <color indexed="23"/>
      </top>
      <bottom style="thin">
        <color indexed="64"/>
      </bottom>
      <diagonal/>
    </border>
    <border>
      <left style="thin">
        <color indexed="23"/>
      </left>
      <right style="thin">
        <color indexed="64"/>
      </right>
      <top style="hair">
        <color indexed="23"/>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right style="medium">
        <color indexed="64"/>
      </right>
      <top style="medium">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right style="medium">
        <color indexed="64"/>
      </right>
      <top style="thin">
        <color indexed="64"/>
      </top>
      <bottom style="medium">
        <color indexed="64"/>
      </bottom>
      <diagonal/>
    </border>
  </borders>
  <cellStyleXfs count="9">
    <xf numFmtId="0" fontId="0" fillId="0" borderId="0"/>
    <xf numFmtId="43" fontId="18" fillId="0" borderId="0" applyFont="0" applyFill="0" applyBorder="0" applyAlignment="0" applyProtection="0"/>
    <xf numFmtId="43" fontId="14" fillId="0" borderId="0" applyFont="0" applyFill="0" applyBorder="0" applyAlignment="0" applyProtection="0"/>
    <xf numFmtId="44" fontId="18" fillId="0" borderId="0" applyFont="0" applyFill="0" applyBorder="0" applyAlignment="0" applyProtection="0"/>
    <xf numFmtId="44" fontId="14" fillId="0" borderId="0" applyFont="0" applyFill="0" applyBorder="0" applyAlignment="0" applyProtection="0"/>
    <xf numFmtId="0" fontId="13" fillId="0" borderId="0"/>
    <xf numFmtId="0" fontId="60" fillId="0" borderId="0"/>
    <xf numFmtId="0" fontId="18" fillId="0" borderId="0"/>
    <xf numFmtId="0" fontId="18" fillId="0" borderId="0"/>
  </cellStyleXfs>
  <cellXfs count="654">
    <xf numFmtId="0" fontId="0" fillId="0" borderId="0" xfId="0"/>
    <xf numFmtId="165" fontId="1" fillId="0" borderId="0" xfId="0" applyNumberFormat="1" applyFont="1" applyAlignment="1"/>
    <xf numFmtId="165" fontId="1" fillId="0" borderId="0" xfId="0" applyNumberFormat="1" applyFont="1" applyBorder="1" applyAlignment="1"/>
    <xf numFmtId="165" fontId="4" fillId="0" borderId="0" xfId="0" applyNumberFormat="1" applyFont="1"/>
    <xf numFmtId="3" fontId="4" fillId="0" borderId="0" xfId="0" applyNumberFormat="1" applyFont="1" applyAlignment="1"/>
    <xf numFmtId="3" fontId="4" fillId="0" borderId="0" xfId="0" applyNumberFormat="1" applyFont="1" applyAlignment="1">
      <alignment horizontal="fill"/>
    </xf>
    <xf numFmtId="165" fontId="7" fillId="0" borderId="0" xfId="0" applyNumberFormat="1" applyFont="1" applyAlignment="1"/>
    <xf numFmtId="165" fontId="4" fillId="0" borderId="0" xfId="0" applyNumberFormat="1" applyFont="1" applyAlignment="1"/>
    <xf numFmtId="165" fontId="3" fillId="0" borderId="0" xfId="0" applyNumberFormat="1" applyFont="1" applyAlignment="1"/>
    <xf numFmtId="165" fontId="3" fillId="0" borderId="0" xfId="0" applyNumberFormat="1" applyFont="1" applyBorder="1" applyAlignment="1"/>
    <xf numFmtId="165" fontId="0" fillId="0" borderId="0" xfId="0" applyNumberFormat="1"/>
    <xf numFmtId="165" fontId="0" fillId="0" borderId="0" xfId="0" applyNumberFormat="1" applyBorder="1"/>
    <xf numFmtId="165" fontId="5" fillId="2" borderId="0" xfId="0" applyNumberFormat="1" applyFont="1" applyFill="1" applyAlignment="1"/>
    <xf numFmtId="165" fontId="5" fillId="2" borderId="0" xfId="0" applyNumberFormat="1" applyFont="1" applyFill="1" applyBorder="1" applyAlignment="1"/>
    <xf numFmtId="165" fontId="6" fillId="2" borderId="0" xfId="0" applyNumberFormat="1" applyFont="1" applyFill="1" applyBorder="1" applyAlignment="1"/>
    <xf numFmtId="165" fontId="11" fillId="2" borderId="0" xfId="0" applyNumberFormat="1" applyFont="1" applyFill="1" applyAlignment="1"/>
    <xf numFmtId="165" fontId="4" fillId="0" borderId="0" xfId="0" applyNumberFormat="1" applyFont="1" applyAlignment="1">
      <alignment horizontal="right"/>
    </xf>
    <xf numFmtId="3" fontId="16" fillId="0" borderId="0" xfId="0" applyNumberFormat="1" applyFont="1" applyAlignment="1"/>
    <xf numFmtId="165" fontId="2" fillId="0" borderId="0" xfId="0" applyNumberFormat="1" applyFont="1" applyAlignment="1"/>
    <xf numFmtId="165" fontId="17" fillId="2" borderId="0" xfId="0" applyNumberFormat="1" applyFont="1" applyFill="1" applyAlignment="1"/>
    <xf numFmtId="165" fontId="4" fillId="0" borderId="0" xfId="0" applyNumberFormat="1" applyFont="1" applyBorder="1"/>
    <xf numFmtId="0" fontId="18" fillId="0" borderId="0" xfId="7"/>
    <xf numFmtId="0" fontId="19" fillId="0" borderId="2" xfId="7" applyFont="1" applyBorder="1" applyAlignment="1">
      <alignment horizontal="center"/>
    </xf>
    <xf numFmtId="0" fontId="19" fillId="0" borderId="3" xfId="7" applyFont="1" applyBorder="1" applyAlignment="1">
      <alignment horizontal="center"/>
    </xf>
    <xf numFmtId="0" fontId="19" fillId="0" borderId="4" xfId="7" applyFont="1" applyBorder="1" applyAlignment="1">
      <alignment horizontal="center"/>
    </xf>
    <xf numFmtId="5" fontId="19" fillId="0" borderId="0" xfId="7" applyNumberFormat="1" applyFont="1" applyBorder="1"/>
    <xf numFmtId="5" fontId="19" fillId="0" borderId="6" xfId="7" applyNumberFormat="1" applyFont="1" applyBorder="1"/>
    <xf numFmtId="0" fontId="0" fillId="0" borderId="0" xfId="0" applyBorder="1" applyAlignment="1">
      <alignment vertical="top" wrapText="1"/>
    </xf>
    <xf numFmtId="0" fontId="26" fillId="0" borderId="0" xfId="0" applyFont="1"/>
    <xf numFmtId="165" fontId="1" fillId="0" borderId="0" xfId="0" applyNumberFormat="1" applyFont="1" applyFill="1" applyAlignment="1"/>
    <xf numFmtId="3" fontId="4" fillId="0" borderId="11" xfId="0" applyNumberFormat="1" applyFont="1" applyBorder="1" applyAlignment="1"/>
    <xf numFmtId="0" fontId="18" fillId="0" borderId="0" xfId="7" applyBorder="1"/>
    <xf numFmtId="165" fontId="4" fillId="0" borderId="0" xfId="0" applyNumberFormat="1" applyFont="1" applyFill="1" applyAlignment="1"/>
    <xf numFmtId="5" fontId="22" fillId="2" borderId="12" xfId="0" applyNumberFormat="1" applyFont="1" applyFill="1" applyBorder="1" applyAlignment="1"/>
    <xf numFmtId="5" fontId="22" fillId="2" borderId="11" xfId="0" applyNumberFormat="1" applyFont="1" applyFill="1" applyBorder="1" applyAlignment="1"/>
    <xf numFmtId="0" fontId="0" fillId="0" borderId="0" xfId="0" applyBorder="1" applyAlignment="1">
      <alignment horizontal="center"/>
    </xf>
    <xf numFmtId="0" fontId="26" fillId="0" borderId="0" xfId="0" applyFont="1" applyBorder="1" applyAlignment="1">
      <alignment horizontal="center"/>
    </xf>
    <xf numFmtId="0" fontId="0" fillId="0" borderId="0" xfId="0" applyAlignment="1">
      <alignment horizontal="center"/>
    </xf>
    <xf numFmtId="3" fontId="15" fillId="0" borderId="0" xfId="0" applyNumberFormat="1" applyFont="1" applyAlignment="1">
      <alignment horizontal="centerContinuous"/>
    </xf>
    <xf numFmtId="165" fontId="15" fillId="0" borderId="0" xfId="0" applyNumberFormat="1" applyFont="1" applyAlignment="1">
      <alignment horizontal="centerContinuous"/>
    </xf>
    <xf numFmtId="165" fontId="5" fillId="0" borderId="0" xfId="0" applyNumberFormat="1" applyFont="1" applyFill="1" applyBorder="1" applyAlignment="1"/>
    <xf numFmtId="0" fontId="34" fillId="0" borderId="0" xfId="7" applyFont="1" applyFill="1" applyAlignment="1"/>
    <xf numFmtId="0" fontId="33" fillId="0" borderId="0" xfId="7" applyFont="1" applyFill="1" applyAlignment="1"/>
    <xf numFmtId="165" fontId="4" fillId="0" borderId="0" xfId="0" applyNumberFormat="1" applyFont="1" applyBorder="1" applyAlignment="1"/>
    <xf numFmtId="164" fontId="21" fillId="2" borderId="11" xfId="0" applyNumberFormat="1" applyFont="1" applyFill="1" applyBorder="1" applyAlignment="1"/>
    <xf numFmtId="165" fontId="39" fillId="0" borderId="0" xfId="0" applyNumberFormat="1" applyFont="1"/>
    <xf numFmtId="165" fontId="40" fillId="0" borderId="0" xfId="0" applyNumberFormat="1" applyFont="1" applyAlignment="1"/>
    <xf numFmtId="165" fontId="41" fillId="2" borderId="0" xfId="0" applyNumberFormat="1" applyFont="1" applyFill="1" applyAlignment="1"/>
    <xf numFmtId="0" fontId="42" fillId="0" borderId="0" xfId="7" applyFont="1"/>
    <xf numFmtId="170" fontId="22" fillId="2" borderId="15" xfId="0" applyNumberFormat="1" applyFont="1" applyFill="1" applyBorder="1" applyAlignment="1"/>
    <xf numFmtId="0" fontId="44" fillId="0" borderId="0" xfId="0" applyFont="1"/>
    <xf numFmtId="165" fontId="43" fillId="0" borderId="0" xfId="0" applyNumberFormat="1" applyFont="1"/>
    <xf numFmtId="165" fontId="25" fillId="0" borderId="0" xfId="0" applyNumberFormat="1" applyFont="1"/>
    <xf numFmtId="165" fontId="43" fillId="0" borderId="0" xfId="0" applyNumberFormat="1" applyFont="1" applyAlignment="1"/>
    <xf numFmtId="165" fontId="25" fillId="0" borderId="0" xfId="0" applyNumberFormat="1" applyFont="1" applyAlignment="1"/>
    <xf numFmtId="0" fontId="25" fillId="0" borderId="0" xfId="0" applyFont="1"/>
    <xf numFmtId="165" fontId="44" fillId="0" borderId="0" xfId="0" applyNumberFormat="1" applyFont="1"/>
    <xf numFmtId="165" fontId="44" fillId="0" borderId="0" xfId="0" applyNumberFormat="1" applyFont="1" applyBorder="1"/>
    <xf numFmtId="165" fontId="47" fillId="0" borderId="0" xfId="0" applyNumberFormat="1" applyFont="1" applyAlignment="1"/>
    <xf numFmtId="165" fontId="48" fillId="0" borderId="0" xfId="0" applyNumberFormat="1" applyFont="1" applyAlignment="1"/>
    <xf numFmtId="3" fontId="46" fillId="0" borderId="0" xfId="0" applyNumberFormat="1" applyFont="1" applyAlignment="1"/>
    <xf numFmtId="3" fontId="45" fillId="0" borderId="0" xfId="0" applyNumberFormat="1" applyFont="1" applyAlignment="1"/>
    <xf numFmtId="0" fontId="44" fillId="0" borderId="0" xfId="7" applyFont="1"/>
    <xf numFmtId="0" fontId="37" fillId="0" borderId="0" xfId="7" applyFont="1"/>
    <xf numFmtId="37" fontId="4" fillId="0" borderId="9" xfId="0" applyNumberFormat="1" applyFont="1" applyBorder="1" applyAlignment="1"/>
    <xf numFmtId="37" fontId="4" fillId="0" borderId="12" xfId="0" applyNumberFormat="1" applyFont="1" applyBorder="1" applyAlignment="1"/>
    <xf numFmtId="37" fontId="4" fillId="0" borderId="17" xfId="0" applyNumberFormat="1" applyFont="1" applyBorder="1" applyAlignment="1"/>
    <xf numFmtId="37" fontId="15" fillId="0" borderId="18" xfId="0" applyNumberFormat="1" applyFont="1" applyBorder="1" applyAlignment="1"/>
    <xf numFmtId="37" fontId="4" fillId="0" borderId="5" xfId="0" applyNumberFormat="1" applyFont="1" applyBorder="1" applyAlignment="1"/>
    <xf numFmtId="37" fontId="4" fillId="0" borderId="10" xfId="0" applyNumberFormat="1" applyFont="1" applyBorder="1" applyAlignment="1"/>
    <xf numFmtId="37" fontId="4" fillId="0" borderId="11" xfId="0" applyNumberFormat="1" applyFont="1" applyBorder="1"/>
    <xf numFmtId="37" fontId="4" fillId="0" borderId="12" xfId="0" applyNumberFormat="1" applyFont="1" applyBorder="1"/>
    <xf numFmtId="37" fontId="19" fillId="0" borderId="8" xfId="7" applyNumberFormat="1" applyFont="1" applyBorder="1"/>
    <xf numFmtId="37" fontId="19" fillId="0" borderId="0" xfId="7" applyNumberFormat="1" applyFont="1" applyBorder="1"/>
    <xf numFmtId="37" fontId="5" fillId="2" borderId="1" xfId="0" applyNumberFormat="1" applyFont="1" applyFill="1" applyBorder="1" applyAlignment="1"/>
    <xf numFmtId="37" fontId="5" fillId="2" borderId="19" xfId="0" applyNumberFormat="1" applyFont="1" applyFill="1" applyBorder="1" applyAlignment="1"/>
    <xf numFmtId="37" fontId="5" fillId="2" borderId="12" xfId="0" applyNumberFormat="1" applyFont="1" applyFill="1" applyBorder="1" applyAlignment="1"/>
    <xf numFmtId="37" fontId="20" fillId="2" borderId="15" xfId="0" applyNumberFormat="1" applyFont="1" applyFill="1" applyBorder="1" applyAlignment="1"/>
    <xf numFmtId="37" fontId="20" fillId="2" borderId="11" xfId="0" applyNumberFormat="1" applyFont="1" applyFill="1" applyBorder="1" applyAlignment="1"/>
    <xf numFmtId="37" fontId="20" fillId="2" borderId="7" xfId="0" applyNumberFormat="1" applyFont="1" applyFill="1" applyBorder="1" applyAlignment="1"/>
    <xf numFmtId="37" fontId="20" fillId="2" borderId="3" xfId="0" applyNumberFormat="1" applyFont="1" applyFill="1" applyBorder="1" applyAlignment="1"/>
    <xf numFmtId="37" fontId="21" fillId="2" borderId="22" xfId="0" applyNumberFormat="1" applyFont="1" applyFill="1" applyBorder="1" applyAlignment="1"/>
    <xf numFmtId="4" fontId="20" fillId="2" borderId="15" xfId="0" applyNumberFormat="1" applyFont="1" applyFill="1" applyBorder="1" applyAlignment="1"/>
    <xf numFmtId="4" fontId="20" fillId="2" borderId="15" xfId="0" applyNumberFormat="1" applyFont="1" applyFill="1" applyBorder="1" applyAlignment="1">
      <alignment horizontal="right"/>
    </xf>
    <xf numFmtId="4" fontId="20" fillId="2" borderId="23" xfId="0" applyNumberFormat="1" applyFont="1" applyFill="1" applyBorder="1" applyAlignment="1">
      <alignment horizontal="right"/>
    </xf>
    <xf numFmtId="4" fontId="20" fillId="2" borderId="23" xfId="0" applyNumberFormat="1" applyFont="1" applyFill="1" applyBorder="1" applyAlignment="1"/>
    <xf numFmtId="4" fontId="4" fillId="0" borderId="15" xfId="0" applyNumberFormat="1" applyFont="1" applyBorder="1" applyAlignment="1"/>
    <xf numFmtId="37" fontId="5" fillId="2" borderId="15" xfId="0" applyNumberFormat="1" applyFont="1" applyFill="1" applyBorder="1" applyAlignment="1"/>
    <xf numFmtId="37" fontId="5" fillId="2" borderId="11" xfId="0" applyNumberFormat="1" applyFont="1" applyFill="1" applyBorder="1" applyAlignment="1"/>
    <xf numFmtId="37" fontId="5" fillId="2" borderId="15" xfId="0" applyNumberFormat="1" applyFont="1" applyFill="1" applyBorder="1" applyAlignment="1">
      <alignment horizontal="right"/>
    </xf>
    <xf numFmtId="37" fontId="5" fillId="0" borderId="15" xfId="0" applyNumberFormat="1" applyFont="1" applyFill="1" applyBorder="1" applyAlignment="1"/>
    <xf numFmtId="37" fontId="5" fillId="0" borderId="11" xfId="0" applyNumberFormat="1" applyFont="1" applyFill="1" applyBorder="1" applyAlignment="1"/>
    <xf numFmtId="37" fontId="5" fillId="0" borderId="12" xfId="0" applyNumberFormat="1" applyFont="1" applyFill="1" applyBorder="1" applyAlignment="1"/>
    <xf numFmtId="37" fontId="6" fillId="2" borderId="15" xfId="0" applyNumberFormat="1" applyFont="1" applyFill="1" applyBorder="1" applyAlignment="1"/>
    <xf numFmtId="37" fontId="6" fillId="2" borderId="11" xfId="0" applyNumberFormat="1" applyFont="1" applyFill="1" applyBorder="1" applyAlignment="1"/>
    <xf numFmtId="37" fontId="5" fillId="2" borderId="8" xfId="0" applyNumberFormat="1" applyFont="1" applyFill="1" applyBorder="1" applyAlignment="1"/>
    <xf numFmtId="37" fontId="5" fillId="2" borderId="0" xfId="0" applyNumberFormat="1" applyFont="1" applyFill="1" applyBorder="1" applyAlignment="1"/>
    <xf numFmtId="37" fontId="5" fillId="2" borderId="22" xfId="0" applyNumberFormat="1" applyFont="1" applyFill="1" applyBorder="1" applyAlignment="1"/>
    <xf numFmtId="37" fontId="5" fillId="2" borderId="25" xfId="0" applyNumberFormat="1" applyFont="1" applyFill="1" applyBorder="1" applyAlignment="1"/>
    <xf numFmtId="0" fontId="19" fillId="0" borderId="26" xfId="7" applyFont="1" applyBorder="1"/>
    <xf numFmtId="0" fontId="18" fillId="0" borderId="25" xfId="7" applyBorder="1"/>
    <xf numFmtId="37" fontId="19" fillId="0" borderId="22" xfId="7" applyNumberFormat="1" applyFont="1" applyBorder="1"/>
    <xf numFmtId="37" fontId="19" fillId="0" borderId="25" xfId="7" applyNumberFormat="1" applyFont="1" applyBorder="1"/>
    <xf numFmtId="5" fontId="19" fillId="0" borderId="25" xfId="7" applyNumberFormat="1" applyFont="1" applyBorder="1"/>
    <xf numFmtId="5" fontId="19" fillId="0" borderId="26" xfId="7" applyNumberFormat="1" applyFont="1" applyBorder="1"/>
    <xf numFmtId="0" fontId="16" fillId="0" borderId="0" xfId="0" applyFont="1"/>
    <xf numFmtId="0" fontId="32" fillId="0" borderId="0" xfId="0" applyFont="1" applyBorder="1" applyAlignment="1">
      <alignment vertical="top" wrapText="1"/>
    </xf>
    <xf numFmtId="0" fontId="0" fillId="0" borderId="0" xfId="0" applyAlignment="1">
      <alignment vertical="top"/>
    </xf>
    <xf numFmtId="0" fontId="26" fillId="0" borderId="0" xfId="0" applyFont="1" applyAlignment="1">
      <alignment vertical="top"/>
    </xf>
    <xf numFmtId="0" fontId="26" fillId="0" borderId="0" xfId="0" applyFont="1" applyBorder="1" applyAlignment="1">
      <alignment vertical="top" wrapText="1"/>
    </xf>
    <xf numFmtId="37" fontId="5" fillId="2" borderId="27" xfId="0" applyNumberFormat="1" applyFont="1" applyFill="1" applyBorder="1" applyAlignment="1"/>
    <xf numFmtId="37" fontId="5" fillId="0" borderId="27" xfId="0" applyNumberFormat="1" applyFont="1" applyFill="1" applyBorder="1" applyAlignment="1"/>
    <xf numFmtId="37" fontId="15" fillId="0" borderId="14" xfId="0" applyNumberFormat="1" applyFont="1" applyBorder="1" applyAlignment="1">
      <alignment horizontal="right"/>
    </xf>
    <xf numFmtId="37" fontId="21" fillId="2" borderId="25" xfId="0" applyNumberFormat="1" applyFont="1" applyFill="1" applyBorder="1" applyAlignment="1"/>
    <xf numFmtId="165" fontId="35" fillId="0" borderId="0" xfId="0" applyNumberFormat="1" applyFont="1" applyAlignment="1"/>
    <xf numFmtId="0" fontId="52" fillId="2" borderId="0" xfId="0" applyFont="1" applyFill="1" applyProtection="1">
      <protection hidden="1"/>
    </xf>
    <xf numFmtId="164" fontId="15" fillId="0" borderId="30" xfId="0" applyNumberFormat="1" applyFont="1" applyBorder="1" applyAlignment="1"/>
    <xf numFmtId="3" fontId="21" fillId="2" borderId="31" xfId="0" applyNumberFormat="1" applyFont="1" applyFill="1" applyBorder="1" applyAlignment="1"/>
    <xf numFmtId="1" fontId="15" fillId="0" borderId="17" xfId="0" applyNumberFormat="1" applyFont="1" applyBorder="1" applyAlignment="1">
      <alignment horizontal="right"/>
    </xf>
    <xf numFmtId="37" fontId="4" fillId="0" borderId="17" xfId="0" applyNumberFormat="1" applyFont="1" applyBorder="1" applyAlignment="1">
      <alignment horizontal="right"/>
    </xf>
    <xf numFmtId="37" fontId="15" fillId="0" borderId="18" xfId="0" applyNumberFormat="1" applyFont="1" applyBorder="1" applyAlignment="1">
      <alignment horizontal="right"/>
    </xf>
    <xf numFmtId="0" fontId="12" fillId="0" borderId="0" xfId="0" applyFont="1"/>
    <xf numFmtId="37" fontId="4" fillId="0" borderId="15" xfId="0" applyNumberFormat="1" applyFont="1" applyBorder="1" applyAlignment="1">
      <alignment horizontal="center"/>
    </xf>
    <xf numFmtId="37" fontId="4" fillId="0" borderId="11" xfId="0" applyNumberFormat="1" applyFont="1" applyBorder="1" applyAlignment="1">
      <alignment horizontal="center"/>
    </xf>
    <xf numFmtId="37" fontId="4" fillId="0" borderId="11" xfId="0" applyNumberFormat="1" applyFont="1" applyBorder="1" applyAlignment="1"/>
    <xf numFmtId="3" fontId="4" fillId="0" borderId="12" xfId="0" applyNumberFormat="1" applyFont="1" applyBorder="1" applyAlignment="1"/>
    <xf numFmtId="164" fontId="15" fillId="0" borderId="3" xfId="0" applyNumberFormat="1" applyFont="1" applyBorder="1" applyAlignment="1"/>
    <xf numFmtId="164" fontId="15" fillId="0" borderId="4" xfId="0" applyNumberFormat="1" applyFont="1" applyBorder="1" applyAlignment="1"/>
    <xf numFmtId="3" fontId="4" fillId="0" borderId="3" xfId="0" applyNumberFormat="1" applyFont="1" applyBorder="1" applyAlignment="1"/>
    <xf numFmtId="37" fontId="4" fillId="0" borderId="13" xfId="0" applyNumberFormat="1" applyFont="1" applyBorder="1"/>
    <xf numFmtId="0" fontId="5" fillId="2" borderId="32" xfId="0" applyNumberFormat="1" applyFont="1" applyFill="1" applyBorder="1" applyAlignment="1"/>
    <xf numFmtId="0" fontId="20" fillId="0" borderId="15" xfId="0" applyNumberFormat="1" applyFont="1" applyFill="1" applyBorder="1" applyAlignment="1">
      <alignment horizontal="left"/>
    </xf>
    <xf numFmtId="0" fontId="20" fillId="2" borderId="15" xfId="0" applyNumberFormat="1" applyFont="1" applyFill="1" applyBorder="1" applyAlignment="1">
      <alignment horizontal="left"/>
    </xf>
    <xf numFmtId="0" fontId="21" fillId="2" borderId="22" xfId="0" applyNumberFormat="1" applyFont="1" applyFill="1" applyBorder="1" applyAlignment="1">
      <alignment horizontal="left"/>
    </xf>
    <xf numFmtId="0" fontId="21" fillId="2" borderId="15" xfId="0" applyNumberFormat="1" applyFont="1" applyFill="1" applyBorder="1" applyAlignment="1">
      <alignment horizontal="left"/>
    </xf>
    <xf numFmtId="0" fontId="21" fillId="2" borderId="23" xfId="0" applyNumberFormat="1" applyFont="1" applyFill="1" applyBorder="1" applyAlignment="1">
      <alignment horizontal="left"/>
    </xf>
    <xf numFmtId="0" fontId="21" fillId="2" borderId="35" xfId="0" applyNumberFormat="1" applyFont="1" applyFill="1" applyBorder="1" applyAlignment="1">
      <alignment horizontal="right"/>
    </xf>
    <xf numFmtId="0" fontId="21" fillId="2" borderId="36" xfId="0" applyNumberFormat="1" applyFont="1" applyFill="1" applyBorder="1" applyAlignment="1">
      <alignment horizontal="right"/>
    </xf>
    <xf numFmtId="0" fontId="5" fillId="2" borderId="38" xfId="0" applyNumberFormat="1" applyFont="1" applyFill="1" applyBorder="1" applyAlignment="1">
      <alignment horizontal="left" indent="1"/>
    </xf>
    <xf numFmtId="0" fontId="5" fillId="2" borderId="13" xfId="0" applyNumberFormat="1" applyFont="1" applyFill="1" applyBorder="1" applyAlignment="1">
      <alignment horizontal="left" indent="1"/>
    </xf>
    <xf numFmtId="0" fontId="6" fillId="2" borderId="13" xfId="0" applyNumberFormat="1" applyFont="1" applyFill="1" applyBorder="1" applyAlignment="1">
      <alignment horizontal="left" indent="2"/>
    </xf>
    <xf numFmtId="0" fontId="5" fillId="2" borderId="27" xfId="0" applyNumberFormat="1" applyFont="1" applyFill="1" applyBorder="1" applyAlignment="1">
      <alignment horizontal="left" indent="1"/>
    </xf>
    <xf numFmtId="0" fontId="5" fillId="2" borderId="39" xfId="0" applyNumberFormat="1" applyFont="1" applyFill="1" applyBorder="1" applyAlignment="1">
      <alignment horizontal="left" indent="2"/>
    </xf>
    <xf numFmtId="0" fontId="5" fillId="2" borderId="13" xfId="0" applyNumberFormat="1" applyFont="1" applyFill="1" applyBorder="1" applyAlignment="1">
      <alignment horizontal="left" indent="2"/>
    </xf>
    <xf numFmtId="0" fontId="22" fillId="2" borderId="13" xfId="0" applyNumberFormat="1" applyFont="1" applyFill="1" applyBorder="1" applyAlignment="1">
      <alignment horizontal="left" indent="3"/>
    </xf>
    <xf numFmtId="0" fontId="5" fillId="0" borderId="13" xfId="0" applyNumberFormat="1" applyFont="1" applyFill="1" applyBorder="1" applyAlignment="1">
      <alignment horizontal="left" indent="2"/>
    </xf>
    <xf numFmtId="0" fontId="22" fillId="2" borderId="35" xfId="0" applyNumberFormat="1" applyFont="1" applyFill="1" applyBorder="1" applyAlignment="1">
      <alignment horizontal="right"/>
    </xf>
    <xf numFmtId="0" fontId="22" fillId="2" borderId="36" xfId="0" applyNumberFormat="1" applyFont="1" applyFill="1" applyBorder="1" applyAlignment="1">
      <alignment horizontal="right"/>
    </xf>
    <xf numFmtId="0" fontId="22" fillId="2" borderId="37" xfId="0" applyNumberFormat="1" applyFont="1" applyFill="1" applyBorder="1" applyAlignment="1">
      <alignment horizontal="right"/>
    </xf>
    <xf numFmtId="37" fontId="20" fillId="2" borderId="13" xfId="0" applyNumberFormat="1" applyFont="1" applyFill="1" applyBorder="1" applyAlignment="1"/>
    <xf numFmtId="0" fontId="4" fillId="0" borderId="15" xfId="0" applyNumberFormat="1" applyFont="1" applyBorder="1" applyAlignment="1"/>
    <xf numFmtId="0" fontId="4" fillId="0" borderId="11" xfId="0" applyNumberFormat="1" applyFont="1" applyBorder="1" applyAlignment="1"/>
    <xf numFmtId="0" fontId="4" fillId="0" borderId="7" xfId="0" applyNumberFormat="1" applyFont="1" applyBorder="1" applyAlignment="1"/>
    <xf numFmtId="0" fontId="15" fillId="0" borderId="3" xfId="0" applyNumberFormat="1" applyFont="1" applyBorder="1" applyAlignment="1"/>
    <xf numFmtId="0" fontId="4" fillId="0" borderId="40" xfId="0" applyNumberFormat="1" applyFont="1" applyBorder="1" applyAlignment="1"/>
    <xf numFmtId="0" fontId="4" fillId="0" borderId="41" xfId="0" applyNumberFormat="1" applyFont="1" applyBorder="1" applyAlignment="1"/>
    <xf numFmtId="0" fontId="4" fillId="0" borderId="11" xfId="0" applyNumberFormat="1" applyFont="1" applyBorder="1" applyAlignment="1">
      <alignment horizontal="fill"/>
    </xf>
    <xf numFmtId="0" fontId="4" fillId="0" borderId="3" xfId="0" applyNumberFormat="1" applyFont="1" applyBorder="1" applyAlignment="1">
      <alignment horizontal="fill"/>
    </xf>
    <xf numFmtId="0" fontId="4" fillId="0" borderId="3" xfId="0" applyNumberFormat="1" applyFont="1" applyBorder="1" applyAlignment="1"/>
    <xf numFmtId="0" fontId="4" fillId="0" borderId="35" xfId="0" applyNumberFormat="1" applyFont="1" applyBorder="1" applyAlignment="1">
      <alignment horizontal="right"/>
    </xf>
    <xf numFmtId="0" fontId="4" fillId="0" borderId="36" xfId="0" applyNumberFormat="1" applyFont="1" applyBorder="1" applyAlignment="1">
      <alignment horizontal="center"/>
    </xf>
    <xf numFmtId="0" fontId="4" fillId="0" borderId="36" xfId="0" applyNumberFormat="1" applyFont="1" applyBorder="1" applyAlignment="1">
      <alignment horizontal="right"/>
    </xf>
    <xf numFmtId="0" fontId="4" fillId="0" borderId="35" xfId="0" applyNumberFormat="1" applyFont="1" applyBorder="1" applyAlignment="1">
      <alignment horizontal="center"/>
    </xf>
    <xf numFmtId="0" fontId="4" fillId="0" borderId="37" xfId="0" applyNumberFormat="1" applyFont="1" applyBorder="1" applyAlignment="1">
      <alignment horizontal="right"/>
    </xf>
    <xf numFmtId="37" fontId="15" fillId="0" borderId="27" xfId="0" applyNumberFormat="1" applyFont="1" applyBorder="1" applyAlignment="1">
      <alignment horizontal="center"/>
    </xf>
    <xf numFmtId="37" fontId="15" fillId="0" borderId="3" xfId="0" applyNumberFormat="1" applyFont="1" applyBorder="1" applyAlignment="1">
      <alignment horizontal="center"/>
    </xf>
    <xf numFmtId="37" fontId="4" fillId="0" borderId="8" xfId="0" applyNumberFormat="1" applyFont="1" applyBorder="1" applyAlignment="1">
      <alignment horizontal="center"/>
    </xf>
    <xf numFmtId="37" fontId="4" fillId="0" borderId="0" xfId="0" applyNumberFormat="1" applyFont="1" applyAlignment="1">
      <alignment horizontal="center"/>
    </xf>
    <xf numFmtId="37" fontId="4" fillId="0" borderId="7" xfId="0" applyNumberFormat="1" applyFont="1" applyBorder="1" applyAlignment="1">
      <alignment horizontal="center"/>
    </xf>
    <xf numFmtId="37" fontId="4" fillId="0" borderId="3" xfId="0" applyNumberFormat="1" applyFont="1" applyBorder="1" applyAlignment="1">
      <alignment horizontal="center"/>
    </xf>
    <xf numFmtId="37" fontId="4" fillId="0" borderId="8" xfId="0" applyNumberFormat="1" applyFont="1" applyBorder="1" applyAlignment="1"/>
    <xf numFmtId="37" fontId="4" fillId="0" borderId="0" xfId="0" applyNumberFormat="1" applyFont="1" applyAlignment="1"/>
    <xf numFmtId="37" fontId="4" fillId="0" borderId="7" xfId="0" applyNumberFormat="1" applyFont="1" applyBorder="1" applyAlignment="1"/>
    <xf numFmtId="37" fontId="4" fillId="0" borderId="3" xfId="0" applyNumberFormat="1" applyFont="1" applyBorder="1" applyAlignment="1"/>
    <xf numFmtId="37" fontId="4" fillId="0" borderId="15" xfId="0" applyNumberFormat="1" applyFont="1" applyBorder="1" applyAlignment="1"/>
    <xf numFmtId="37" fontId="4" fillId="0" borderId="42" xfId="0" applyNumberFormat="1" applyFont="1" applyBorder="1" applyAlignment="1">
      <alignment horizontal="center"/>
    </xf>
    <xf numFmtId="37" fontId="4" fillId="0" borderId="0" xfId="0" applyNumberFormat="1" applyFont="1" applyBorder="1" applyAlignment="1"/>
    <xf numFmtId="5" fontId="5" fillId="2" borderId="11" xfId="0" applyNumberFormat="1" applyFont="1" applyFill="1" applyBorder="1" applyAlignment="1"/>
    <xf numFmtId="5" fontId="5" fillId="2" borderId="12" xfId="0" applyNumberFormat="1" applyFont="1" applyFill="1" applyBorder="1" applyAlignment="1"/>
    <xf numFmtId="0" fontId="5" fillId="2" borderId="43" xfId="0" applyNumberFormat="1" applyFont="1" applyFill="1" applyBorder="1" applyAlignment="1">
      <alignment horizontal="left"/>
    </xf>
    <xf numFmtId="0" fontId="23" fillId="2" borderId="44" xfId="0" applyNumberFormat="1" applyFont="1" applyFill="1" applyBorder="1" applyAlignment="1">
      <alignment horizontal="left" indent="5"/>
    </xf>
    <xf numFmtId="165" fontId="1" fillId="0" borderId="0" xfId="0" applyNumberFormat="1" applyFont="1" applyBorder="1"/>
    <xf numFmtId="0" fontId="38" fillId="0" borderId="0" xfId="0" applyFont="1" applyBorder="1" applyAlignment="1">
      <alignment vertical="top" wrapText="1"/>
    </xf>
    <xf numFmtId="0" fontId="26" fillId="0" borderId="0" xfId="0" applyFont="1" applyBorder="1" applyAlignment="1">
      <alignment horizontal="center" vertical="top"/>
    </xf>
    <xf numFmtId="0" fontId="32" fillId="0" borderId="0" xfId="0" applyFont="1" applyBorder="1" applyAlignment="1">
      <alignment horizontal="center" vertical="top" wrapText="1"/>
    </xf>
    <xf numFmtId="0" fontId="44" fillId="0" borderId="0" xfId="0" applyFont="1" applyAlignment="1"/>
    <xf numFmtId="0" fontId="55" fillId="0" borderId="0" xfId="0" applyFont="1" applyBorder="1" applyAlignment="1">
      <alignment horizontal="center"/>
    </xf>
    <xf numFmtId="0" fontId="54" fillId="0" borderId="0" xfId="0" applyFont="1" applyBorder="1" applyAlignment="1">
      <alignment vertical="top" wrapText="1"/>
    </xf>
    <xf numFmtId="3" fontId="26" fillId="0" borderId="0" xfId="0" applyNumberFormat="1" applyFont="1" applyBorder="1" applyAlignment="1">
      <alignment vertical="top" wrapText="1"/>
    </xf>
    <xf numFmtId="1" fontId="26" fillId="0" borderId="0" xfId="0" applyNumberFormat="1" applyFont="1" applyBorder="1" applyAlignment="1">
      <alignment vertical="top" wrapText="1"/>
    </xf>
    <xf numFmtId="0" fontId="32" fillId="0" borderId="0" xfId="0" applyFont="1" applyBorder="1" applyAlignment="1">
      <alignment horizontal="center"/>
    </xf>
    <xf numFmtId="0" fontId="4" fillId="0" borderId="22" xfId="0" applyNumberFormat="1" applyFont="1" applyBorder="1" applyAlignment="1"/>
    <xf numFmtId="0" fontId="15" fillId="0" borderId="35" xfId="0" applyNumberFormat="1" applyFont="1" applyBorder="1" applyAlignment="1">
      <alignment horizontal="right"/>
    </xf>
    <xf numFmtId="0" fontId="15" fillId="0" borderId="36" xfId="0" applyNumberFormat="1" applyFont="1" applyBorder="1" applyAlignment="1">
      <alignment horizontal="right"/>
    </xf>
    <xf numFmtId="0" fontId="15" fillId="0" borderId="37" xfId="0" applyNumberFormat="1" applyFont="1" applyBorder="1" applyAlignment="1">
      <alignment horizontal="right"/>
    </xf>
    <xf numFmtId="0" fontId="4" fillId="0" borderId="13" xfId="0" applyNumberFormat="1" applyFont="1" applyBorder="1" applyAlignment="1">
      <alignment horizontal="left"/>
    </xf>
    <xf numFmtId="0" fontId="4" fillId="0" borderId="27" xfId="0" applyNumberFormat="1" applyFont="1" applyBorder="1" applyAlignment="1">
      <alignment horizontal="left"/>
    </xf>
    <xf numFmtId="37" fontId="4" fillId="0" borderId="7" xfId="0" applyNumberFormat="1" applyFont="1" applyFill="1" applyBorder="1" applyAlignment="1"/>
    <xf numFmtId="37" fontId="4" fillId="0" borderId="3" xfId="0" applyNumberFormat="1" applyFont="1" applyFill="1" applyBorder="1" applyAlignment="1"/>
    <xf numFmtId="0" fontId="15" fillId="0" borderId="22" xfId="0" applyNumberFormat="1" applyFont="1" applyBorder="1" applyAlignment="1">
      <alignment horizontal="left" indent="3"/>
    </xf>
    <xf numFmtId="37" fontId="15" fillId="0" borderId="7" xfId="0" applyNumberFormat="1" applyFont="1" applyBorder="1" applyAlignment="1"/>
    <xf numFmtId="37" fontId="15" fillId="0" borderId="3" xfId="0" applyNumberFormat="1" applyFont="1" applyBorder="1" applyAlignment="1"/>
    <xf numFmtId="5" fontId="15" fillId="0" borderId="3" xfId="0" applyNumberFormat="1" applyFont="1" applyBorder="1" applyAlignment="1"/>
    <xf numFmtId="5" fontId="15" fillId="0" borderId="25" xfId="0" applyNumberFormat="1" applyFont="1" applyBorder="1" applyAlignment="1"/>
    <xf numFmtId="5" fontId="15" fillId="0" borderId="4" xfId="0" applyNumberFormat="1" applyFont="1" applyBorder="1" applyAlignment="1"/>
    <xf numFmtId="37" fontId="4" fillId="0" borderId="4" xfId="0" applyNumberFormat="1" applyFont="1" applyBorder="1" applyAlignment="1"/>
    <xf numFmtId="37" fontId="4" fillId="0" borderId="22" xfId="0" applyNumberFormat="1" applyFont="1" applyBorder="1" applyAlignment="1"/>
    <xf numFmtId="37" fontId="4" fillId="0" borderId="25" xfId="0" applyNumberFormat="1" applyFont="1" applyBorder="1" applyAlignment="1"/>
    <xf numFmtId="37" fontId="4" fillId="0" borderId="20" xfId="0" applyNumberFormat="1" applyFont="1" applyBorder="1" applyAlignment="1"/>
    <xf numFmtId="0" fontId="4" fillId="0" borderId="39" xfId="0" applyNumberFormat="1" applyFont="1" applyBorder="1" applyAlignment="1"/>
    <xf numFmtId="0" fontId="4" fillId="0" borderId="13" xfId="0" applyNumberFormat="1" applyFont="1" applyBorder="1" applyAlignment="1">
      <alignment horizontal="left" indent="3"/>
    </xf>
    <xf numFmtId="0" fontId="4" fillId="0" borderId="27" xfId="0" applyNumberFormat="1" applyFont="1" applyBorder="1" applyAlignment="1">
      <alignment horizontal="left" indent="3"/>
    </xf>
    <xf numFmtId="5" fontId="4" fillId="0" borderId="3" xfId="0" applyNumberFormat="1" applyFont="1" applyBorder="1" applyAlignment="1"/>
    <xf numFmtId="5" fontId="4" fillId="0" borderId="4" xfId="0" applyNumberFormat="1" applyFont="1" applyBorder="1" applyAlignment="1"/>
    <xf numFmtId="165" fontId="4" fillId="0" borderId="0" xfId="0" applyNumberFormat="1" applyFont="1" applyAlignment="1">
      <alignment horizontal="centerContinuous"/>
    </xf>
    <xf numFmtId="0" fontId="15" fillId="0" borderId="0" xfId="0" applyNumberFormat="1" applyFont="1" applyBorder="1" applyAlignment="1">
      <alignment horizontal="left" indent="5"/>
    </xf>
    <xf numFmtId="37" fontId="15" fillId="0" borderId="0" xfId="0" applyNumberFormat="1" applyFont="1" applyBorder="1" applyAlignment="1"/>
    <xf numFmtId="5" fontId="15" fillId="0" borderId="0" xfId="0" applyNumberFormat="1" applyFont="1" applyBorder="1" applyAlignment="1"/>
    <xf numFmtId="165" fontId="46" fillId="0" borderId="0" xfId="0" applyNumberFormat="1" applyFont="1" applyAlignment="1"/>
    <xf numFmtId="165" fontId="45" fillId="0" borderId="0" xfId="0" applyNumberFormat="1" applyFont="1" applyAlignment="1"/>
    <xf numFmtId="37" fontId="4" fillId="0" borderId="24" xfId="0" applyNumberFormat="1" applyFont="1" applyBorder="1" applyAlignment="1"/>
    <xf numFmtId="0" fontId="53" fillId="0" borderId="8" xfId="0" applyNumberFormat="1" applyFont="1" applyBorder="1" applyAlignment="1"/>
    <xf numFmtId="0" fontId="53" fillId="0" borderId="0" xfId="0" applyNumberFormat="1" applyFont="1" applyBorder="1" applyAlignment="1"/>
    <xf numFmtId="0" fontId="53" fillId="0" borderId="24" xfId="0" applyNumberFormat="1" applyFont="1" applyBorder="1" applyAlignment="1"/>
    <xf numFmtId="0" fontId="53" fillId="0" borderId="0" xfId="0" applyNumberFormat="1" applyFont="1" applyAlignment="1"/>
    <xf numFmtId="0" fontId="42" fillId="0" borderId="0" xfId="8" applyFont="1"/>
    <xf numFmtId="0" fontId="0" fillId="0" borderId="0" xfId="0" applyAlignment="1"/>
    <xf numFmtId="0" fontId="18" fillId="0" borderId="0" xfId="8"/>
    <xf numFmtId="0" fontId="15" fillId="0" borderId="0" xfId="8" applyFont="1"/>
    <xf numFmtId="0" fontId="19" fillId="0" borderId="0" xfId="8" applyFont="1"/>
    <xf numFmtId="0" fontId="7" fillId="0" borderId="0" xfId="8" applyFont="1"/>
    <xf numFmtId="0" fontId="7" fillId="0" borderId="0" xfId="8" applyFont="1" applyFill="1" applyAlignment="1">
      <alignment vertical="center"/>
    </xf>
    <xf numFmtId="0" fontId="19" fillId="0" borderId="0" xfId="8" applyFont="1" applyFill="1" applyBorder="1" applyAlignment="1">
      <alignment horizontal="centerContinuous"/>
    </xf>
    <xf numFmtId="0" fontId="7" fillId="0" borderId="8" xfId="8" applyFont="1" applyFill="1" applyBorder="1" applyAlignment="1">
      <alignment horizontal="center"/>
    </xf>
    <xf numFmtId="0" fontId="7" fillId="0" borderId="24" xfId="8" applyFont="1" applyFill="1" applyBorder="1" applyAlignment="1">
      <alignment horizontal="center"/>
    </xf>
    <xf numFmtId="0" fontId="7" fillId="0" borderId="0" xfId="8" applyFont="1" applyFill="1"/>
    <xf numFmtId="0" fontId="7" fillId="0" borderId="0" xfId="8" applyFont="1" applyFill="1" applyBorder="1" applyAlignment="1">
      <alignment horizontal="center"/>
    </xf>
    <xf numFmtId="0" fontId="7" fillId="0" borderId="7" xfId="8" applyFont="1" applyFill="1" applyBorder="1" applyAlignment="1">
      <alignment horizontal="center" wrapText="1"/>
    </xf>
    <xf numFmtId="0" fontId="7" fillId="0" borderId="4" xfId="8" applyFont="1" applyFill="1" applyBorder="1" applyAlignment="1">
      <alignment horizontal="center" wrapText="1"/>
    </xf>
    <xf numFmtId="0" fontId="57" fillId="0" borderId="0" xfId="8" applyFont="1" applyFill="1" applyBorder="1" applyAlignment="1">
      <alignment horizontal="center"/>
    </xf>
    <xf numFmtId="0" fontId="7" fillId="0" borderId="2" xfId="8" applyFont="1" applyBorder="1"/>
    <xf numFmtId="37" fontId="7" fillId="0" borderId="8" xfId="8" applyNumberFormat="1" applyFont="1" applyBorder="1"/>
    <xf numFmtId="37" fontId="7" fillId="0" borderId="24" xfId="8" applyNumberFormat="1" applyFont="1" applyBorder="1"/>
    <xf numFmtId="3" fontId="7" fillId="0" borderId="0" xfId="8" applyNumberFormat="1" applyFont="1"/>
    <xf numFmtId="37" fontId="7" fillId="0" borderId="0" xfId="8" applyNumberFormat="1" applyFont="1" applyBorder="1"/>
    <xf numFmtId="37" fontId="7" fillId="0" borderId="40" xfId="8" applyNumberFormat="1" applyFont="1" applyBorder="1"/>
    <xf numFmtId="0" fontId="7" fillId="0" borderId="0" xfId="8" applyFont="1" applyBorder="1"/>
    <xf numFmtId="0" fontId="19" fillId="0" borderId="6" xfId="8" applyFont="1" applyBorder="1"/>
    <xf numFmtId="37" fontId="7" fillId="0" borderId="24" xfId="3" applyNumberFormat="1" applyFont="1" applyBorder="1"/>
    <xf numFmtId="168" fontId="19" fillId="0" borderId="0" xfId="3" applyNumberFormat="1" applyFont="1" applyBorder="1"/>
    <xf numFmtId="0" fontId="7" fillId="0" borderId="6" xfId="8" applyFont="1" applyBorder="1"/>
    <xf numFmtId="3" fontId="7" fillId="0" borderId="8" xfId="1" applyNumberFormat="1" applyFont="1" applyBorder="1"/>
    <xf numFmtId="3" fontId="7" fillId="0" borderId="6" xfId="1" applyNumberFormat="1" applyFont="1" applyBorder="1"/>
    <xf numFmtId="167" fontId="7" fillId="0" borderId="0" xfId="1" applyNumberFormat="1" applyFont="1" applyBorder="1"/>
    <xf numFmtId="167" fontId="19" fillId="0" borderId="0" xfId="1" applyNumberFormat="1" applyFont="1" applyBorder="1"/>
    <xf numFmtId="0" fontId="58" fillId="0" borderId="0" xfId="8" applyFont="1"/>
    <xf numFmtId="170" fontId="7" fillId="0" borderId="0" xfId="8" applyNumberFormat="1" applyFont="1"/>
    <xf numFmtId="37" fontId="7" fillId="0" borderId="0" xfId="8" applyNumberFormat="1" applyFont="1"/>
    <xf numFmtId="37" fontId="7" fillId="0" borderId="8" xfId="8" applyNumberFormat="1" applyFont="1" applyBorder="1" applyAlignment="1"/>
    <xf numFmtId="37" fontId="7" fillId="0" borderId="24" xfId="8" applyNumberFormat="1" applyFont="1" applyBorder="1" applyAlignment="1"/>
    <xf numFmtId="37" fontId="19" fillId="0" borderId="22" xfId="1" applyNumberFormat="1" applyFont="1" applyBorder="1"/>
    <xf numFmtId="0" fontId="7" fillId="0" borderId="0" xfId="8" applyNumberFormat="1" applyFont="1"/>
    <xf numFmtId="37" fontId="7" fillId="0" borderId="45" xfId="8" applyNumberFormat="1" applyFont="1" applyBorder="1"/>
    <xf numFmtId="0" fontId="19" fillId="0" borderId="46" xfId="8" applyFont="1" applyBorder="1" applyAlignment="1">
      <alignment horizontal="left"/>
    </xf>
    <xf numFmtId="0" fontId="19" fillId="0" borderId="47" xfId="8" applyFont="1" applyBorder="1" applyAlignment="1">
      <alignment horizontal="left"/>
    </xf>
    <xf numFmtId="167" fontId="19" fillId="0" borderId="0" xfId="8" applyNumberFormat="1" applyFont="1" applyBorder="1" applyAlignment="1">
      <alignment horizontal="left"/>
    </xf>
    <xf numFmtId="168" fontId="19" fillId="0" borderId="0" xfId="3" applyNumberFormat="1" applyFont="1" applyBorder="1" applyAlignment="1">
      <alignment horizontal="left"/>
    </xf>
    <xf numFmtId="0" fontId="58" fillId="0" borderId="0" xfId="8" applyFont="1" applyAlignment="1">
      <alignment horizontal="left"/>
    </xf>
    <xf numFmtId="0" fontId="58" fillId="0" borderId="0" xfId="8" applyFont="1" applyBorder="1" applyAlignment="1">
      <alignment horizontal="left"/>
    </xf>
    <xf numFmtId="0" fontId="19" fillId="0" borderId="0" xfId="8" applyFont="1" applyBorder="1" applyAlignment="1">
      <alignment horizontal="left"/>
    </xf>
    <xf numFmtId="0" fontId="61" fillId="0" borderId="0" xfId="0" applyFont="1"/>
    <xf numFmtId="0" fontId="5" fillId="2" borderId="15" xfId="0" applyNumberFormat="1" applyFont="1" applyFill="1" applyBorder="1" applyAlignment="1">
      <alignment horizontal="left" indent="1"/>
    </xf>
    <xf numFmtId="0" fontId="22" fillId="0" borderId="41" xfId="0" applyNumberFormat="1" applyFont="1" applyFill="1" applyBorder="1" applyAlignment="1">
      <alignment horizontal="left" indent="2"/>
    </xf>
    <xf numFmtId="37" fontId="22" fillId="0" borderId="41" xfId="0" applyNumberFormat="1" applyFont="1" applyFill="1" applyBorder="1" applyAlignment="1"/>
    <xf numFmtId="37" fontId="22" fillId="0" borderId="48" xfId="0" applyNumberFormat="1" applyFont="1" applyFill="1" applyBorder="1" applyAlignment="1"/>
    <xf numFmtId="37" fontId="22" fillId="0" borderId="49" xfId="0" applyNumberFormat="1" applyFont="1" applyFill="1" applyBorder="1" applyAlignment="1"/>
    <xf numFmtId="0" fontId="22" fillId="0" borderId="50" xfId="0" applyNumberFormat="1" applyFont="1" applyFill="1" applyBorder="1" applyAlignment="1">
      <alignment horizontal="left" indent="2"/>
    </xf>
    <xf numFmtId="37" fontId="22" fillId="0" borderId="38" xfId="0" applyNumberFormat="1" applyFont="1" applyFill="1" applyBorder="1" applyAlignment="1"/>
    <xf numFmtId="37" fontId="22" fillId="0" borderId="51" xfId="0" applyNumberFormat="1" applyFont="1" applyFill="1" applyBorder="1" applyAlignment="1"/>
    <xf numFmtId="37" fontId="22" fillId="0" borderId="52" xfId="0" applyNumberFormat="1" applyFont="1" applyFill="1" applyBorder="1" applyAlignment="1"/>
    <xf numFmtId="1" fontId="4" fillId="0" borderId="17" xfId="0" applyNumberFormat="1" applyFont="1" applyBorder="1" applyAlignment="1">
      <alignment horizontal="right"/>
    </xf>
    <xf numFmtId="3" fontId="4" fillId="0" borderId="30" xfId="0" applyNumberFormat="1" applyFont="1" applyBorder="1" applyAlignment="1"/>
    <xf numFmtId="37" fontId="5" fillId="2" borderId="20" xfId="0" applyNumberFormat="1" applyFont="1" applyFill="1" applyBorder="1" applyAlignment="1"/>
    <xf numFmtId="37" fontId="5" fillId="2" borderId="13" xfId="0" applyNumberFormat="1" applyFont="1" applyFill="1" applyBorder="1" applyAlignment="1"/>
    <xf numFmtId="3" fontId="13" fillId="0" borderId="0" xfId="0" applyNumberFormat="1" applyFont="1" applyAlignment="1"/>
    <xf numFmtId="165" fontId="13" fillId="0" borderId="0" xfId="0" applyNumberFormat="1" applyFont="1" applyAlignment="1"/>
    <xf numFmtId="3" fontId="25" fillId="0" borderId="0" xfId="0" applyNumberFormat="1" applyFont="1" applyAlignment="1"/>
    <xf numFmtId="165" fontId="13" fillId="0" borderId="0" xfId="0" applyNumberFormat="1" applyFont="1"/>
    <xf numFmtId="0" fontId="0" fillId="0" borderId="0" xfId="0" applyBorder="1" applyAlignment="1">
      <alignment vertical="top" wrapText="1"/>
    </xf>
    <xf numFmtId="37" fontId="4" fillId="0" borderId="5" xfId="0" applyNumberFormat="1" applyFont="1" applyFill="1" applyBorder="1" applyAlignment="1"/>
    <xf numFmtId="5" fontId="15" fillId="0" borderId="5" xfId="0" applyNumberFormat="1" applyFont="1" applyBorder="1" applyAlignment="1"/>
    <xf numFmtId="37" fontId="4" fillId="0" borderId="26" xfId="0" applyNumberFormat="1" applyFont="1" applyBorder="1" applyAlignment="1"/>
    <xf numFmtId="5" fontId="4" fillId="0" borderId="5" xfId="0" applyNumberFormat="1" applyFont="1" applyBorder="1" applyAlignment="1"/>
    <xf numFmtId="0" fontId="15" fillId="0" borderId="57" xfId="0" applyNumberFormat="1" applyFont="1" applyBorder="1" applyAlignment="1">
      <alignment horizontal="center"/>
    </xf>
    <xf numFmtId="0" fontId="15" fillId="0" borderId="36" xfId="0" applyNumberFormat="1" applyFont="1" applyBorder="1" applyAlignment="1">
      <alignment horizontal="center"/>
    </xf>
    <xf numFmtId="37" fontId="15" fillId="0" borderId="22" xfId="0" applyNumberFormat="1" applyFont="1" applyBorder="1" applyAlignment="1"/>
    <xf numFmtId="37" fontId="15" fillId="0" borderId="25" xfId="0" applyNumberFormat="1" applyFont="1" applyBorder="1" applyAlignment="1"/>
    <xf numFmtId="5" fontId="5" fillId="2" borderId="28" xfId="0" applyNumberFormat="1" applyFont="1" applyFill="1" applyBorder="1" applyAlignment="1"/>
    <xf numFmtId="5" fontId="5" fillId="2" borderId="29" xfId="0" applyNumberFormat="1" applyFont="1" applyFill="1" applyBorder="1" applyAlignment="1"/>
    <xf numFmtId="3" fontId="2" fillId="0" borderId="0" xfId="0" applyNumberFormat="1" applyFont="1" applyAlignment="1"/>
    <xf numFmtId="0" fontId="19" fillId="0" borderId="0" xfId="7" applyFont="1" applyBorder="1"/>
    <xf numFmtId="0" fontId="14" fillId="0" borderId="0" xfId="7" applyFont="1" applyAlignment="1">
      <alignment horizontal="left" vertical="top" wrapText="1"/>
    </xf>
    <xf numFmtId="0" fontId="14" fillId="0" borderId="0" xfId="8" applyFont="1" applyAlignment="1">
      <alignment horizontal="left" vertical="top" wrapText="1"/>
    </xf>
    <xf numFmtId="0" fontId="14" fillId="0" borderId="0" xfId="8" applyFont="1" applyAlignment="1">
      <alignment vertical="top" wrapText="1"/>
    </xf>
    <xf numFmtId="0" fontId="0" fillId="0" borderId="42" xfId="0" applyNumberFormat="1" applyBorder="1" applyAlignment="1">
      <alignment horizontal="left" indent="4"/>
    </xf>
    <xf numFmtId="37" fontId="4" fillId="0" borderId="6" xfId="0" applyNumberFormat="1" applyFont="1" applyBorder="1" applyAlignment="1"/>
    <xf numFmtId="0" fontId="2" fillId="0" borderId="13" xfId="0" applyNumberFormat="1" applyFont="1" applyBorder="1" applyAlignment="1">
      <alignment horizontal="left" indent="4"/>
    </xf>
    <xf numFmtId="37" fontId="15" fillId="0" borderId="5" xfId="0" applyNumberFormat="1" applyFont="1" applyBorder="1" applyAlignment="1">
      <alignment horizontal="right"/>
    </xf>
    <xf numFmtId="0" fontId="25" fillId="0" borderId="0" xfId="0" applyFont="1" applyAlignment="1">
      <alignment wrapText="1"/>
    </xf>
    <xf numFmtId="0" fontId="23" fillId="2" borderId="34" xfId="0" applyNumberFormat="1" applyFont="1" applyFill="1" applyBorder="1" applyAlignment="1">
      <alignment horizontal="left" indent="5"/>
    </xf>
    <xf numFmtId="37" fontId="23" fillId="2" borderId="84" xfId="0" applyNumberFormat="1" applyFont="1" applyFill="1" applyBorder="1" applyAlignment="1"/>
    <xf numFmtId="37" fontId="24" fillId="0" borderId="25" xfId="0" applyNumberFormat="1" applyFont="1" applyBorder="1"/>
    <xf numFmtId="37" fontId="23" fillId="2" borderId="83" xfId="0" applyNumberFormat="1" applyFont="1" applyFill="1" applyBorder="1" applyAlignment="1"/>
    <xf numFmtId="37" fontId="24" fillId="0" borderId="26" xfId="0" applyNumberFormat="1" applyFont="1" applyBorder="1"/>
    <xf numFmtId="37" fontId="23" fillId="2" borderId="45" xfId="0" applyNumberFormat="1" applyFont="1" applyFill="1" applyBorder="1" applyAlignment="1"/>
    <xf numFmtId="0" fontId="5" fillId="2" borderId="86" xfId="0" applyNumberFormat="1" applyFont="1" applyFill="1" applyBorder="1" applyAlignment="1">
      <alignment horizontal="left"/>
    </xf>
    <xf numFmtId="37" fontId="7" fillId="0" borderId="67" xfId="0" applyNumberFormat="1" applyFont="1" applyBorder="1"/>
    <xf numFmtId="37" fontId="7" fillId="0" borderId="85" xfId="0" applyNumberFormat="1" applyFont="1" applyBorder="1"/>
    <xf numFmtId="37" fontId="5" fillId="2" borderId="85" xfId="0" applyNumberFormat="1" applyFont="1" applyFill="1" applyBorder="1" applyAlignment="1"/>
    <xf numFmtId="37" fontId="5" fillId="2" borderId="67" xfId="0" applyNumberFormat="1" applyFont="1" applyFill="1" applyBorder="1" applyAlignment="1"/>
    <xf numFmtId="0" fontId="5" fillId="2" borderId="87" xfId="0" applyNumberFormat="1" applyFont="1" applyFill="1" applyBorder="1" applyAlignment="1">
      <alignment horizontal="left"/>
    </xf>
    <xf numFmtId="37" fontId="5" fillId="2" borderId="88" xfId="0" applyNumberFormat="1" applyFont="1" applyFill="1" applyBorder="1" applyAlignment="1"/>
    <xf numFmtId="37" fontId="5" fillId="2" borderId="89" xfId="0" applyNumberFormat="1" applyFont="1" applyFill="1" applyBorder="1" applyAlignment="1"/>
    <xf numFmtId="0" fontId="5" fillId="2" borderId="90" xfId="0" applyNumberFormat="1" applyFont="1" applyFill="1" applyBorder="1" applyAlignment="1">
      <alignment horizontal="left"/>
    </xf>
    <xf numFmtId="37" fontId="5" fillId="2" borderId="91" xfId="0" applyNumberFormat="1" applyFont="1" applyFill="1" applyBorder="1" applyAlignment="1"/>
    <xf numFmtId="37" fontId="5" fillId="2" borderId="92" xfId="0" applyNumberFormat="1" applyFont="1" applyFill="1" applyBorder="1" applyAlignment="1"/>
    <xf numFmtId="0" fontId="7" fillId="0" borderId="90" xfId="0" applyNumberFormat="1" applyFont="1" applyBorder="1" applyAlignment="1"/>
    <xf numFmtId="0" fontId="5" fillId="2" borderId="93" xfId="0" applyNumberFormat="1" applyFont="1" applyFill="1" applyBorder="1" applyAlignment="1">
      <alignment horizontal="left"/>
    </xf>
    <xf numFmtId="0" fontId="7" fillId="0" borderId="93" xfId="0" applyNumberFormat="1" applyFont="1" applyFill="1" applyBorder="1" applyAlignment="1"/>
    <xf numFmtId="0" fontId="5" fillId="2" borderId="94" xfId="0" applyNumberFormat="1" applyFont="1" applyFill="1" applyBorder="1" applyAlignment="1">
      <alignment horizontal="left"/>
    </xf>
    <xf numFmtId="37" fontId="5" fillId="2" borderId="95" xfId="0" applyNumberFormat="1" applyFont="1" applyFill="1" applyBorder="1" applyAlignment="1"/>
    <xf numFmtId="37" fontId="5" fillId="2" borderId="96" xfId="0" applyNumberFormat="1" applyFont="1" applyFill="1" applyBorder="1" applyAlignment="1"/>
    <xf numFmtId="0" fontId="5" fillId="2" borderId="97" xfId="0" applyNumberFormat="1" applyFont="1" applyFill="1" applyBorder="1" applyAlignment="1">
      <alignment horizontal="left"/>
    </xf>
    <xf numFmtId="37" fontId="7" fillId="0" borderId="82" xfId="0" applyNumberFormat="1" applyFont="1" applyBorder="1"/>
    <xf numFmtId="37" fontId="7" fillId="0" borderId="98" xfId="0" applyNumberFormat="1" applyFont="1" applyBorder="1"/>
    <xf numFmtId="37" fontId="5" fillId="2" borderId="98" xfId="0" applyNumberFormat="1" applyFont="1" applyFill="1" applyBorder="1" applyAlignment="1"/>
    <xf numFmtId="37" fontId="5" fillId="2" borderId="82" xfId="0" applyNumberFormat="1" applyFont="1" applyFill="1" applyBorder="1" applyAlignment="1"/>
    <xf numFmtId="37" fontId="7" fillId="0" borderId="28" xfId="0" applyNumberFormat="1" applyFont="1" applyBorder="1"/>
    <xf numFmtId="37" fontId="7" fillId="0" borderId="10" xfId="0" applyNumberFormat="1" applyFont="1" applyBorder="1"/>
    <xf numFmtId="37" fontId="5" fillId="2" borderId="10" xfId="0" applyNumberFormat="1" applyFont="1" applyFill="1" applyBorder="1" applyAlignment="1"/>
    <xf numFmtId="37" fontId="5" fillId="2" borderId="28" xfId="0" applyNumberFormat="1" applyFont="1" applyFill="1" applyBorder="1" applyAlignment="1"/>
    <xf numFmtId="165" fontId="2" fillId="0" borderId="0" xfId="0" applyNumberFormat="1" applyFont="1"/>
    <xf numFmtId="165" fontId="45" fillId="0" borderId="0" xfId="0" applyNumberFormat="1" applyFont="1"/>
    <xf numFmtId="0" fontId="2" fillId="0" borderId="0" xfId="0" applyFont="1"/>
    <xf numFmtId="5" fontId="20" fillId="2" borderId="102" xfId="0" applyNumberFormat="1" applyFont="1" applyFill="1" applyBorder="1" applyAlignment="1"/>
    <xf numFmtId="5" fontId="20" fillId="2" borderId="103" xfId="0" applyNumberFormat="1" applyFont="1" applyFill="1" applyBorder="1" applyAlignment="1"/>
    <xf numFmtId="5" fontId="21" fillId="2" borderId="104" xfId="0" applyNumberFormat="1" applyFont="1" applyFill="1" applyBorder="1" applyAlignment="1"/>
    <xf numFmtId="5" fontId="20" fillId="2" borderId="105" xfId="0" applyNumberFormat="1" applyFont="1" applyFill="1" applyBorder="1" applyAlignment="1"/>
    <xf numFmtId="5" fontId="20" fillId="2" borderId="106" xfId="0" applyNumberFormat="1" applyFont="1" applyFill="1" applyBorder="1" applyAlignment="1"/>
    <xf numFmtId="0" fontId="19" fillId="0" borderId="6" xfId="8" applyFont="1" applyBorder="1" applyAlignment="1">
      <alignment vertical="top" wrapText="1"/>
    </xf>
    <xf numFmtId="0" fontId="7" fillId="0" borderId="6" xfId="0" applyFont="1" applyBorder="1" applyAlignment="1">
      <alignment vertical="top" wrapText="1"/>
    </xf>
    <xf numFmtId="0" fontId="7" fillId="0" borderId="6" xfId="0" applyFont="1" applyBorder="1" applyAlignment="1">
      <alignment vertical="top"/>
    </xf>
    <xf numFmtId="0" fontId="19" fillId="0" borderId="5" xfId="8" applyFont="1" applyBorder="1" applyAlignment="1">
      <alignment vertical="top"/>
    </xf>
    <xf numFmtId="0" fontId="7" fillId="0" borderId="6" xfId="8" applyFont="1" applyBorder="1" applyAlignment="1">
      <alignment vertical="top"/>
    </xf>
    <xf numFmtId="37" fontId="7" fillId="0" borderId="8" xfId="1" applyNumberFormat="1" applyFont="1" applyBorder="1"/>
    <xf numFmtId="37" fontId="7" fillId="0" borderId="24" xfId="1" applyNumberFormat="1" applyFont="1" applyBorder="1"/>
    <xf numFmtId="37" fontId="7" fillId="0" borderId="0" xfId="1" applyNumberFormat="1" applyFont="1" applyBorder="1"/>
    <xf numFmtId="37" fontId="19" fillId="0" borderId="20" xfId="1" applyNumberFormat="1" applyFont="1" applyBorder="1"/>
    <xf numFmtId="3" fontId="19" fillId="0" borderId="40" xfId="1" applyNumberFormat="1" applyFont="1" applyBorder="1"/>
    <xf numFmtId="3" fontId="19" fillId="0" borderId="2" xfId="1" applyNumberFormat="1" applyFont="1" applyBorder="1"/>
    <xf numFmtId="37" fontId="19" fillId="0" borderId="40" xfId="1" applyNumberFormat="1" applyFont="1" applyBorder="1"/>
    <xf numFmtId="37" fontId="19" fillId="0" borderId="2" xfId="1" applyNumberFormat="1" applyFont="1" applyBorder="1"/>
    <xf numFmtId="37" fontId="19" fillId="0" borderId="25" xfId="1" applyNumberFormat="1" applyFont="1" applyBorder="1"/>
    <xf numFmtId="37" fontId="7" fillId="0" borderId="7" xfId="8" applyNumberFormat="1" applyFont="1" applyBorder="1"/>
    <xf numFmtId="37" fontId="7" fillId="0" borderId="4" xfId="8" applyNumberFormat="1" applyFont="1" applyBorder="1"/>
    <xf numFmtId="0" fontId="0" fillId="0" borderId="0" xfId="0"/>
    <xf numFmtId="0" fontId="0" fillId="0" borderId="0" xfId="0" applyBorder="1" applyAlignment="1">
      <alignment horizontal="center"/>
    </xf>
    <xf numFmtId="0" fontId="32" fillId="0" borderId="0" xfId="0" applyFont="1" applyBorder="1" applyAlignment="1">
      <alignment vertical="top" wrapText="1"/>
    </xf>
    <xf numFmtId="37" fontId="26" fillId="0" borderId="0" xfId="0" applyNumberFormat="1" applyFont="1" applyBorder="1" applyAlignment="1">
      <alignment horizontal="center" vertical="top"/>
    </xf>
    <xf numFmtId="0" fontId="2" fillId="0" borderId="38" xfId="0" applyNumberFormat="1" applyFont="1" applyBorder="1" applyAlignment="1">
      <alignment horizontal="left"/>
    </xf>
    <xf numFmtId="0" fontId="0" fillId="0" borderId="0" xfId="0"/>
    <xf numFmtId="0" fontId="0" fillId="0" borderId="0" xfId="0" applyBorder="1" applyAlignment="1">
      <alignment horizontal="center"/>
    </xf>
    <xf numFmtId="0" fontId="32" fillId="0" borderId="0" xfId="0" applyFont="1" applyBorder="1" applyAlignment="1">
      <alignment vertical="top" wrapText="1"/>
    </xf>
    <xf numFmtId="0" fontId="0" fillId="0" borderId="0" xfId="0" applyBorder="1" applyAlignment="1">
      <alignment vertical="top" wrapText="1"/>
    </xf>
    <xf numFmtId="0" fontId="26" fillId="0" borderId="0" xfId="0" applyFont="1" applyBorder="1" applyAlignment="1">
      <alignment vertical="top" wrapText="1"/>
    </xf>
    <xf numFmtId="5" fontId="20" fillId="2" borderId="107" xfId="0" applyNumberFormat="1" applyFont="1" applyFill="1" applyBorder="1" applyAlignment="1"/>
    <xf numFmtId="1" fontId="26" fillId="0" borderId="0" xfId="0" applyNumberFormat="1" applyFont="1" applyBorder="1" applyAlignment="1">
      <alignment vertical="center" wrapText="1"/>
    </xf>
    <xf numFmtId="1" fontId="32" fillId="0" borderId="0" xfId="0" applyNumberFormat="1" applyFont="1" applyBorder="1" applyAlignment="1">
      <alignment vertical="center" wrapText="1"/>
    </xf>
    <xf numFmtId="0" fontId="32" fillId="0" borderId="0" xfId="0" applyFont="1" applyBorder="1" applyAlignment="1">
      <alignment vertical="top" wrapText="1"/>
    </xf>
    <xf numFmtId="0" fontId="0" fillId="0" borderId="0" xfId="0" applyBorder="1" applyAlignment="1">
      <alignment vertical="top" wrapText="1"/>
    </xf>
    <xf numFmtId="0" fontId="26" fillId="0" borderId="0" xfId="0" applyFont="1" applyBorder="1" applyAlignment="1">
      <alignment vertical="top" wrapText="1"/>
    </xf>
    <xf numFmtId="5" fontId="21" fillId="2" borderId="108" xfId="0" applyNumberFormat="1" applyFont="1" applyFill="1" applyBorder="1" applyAlignment="1">
      <alignment horizontal="right"/>
    </xf>
    <xf numFmtId="0" fontId="14" fillId="0" borderId="14" xfId="7" applyFont="1" applyBorder="1" applyAlignment="1">
      <alignment wrapText="1"/>
    </xf>
    <xf numFmtId="0" fontId="19" fillId="0" borderId="0" xfId="7" applyFont="1" applyBorder="1" applyAlignment="1">
      <alignment horizontal="center"/>
    </xf>
    <xf numFmtId="0" fontId="19" fillId="0" borderId="24" xfId="7" applyFont="1" applyBorder="1" applyAlignment="1">
      <alignment horizontal="center"/>
    </xf>
    <xf numFmtId="0" fontId="7" fillId="0" borderId="26" xfId="7" applyFont="1" applyBorder="1"/>
    <xf numFmtId="0" fontId="7" fillId="0" borderId="26" xfId="7" applyFont="1" applyBorder="1" applyAlignment="1">
      <alignment horizontal="center"/>
    </xf>
    <xf numFmtId="37" fontId="4" fillId="0" borderId="22" xfId="0" applyNumberFormat="1" applyFont="1" applyBorder="1"/>
    <xf numFmtId="37" fontId="4" fillId="0" borderId="25" xfId="0" applyNumberFormat="1" applyFont="1" applyBorder="1"/>
    <xf numFmtId="37" fontId="4" fillId="0" borderId="20" xfId="0" applyNumberFormat="1" applyFont="1" applyBorder="1"/>
    <xf numFmtId="0" fontId="19" fillId="0" borderId="8" xfId="7" applyFont="1" applyBorder="1" applyAlignment="1">
      <alignment horizontal="left" wrapText="1"/>
    </xf>
    <xf numFmtId="0" fontId="2" fillId="0" borderId="13" xfId="0" applyNumberFormat="1" applyFont="1" applyFill="1" applyBorder="1" applyAlignment="1">
      <alignment horizontal="left" indent="4"/>
    </xf>
    <xf numFmtId="0" fontId="0" fillId="0" borderId="42" xfId="0" applyNumberFormat="1" applyBorder="1" applyAlignment="1">
      <alignment horizontal="left" indent="4"/>
    </xf>
    <xf numFmtId="37" fontId="2" fillId="0" borderId="9" xfId="0" applyNumberFormat="1" applyFont="1" applyBorder="1" applyAlignment="1"/>
    <xf numFmtId="0" fontId="2" fillId="0" borderId="42" xfId="0" applyNumberFormat="1" applyFont="1" applyBorder="1" applyAlignment="1">
      <alignment horizontal="left" indent="4"/>
    </xf>
    <xf numFmtId="0" fontId="0" fillId="0" borderId="0" xfId="0" applyAlignment="1">
      <alignment vertical="top" wrapText="1"/>
    </xf>
    <xf numFmtId="3" fontId="4" fillId="0" borderId="0" xfId="0" applyNumberFormat="1" applyFont="1" applyAlignment="1">
      <alignment vertical="top"/>
    </xf>
    <xf numFmtId="37" fontId="4" fillId="0" borderId="52" xfId="0" applyNumberFormat="1" applyFont="1" applyBorder="1" applyAlignment="1"/>
    <xf numFmtId="37" fontId="4" fillId="0" borderId="38" xfId="0" applyNumberFormat="1" applyFont="1" applyBorder="1" applyAlignment="1"/>
    <xf numFmtId="37" fontId="4" fillId="0" borderId="51" xfId="0" applyNumberFormat="1" applyFont="1" applyBorder="1" applyAlignment="1"/>
    <xf numFmtId="0" fontId="0" fillId="0" borderId="0" xfId="0" applyFill="1" applyBorder="1" applyAlignment="1">
      <alignment wrapText="1"/>
    </xf>
    <xf numFmtId="0" fontId="0" fillId="0" borderId="0" xfId="0" applyFill="1" applyBorder="1" applyAlignment="1">
      <alignment vertical="top" wrapText="1"/>
    </xf>
    <xf numFmtId="0" fontId="41" fillId="0" borderId="0" xfId="0" applyFont="1" applyBorder="1" applyAlignment="1"/>
    <xf numFmtId="0" fontId="49" fillId="0" borderId="0" xfId="0" applyFont="1" applyBorder="1" applyAlignment="1"/>
    <xf numFmtId="0" fontId="16" fillId="0" borderId="0" xfId="0" applyNumberFormat="1" applyFont="1" applyAlignment="1"/>
    <xf numFmtId="0" fontId="51" fillId="0" borderId="0" xfId="0" applyNumberFormat="1" applyFont="1" applyAlignment="1"/>
    <xf numFmtId="0" fontId="15" fillId="0" borderId="55" xfId="0" applyNumberFormat="1" applyFont="1" applyBorder="1" applyAlignment="1"/>
    <xf numFmtId="0" fontId="0" fillId="0" borderId="56" xfId="0" applyNumberFormat="1" applyBorder="1" applyAlignment="1"/>
    <xf numFmtId="3" fontId="4" fillId="0" borderId="0" xfId="0" applyNumberFormat="1" applyFont="1" applyAlignment="1">
      <alignment horizontal="center"/>
    </xf>
    <xf numFmtId="3" fontId="7" fillId="0" borderId="0" xfId="0" applyNumberFormat="1" applyFont="1" applyAlignment="1">
      <alignment horizontal="center"/>
    </xf>
    <xf numFmtId="3" fontId="28" fillId="0" borderId="0" xfId="0" applyNumberFormat="1" applyFont="1" applyAlignment="1">
      <alignment horizontal="center"/>
    </xf>
    <xf numFmtId="165" fontId="15" fillId="0" borderId="2" xfId="0" applyNumberFormat="1" applyFont="1" applyBorder="1" applyAlignment="1">
      <alignment horizontal="right"/>
    </xf>
    <xf numFmtId="0" fontId="0" fillId="0" borderId="57" xfId="0" applyBorder="1" applyAlignment="1"/>
    <xf numFmtId="165" fontId="15" fillId="0" borderId="2" xfId="0" applyNumberFormat="1" applyFont="1" applyBorder="1" applyAlignment="1">
      <alignment horizontal="center"/>
    </xf>
    <xf numFmtId="0" fontId="27" fillId="0" borderId="0" xfId="0" applyNumberFormat="1" applyFont="1" applyAlignment="1">
      <alignment horizontal="center"/>
    </xf>
    <xf numFmtId="0" fontId="0" fillId="0" borderId="0" xfId="0" applyNumberFormat="1" applyAlignment="1">
      <alignment horizontal="center"/>
    </xf>
    <xf numFmtId="0" fontId="28" fillId="0" borderId="0" xfId="0" applyNumberFormat="1" applyFont="1" applyAlignment="1">
      <alignment horizontal="center"/>
    </xf>
    <xf numFmtId="0" fontId="0" fillId="0" borderId="0" xfId="0" applyNumberFormat="1" applyBorder="1" applyAlignment="1">
      <alignment horizontal="center"/>
    </xf>
    <xf numFmtId="165" fontId="15" fillId="0" borderId="22" xfId="0" applyNumberFormat="1" applyFont="1" applyBorder="1" applyAlignment="1">
      <alignment horizontal="center"/>
    </xf>
    <xf numFmtId="165" fontId="15" fillId="0" borderId="25" xfId="0" applyNumberFormat="1" applyFont="1" applyBorder="1" applyAlignment="1">
      <alignment horizontal="center"/>
    </xf>
    <xf numFmtId="165" fontId="15" fillId="0" borderId="20" xfId="0" applyNumberFormat="1" applyFont="1" applyBorder="1" applyAlignment="1">
      <alignment horizontal="center"/>
    </xf>
    <xf numFmtId="3" fontId="7" fillId="0" borderId="24" xfId="0" applyNumberFormat="1" applyFont="1" applyBorder="1" applyAlignment="1">
      <alignment horizontal="center"/>
    </xf>
    <xf numFmtId="3" fontId="7" fillId="0" borderId="36" xfId="0" applyNumberFormat="1" applyFont="1" applyBorder="1" applyAlignment="1">
      <alignment horizontal="center"/>
    </xf>
    <xf numFmtId="3" fontId="7" fillId="0" borderId="37" xfId="0" applyNumberFormat="1" applyFont="1" applyBorder="1" applyAlignment="1">
      <alignment horizontal="center"/>
    </xf>
    <xf numFmtId="165" fontId="15" fillId="0" borderId="2" xfId="0" applyNumberFormat="1" applyFont="1" applyBorder="1" applyAlignment="1">
      <alignment horizontal="center" wrapText="1"/>
    </xf>
    <xf numFmtId="0" fontId="0" fillId="0" borderId="57" xfId="0" applyBorder="1" applyAlignment="1">
      <alignment horizontal="center" wrapText="1"/>
    </xf>
    <xf numFmtId="0" fontId="2" fillId="0" borderId="13" xfId="0" applyNumberFormat="1" applyFont="1" applyBorder="1" applyAlignment="1">
      <alignment horizontal="left" indent="2"/>
    </xf>
    <xf numFmtId="0" fontId="0" fillId="0" borderId="42" xfId="0" applyNumberFormat="1" applyBorder="1" applyAlignment="1">
      <alignment horizontal="left" indent="2"/>
    </xf>
    <xf numFmtId="0" fontId="2" fillId="0" borderId="13" xfId="0" applyNumberFormat="1" applyFont="1" applyFill="1" applyBorder="1" applyAlignment="1">
      <alignment horizontal="left" indent="4"/>
    </xf>
    <xf numFmtId="0" fontId="0" fillId="0" borderId="42" xfId="0" applyNumberFormat="1" applyBorder="1" applyAlignment="1">
      <alignment horizontal="left" indent="4"/>
    </xf>
    <xf numFmtId="0" fontId="4" fillId="0" borderId="15" xfId="0" applyNumberFormat="1" applyFont="1" applyBorder="1" applyAlignment="1">
      <alignment horizontal="left" indent="4"/>
    </xf>
    <xf numFmtId="0" fontId="0" fillId="0" borderId="11" xfId="0" applyNumberFormat="1" applyBorder="1" applyAlignment="1">
      <alignment horizontal="left" indent="4"/>
    </xf>
    <xf numFmtId="0" fontId="4" fillId="0" borderId="13" xfId="0" applyNumberFormat="1" applyFont="1" applyBorder="1" applyAlignment="1">
      <alignment horizontal="left" indent="2"/>
    </xf>
    <xf numFmtId="0" fontId="15" fillId="0" borderId="13" xfId="0" applyNumberFormat="1" applyFont="1" applyBorder="1" applyAlignment="1">
      <alignment horizontal="left"/>
    </xf>
    <xf numFmtId="0" fontId="15" fillId="0" borderId="42" xfId="0" applyNumberFormat="1" applyFont="1" applyBorder="1" applyAlignment="1">
      <alignment horizontal="left"/>
    </xf>
    <xf numFmtId="0" fontId="15" fillId="0" borderId="53" xfId="0" applyNumberFormat="1" applyFont="1" applyBorder="1" applyAlignment="1">
      <alignment horizontal="left"/>
    </xf>
    <xf numFmtId="0" fontId="4" fillId="0" borderId="13" xfId="0" applyNumberFormat="1" applyFont="1" applyBorder="1" applyAlignment="1"/>
    <xf numFmtId="0" fontId="0" fillId="0" borderId="42" xfId="0" applyNumberFormat="1" applyBorder="1" applyAlignment="1"/>
    <xf numFmtId="0" fontId="2" fillId="0" borderId="11" xfId="0" applyNumberFormat="1" applyFont="1" applyBorder="1" applyAlignment="1"/>
    <xf numFmtId="0" fontId="4" fillId="0" borderId="11" xfId="0" applyNumberFormat="1" applyFont="1" applyBorder="1" applyAlignment="1"/>
    <xf numFmtId="0" fontId="15" fillId="0" borderId="22" xfId="0" applyNumberFormat="1" applyFont="1" applyBorder="1" applyAlignment="1"/>
    <xf numFmtId="0" fontId="0" fillId="0" borderId="25" xfId="0" applyNumberFormat="1" applyBorder="1" applyAlignment="1"/>
    <xf numFmtId="0" fontId="15" fillId="0" borderId="40" xfId="0" applyNumberFormat="1" applyFont="1" applyBorder="1" applyAlignment="1"/>
    <xf numFmtId="0" fontId="49" fillId="0" borderId="63" xfId="0" applyNumberFormat="1" applyFont="1" applyBorder="1" applyAlignment="1"/>
    <xf numFmtId="0" fontId="49" fillId="0" borderId="8" xfId="0" applyNumberFormat="1" applyFont="1" applyBorder="1" applyAlignment="1"/>
    <xf numFmtId="0" fontId="49" fillId="0" borderId="0" xfId="0" applyNumberFormat="1" applyFont="1" applyBorder="1" applyAlignment="1"/>
    <xf numFmtId="0" fontId="49" fillId="0" borderId="35" xfId="0" applyNumberFormat="1" applyFont="1" applyBorder="1" applyAlignment="1"/>
    <xf numFmtId="0" fontId="49" fillId="0" borderId="36" xfId="0" applyNumberFormat="1" applyFont="1" applyBorder="1" applyAlignment="1"/>
    <xf numFmtId="0" fontId="2" fillId="0" borderId="33" xfId="0" applyNumberFormat="1" applyFont="1" applyBorder="1" applyAlignment="1"/>
    <xf numFmtId="0" fontId="0" fillId="0" borderId="60" xfId="0" applyNumberFormat="1" applyBorder="1" applyAlignment="1"/>
    <xf numFmtId="0" fontId="4" fillId="0" borderId="63" xfId="0" applyNumberFormat="1" applyFont="1" applyBorder="1" applyAlignment="1">
      <alignment horizontal="center"/>
    </xf>
    <xf numFmtId="0" fontId="4" fillId="0" borderId="54" xfId="0" applyNumberFormat="1" applyFont="1" applyBorder="1" applyAlignment="1">
      <alignment horizontal="center"/>
    </xf>
    <xf numFmtId="0" fontId="4" fillId="0" borderId="3" xfId="0" applyNumberFormat="1" applyFont="1" applyBorder="1" applyAlignment="1">
      <alignment horizontal="left"/>
    </xf>
    <xf numFmtId="0" fontId="4" fillId="0" borderId="4" xfId="0" applyNumberFormat="1" applyFont="1" applyBorder="1" applyAlignment="1">
      <alignment horizontal="left"/>
    </xf>
    <xf numFmtId="0" fontId="4" fillId="0" borderId="48" xfId="0" applyNumberFormat="1" applyFont="1" applyBorder="1" applyAlignment="1">
      <alignment horizontal="center"/>
    </xf>
    <xf numFmtId="0" fontId="4" fillId="0" borderId="49" xfId="0" applyNumberFormat="1" applyFont="1" applyBorder="1" applyAlignment="1">
      <alignment horizontal="center"/>
    </xf>
    <xf numFmtId="0" fontId="15" fillId="0" borderId="61" xfId="0" applyNumberFormat="1" applyFont="1" applyBorder="1" applyAlignment="1">
      <alignment horizontal="left" indent="2"/>
    </xf>
    <xf numFmtId="0" fontId="0" fillId="0" borderId="62" xfId="0" applyNumberFormat="1" applyBorder="1" applyAlignment="1">
      <alignment horizontal="left" indent="2"/>
    </xf>
    <xf numFmtId="0" fontId="4" fillId="0" borderId="11" xfId="0" applyNumberFormat="1" applyFont="1" applyBorder="1" applyAlignment="1">
      <alignment horizontal="left"/>
    </xf>
    <xf numFmtId="0" fontId="4" fillId="0" borderId="12" xfId="0" applyNumberFormat="1" applyFont="1" applyBorder="1" applyAlignment="1">
      <alignment horizontal="left"/>
    </xf>
    <xf numFmtId="0" fontId="4" fillId="0" borderId="13" xfId="0" applyNumberFormat="1" applyFont="1" applyBorder="1" applyAlignment="1">
      <alignment horizontal="left" indent="4"/>
    </xf>
    <xf numFmtId="0" fontId="4" fillId="0" borderId="13" xfId="0" applyNumberFormat="1" applyFont="1" applyFill="1" applyBorder="1" applyAlignment="1">
      <alignment horizontal="left" indent="4"/>
    </xf>
    <xf numFmtId="0" fontId="2" fillId="0" borderId="13" xfId="0" applyNumberFormat="1" applyFont="1" applyBorder="1" applyAlignment="1">
      <alignment horizontal="left" indent="4"/>
    </xf>
    <xf numFmtId="0" fontId="0" fillId="0" borderId="0" xfId="0"/>
    <xf numFmtId="0" fontId="2" fillId="0" borderId="40" xfId="0" applyNumberFormat="1" applyFont="1" applyBorder="1" applyAlignment="1">
      <alignment horizontal="center" vertical="center" wrapText="1"/>
    </xf>
    <xf numFmtId="0" fontId="49" fillId="0" borderId="63" xfId="0" applyNumberFormat="1" applyFont="1" applyBorder="1" applyAlignment="1">
      <alignment horizontal="center" vertical="center" wrapText="1"/>
    </xf>
    <xf numFmtId="0" fontId="49" fillId="0" borderId="54" xfId="0" applyNumberFormat="1" applyFont="1" applyBorder="1" applyAlignment="1">
      <alignment horizontal="center" vertical="center" wrapText="1"/>
    </xf>
    <xf numFmtId="0" fontId="49" fillId="0" borderId="7" xfId="0" applyNumberFormat="1" applyFont="1" applyBorder="1" applyAlignment="1">
      <alignment horizontal="center" vertical="center" wrapText="1"/>
    </xf>
    <xf numFmtId="0" fontId="49" fillId="0" borderId="3" xfId="0" applyNumberFormat="1" applyFont="1" applyBorder="1" applyAlignment="1">
      <alignment horizontal="center" vertical="center" wrapText="1"/>
    </xf>
    <xf numFmtId="0" fontId="49" fillId="0" borderId="4" xfId="0" applyNumberFormat="1" applyFont="1" applyBorder="1" applyAlignment="1">
      <alignment horizontal="center" vertical="center" wrapText="1"/>
    </xf>
    <xf numFmtId="165" fontId="2" fillId="0" borderId="0" xfId="0" applyNumberFormat="1" applyFont="1" applyAlignment="1">
      <alignment horizontal="left" vertical="top" wrapText="1"/>
    </xf>
    <xf numFmtId="165" fontId="4" fillId="0" borderId="0" xfId="0" applyNumberFormat="1" applyFont="1" applyAlignment="1">
      <alignment horizontal="left" vertical="top" wrapText="1"/>
    </xf>
    <xf numFmtId="0" fontId="4" fillId="0" borderId="25" xfId="0" applyNumberFormat="1" applyFont="1" applyBorder="1" applyAlignment="1">
      <alignment horizontal="left"/>
    </xf>
    <xf numFmtId="0" fontId="4" fillId="0" borderId="20" xfId="0" applyNumberFormat="1" applyFont="1" applyBorder="1" applyAlignment="1">
      <alignment horizontal="left"/>
    </xf>
    <xf numFmtId="165" fontId="2" fillId="0" borderId="0" xfId="0" applyNumberFormat="1" applyFont="1" applyAlignment="1">
      <alignment horizontal="left" wrapText="1"/>
    </xf>
    <xf numFmtId="165" fontId="4" fillId="0" borderId="0" xfId="0" applyNumberFormat="1" applyFont="1" applyAlignment="1">
      <alignment horizontal="left" wrapText="1"/>
    </xf>
    <xf numFmtId="3" fontId="2" fillId="0" borderId="0" xfId="0" applyNumberFormat="1" applyFont="1" applyAlignment="1">
      <alignment horizontal="left" vertical="top" wrapText="1"/>
    </xf>
    <xf numFmtId="0" fontId="2" fillId="0" borderId="22" xfId="0" applyNumberFormat="1" applyFont="1" applyBorder="1" applyAlignment="1"/>
    <xf numFmtId="0" fontId="49" fillId="0" borderId="63" xfId="0" applyNumberFormat="1" applyFont="1" applyBorder="1" applyAlignment="1">
      <alignment vertical="center"/>
    </xf>
    <xf numFmtId="0" fontId="49" fillId="0" borderId="54" xfId="0" applyNumberFormat="1" applyFont="1" applyBorder="1" applyAlignment="1">
      <alignment vertical="center"/>
    </xf>
    <xf numFmtId="0" fontId="49" fillId="0" borderId="7" xfId="0" applyNumberFormat="1" applyFont="1" applyBorder="1" applyAlignment="1">
      <alignment vertical="center"/>
    </xf>
    <xf numFmtId="0" fontId="49" fillId="0" borderId="3" xfId="0" applyNumberFormat="1" applyFont="1" applyBorder="1" applyAlignment="1">
      <alignment vertical="center"/>
    </xf>
    <xf numFmtId="0" fontId="49" fillId="0" borderId="4" xfId="0" applyNumberFormat="1" applyFont="1" applyBorder="1" applyAlignment="1">
      <alignment vertical="center"/>
    </xf>
    <xf numFmtId="0" fontId="49" fillId="0" borderId="63" xfId="0" applyNumberFormat="1" applyFont="1" applyBorder="1" applyAlignment="1">
      <alignment vertical="center" wrapText="1"/>
    </xf>
    <xf numFmtId="0" fontId="49" fillId="0" borderId="7" xfId="0" applyNumberFormat="1" applyFont="1" applyBorder="1" applyAlignment="1">
      <alignment vertical="center" wrapText="1"/>
    </xf>
    <xf numFmtId="0" fontId="49" fillId="0" borderId="3" xfId="0" applyNumberFormat="1" applyFont="1" applyBorder="1" applyAlignment="1">
      <alignment vertical="center" wrapText="1"/>
    </xf>
    <xf numFmtId="0" fontId="14" fillId="0" borderId="0" xfId="7" applyFont="1" applyAlignment="1">
      <alignment horizontal="left" vertical="top" wrapText="1"/>
    </xf>
    <xf numFmtId="0" fontId="18" fillId="0" borderId="0" xfId="7" applyAlignment="1">
      <alignment horizontal="left" vertical="top" wrapText="1"/>
    </xf>
    <xf numFmtId="3" fontId="16" fillId="0" borderId="0" xfId="0" applyNumberFormat="1" applyFont="1" applyAlignment="1"/>
    <xf numFmtId="0" fontId="51" fillId="0" borderId="0" xfId="0" applyFont="1" applyAlignment="1"/>
    <xf numFmtId="0" fontId="27" fillId="0" borderId="0" xfId="7" applyFont="1" applyAlignment="1">
      <alignment horizontal="center"/>
    </xf>
    <xf numFmtId="0" fontId="50" fillId="0" borderId="0" xfId="0" applyFont="1" applyAlignment="1">
      <alignment horizontal="center"/>
    </xf>
    <xf numFmtId="3" fontId="28" fillId="0" borderId="0" xfId="7" applyNumberFormat="1" applyFont="1" applyAlignment="1">
      <alignment horizontal="center"/>
    </xf>
    <xf numFmtId="0" fontId="50" fillId="0" borderId="0" xfId="0" applyFont="1" applyBorder="1" applyAlignment="1">
      <alignment horizontal="center"/>
    </xf>
    <xf numFmtId="0" fontId="28" fillId="0" borderId="0" xfId="7" applyFont="1" applyAlignment="1">
      <alignment horizontal="center"/>
    </xf>
    <xf numFmtId="3" fontId="16" fillId="0" borderId="0" xfId="0" applyNumberFormat="1" applyFont="1" applyAlignment="1">
      <alignment horizontal="center"/>
    </xf>
    <xf numFmtId="0" fontId="18" fillId="0" borderId="0" xfId="7" applyAlignment="1">
      <alignment horizontal="center"/>
    </xf>
    <xf numFmtId="0" fontId="14" fillId="0" borderId="0" xfId="7" applyFont="1" applyAlignment="1">
      <alignment horizontal="center"/>
    </xf>
    <xf numFmtId="0" fontId="18" fillId="0" borderId="3" xfId="7" applyBorder="1" applyAlignment="1">
      <alignment horizontal="center"/>
    </xf>
    <xf numFmtId="0" fontId="19" fillId="0" borderId="2" xfId="7" applyFont="1" applyBorder="1" applyAlignment="1">
      <alignment horizontal="center" wrapText="1"/>
    </xf>
    <xf numFmtId="0" fontId="0" fillId="0" borderId="6" xfId="0" applyBorder="1" applyAlignment="1">
      <alignment horizontal="center" wrapText="1"/>
    </xf>
    <xf numFmtId="0" fontId="0" fillId="0" borderId="5" xfId="0" applyBorder="1" applyAlignment="1">
      <alignment horizontal="center" wrapText="1"/>
    </xf>
    <xf numFmtId="0" fontId="19" fillId="0" borderId="2" xfId="7" applyFont="1" applyBorder="1" applyAlignment="1">
      <alignment wrapText="1"/>
    </xf>
    <xf numFmtId="0" fontId="0" fillId="0" borderId="6" xfId="0" applyBorder="1" applyAlignment="1">
      <alignment wrapText="1"/>
    </xf>
    <xf numFmtId="0" fontId="19" fillId="0" borderId="22" xfId="7" applyFont="1" applyBorder="1" applyAlignment="1">
      <alignment horizontal="center"/>
    </xf>
    <xf numFmtId="0" fontId="0" fillId="0" borderId="25" xfId="0" applyBorder="1" applyAlignment="1">
      <alignment horizontal="center"/>
    </xf>
    <xf numFmtId="0" fontId="0" fillId="0" borderId="20" xfId="0" applyBorder="1" applyAlignment="1">
      <alignment horizontal="center"/>
    </xf>
    <xf numFmtId="0" fontId="19" fillId="0" borderId="2" xfId="7" applyFont="1" applyBorder="1" applyAlignment="1"/>
    <xf numFmtId="0" fontId="0" fillId="0" borderId="5" xfId="0" applyBorder="1" applyAlignment="1"/>
    <xf numFmtId="0" fontId="59" fillId="0" borderId="0" xfId="0" applyFont="1" applyFill="1" applyBorder="1" applyAlignment="1">
      <alignment vertical="top" wrapText="1"/>
    </xf>
    <xf numFmtId="0" fontId="19" fillId="0" borderId="22" xfId="8" applyFont="1" applyFill="1" applyBorder="1" applyAlignment="1">
      <alignment horizontal="center"/>
    </xf>
    <xf numFmtId="0" fontId="19" fillId="0" borderId="63" xfId="8" applyFont="1" applyFill="1" applyBorder="1" applyAlignment="1"/>
    <xf numFmtId="0" fontId="7" fillId="0" borderId="3" xfId="8" applyFont="1" applyFill="1" applyBorder="1" applyAlignment="1"/>
    <xf numFmtId="0" fontId="54" fillId="0" borderId="64" xfId="8" applyFont="1" applyFill="1" applyBorder="1" applyAlignment="1">
      <alignment horizontal="center" vertical="center" wrapText="1"/>
    </xf>
    <xf numFmtId="0" fontId="0" fillId="0" borderId="65"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1" fontId="19" fillId="0" borderId="64" xfId="8" applyNumberFormat="1" applyFont="1" applyFill="1" applyBorder="1" applyAlignment="1">
      <alignment horizontal="center" vertical="center" wrapText="1"/>
    </xf>
    <xf numFmtId="1" fontId="19" fillId="0" borderId="66" xfId="8" applyNumberFormat="1" applyFont="1" applyFill="1"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19" fillId="0" borderId="7" xfId="8" applyFont="1" applyFill="1" applyBorder="1" applyAlignment="1">
      <alignment horizontal="center"/>
    </xf>
    <xf numFmtId="0" fontId="19" fillId="0" borderId="4" xfId="8" applyFont="1" applyFill="1" applyBorder="1" applyAlignment="1">
      <alignment horizontal="center"/>
    </xf>
    <xf numFmtId="0" fontId="16" fillId="0" borderId="0" xfId="8" applyFont="1" applyAlignment="1"/>
    <xf numFmtId="0" fontId="56" fillId="0" borderId="0" xfId="0" applyFont="1" applyBorder="1" applyAlignment="1"/>
    <xf numFmtId="0" fontId="15" fillId="0" borderId="0" xfId="8" applyFont="1" applyAlignment="1">
      <alignment horizontal="center"/>
    </xf>
    <xf numFmtId="0" fontId="0" fillId="0" borderId="0" xfId="0" applyBorder="1" applyAlignment="1">
      <alignment horizontal="center"/>
    </xf>
    <xf numFmtId="3" fontId="15" fillId="0" borderId="0" xfId="8" applyNumberFormat="1" applyFont="1" applyAlignment="1">
      <alignment horizontal="center"/>
    </xf>
    <xf numFmtId="0" fontId="7" fillId="0" borderId="0" xfId="8" applyFont="1" applyAlignment="1">
      <alignment horizontal="center"/>
    </xf>
    <xf numFmtId="0" fontId="0" fillId="0" borderId="7" xfId="0" applyBorder="1" applyAlignment="1">
      <alignment vertical="center" wrapText="1"/>
    </xf>
    <xf numFmtId="0" fontId="0" fillId="0" borderId="4" xfId="0" applyBorder="1" applyAlignment="1">
      <alignment vertical="center" wrapText="1"/>
    </xf>
    <xf numFmtId="0" fontId="32" fillId="0" borderId="0" xfId="0" applyFont="1" applyBorder="1" applyAlignment="1">
      <alignment horizontal="center" vertical="top"/>
    </xf>
    <xf numFmtId="0" fontId="16" fillId="0" borderId="0" xfId="8" applyFont="1" applyAlignment="1">
      <alignment horizontal="left"/>
    </xf>
    <xf numFmtId="0" fontId="0" fillId="0" borderId="0" xfId="0" applyBorder="1" applyAlignment="1">
      <alignment horizontal="left"/>
    </xf>
    <xf numFmtId="0" fontId="32" fillId="0" borderId="0" xfId="0" applyFont="1" applyBorder="1" applyAlignment="1">
      <alignment horizontal="center"/>
    </xf>
    <xf numFmtId="0" fontId="4" fillId="0" borderId="0" xfId="8" applyFont="1" applyAlignment="1">
      <alignment horizontal="center"/>
    </xf>
    <xf numFmtId="0" fontId="4" fillId="0" borderId="0" xfId="8" applyFont="1" applyBorder="1" applyAlignment="1">
      <alignment horizontal="center"/>
    </xf>
    <xf numFmtId="0" fontId="26" fillId="0" borderId="0" xfId="8" applyFont="1" applyBorder="1" applyAlignment="1">
      <alignment horizontal="center"/>
    </xf>
    <xf numFmtId="0" fontId="26" fillId="0" borderId="0" xfId="0" applyFont="1" applyBorder="1" applyAlignment="1">
      <alignment vertical="top" wrapText="1"/>
    </xf>
    <xf numFmtId="0" fontId="0" fillId="0" borderId="0" xfId="0" applyBorder="1" applyAlignment="1">
      <alignment vertical="top" wrapText="1"/>
    </xf>
    <xf numFmtId="0" fontId="14" fillId="0" borderId="0" xfId="0" applyFont="1" applyAlignment="1">
      <alignment horizontal="left" wrapText="1"/>
    </xf>
    <xf numFmtId="0" fontId="62" fillId="0" borderId="0" xfId="0" applyFont="1" applyBorder="1" applyAlignment="1">
      <alignment vertical="top" wrapText="1"/>
    </xf>
    <xf numFmtId="0" fontId="64" fillId="0" borderId="0" xfId="0" applyFont="1" applyBorder="1" applyAlignment="1">
      <alignment vertical="top" wrapText="1"/>
    </xf>
    <xf numFmtId="0" fontId="32" fillId="0" borderId="0" xfId="0" applyFont="1" applyBorder="1" applyAlignment="1">
      <alignment vertical="top" wrapText="1"/>
    </xf>
    <xf numFmtId="0" fontId="62" fillId="0" borderId="0" xfId="0" applyFont="1" applyFill="1" applyBorder="1" applyAlignment="1">
      <alignment vertical="top" wrapText="1"/>
    </xf>
    <xf numFmtId="0" fontId="32" fillId="0" borderId="0" xfId="0" applyNumberFormat="1" applyFont="1" applyBorder="1" applyAlignment="1">
      <alignment vertical="top" wrapText="1"/>
    </xf>
    <xf numFmtId="0" fontId="36" fillId="0" borderId="0" xfId="0" applyFont="1" applyBorder="1" applyAlignment="1">
      <alignment vertical="top" wrapText="1"/>
    </xf>
    <xf numFmtId="165" fontId="4" fillId="0" borderId="0" xfId="0" applyNumberFormat="1" applyFont="1" applyAlignment="1">
      <alignment horizontal="center"/>
    </xf>
    <xf numFmtId="165" fontId="4" fillId="0" borderId="3" xfId="0" applyNumberFormat="1" applyFont="1" applyBorder="1" applyAlignment="1">
      <alignment horizontal="center"/>
    </xf>
    <xf numFmtId="165" fontId="7" fillId="0" borderId="0" xfId="0" applyNumberFormat="1" applyFont="1" applyAlignment="1">
      <alignment horizontal="center"/>
    </xf>
    <xf numFmtId="0" fontId="4" fillId="0" borderId="0" xfId="0" applyFont="1" applyBorder="1" applyAlignment="1">
      <alignment horizontal="center"/>
    </xf>
    <xf numFmtId="165" fontId="10" fillId="0" borderId="0" xfId="0" applyNumberFormat="1" applyFont="1" applyAlignment="1">
      <alignment horizontal="center"/>
    </xf>
    <xf numFmtId="0" fontId="4" fillId="0" borderId="0" xfId="0" applyFont="1" applyAlignment="1">
      <alignment horizontal="center"/>
    </xf>
    <xf numFmtId="165" fontId="12" fillId="0" borderId="0" xfId="0" applyNumberFormat="1" applyFont="1" applyAlignment="1">
      <alignment wrapText="1"/>
    </xf>
    <xf numFmtId="0" fontId="13" fillId="0" borderId="0" xfId="0" applyFont="1" applyAlignment="1">
      <alignment wrapText="1"/>
    </xf>
    <xf numFmtId="0" fontId="15" fillId="0" borderId="40" xfId="0" applyNumberFormat="1" applyFont="1" applyBorder="1" applyAlignment="1">
      <alignment horizontal="center" vertical="center" wrapText="1"/>
    </xf>
    <xf numFmtId="0" fontId="4" fillId="0" borderId="63" xfId="0" applyNumberFormat="1" applyFont="1" applyBorder="1" applyAlignment="1">
      <alignment horizontal="center" vertical="center" wrapText="1"/>
    </xf>
    <xf numFmtId="0" fontId="4" fillId="0" borderId="54" xfId="0" applyNumberFormat="1"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0" xfId="0" applyNumberFormat="1" applyFont="1" applyBorder="1" applyAlignment="1">
      <alignment horizontal="center" vertical="center" wrapText="1"/>
    </xf>
    <xf numFmtId="0" fontId="4" fillId="0" borderId="24" xfId="0" applyNumberFormat="1" applyFont="1" applyBorder="1" applyAlignment="1">
      <alignment horizontal="center" vertical="center" wrapText="1"/>
    </xf>
    <xf numFmtId="0" fontId="15" fillId="0" borderId="2" xfId="0" applyNumberFormat="1" applyFont="1" applyBorder="1" applyAlignment="1">
      <alignment horizontal="center" vertical="center" wrapText="1"/>
    </xf>
    <xf numFmtId="0" fontId="15" fillId="0" borderId="6" xfId="0" applyNumberFormat="1" applyFont="1" applyBorder="1" applyAlignment="1">
      <alignment horizontal="center" vertical="center" wrapText="1"/>
    </xf>
    <xf numFmtId="0" fontId="15" fillId="0" borderId="40" xfId="0" applyNumberFormat="1" applyFont="1" applyBorder="1" applyAlignment="1">
      <alignment horizontal="center" vertical="center"/>
    </xf>
    <xf numFmtId="0" fontId="4" fillId="0" borderId="63" xfId="0" applyNumberFormat="1" applyFont="1" applyBorder="1" applyAlignment="1">
      <alignment horizontal="center" vertical="center"/>
    </xf>
    <xf numFmtId="0" fontId="4" fillId="0" borderId="54"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24" xfId="0" applyNumberFormat="1" applyFont="1" applyBorder="1" applyAlignment="1">
      <alignment horizontal="center" vertical="center"/>
    </xf>
    <xf numFmtId="0" fontId="15" fillId="0" borderId="40" xfId="0" applyNumberFormat="1" applyFont="1" applyBorder="1" applyAlignment="1">
      <alignment horizontal="center"/>
    </xf>
    <xf numFmtId="0" fontId="15" fillId="0" borderId="8" xfId="0" applyNumberFormat="1" applyFont="1" applyBorder="1" applyAlignment="1">
      <alignment horizontal="center"/>
    </xf>
    <xf numFmtId="0" fontId="15" fillId="0" borderId="35" xfId="0" applyNumberFormat="1" applyFont="1" applyBorder="1" applyAlignment="1">
      <alignment horizontal="center"/>
    </xf>
    <xf numFmtId="165" fontId="8" fillId="0" borderId="0" xfId="0" applyNumberFormat="1" applyFont="1" applyAlignment="1">
      <alignment horizontal="center"/>
    </xf>
    <xf numFmtId="0" fontId="15" fillId="0" borderId="54" xfId="0" applyNumberFormat="1" applyFont="1" applyBorder="1" applyAlignment="1">
      <alignment horizontal="center" vertical="center" wrapText="1"/>
    </xf>
    <xf numFmtId="0" fontId="15" fillId="0" borderId="24" xfId="0" applyNumberFormat="1" applyFont="1" applyBorder="1" applyAlignment="1">
      <alignment horizontal="center" vertical="center" wrapText="1"/>
    </xf>
    <xf numFmtId="165" fontId="43" fillId="0" borderId="0" xfId="0" applyNumberFormat="1" applyFont="1" applyAlignment="1">
      <alignment horizontal="left"/>
    </xf>
    <xf numFmtId="0" fontId="15" fillId="0" borderId="7" xfId="0" applyNumberFormat="1" applyFont="1" applyBorder="1" applyAlignment="1">
      <alignment horizontal="left" indent="5"/>
    </xf>
    <xf numFmtId="0" fontId="15" fillId="0" borderId="4" xfId="0" applyNumberFormat="1" applyFont="1" applyBorder="1" applyAlignment="1">
      <alignment horizontal="left" indent="5"/>
    </xf>
    <xf numFmtId="0" fontId="2" fillId="0" borderId="38" xfId="0" applyNumberFormat="1" applyFont="1" applyBorder="1" applyAlignment="1">
      <alignment horizontal="left"/>
    </xf>
    <xf numFmtId="0" fontId="4" fillId="0" borderId="52" xfId="0" applyNumberFormat="1" applyFont="1" applyBorder="1" applyAlignment="1">
      <alignment horizontal="left"/>
    </xf>
    <xf numFmtId="165" fontId="40" fillId="0" borderId="0" xfId="0" applyNumberFormat="1" applyFont="1" applyAlignment="1">
      <alignment horizontal="center"/>
    </xf>
    <xf numFmtId="0" fontId="40" fillId="0" borderId="0" xfId="0" applyFont="1" applyBorder="1" applyAlignment="1">
      <alignment horizontal="center"/>
    </xf>
    <xf numFmtId="0" fontId="4" fillId="0" borderId="63" xfId="0" applyNumberFormat="1" applyFont="1" applyBorder="1" applyAlignment="1"/>
    <xf numFmtId="0" fontId="4" fillId="0" borderId="35" xfId="0" applyNumberFormat="1" applyFont="1" applyBorder="1" applyAlignment="1"/>
    <xf numFmtId="0" fontId="4" fillId="0" borderId="36" xfId="0" applyNumberFormat="1" applyFont="1" applyBorder="1" applyAlignment="1"/>
    <xf numFmtId="0" fontId="15" fillId="0" borderId="22" xfId="0" applyNumberFormat="1" applyFont="1" applyBorder="1" applyAlignment="1">
      <alignment horizontal="center"/>
    </xf>
    <xf numFmtId="0" fontId="4" fillId="0" borderId="25" xfId="0" applyNumberFormat="1" applyFont="1" applyBorder="1" applyAlignment="1">
      <alignment horizontal="center"/>
    </xf>
    <xf numFmtId="0" fontId="4" fillId="0" borderId="20" xfId="0" applyNumberFormat="1" applyFont="1" applyBorder="1" applyAlignment="1">
      <alignment horizontal="center"/>
    </xf>
    <xf numFmtId="0" fontId="4" fillId="0" borderId="40" xfId="0" applyNumberFormat="1" applyFont="1" applyBorder="1" applyAlignment="1">
      <alignment horizontal="center"/>
    </xf>
    <xf numFmtId="0" fontId="2" fillId="0" borderId="0" xfId="0" applyNumberFormat="1" applyFont="1" applyAlignment="1"/>
    <xf numFmtId="0" fontId="8" fillId="0" borderId="0" xfId="0" applyNumberFormat="1" applyFont="1" applyAlignment="1">
      <alignment horizontal="center"/>
    </xf>
    <xf numFmtId="0" fontId="4" fillId="0" borderId="0" xfId="0" applyNumberFormat="1" applyFont="1" applyAlignment="1">
      <alignment horizontal="center"/>
    </xf>
    <xf numFmtId="0" fontId="10" fillId="0" borderId="0" xfId="0" applyNumberFormat="1" applyFont="1" applyAlignment="1">
      <alignment horizontal="center"/>
    </xf>
    <xf numFmtId="0" fontId="4" fillId="0" borderId="0" xfId="0" applyNumberFormat="1" applyFont="1" applyBorder="1" applyAlignment="1">
      <alignment horizontal="center"/>
    </xf>
    <xf numFmtId="0" fontId="7" fillId="0" borderId="0" xfId="0" applyNumberFormat="1" applyFont="1" applyAlignment="1">
      <alignment horizontal="center"/>
    </xf>
    <xf numFmtId="0" fontId="22" fillId="2" borderId="80" xfId="0" applyNumberFormat="1" applyFont="1" applyFill="1" applyBorder="1" applyAlignment="1">
      <alignment horizontal="center" wrapText="1"/>
    </xf>
    <xf numFmtId="0" fontId="4" fillId="0" borderId="8" xfId="0" applyNumberFormat="1" applyFont="1" applyBorder="1" applyAlignment="1">
      <alignment wrapText="1"/>
    </xf>
    <xf numFmtId="0" fontId="4" fillId="0" borderId="58" xfId="0" applyNumberFormat="1" applyFont="1" applyBorder="1" applyAlignment="1">
      <alignment wrapText="1"/>
    </xf>
    <xf numFmtId="0" fontId="22" fillId="2" borderId="75" xfId="0" applyNumberFormat="1" applyFont="1" applyFill="1" applyBorder="1" applyAlignment="1">
      <alignment horizontal="center" vertical="center" wrapText="1"/>
    </xf>
    <xf numFmtId="0" fontId="4" fillId="0" borderId="76" xfId="0" applyNumberFormat="1" applyFont="1" applyBorder="1" applyAlignment="1">
      <alignment horizontal="center" vertical="center" wrapText="1"/>
    </xf>
    <xf numFmtId="0" fontId="22" fillId="2" borderId="70" xfId="0" applyNumberFormat="1" applyFont="1" applyFill="1" applyBorder="1" applyAlignment="1">
      <alignment horizontal="center" wrapText="1"/>
    </xf>
    <xf numFmtId="0" fontId="4" fillId="0" borderId="77" xfId="0" applyNumberFormat="1" applyFont="1" applyBorder="1" applyAlignment="1">
      <alignment horizontal="center" wrapText="1"/>
    </xf>
    <xf numFmtId="0" fontId="22" fillId="2" borderId="78" xfId="0" applyNumberFormat="1" applyFont="1" applyFill="1" applyBorder="1" applyAlignment="1">
      <alignment horizontal="center" wrapText="1"/>
    </xf>
    <xf numFmtId="0" fontId="4" fillId="0" borderId="79" xfId="0" applyNumberFormat="1" applyFont="1" applyBorder="1" applyAlignment="1">
      <alignment horizontal="center" wrapText="1"/>
    </xf>
    <xf numFmtId="0" fontId="22" fillId="2" borderId="69" xfId="0" applyNumberFormat="1" applyFont="1" applyFill="1" applyBorder="1" applyAlignment="1">
      <alignment horizontal="center" wrapText="1"/>
    </xf>
    <xf numFmtId="0" fontId="4" fillId="0" borderId="16" xfId="0" applyNumberFormat="1" applyFont="1" applyBorder="1" applyAlignment="1">
      <alignment horizontal="center" wrapText="1"/>
    </xf>
    <xf numFmtId="0" fontId="22" fillId="2" borderId="99" xfId="0" applyNumberFormat="1" applyFont="1" applyFill="1" applyBorder="1" applyAlignment="1">
      <alignment horizontal="center" wrapText="1"/>
    </xf>
    <xf numFmtId="0" fontId="4" fillId="0" borderId="100" xfId="0" applyNumberFormat="1" applyFont="1" applyBorder="1" applyAlignment="1">
      <alignment horizontal="center" wrapText="1"/>
    </xf>
    <xf numFmtId="165" fontId="39" fillId="0" borderId="63" xfId="0" applyNumberFormat="1" applyFont="1" applyBorder="1" applyAlignment="1">
      <alignment horizontal="center"/>
    </xf>
    <xf numFmtId="0" fontId="4" fillId="0" borderId="0" xfId="0" applyNumberFormat="1" applyFont="1" applyBorder="1" applyAlignment="1"/>
    <xf numFmtId="0" fontId="10" fillId="0" borderId="0" xfId="0" applyNumberFormat="1" applyFont="1" applyBorder="1" applyAlignment="1">
      <alignment horizontal="center"/>
    </xf>
    <xf numFmtId="3" fontId="16" fillId="0" borderId="0" xfId="0" applyNumberFormat="1" applyFont="1" applyBorder="1" applyAlignment="1">
      <alignment horizontal="center"/>
    </xf>
    <xf numFmtId="165" fontId="4" fillId="0" borderId="0" xfId="0" applyNumberFormat="1" applyFont="1" applyBorder="1" applyAlignment="1">
      <alignment horizontal="center"/>
    </xf>
    <xf numFmtId="165" fontId="5" fillId="2" borderId="59" xfId="0" applyNumberFormat="1" applyFont="1" applyFill="1" applyBorder="1" applyAlignment="1">
      <alignment horizontal="center"/>
    </xf>
    <xf numFmtId="0" fontId="22" fillId="2" borderId="71" xfId="0" applyNumberFormat="1" applyFont="1" applyFill="1" applyBorder="1" applyAlignment="1">
      <alignment horizontal="center" wrapText="1"/>
    </xf>
    <xf numFmtId="0" fontId="22" fillId="2" borderId="72" xfId="0" applyNumberFormat="1" applyFont="1" applyFill="1" applyBorder="1" applyAlignment="1">
      <alignment horizontal="center" vertical="center"/>
    </xf>
    <xf numFmtId="0" fontId="22" fillId="2" borderId="73" xfId="0" applyNumberFormat="1" applyFont="1" applyFill="1" applyBorder="1" applyAlignment="1">
      <alignment horizontal="center" vertical="center"/>
    </xf>
    <xf numFmtId="0" fontId="22" fillId="2" borderId="74" xfId="0" applyNumberFormat="1" applyFont="1" applyFill="1" applyBorder="1" applyAlignment="1">
      <alignment horizontal="center" vertical="center"/>
    </xf>
    <xf numFmtId="165" fontId="41" fillId="2" borderId="0" xfId="0" applyNumberFormat="1" applyFont="1" applyFill="1" applyAlignment="1">
      <alignment horizontal="center"/>
    </xf>
    <xf numFmtId="165" fontId="5" fillId="2" borderId="0" xfId="0" applyNumberFormat="1" applyFont="1" applyFill="1" applyAlignment="1">
      <alignment horizontal="center"/>
    </xf>
    <xf numFmtId="165" fontId="5" fillId="2" borderId="36" xfId="0" applyNumberFormat="1" applyFont="1" applyFill="1" applyBorder="1" applyAlignment="1">
      <alignment horizontal="center"/>
    </xf>
    <xf numFmtId="0" fontId="31" fillId="2" borderId="0" xfId="0" applyNumberFormat="1" applyFont="1" applyFill="1" applyAlignment="1">
      <alignment horizontal="center"/>
    </xf>
    <xf numFmtId="0" fontId="30" fillId="2" borderId="0" xfId="0" applyNumberFormat="1" applyFont="1" applyFill="1" applyAlignment="1"/>
    <xf numFmtId="0" fontId="4" fillId="0" borderId="0" xfId="0" applyNumberFormat="1" applyFont="1" applyAlignment="1"/>
    <xf numFmtId="165" fontId="29" fillId="2" borderId="0" xfId="0" applyNumberFormat="1" applyFont="1" applyFill="1" applyAlignment="1">
      <alignment horizontal="center"/>
    </xf>
    <xf numFmtId="0" fontId="21" fillId="2" borderId="64" xfId="0" applyNumberFormat="1" applyFont="1" applyFill="1" applyBorder="1" applyAlignment="1">
      <alignment horizontal="center" vertical="center" wrapText="1"/>
    </xf>
    <xf numFmtId="0" fontId="4" fillId="0" borderId="65"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4" fillId="0" borderId="101" xfId="0" applyNumberFormat="1" applyFont="1" applyBorder="1" applyAlignment="1">
      <alignment horizontal="center" vertical="center" wrapText="1"/>
    </xf>
    <xf numFmtId="0" fontId="4" fillId="0" borderId="21" xfId="0" applyNumberFormat="1" applyFont="1" applyBorder="1" applyAlignment="1">
      <alignment horizontal="center" vertical="center" wrapText="1"/>
    </xf>
    <xf numFmtId="0" fontId="21" fillId="2" borderId="81" xfId="0" applyNumberFormat="1" applyFont="1" applyFill="1" applyBorder="1" applyAlignment="1">
      <alignment wrapText="1"/>
    </xf>
    <xf numFmtId="0" fontId="4" fillId="0" borderId="6" xfId="0" applyNumberFormat="1" applyFont="1" applyBorder="1" applyAlignment="1">
      <alignment wrapText="1"/>
    </xf>
    <xf numFmtId="0" fontId="4" fillId="0" borderId="57" xfId="0" applyNumberFormat="1" applyFont="1" applyBorder="1" applyAlignment="1">
      <alignment wrapText="1"/>
    </xf>
    <xf numFmtId="0" fontId="30" fillId="2" borderId="0" xfId="0" applyNumberFormat="1" applyFont="1" applyFill="1" applyAlignment="1">
      <alignment horizontal="center"/>
    </xf>
    <xf numFmtId="0" fontId="2" fillId="0" borderId="0" xfId="0" applyNumberFormat="1" applyFont="1" applyFill="1" applyAlignment="1">
      <alignment horizontal="left" wrapText="1"/>
    </xf>
    <xf numFmtId="0" fontId="0" fillId="0" borderId="0" xfId="0" applyNumberFormat="1" applyBorder="1" applyAlignment="1"/>
    <xf numFmtId="0" fontId="5" fillId="2" borderId="40" xfId="0" applyNumberFormat="1" applyFont="1" applyFill="1" applyBorder="1" applyAlignment="1"/>
    <xf numFmtId="0" fontId="0" fillId="0" borderId="35" xfId="0" applyNumberFormat="1" applyBorder="1" applyAlignment="1"/>
    <xf numFmtId="0" fontId="7" fillId="0" borderId="0" xfId="0" applyNumberFormat="1" applyFont="1" applyBorder="1" applyAlignment="1">
      <alignment horizontal="center"/>
    </xf>
    <xf numFmtId="0" fontId="22" fillId="2" borderId="22" xfId="0" applyNumberFormat="1" applyFont="1" applyFill="1" applyBorder="1" applyAlignment="1">
      <alignment horizontal="center" vertical="center" wrapText="1"/>
    </xf>
    <xf numFmtId="0" fontId="0" fillId="0" borderId="25" xfId="0" applyNumberFormat="1" applyBorder="1" applyAlignment="1">
      <alignment horizontal="center" vertical="center" wrapText="1"/>
    </xf>
    <xf numFmtId="0" fontId="22" fillId="2" borderId="22" xfId="0" applyNumberFormat="1" applyFont="1" applyFill="1" applyBorder="1" applyAlignment="1">
      <alignment horizontal="center" vertical="center"/>
    </xf>
    <xf numFmtId="0" fontId="0" fillId="0" borderId="20" xfId="0" applyNumberFormat="1" applyBorder="1" applyAlignment="1">
      <alignment horizontal="center" vertical="center"/>
    </xf>
    <xf numFmtId="0" fontId="22" fillId="2" borderId="20" xfId="0" applyNumberFormat="1" applyFont="1" applyFill="1" applyBorder="1" applyAlignment="1">
      <alignment horizontal="center" vertical="center"/>
    </xf>
    <xf numFmtId="0" fontId="19" fillId="0" borderId="22" xfId="0" applyNumberFormat="1" applyFont="1" applyBorder="1" applyAlignment="1">
      <alignment horizontal="center" vertical="center" wrapText="1"/>
    </xf>
    <xf numFmtId="0" fontId="19" fillId="0" borderId="20" xfId="0" applyNumberFormat="1" applyFont="1" applyBorder="1" applyAlignment="1">
      <alignment horizontal="center" vertical="center" wrapText="1"/>
    </xf>
    <xf numFmtId="3" fontId="16" fillId="0" borderId="0" xfId="0" applyNumberFormat="1" applyFont="1" applyBorder="1" applyAlignment="1"/>
    <xf numFmtId="0" fontId="0" fillId="0" borderId="0" xfId="0" applyBorder="1" applyAlignment="1"/>
    <xf numFmtId="0" fontId="8" fillId="0" borderId="0" xfId="0" applyNumberFormat="1" applyFont="1" applyBorder="1" applyAlignment="1">
      <alignment horizontal="center"/>
    </xf>
    <xf numFmtId="165" fontId="40" fillId="0" borderId="0" xfId="0" applyNumberFormat="1" applyFont="1" applyBorder="1" applyAlignment="1">
      <alignment horizontal="center"/>
    </xf>
    <xf numFmtId="0" fontId="39" fillId="0" borderId="0" xfId="0" applyFont="1" applyBorder="1" applyAlignment="1">
      <alignment horizontal="center"/>
    </xf>
    <xf numFmtId="0" fontId="65" fillId="0" borderId="0" xfId="0" applyFont="1" applyAlignment="1">
      <alignment vertical="top"/>
    </xf>
    <xf numFmtId="0" fontId="66" fillId="0" borderId="0" xfId="0" applyFont="1" applyAlignment="1">
      <alignment vertical="top"/>
    </xf>
  </cellXfs>
  <cellStyles count="9">
    <cellStyle name="Comma" xfId="1" builtinId="3"/>
    <cellStyle name="Comma 2" xfId="2"/>
    <cellStyle name="Currency" xfId="3" builtinId="4"/>
    <cellStyle name="Currency 2" xfId="4"/>
    <cellStyle name="Normal" xfId="0" builtinId="0"/>
    <cellStyle name="Normal 2" xfId="5"/>
    <cellStyle name="Normal 3" xfId="6"/>
    <cellStyle name="Normal_Improve by DU" xfId="7"/>
    <cellStyle name="Normal_Rsrcs_X_ DOJ Goal  Obj"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revisionHeaders" Target="revisions/revisionHeaders.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udget_Staff\napostolides\FY06%20Formulation\05%20OMB%20Budget%20-%20char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revisions/_rels/revisionHeaders.xml.rels><?xml version="1.0" encoding="UTF-8" standalone="yes"?>
<Relationships xmlns="http://schemas.openxmlformats.org/package/2006/relationships"><Relationship Id="rId2" Type="http://schemas.openxmlformats.org/officeDocument/2006/relationships/revisionLog" Target="revisionLog1.xml"/><Relationship Id="rId1"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D27C9FBE-EEC8-4B4F-95A1-E57A18B83D20}" diskRevisions="1" revisionId="18" version="2">
  <header guid="{9DAE86EC-ABD0-4A28-81BB-2F98D674CFAA}" dateTime="2012-02-10T10:09:46" maxSheetId="12" userName="swatson" r:id="rId1">
    <sheetIdMap count="11">
      <sheetId val="1"/>
      <sheetId val="2"/>
      <sheetId val="3"/>
      <sheetId val="4"/>
      <sheetId val="5"/>
      <sheetId val="6"/>
      <sheetId val="7"/>
      <sheetId val="8"/>
      <sheetId val="9"/>
      <sheetId val="10"/>
      <sheetId val="11"/>
    </sheetIdMap>
  </header>
  <header guid="{D27C9FBE-EEC8-4B4F-95A1-E57A18B83D20}" dateTime="2012-02-10T10:10:32" maxSheetId="12" userName="swatson" r:id="rId2">
    <sheetIdMap count="11">
      <sheetId val="1"/>
      <sheetId val="2"/>
      <sheetId val="3"/>
      <sheetId val="4"/>
      <sheetId val="5"/>
      <sheetId val="6"/>
      <sheetId val="7"/>
      <sheetId val="8"/>
      <sheetId val="9"/>
      <sheetId val="10"/>
      <sheetId val="11"/>
    </sheetIdMap>
  </header>
</headers>
</file>

<file path=xl/revisions/revisionLog1.xml><?xml version="1.0" encoding="utf-8"?>
<revisions xmlns="http://schemas.openxmlformats.org/spreadsheetml/2006/main" xmlns:r="http://schemas.openxmlformats.org/officeDocument/2006/relationships">
  <rcv guid="{876ED119-203C-4A69-AD39-78E4A88153F8}" action="delete"/>
  <rdn rId="0" localSheetId="1" customView="1" name="Z_876ED119_203C_4A69_AD39_78E4A88153F8_.wvu.PrintArea" hidden="1" oldHidden="1">
    <formula>'A. Organization Chart'!$A$1:$N$29</formula>
    <oldFormula>'A. Organization Chart'!$A$1:$N$29</oldFormula>
  </rdn>
  <rdn rId="0" localSheetId="2" customView="1" name="Z_876ED119_203C_4A69_AD39_78E4A88153F8_.wvu.PrintArea" hidden="1" oldHidden="1">
    <formula>'B. Summary of Requirements '!$A$1:$X$63</formula>
    <oldFormula>'B. Summary of Requirements '!$A$1:$X$63</oldFormula>
  </rdn>
  <rdn rId="0" localSheetId="3" customView="1" name="Z_876ED119_203C_4A69_AD39_78E4A88153F8_.wvu.PrintArea" hidden="1" oldHidden="1">
    <formula>'C. Increases Offsets'!$A$1:$G$16</formula>
    <oldFormula>'C. Increases Offsets'!$A$1:$G$16</oldFormula>
  </rdn>
  <rdn rId="0" localSheetId="4" customView="1" name="Z_876ED119_203C_4A69_AD39_78E4A88153F8_.wvu.PrintArea" hidden="1" oldHidden="1">
    <formula>'D. Strategic Goals &amp; Objectives'!$A$1:$P$36</formula>
    <oldFormula>'D. Strategic Goals &amp; Objectives'!$A$1:$P$36</oldFormula>
  </rdn>
  <rdn rId="0" localSheetId="4" customView="1" name="Z_876ED119_203C_4A69_AD39_78E4A88153F8_.wvu.Rows" hidden="1" oldHidden="1">
    <formula>'D. Strategic Goals &amp; Objectives'!$10:$10,'D. Strategic Goals &amp; Objectives'!$12:$17,'D. Strategic Goals &amp; Objectives'!$28:$34</formula>
    <oldFormula>'D. Strategic Goals &amp; Objectives'!$10:$10,'D. Strategic Goals &amp; Objectives'!$12:$17,'D. Strategic Goals &amp; Objectives'!$28:$34</oldFormula>
  </rdn>
  <rdn rId="0" localSheetId="5" customView="1" name="Z_876ED119_203C_4A69_AD39_78E4A88153F8_.wvu.PrintArea" hidden="1" oldHidden="1">
    <formula>'E. ATB Justification'!$A$1:$I$35</formula>
    <oldFormula>'E. ATB Justification'!$A$1:$I$35</oldFormula>
  </rdn>
  <rdn rId="0" localSheetId="6" customView="1" name="Z_876ED119_203C_4A69_AD39_78E4A88153F8_.wvu.PrintArea" hidden="1" oldHidden="1">
    <formula>'F. 2011 Crosswalk'!$A$1:$O$29</formula>
    <oldFormula>'F. 2011 Crosswalk'!$A$1:$O$29</oldFormula>
  </rdn>
  <rdn rId="0" localSheetId="6" customView="1" name="Z_876ED119_203C_4A69_AD39_78E4A88153F8_.wvu.Rows" hidden="1" oldHidden="1">
    <formula>'F. 2011 Crosswalk'!$12:$14</formula>
    <oldFormula>'F. 2011 Crosswalk'!$12:$14</oldFormula>
  </rdn>
  <rdn rId="0" localSheetId="7" customView="1" name="Z_876ED119_203C_4A69_AD39_78E4A88153F8_.wvu.PrintArea" hidden="1" oldHidden="1">
    <formula>'(G) 2012 Crosswalk'!$A$1:$R$20</formula>
    <oldFormula>'(G) 2012 Crosswalk'!$A$1:$R$20</oldFormula>
  </rdn>
  <rdn rId="0" localSheetId="7" customView="1" name="Z_876ED119_203C_4A69_AD39_78E4A88153F8_.wvu.Cols" hidden="1" oldHidden="1">
    <formula>'(G) 2012 Crosswalk'!$H:$J</formula>
    <oldFormula>'(G) 2012 Crosswalk'!$H:$J</oldFormula>
  </rdn>
  <rdn rId="0" localSheetId="8" customView="1" name="Z_876ED119_203C_4A69_AD39_78E4A88153F8_.wvu.PrintArea" hidden="1" oldHidden="1">
    <formula>'H. Reimbursable Resources'!$A$1:$N$15</formula>
    <oldFormula>'H. Reimbursable Resources'!$A$1:$N$15</oldFormula>
  </rdn>
  <rdn rId="0" localSheetId="9" customView="1" name="Z_876ED119_203C_4A69_AD39_78E4A88153F8_.wvu.PrintArea" hidden="1" oldHidden="1">
    <formula>'I. Permanent Positions'!$A$1:$K$33</formula>
    <oldFormula>'I. Permanent Positions'!$A$1:$K$33</oldFormula>
  </rdn>
  <rdn rId="0" localSheetId="9" customView="1" name="Z_876ED119_203C_4A69_AD39_78E4A88153F8_.wvu.Rows" hidden="1" oldHidden="1">
    <formula>'I. Permanent Positions'!$12:$13,'I. Permanent Positions'!$19:$28</formula>
    <oldFormula>'I. Permanent Positions'!$12:$13,'I. Permanent Positions'!$19:$28</oldFormula>
  </rdn>
  <rdn rId="0" localSheetId="10" customView="1" name="Z_876ED119_203C_4A69_AD39_78E4A88153F8_.wvu.PrintArea" hidden="1" oldHidden="1">
    <formula>'K. Summary by Grade'!$A$1:$J$34</formula>
    <oldFormula>'K. Summary by Grade'!$A$1:$J$34</oldFormula>
  </rdn>
  <rdn rId="0" localSheetId="10" customView="1" name="Z_876ED119_203C_4A69_AD39_78E4A88153F8_.wvu.Rows" hidden="1" oldHidden="1">
    <formula>'K. Summary by Grade'!$19:$19,'K. Summary by Grade'!$21:$28</formula>
    <oldFormula>'K. Summary by Grade'!$19:$19,'K. Summary by Grade'!$21:$28</oldFormula>
  </rdn>
  <rdn rId="0" localSheetId="11" customView="1" name="Z_876ED119_203C_4A69_AD39_78E4A88153F8_.wvu.PrintArea" hidden="1" oldHidden="1">
    <formula>'L. Summary by Object Class'!$A$1:$K$43</formula>
    <oldFormula>'L. Summary by Object Class'!$A$1:$K$43</oldFormula>
  </rdn>
  <rdn rId="0" localSheetId="11" customView="1" name="Z_876ED119_203C_4A69_AD39_78E4A88153F8_.wvu.Rows" hidden="1" oldHidden="1">
    <formula>'L. Summary by Object Class'!$25:$25,'L. Summary by Object Class'!$28:$28</formula>
    <oldFormula>'L. Summary by Object Class'!$25:$25,'L. Summary by Object Class'!$28:$28</oldFormula>
  </rdn>
  <rdn rId="0" localSheetId="11" customView="1" name="Z_876ED119_203C_4A69_AD39_78E4A88153F8_.wvu.Cols" hidden="1" oldHidden="1">
    <formula>'L. Summary by Object Class'!$J:$L</formula>
    <oldFormula>'L. Summary by Object Class'!$J:$L</oldFormula>
  </rdn>
  <rcv guid="{876ED119-203C-4A69-AD39-78E4A88153F8}" action="add"/>
</revisions>
</file>

<file path=xl/revisions/revisionLog11.xml><?xml version="1.0" encoding="utf-8"?>
<revisions xmlns="http://schemas.openxmlformats.org/spreadsheetml/2006/main" xmlns:r="http://schemas.openxmlformats.org/officeDocument/2006/relationship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sheetPr codeName="Sheet3">
    <pageSetUpPr autoPageBreaks="0" fitToPage="1"/>
  </sheetPr>
  <dimension ref="A1:N254"/>
  <sheetViews>
    <sheetView topLeftCell="C1" zoomScaleNormal="100" zoomScaleSheetLayoutView="75" workbookViewId="0">
      <selection activeCell="F41" sqref="F41"/>
    </sheetView>
  </sheetViews>
  <sheetFormatPr defaultRowHeight="15"/>
  <cols>
    <col min="14" max="14" width="1.5546875" style="50" customWidth="1"/>
  </cols>
  <sheetData>
    <row r="1" spans="1:14" ht="20.25">
      <c r="A1" s="105" t="s">
        <v>152</v>
      </c>
      <c r="N1" s="50" t="s">
        <v>0</v>
      </c>
    </row>
    <row r="2" spans="1:14">
      <c r="N2" s="50" t="s">
        <v>0</v>
      </c>
    </row>
    <row r="3" spans="1:14">
      <c r="N3" s="50" t="s">
        <v>0</v>
      </c>
    </row>
    <row r="4" spans="1:14">
      <c r="N4" s="50" t="s">
        <v>0</v>
      </c>
    </row>
    <row r="5" spans="1:14" ht="15.75">
      <c r="B5" s="121"/>
      <c r="N5" s="50" t="s">
        <v>0</v>
      </c>
    </row>
    <row r="6" spans="1:14">
      <c r="N6" s="50" t="s">
        <v>0</v>
      </c>
    </row>
    <row r="7" spans="1:14">
      <c r="N7" s="50" t="s">
        <v>0</v>
      </c>
    </row>
    <row r="8" spans="1:14">
      <c r="N8" s="50" t="s">
        <v>0</v>
      </c>
    </row>
    <row r="9" spans="1:14">
      <c r="N9" s="50" t="s">
        <v>0</v>
      </c>
    </row>
    <row r="10" spans="1:14">
      <c r="N10" s="50" t="s">
        <v>0</v>
      </c>
    </row>
    <row r="11" spans="1:14">
      <c r="N11" s="50" t="s">
        <v>0</v>
      </c>
    </row>
    <row r="12" spans="1:14">
      <c r="N12" s="50" t="s">
        <v>0</v>
      </c>
    </row>
    <row r="13" spans="1:14">
      <c r="N13" s="50" t="s">
        <v>0</v>
      </c>
    </row>
    <row r="14" spans="1:14">
      <c r="N14" s="50" t="s">
        <v>0</v>
      </c>
    </row>
    <row r="15" spans="1:14">
      <c r="N15" s="50" t="s">
        <v>0</v>
      </c>
    </row>
    <row r="16" spans="1:14">
      <c r="N16" s="50" t="s">
        <v>0</v>
      </c>
    </row>
    <row r="17" spans="1:14">
      <c r="N17" s="50" t="s">
        <v>0</v>
      </c>
    </row>
    <row r="18" spans="1:14">
      <c r="N18" s="50" t="s">
        <v>0</v>
      </c>
    </row>
    <row r="19" spans="1:14">
      <c r="N19" s="50" t="s">
        <v>0</v>
      </c>
    </row>
    <row r="20" spans="1:14">
      <c r="N20" s="50" t="s">
        <v>0</v>
      </c>
    </row>
    <row r="21" spans="1:14">
      <c r="N21" s="50" t="s">
        <v>0</v>
      </c>
    </row>
    <row r="22" spans="1:14">
      <c r="N22" s="50" t="s">
        <v>0</v>
      </c>
    </row>
    <row r="23" spans="1:14">
      <c r="N23" s="50" t="s">
        <v>0</v>
      </c>
    </row>
    <row r="24" spans="1:14">
      <c r="N24" s="50" t="s">
        <v>0</v>
      </c>
    </row>
    <row r="25" spans="1:14">
      <c r="N25" s="50" t="s">
        <v>0</v>
      </c>
    </row>
    <row r="26" spans="1:14">
      <c r="N26" s="50" t="s">
        <v>0</v>
      </c>
    </row>
    <row r="27" spans="1:14">
      <c r="N27" s="50" t="s">
        <v>0</v>
      </c>
    </row>
    <row r="28" spans="1:14">
      <c r="N28" s="50" t="s">
        <v>0</v>
      </c>
    </row>
    <row r="29" spans="1:14">
      <c r="A29" s="402"/>
      <c r="B29" s="403"/>
      <c r="C29" s="403"/>
      <c r="D29" s="403"/>
      <c r="E29" s="403"/>
      <c r="F29" s="403"/>
      <c r="G29" s="403"/>
      <c r="H29" s="403"/>
      <c r="I29" s="403"/>
      <c r="J29" s="403"/>
      <c r="K29" s="403"/>
      <c r="L29" s="403"/>
      <c r="M29" s="403"/>
      <c r="N29" s="50" t="s">
        <v>15</v>
      </c>
    </row>
    <row r="198" spans="1:1">
      <c r="A198" t="s">
        <v>95</v>
      </c>
    </row>
    <row r="254" spans="1:1" ht="15.75">
      <c r="A254" s="115" t="s">
        <v>97</v>
      </c>
    </row>
  </sheetData>
  <customSheetViews>
    <customSheetView guid="{876ED119-203C-4A69-AD39-78E4A88153F8}" fitToPage="1" printArea="1" topLeftCell="C1">
      <selection activeCell="F41" sqref="F41"/>
      <pageMargins left="0.75" right="0.75" top="1" bottom="1" header="0.5" footer="0.5"/>
      <printOptions horizontalCentered="1"/>
      <pageSetup scale="86" orientation="landscape" r:id="rId1"/>
      <headerFooter alignWithMargins="0">
        <oddFooter>&amp;C&amp;"Times New Roman,Regular"Exhibit A - Organizational Chart</oddFooter>
      </headerFooter>
    </customSheetView>
    <customSheetView guid="{12C66D54-5067-4346-818B-6EAB1C8A9183}" scale="75" showPageBreaks="1" fitToPage="1" printArea="1" view="pageBreakPreview">
      <selection activeCell="I34" sqref="I34"/>
      <pageMargins left="0.75" right="0.75" top="1" bottom="1" header="0.5" footer="0.5"/>
      <printOptions horizontalCentered="1"/>
      <pageSetup scale="86" orientation="landscape" r:id="rId2"/>
      <headerFooter alignWithMargins="0">
        <oddFooter>&amp;C&amp;"Times New Roman,Regular"Exhibit A - Organizational Chart</oddFooter>
      </headerFooter>
    </customSheetView>
    <customSheetView guid="{4148B88B-8ED7-4FDE-9459-DEB244AD0552}" scale="75" showPageBreaks="1" fitToPage="1" printArea="1" view="pageBreakPreview">
      <pageMargins left="0.75" right="0.75" top="1" bottom="1" header="0.5" footer="0.5"/>
      <printOptions horizontalCentered="1"/>
      <pageSetup scale="86" orientation="landscape" r:id="rId3"/>
      <headerFooter alignWithMargins="0">
        <oddFooter>&amp;C&amp;"Times New Roman,Regular"Exhibit A - Organizational Chart</oddFooter>
      </headerFooter>
    </customSheetView>
    <customSheetView guid="{56C0A34E-45B4-448B-85E5-70B3A8E63333}" scale="75" showPageBreaks="1" fitToPage="1" printArea="1" view="pageBreakPreview">
      <pageMargins left="0.75" right="0.75" top="1" bottom="1" header="0.5" footer="0.5"/>
      <printOptions horizontalCentered="1"/>
      <pageSetup scale="86" orientation="landscape" r:id="rId4"/>
      <headerFooter alignWithMargins="0">
        <oddFooter>&amp;C&amp;"Times New Roman,Regular"Exhibit A - Organizational Chart</oddFooter>
      </headerFooter>
    </customSheetView>
    <customSheetView guid="{3118AF25-8423-420A-806A-487665220C68}" scale="75" showPageBreaks="1" fitToPage="1" printArea="1" view="pageBreakPreview" topLeftCell="A10">
      <selection activeCell="I34" sqref="I34"/>
      <pageMargins left="0.75" right="0.75" top="1" bottom="1" header="0.5" footer="0.5"/>
      <printOptions horizontalCentered="1"/>
      <pageSetup scale="86" orientation="landscape" r:id="rId5"/>
      <headerFooter alignWithMargins="0">
        <oddFooter>&amp;C&amp;"Times New Roman,Regular"Exhibit A - Organizational Chart</oddFooter>
      </headerFooter>
    </customSheetView>
    <customSheetView guid="{D5B3A194-7610-4318-AAE5-AAC44D793A20}" scale="75" showPageBreaks="1" fitToPage="1" printArea="1" view="pageBreakPreview">
      <selection activeCell="A31" sqref="A31:J32"/>
      <pageMargins left="0.75" right="0.75" top="1" bottom="1" header="0.5" footer="0.5"/>
      <printOptions horizontalCentered="1"/>
      <pageSetup scale="86" orientation="landscape" r:id="rId6"/>
      <headerFooter alignWithMargins="0">
        <oddFooter>&amp;C&amp;"Times New Roman,Regular"Exhibit A - Organizational Chart</oddFooter>
      </headerFooter>
    </customSheetView>
  </customSheetViews>
  <mergeCells count="1">
    <mergeCell ref="A29:M29"/>
  </mergeCells>
  <phoneticPr fontId="0" type="noConversion"/>
  <printOptions horizontalCentered="1"/>
  <pageMargins left="0.75" right="0.75" top="1" bottom="1" header="0.5" footer="0.5"/>
  <pageSetup scale="86" orientation="landscape" r:id="rId7"/>
  <headerFooter alignWithMargins="0">
    <oddFooter>&amp;C&amp;"Times New Roman,Regular"Exhibit A - Organizational Chart</oddFooter>
  </headerFooter>
  <legacyDrawing r:id="rId8"/>
  <oleObjects>
    <oleObject progId="AcroExch.Document.7" shapeId="7172" r:id="rId9"/>
  </oleObjects>
</worksheet>
</file>

<file path=xl/worksheets/sheet2.xml><?xml version="1.0" encoding="utf-8"?>
<worksheet xmlns="http://schemas.openxmlformats.org/spreadsheetml/2006/main" xmlns:r="http://schemas.openxmlformats.org/officeDocument/2006/relationships">
  <sheetPr codeName="Sheet4">
    <pageSetUpPr autoPageBreaks="0" fitToPage="1"/>
  </sheetPr>
  <dimension ref="A1:Z71"/>
  <sheetViews>
    <sheetView showGridLines="0" tabSelected="1" showOutlineSymbols="0" zoomScaleNormal="100" zoomScaleSheetLayoutView="65" workbookViewId="0">
      <selection activeCell="A11" sqref="A11:U13"/>
    </sheetView>
  </sheetViews>
  <sheetFormatPr defaultColWidth="8.88671875" defaultRowHeight="15.75"/>
  <cols>
    <col min="1" max="2" width="2.5546875" style="4" customWidth="1"/>
    <col min="3" max="3" width="25" style="4" customWidth="1"/>
    <col min="4" max="4" width="6.88671875" style="7" customWidth="1"/>
    <col min="5" max="5" width="6.21875" style="7" customWidth="1"/>
    <col min="6" max="6" width="10.21875" style="7" customWidth="1"/>
    <col min="7" max="7" width="8.44140625" style="7" bestFit="1" customWidth="1"/>
    <col min="8" max="8" width="6.21875" style="7" customWidth="1"/>
    <col min="9" max="9" width="9.77734375" style="7" customWidth="1"/>
    <col min="10" max="10" width="6.21875" style="7" bestFit="1" customWidth="1"/>
    <col min="11" max="11" width="5.6640625" style="7" customWidth="1"/>
    <col min="12" max="12" width="9.33203125" style="7" bestFit="1" customWidth="1"/>
    <col min="13" max="13" width="7" style="7" bestFit="1" customWidth="1"/>
    <col min="14" max="14" width="6.109375" style="7" customWidth="1"/>
    <col min="15" max="15" width="9.77734375" style="7" customWidth="1"/>
    <col min="16" max="17" width="5.6640625" style="7" customWidth="1"/>
    <col min="18" max="18" width="8.5546875" style="7" customWidth="1"/>
    <col min="19" max="19" width="6.109375" style="7" customWidth="1"/>
    <col min="20" max="20" width="5.6640625" style="7" customWidth="1"/>
    <col min="21" max="21" width="7" style="7" customWidth="1"/>
    <col min="22" max="22" width="9.5546875" style="7" customWidth="1"/>
    <col min="23" max="23" width="9.77734375" style="7" bestFit="1" customWidth="1"/>
    <col min="24" max="24" width="13.21875" style="7" bestFit="1" customWidth="1"/>
    <col min="25" max="25" width="6.5546875" style="61" customWidth="1"/>
    <col min="26" max="26" width="7.6640625" style="4" customWidth="1"/>
    <col min="27" max="16384" width="8.88671875" style="4"/>
  </cols>
  <sheetData>
    <row r="1" spans="1:25" ht="20.25">
      <c r="A1" s="404" t="s">
        <v>153</v>
      </c>
      <c r="B1" s="405"/>
      <c r="C1" s="405"/>
      <c r="D1" s="405"/>
      <c r="E1" s="405"/>
      <c r="F1" s="405"/>
      <c r="G1" s="405"/>
      <c r="H1" s="405"/>
      <c r="I1" s="405"/>
      <c r="J1" s="405"/>
      <c r="K1" s="405"/>
      <c r="L1" s="405"/>
      <c r="M1" s="405"/>
      <c r="N1" s="405"/>
      <c r="O1" s="405"/>
      <c r="P1" s="405"/>
      <c r="Q1" s="405"/>
      <c r="R1" s="405"/>
      <c r="S1" s="405"/>
      <c r="T1" s="405"/>
      <c r="U1" s="405"/>
      <c r="V1" s="405"/>
      <c r="W1" s="405"/>
      <c r="X1" s="405"/>
      <c r="Y1" s="60" t="s">
        <v>0</v>
      </c>
    </row>
    <row r="2" spans="1:25">
      <c r="A2" s="408"/>
      <c r="B2" s="408"/>
      <c r="C2" s="408"/>
      <c r="D2" s="408"/>
      <c r="E2" s="408"/>
      <c r="F2" s="408"/>
      <c r="G2" s="408"/>
      <c r="H2" s="408"/>
      <c r="I2" s="408"/>
      <c r="J2" s="408"/>
      <c r="K2" s="408"/>
      <c r="L2" s="408"/>
      <c r="M2" s="408"/>
      <c r="N2" s="408"/>
      <c r="O2" s="408"/>
      <c r="P2" s="408"/>
      <c r="Q2" s="408"/>
      <c r="R2" s="408"/>
      <c r="S2" s="408"/>
      <c r="T2" s="408"/>
      <c r="U2" s="408"/>
      <c r="V2" s="408"/>
      <c r="W2" s="408"/>
      <c r="X2" s="408"/>
      <c r="Y2" s="60" t="s">
        <v>0</v>
      </c>
    </row>
    <row r="3" spans="1:25">
      <c r="A3" s="409"/>
      <c r="B3" s="409"/>
      <c r="C3" s="409"/>
      <c r="D3" s="409"/>
      <c r="E3" s="409"/>
      <c r="F3" s="409"/>
      <c r="G3" s="409"/>
      <c r="H3" s="409"/>
      <c r="I3" s="409"/>
      <c r="J3" s="409"/>
      <c r="K3" s="409"/>
      <c r="L3" s="409"/>
      <c r="M3" s="409"/>
      <c r="N3" s="409"/>
      <c r="O3" s="409"/>
      <c r="P3" s="409"/>
      <c r="Q3" s="409"/>
      <c r="R3" s="409"/>
      <c r="S3" s="409"/>
      <c r="T3" s="409"/>
      <c r="U3" s="409"/>
      <c r="V3" s="409"/>
      <c r="W3" s="409"/>
      <c r="X3" s="409"/>
      <c r="Y3" s="60" t="s">
        <v>0</v>
      </c>
    </row>
    <row r="4" spans="1:25" ht="22.5">
      <c r="A4" s="414" t="s">
        <v>119</v>
      </c>
      <c r="B4" s="415"/>
      <c r="C4" s="415"/>
      <c r="D4" s="415"/>
      <c r="E4" s="415"/>
      <c r="F4" s="415"/>
      <c r="G4" s="415"/>
      <c r="H4" s="415"/>
      <c r="I4" s="415"/>
      <c r="J4" s="415"/>
      <c r="K4" s="415"/>
      <c r="L4" s="415"/>
      <c r="M4" s="415"/>
      <c r="N4" s="415"/>
      <c r="O4" s="415"/>
      <c r="P4" s="415"/>
      <c r="Q4" s="415"/>
      <c r="R4" s="415"/>
      <c r="S4" s="415"/>
      <c r="T4" s="415"/>
      <c r="U4" s="415"/>
      <c r="V4" s="415"/>
      <c r="W4" s="415"/>
      <c r="X4" s="415"/>
      <c r="Y4" s="60" t="s">
        <v>0</v>
      </c>
    </row>
    <row r="5" spans="1:25" ht="23.25">
      <c r="A5" s="416" t="s">
        <v>199</v>
      </c>
      <c r="B5" s="417"/>
      <c r="C5" s="417"/>
      <c r="D5" s="417"/>
      <c r="E5" s="417"/>
      <c r="F5" s="417"/>
      <c r="G5" s="417"/>
      <c r="H5" s="417"/>
      <c r="I5" s="417"/>
      <c r="J5" s="417"/>
      <c r="K5" s="417"/>
      <c r="L5" s="417"/>
      <c r="M5" s="417"/>
      <c r="N5" s="417"/>
      <c r="O5" s="417"/>
      <c r="P5" s="417"/>
      <c r="Q5" s="417"/>
      <c r="R5" s="417"/>
      <c r="S5" s="417"/>
      <c r="T5" s="417"/>
      <c r="U5" s="417"/>
      <c r="V5" s="417"/>
      <c r="W5" s="417"/>
      <c r="X5" s="417"/>
      <c r="Y5" s="60" t="s">
        <v>0</v>
      </c>
    </row>
    <row r="6" spans="1:25" ht="23.25">
      <c r="A6" s="416" t="s">
        <v>110</v>
      </c>
      <c r="B6" s="415"/>
      <c r="C6" s="415"/>
      <c r="D6" s="415"/>
      <c r="E6" s="415"/>
      <c r="F6" s="415"/>
      <c r="G6" s="415"/>
      <c r="H6" s="415"/>
      <c r="I6" s="415"/>
      <c r="J6" s="415"/>
      <c r="K6" s="415"/>
      <c r="L6" s="415"/>
      <c r="M6" s="415"/>
      <c r="N6" s="415"/>
      <c r="O6" s="415"/>
      <c r="P6" s="415"/>
      <c r="Q6" s="415"/>
      <c r="R6" s="415"/>
      <c r="S6" s="415"/>
      <c r="T6" s="415"/>
      <c r="U6" s="415"/>
      <c r="V6" s="415"/>
      <c r="W6" s="415"/>
      <c r="X6" s="415"/>
      <c r="Y6" s="60" t="s">
        <v>0</v>
      </c>
    </row>
    <row r="7" spans="1:25" ht="23.25">
      <c r="A7" s="416" t="s">
        <v>109</v>
      </c>
      <c r="B7" s="417"/>
      <c r="C7" s="417"/>
      <c r="D7" s="417"/>
      <c r="E7" s="417"/>
      <c r="F7" s="417"/>
      <c r="G7" s="417"/>
      <c r="H7" s="417"/>
      <c r="I7" s="417"/>
      <c r="J7" s="417"/>
      <c r="K7" s="417"/>
      <c r="L7" s="417"/>
      <c r="M7" s="417"/>
      <c r="N7" s="417"/>
      <c r="O7" s="417"/>
      <c r="P7" s="417"/>
      <c r="Q7" s="417"/>
      <c r="R7" s="417"/>
      <c r="S7" s="417"/>
      <c r="T7" s="417"/>
      <c r="U7" s="417"/>
      <c r="V7" s="417"/>
      <c r="W7" s="417"/>
      <c r="X7" s="417"/>
      <c r="Y7" s="60" t="s">
        <v>0</v>
      </c>
    </row>
    <row r="8" spans="1:25" ht="23.25">
      <c r="A8" s="410"/>
      <c r="B8" s="410"/>
      <c r="C8" s="410"/>
      <c r="D8" s="410"/>
      <c r="E8" s="410"/>
      <c r="F8" s="410"/>
      <c r="G8" s="410"/>
      <c r="H8" s="410"/>
      <c r="I8" s="410"/>
      <c r="J8" s="410"/>
      <c r="K8" s="410"/>
      <c r="L8" s="410"/>
      <c r="M8" s="410"/>
      <c r="N8" s="410"/>
      <c r="O8" s="410"/>
      <c r="P8" s="410"/>
      <c r="Q8" s="410"/>
      <c r="R8" s="410"/>
      <c r="S8" s="410"/>
      <c r="T8" s="410"/>
      <c r="U8" s="410"/>
      <c r="V8" s="410"/>
      <c r="W8" s="410"/>
      <c r="X8" s="410"/>
      <c r="Y8" s="60" t="s">
        <v>0</v>
      </c>
    </row>
    <row r="9" spans="1:25" ht="23.25">
      <c r="A9" s="410"/>
      <c r="B9" s="410"/>
      <c r="C9" s="410"/>
      <c r="D9" s="410"/>
      <c r="E9" s="410"/>
      <c r="F9" s="410"/>
      <c r="G9" s="410"/>
      <c r="H9" s="410"/>
      <c r="I9" s="410"/>
      <c r="J9" s="410"/>
      <c r="K9" s="410"/>
      <c r="L9" s="410"/>
      <c r="M9" s="410"/>
      <c r="N9" s="410"/>
      <c r="O9" s="410"/>
      <c r="P9" s="410"/>
      <c r="Q9" s="410"/>
      <c r="R9" s="410"/>
      <c r="S9" s="410"/>
      <c r="T9" s="410"/>
      <c r="U9" s="410"/>
      <c r="V9" s="410"/>
      <c r="W9" s="410"/>
      <c r="X9" s="410"/>
      <c r="Y9" s="60" t="s">
        <v>0</v>
      </c>
    </row>
    <row r="10" spans="1:25" ht="23.25">
      <c r="A10" s="410"/>
      <c r="B10" s="410"/>
      <c r="C10" s="410"/>
      <c r="D10" s="410"/>
      <c r="E10" s="410"/>
      <c r="F10" s="410"/>
      <c r="G10" s="410"/>
      <c r="H10" s="410"/>
      <c r="I10" s="410"/>
      <c r="J10" s="410"/>
      <c r="K10" s="410"/>
      <c r="L10" s="410"/>
      <c r="M10" s="410"/>
      <c r="N10" s="410"/>
      <c r="O10" s="410"/>
      <c r="P10" s="410"/>
      <c r="Q10" s="410"/>
      <c r="R10" s="410"/>
      <c r="S10" s="410"/>
      <c r="T10" s="410"/>
      <c r="U10" s="410"/>
      <c r="V10" s="410"/>
      <c r="W10" s="410"/>
      <c r="X10" s="410"/>
      <c r="Y10" s="60" t="s">
        <v>0</v>
      </c>
    </row>
    <row r="11" spans="1:25">
      <c r="A11" s="409"/>
      <c r="B11" s="409"/>
      <c r="C11" s="409"/>
      <c r="D11" s="409"/>
      <c r="E11" s="409"/>
      <c r="F11" s="409"/>
      <c r="G11" s="409"/>
      <c r="H11" s="409"/>
      <c r="I11" s="409"/>
      <c r="J11" s="409"/>
      <c r="K11" s="409"/>
      <c r="L11" s="409"/>
      <c r="M11" s="409"/>
      <c r="N11" s="409"/>
      <c r="O11" s="409"/>
      <c r="P11" s="409"/>
      <c r="Q11" s="409"/>
      <c r="R11" s="409"/>
      <c r="S11" s="409"/>
      <c r="T11" s="409"/>
      <c r="U11" s="421"/>
      <c r="V11" s="418" t="s">
        <v>158</v>
      </c>
      <c r="W11" s="419"/>
      <c r="X11" s="420"/>
      <c r="Y11" s="60" t="s">
        <v>0</v>
      </c>
    </row>
    <row r="12" spans="1:25">
      <c r="A12" s="409"/>
      <c r="B12" s="409"/>
      <c r="C12" s="409"/>
      <c r="D12" s="409"/>
      <c r="E12" s="409"/>
      <c r="F12" s="409"/>
      <c r="G12" s="409"/>
      <c r="H12" s="409"/>
      <c r="I12" s="409"/>
      <c r="J12" s="409"/>
      <c r="K12" s="409"/>
      <c r="L12" s="409"/>
      <c r="M12" s="409"/>
      <c r="N12" s="409"/>
      <c r="O12" s="409"/>
      <c r="P12" s="409"/>
      <c r="Q12" s="409"/>
      <c r="R12" s="409"/>
      <c r="S12" s="409"/>
      <c r="T12" s="409"/>
      <c r="U12" s="421"/>
      <c r="V12" s="424" t="s">
        <v>12</v>
      </c>
      <c r="W12" s="413" t="s">
        <v>36</v>
      </c>
      <c r="X12" s="411" t="s">
        <v>129</v>
      </c>
      <c r="Y12" s="60" t="s">
        <v>0</v>
      </c>
    </row>
    <row r="13" spans="1:25" ht="16.5" thickBot="1">
      <c r="A13" s="422"/>
      <c r="B13" s="422"/>
      <c r="C13" s="422"/>
      <c r="D13" s="422"/>
      <c r="E13" s="422"/>
      <c r="F13" s="422"/>
      <c r="G13" s="422"/>
      <c r="H13" s="422"/>
      <c r="I13" s="422"/>
      <c r="J13" s="422"/>
      <c r="K13" s="422"/>
      <c r="L13" s="422"/>
      <c r="M13" s="422"/>
      <c r="N13" s="422"/>
      <c r="O13" s="422"/>
      <c r="P13" s="422"/>
      <c r="Q13" s="422"/>
      <c r="R13" s="422"/>
      <c r="S13" s="422"/>
      <c r="T13" s="422"/>
      <c r="U13" s="423"/>
      <c r="V13" s="425"/>
      <c r="W13" s="412"/>
      <c r="X13" s="412"/>
      <c r="Y13" s="60" t="s">
        <v>0</v>
      </c>
    </row>
    <row r="14" spans="1:25">
      <c r="A14" s="406" t="s">
        <v>179</v>
      </c>
      <c r="B14" s="407"/>
      <c r="C14" s="407"/>
      <c r="D14" s="407"/>
      <c r="E14" s="407"/>
      <c r="F14" s="407"/>
      <c r="G14" s="407"/>
      <c r="H14" s="407"/>
      <c r="I14" s="407"/>
      <c r="J14" s="407"/>
      <c r="K14" s="407"/>
      <c r="L14" s="407"/>
      <c r="M14" s="407"/>
      <c r="N14" s="407"/>
      <c r="O14" s="407"/>
      <c r="P14" s="407"/>
      <c r="Q14" s="407"/>
      <c r="R14" s="407"/>
      <c r="S14" s="407"/>
      <c r="T14" s="407"/>
      <c r="U14" s="407"/>
      <c r="V14" s="118">
        <v>48</v>
      </c>
      <c r="W14" s="118">
        <v>49</v>
      </c>
      <c r="X14" s="116">
        <v>10725</v>
      </c>
      <c r="Y14" s="60" t="s">
        <v>0</v>
      </c>
    </row>
    <row r="15" spans="1:25">
      <c r="A15" s="406" t="s">
        <v>217</v>
      </c>
      <c r="B15" s="407"/>
      <c r="C15" s="407"/>
      <c r="D15" s="407"/>
      <c r="E15" s="407"/>
      <c r="F15" s="407"/>
      <c r="G15" s="407"/>
      <c r="H15" s="407"/>
      <c r="I15" s="407"/>
      <c r="J15" s="407"/>
      <c r="K15" s="407"/>
      <c r="L15" s="407"/>
      <c r="M15" s="407"/>
      <c r="N15" s="407"/>
      <c r="O15" s="407"/>
      <c r="P15" s="407"/>
      <c r="Q15" s="407"/>
      <c r="R15" s="407"/>
      <c r="S15" s="407"/>
      <c r="T15" s="407"/>
      <c r="U15" s="407"/>
      <c r="V15" s="119">
        <v>48</v>
      </c>
      <c r="W15" s="119">
        <v>49</v>
      </c>
      <c r="X15" s="66">
        <v>10724</v>
      </c>
      <c r="Y15" s="60" t="s">
        <v>0</v>
      </c>
    </row>
    <row r="16" spans="1:25" ht="18.75" customHeight="1">
      <c r="A16" s="448" t="s">
        <v>159</v>
      </c>
      <c r="B16" s="449"/>
      <c r="C16" s="449"/>
      <c r="D16" s="449"/>
      <c r="E16" s="449"/>
      <c r="F16" s="449"/>
      <c r="G16" s="449"/>
      <c r="H16" s="449"/>
      <c r="I16" s="449"/>
      <c r="J16" s="449"/>
      <c r="K16" s="449"/>
      <c r="L16" s="449"/>
      <c r="M16" s="449"/>
      <c r="N16" s="449"/>
      <c r="O16" s="449"/>
      <c r="P16" s="449"/>
      <c r="Q16" s="449"/>
      <c r="R16" s="449"/>
      <c r="S16" s="449"/>
      <c r="T16" s="449"/>
      <c r="U16" s="449"/>
      <c r="V16" s="280"/>
      <c r="W16" s="280"/>
      <c r="X16" s="281"/>
      <c r="Y16" s="60" t="s">
        <v>0</v>
      </c>
    </row>
    <row r="17" spans="1:26">
      <c r="A17" s="456" t="s">
        <v>218</v>
      </c>
      <c r="B17" s="457"/>
      <c r="C17" s="457"/>
      <c r="D17" s="457"/>
      <c r="E17" s="457"/>
      <c r="F17" s="457"/>
      <c r="G17" s="457"/>
      <c r="H17" s="457"/>
      <c r="I17" s="457"/>
      <c r="J17" s="457"/>
      <c r="K17" s="457"/>
      <c r="L17" s="457"/>
      <c r="M17" s="457"/>
      <c r="N17" s="457"/>
      <c r="O17" s="457"/>
      <c r="P17" s="457"/>
      <c r="Q17" s="457"/>
      <c r="R17" s="457"/>
      <c r="S17" s="457"/>
      <c r="T17" s="457"/>
      <c r="U17" s="457"/>
      <c r="V17" s="120">
        <f>+V16+V15</f>
        <v>48</v>
      </c>
      <c r="W17" s="120">
        <f>+W16+W15</f>
        <v>49</v>
      </c>
      <c r="X17" s="67">
        <f>+X16+X15</f>
        <v>10724</v>
      </c>
      <c r="Y17" s="60" t="s">
        <v>0</v>
      </c>
    </row>
    <row r="18" spans="1:26">
      <c r="A18" s="436" t="s">
        <v>6</v>
      </c>
      <c r="B18" s="437"/>
      <c r="C18" s="437"/>
      <c r="D18" s="437"/>
      <c r="E18" s="437"/>
      <c r="F18" s="437"/>
      <c r="G18" s="437"/>
      <c r="H18" s="437"/>
      <c r="I18" s="437"/>
      <c r="J18" s="437"/>
      <c r="K18" s="437"/>
      <c r="L18" s="437"/>
      <c r="M18" s="437"/>
      <c r="N18" s="437"/>
      <c r="O18" s="437"/>
      <c r="P18" s="437"/>
      <c r="Q18" s="437"/>
      <c r="R18" s="437"/>
      <c r="S18" s="437"/>
      <c r="T18" s="437"/>
      <c r="U18" s="437"/>
      <c r="V18" s="64"/>
      <c r="W18" s="64"/>
      <c r="X18" s="65"/>
      <c r="Y18" s="60" t="s">
        <v>0</v>
      </c>
    </row>
    <row r="19" spans="1:26">
      <c r="A19" s="432" t="s">
        <v>25</v>
      </c>
      <c r="B19" s="427"/>
      <c r="C19" s="427"/>
      <c r="D19" s="427"/>
      <c r="E19" s="427"/>
      <c r="F19" s="427"/>
      <c r="G19" s="427"/>
      <c r="H19" s="427"/>
      <c r="I19" s="427"/>
      <c r="J19" s="427"/>
      <c r="K19" s="427"/>
      <c r="L19" s="427"/>
      <c r="M19" s="427"/>
      <c r="N19" s="427"/>
      <c r="O19" s="427"/>
      <c r="P19" s="427"/>
      <c r="Q19" s="427"/>
      <c r="R19" s="427"/>
      <c r="S19" s="427"/>
      <c r="T19" s="427"/>
      <c r="U19" s="427"/>
      <c r="V19" s="64"/>
      <c r="W19" s="64"/>
      <c r="X19" s="65"/>
      <c r="Y19" s="60" t="s">
        <v>0</v>
      </c>
      <c r="Z19" s="299"/>
    </row>
    <row r="20" spans="1:26">
      <c r="A20" s="391" t="s">
        <v>221</v>
      </c>
      <c r="B20" s="392"/>
      <c r="C20" s="394"/>
      <c r="D20" s="392"/>
      <c r="E20" s="392"/>
      <c r="F20" s="392"/>
      <c r="G20" s="392"/>
      <c r="H20" s="392"/>
      <c r="I20" s="392"/>
      <c r="J20" s="392"/>
      <c r="K20" s="392"/>
      <c r="L20" s="392"/>
      <c r="M20" s="392"/>
      <c r="N20" s="392"/>
      <c r="O20" s="392"/>
      <c r="P20" s="392"/>
      <c r="Q20" s="392"/>
      <c r="R20" s="392"/>
      <c r="S20" s="392"/>
      <c r="T20" s="392"/>
      <c r="U20" s="392"/>
      <c r="V20" s="64">
        <v>0</v>
      </c>
      <c r="W20" s="393">
        <v>0</v>
      </c>
      <c r="X20" s="65">
        <v>21</v>
      </c>
      <c r="Y20" s="60" t="s">
        <v>0</v>
      </c>
      <c r="Z20" s="299"/>
    </row>
    <row r="21" spans="1:26">
      <c r="A21" s="428" t="s">
        <v>226</v>
      </c>
      <c r="B21" s="429"/>
      <c r="C21" s="429"/>
      <c r="D21" s="429"/>
      <c r="E21" s="429"/>
      <c r="F21" s="429"/>
      <c r="G21" s="429"/>
      <c r="H21" s="429"/>
      <c r="I21" s="429"/>
      <c r="J21" s="429"/>
      <c r="K21" s="429"/>
      <c r="L21" s="429"/>
      <c r="M21" s="429"/>
      <c r="N21" s="429"/>
      <c r="O21" s="429"/>
      <c r="P21" s="429"/>
      <c r="Q21" s="429"/>
      <c r="R21" s="429"/>
      <c r="S21" s="429"/>
      <c r="T21" s="429"/>
      <c r="U21" s="429"/>
      <c r="V21" s="64">
        <v>0</v>
      </c>
      <c r="W21" s="64">
        <v>0</v>
      </c>
      <c r="X21" s="65">
        <v>-10</v>
      </c>
      <c r="Y21" s="60" t="s">
        <v>0</v>
      </c>
    </row>
    <row r="22" spans="1:26">
      <c r="A22" s="426" t="s">
        <v>176</v>
      </c>
      <c r="B22" s="427"/>
      <c r="C22" s="427"/>
      <c r="D22" s="427"/>
      <c r="E22" s="427"/>
      <c r="F22" s="427"/>
      <c r="G22" s="427"/>
      <c r="H22" s="427"/>
      <c r="I22" s="427"/>
      <c r="J22" s="427"/>
      <c r="K22" s="427"/>
      <c r="L22" s="427"/>
      <c r="M22" s="427"/>
      <c r="N22" s="427"/>
      <c r="O22" s="427"/>
      <c r="P22" s="427"/>
      <c r="Q22" s="427"/>
      <c r="R22" s="427"/>
      <c r="S22" s="427"/>
      <c r="T22" s="427"/>
      <c r="U22" s="427"/>
      <c r="V22" s="64"/>
      <c r="W22" s="64"/>
      <c r="X22" s="65"/>
      <c r="Y22" s="60" t="s">
        <v>0</v>
      </c>
      <c r="Z22" s="299"/>
    </row>
    <row r="23" spans="1:26" ht="15.75" customHeight="1">
      <c r="A23" s="461" t="s">
        <v>105</v>
      </c>
      <c r="B23" s="429"/>
      <c r="C23" s="429"/>
      <c r="D23" s="429"/>
      <c r="E23" s="429"/>
      <c r="F23" s="429"/>
      <c r="G23" s="429"/>
      <c r="H23" s="429"/>
      <c r="I23" s="429"/>
      <c r="J23" s="429"/>
      <c r="K23" s="429"/>
      <c r="L23" s="429"/>
      <c r="M23" s="429"/>
      <c r="N23" s="429"/>
      <c r="O23" s="429"/>
      <c r="P23" s="429"/>
      <c r="Q23" s="429"/>
      <c r="R23" s="429"/>
      <c r="S23" s="429"/>
      <c r="T23" s="429"/>
      <c r="U23" s="429"/>
      <c r="V23" s="64">
        <v>0</v>
      </c>
      <c r="W23" s="64">
        <v>0</v>
      </c>
      <c r="X23" s="65">
        <v>272</v>
      </c>
      <c r="Y23" s="60" t="s">
        <v>0</v>
      </c>
      <c r="Z23" s="299"/>
    </row>
    <row r="24" spans="1:26" ht="18" customHeight="1">
      <c r="A24" s="430" t="s">
        <v>7</v>
      </c>
      <c r="B24" s="431"/>
      <c r="C24" s="431"/>
      <c r="D24" s="431"/>
      <c r="E24" s="431"/>
      <c r="F24" s="431"/>
      <c r="G24" s="431"/>
      <c r="H24" s="431"/>
      <c r="I24" s="431"/>
      <c r="J24" s="431"/>
      <c r="K24" s="431"/>
      <c r="L24" s="431"/>
      <c r="M24" s="431"/>
      <c r="N24" s="431"/>
      <c r="O24" s="431"/>
      <c r="P24" s="431"/>
      <c r="Q24" s="431"/>
      <c r="R24" s="431"/>
      <c r="S24" s="431"/>
      <c r="T24" s="431"/>
      <c r="U24" s="431"/>
      <c r="V24" s="64">
        <v>0</v>
      </c>
      <c r="W24" s="64">
        <v>0</v>
      </c>
      <c r="X24" s="65">
        <v>29</v>
      </c>
      <c r="Y24" s="60" t="s">
        <v>0</v>
      </c>
      <c r="Z24" s="299"/>
    </row>
    <row r="25" spans="1:26">
      <c r="A25" s="460" t="s">
        <v>123</v>
      </c>
      <c r="B25" s="429"/>
      <c r="C25" s="429"/>
      <c r="D25" s="429"/>
      <c r="E25" s="429"/>
      <c r="F25" s="429"/>
      <c r="G25" s="429"/>
      <c r="H25" s="429"/>
      <c r="I25" s="429"/>
      <c r="J25" s="429"/>
      <c r="K25" s="429"/>
      <c r="L25" s="429"/>
      <c r="M25" s="429"/>
      <c r="N25" s="429"/>
      <c r="O25" s="429"/>
      <c r="P25" s="429"/>
      <c r="Q25" s="429"/>
      <c r="R25" s="429"/>
      <c r="S25" s="429"/>
      <c r="T25" s="429"/>
      <c r="U25" s="429"/>
      <c r="V25" s="64">
        <f>SUM(V23:V24)</f>
        <v>0</v>
      </c>
      <c r="W25" s="64">
        <f>SUM(W23:W24)</f>
        <v>0</v>
      </c>
      <c r="X25" s="64">
        <f>SUM(X23:X24)</f>
        <v>301</v>
      </c>
      <c r="Y25" s="60" t="s">
        <v>0</v>
      </c>
    </row>
    <row r="26" spans="1:26">
      <c r="A26" s="432" t="s">
        <v>30</v>
      </c>
      <c r="B26" s="427"/>
      <c r="C26" s="427"/>
      <c r="D26" s="427"/>
      <c r="E26" s="427"/>
      <c r="F26" s="427"/>
      <c r="G26" s="427"/>
      <c r="H26" s="427"/>
      <c r="I26" s="427"/>
      <c r="J26" s="427"/>
      <c r="K26" s="427"/>
      <c r="L26" s="427"/>
      <c r="M26" s="427"/>
      <c r="N26" s="427"/>
      <c r="O26" s="427"/>
      <c r="P26" s="427"/>
      <c r="Q26" s="427"/>
      <c r="R26" s="427"/>
      <c r="S26" s="427"/>
      <c r="T26" s="427"/>
      <c r="U26" s="427"/>
      <c r="V26" s="64">
        <f>V25</f>
        <v>0</v>
      </c>
      <c r="W26" s="64">
        <f>W25</f>
        <v>0</v>
      </c>
      <c r="X26" s="64">
        <f>+X25+X20+X21</f>
        <v>312</v>
      </c>
      <c r="Y26" s="60" t="s">
        <v>0</v>
      </c>
    </row>
    <row r="27" spans="1:26">
      <c r="A27" s="432" t="s">
        <v>29</v>
      </c>
      <c r="B27" s="427"/>
      <c r="C27" s="427"/>
      <c r="D27" s="427"/>
      <c r="E27" s="427"/>
      <c r="F27" s="427"/>
      <c r="G27" s="427"/>
      <c r="H27" s="427"/>
      <c r="I27" s="427"/>
      <c r="J27" s="427"/>
      <c r="K27" s="427"/>
      <c r="L27" s="427"/>
      <c r="M27" s="427"/>
      <c r="N27" s="427"/>
      <c r="O27" s="427"/>
      <c r="P27" s="427"/>
      <c r="Q27" s="427"/>
      <c r="R27" s="427"/>
      <c r="S27" s="427"/>
      <c r="T27" s="427"/>
      <c r="U27" s="427"/>
      <c r="V27" s="64">
        <f>V26</f>
        <v>0</v>
      </c>
      <c r="W27" s="64">
        <f>W26</f>
        <v>0</v>
      </c>
      <c r="X27" s="64">
        <f>X26</f>
        <v>312</v>
      </c>
      <c r="Y27" s="60" t="s">
        <v>0</v>
      </c>
    </row>
    <row r="28" spans="1:26">
      <c r="A28" s="433" t="s">
        <v>160</v>
      </c>
      <c r="B28" s="434"/>
      <c r="C28" s="434"/>
      <c r="D28" s="434"/>
      <c r="E28" s="434"/>
      <c r="F28" s="434"/>
      <c r="G28" s="434"/>
      <c r="H28" s="434"/>
      <c r="I28" s="434"/>
      <c r="J28" s="434"/>
      <c r="K28" s="434"/>
      <c r="L28" s="434"/>
      <c r="M28" s="434"/>
      <c r="N28" s="434"/>
      <c r="O28" s="434"/>
      <c r="P28" s="434"/>
      <c r="Q28" s="434"/>
      <c r="R28" s="434"/>
      <c r="S28" s="434"/>
      <c r="T28" s="434"/>
      <c r="U28" s="435"/>
      <c r="V28" s="112">
        <f>+V27+V17</f>
        <v>48</v>
      </c>
      <c r="W28" s="112">
        <f>+W27+W17</f>
        <v>49</v>
      </c>
      <c r="X28" s="112">
        <f>+X27+X17</f>
        <v>11036</v>
      </c>
      <c r="Y28" s="60" t="s">
        <v>0</v>
      </c>
    </row>
    <row r="29" spans="1:26">
      <c r="A29" s="436" t="s">
        <v>67</v>
      </c>
      <c r="B29" s="437"/>
      <c r="C29" s="437"/>
      <c r="D29" s="437"/>
      <c r="E29" s="437"/>
      <c r="F29" s="437"/>
      <c r="G29" s="437"/>
      <c r="H29" s="437"/>
      <c r="I29" s="437"/>
      <c r="J29" s="437"/>
      <c r="K29" s="437"/>
      <c r="L29" s="437"/>
      <c r="M29" s="437"/>
      <c r="N29" s="437"/>
      <c r="O29" s="437"/>
      <c r="P29" s="437"/>
      <c r="Q29" s="437"/>
      <c r="R29" s="437"/>
      <c r="S29" s="437"/>
      <c r="T29" s="437"/>
      <c r="U29" s="437"/>
      <c r="V29" s="64"/>
      <c r="W29" s="64"/>
      <c r="X29" s="65"/>
      <c r="Y29" s="60" t="s">
        <v>0</v>
      </c>
    </row>
    <row r="30" spans="1:26">
      <c r="A30" s="426" t="s">
        <v>200</v>
      </c>
      <c r="B30" s="427"/>
      <c r="C30" s="427"/>
      <c r="D30" s="427"/>
      <c r="E30" s="427"/>
      <c r="F30" s="427"/>
      <c r="G30" s="427"/>
      <c r="H30" s="427"/>
      <c r="I30" s="427"/>
      <c r="J30" s="427"/>
      <c r="K30" s="427"/>
      <c r="L30" s="427"/>
      <c r="M30" s="427"/>
      <c r="N30" s="427"/>
      <c r="O30" s="427"/>
      <c r="P30" s="427"/>
      <c r="Q30" s="427"/>
      <c r="R30" s="427"/>
      <c r="S30" s="427"/>
      <c r="T30" s="427"/>
      <c r="U30" s="427"/>
      <c r="V30" s="64"/>
      <c r="W30" s="64"/>
      <c r="X30" s="65"/>
      <c r="Y30" s="60" t="s">
        <v>0</v>
      </c>
    </row>
    <row r="31" spans="1:26">
      <c r="A31" s="462" t="s">
        <v>201</v>
      </c>
      <c r="B31" s="429"/>
      <c r="C31" s="429"/>
      <c r="D31" s="429"/>
      <c r="E31" s="429"/>
      <c r="F31" s="429"/>
      <c r="G31" s="429"/>
      <c r="H31" s="429"/>
      <c r="I31" s="429"/>
      <c r="J31" s="429"/>
      <c r="K31" s="429"/>
      <c r="L31" s="429"/>
      <c r="M31" s="429"/>
      <c r="N31" s="429"/>
      <c r="O31" s="429"/>
      <c r="P31" s="429"/>
      <c r="Q31" s="429"/>
      <c r="R31" s="429"/>
      <c r="S31" s="429"/>
      <c r="T31" s="429"/>
      <c r="U31" s="429"/>
      <c r="V31" s="64">
        <v>0</v>
      </c>
      <c r="W31" s="64">
        <v>0</v>
      </c>
      <c r="X31" s="65">
        <v>-231</v>
      </c>
      <c r="Y31" s="60" t="s">
        <v>0</v>
      </c>
    </row>
    <row r="32" spans="1:26">
      <c r="A32" s="306" t="s">
        <v>167</v>
      </c>
      <c r="B32" s="304"/>
      <c r="C32" s="304"/>
      <c r="D32" s="304"/>
      <c r="E32" s="304"/>
      <c r="F32" s="304"/>
      <c r="G32" s="304"/>
      <c r="H32" s="304"/>
      <c r="I32" s="304"/>
      <c r="J32" s="304"/>
      <c r="K32" s="304"/>
      <c r="L32" s="304"/>
      <c r="M32" s="304"/>
      <c r="N32" s="304"/>
      <c r="O32" s="304"/>
      <c r="P32" s="304"/>
      <c r="Q32" s="304"/>
      <c r="R32" s="304"/>
      <c r="S32" s="304"/>
      <c r="T32" s="304"/>
      <c r="U32" s="304"/>
      <c r="V32" s="305">
        <f>SUM(V31:V31)</f>
        <v>0</v>
      </c>
      <c r="W32" s="305">
        <f>SUM(W31:W31)</f>
        <v>0</v>
      </c>
      <c r="X32" s="305">
        <f>SUM(X31:X31)</f>
        <v>-231</v>
      </c>
      <c r="Y32" s="60" t="s">
        <v>0</v>
      </c>
    </row>
    <row r="33" spans="1:25" ht="18" customHeight="1">
      <c r="A33" s="432" t="s">
        <v>68</v>
      </c>
      <c r="B33" s="427"/>
      <c r="C33" s="427"/>
      <c r="D33" s="427"/>
      <c r="E33" s="427"/>
      <c r="F33" s="427"/>
      <c r="G33" s="427"/>
      <c r="H33" s="427"/>
      <c r="I33" s="427"/>
      <c r="J33" s="427"/>
      <c r="K33" s="427"/>
      <c r="L33" s="427"/>
      <c r="M33" s="427"/>
      <c r="N33" s="427"/>
      <c r="O33" s="427"/>
      <c r="P33" s="427"/>
      <c r="Q33" s="427"/>
      <c r="R33" s="427"/>
      <c r="S33" s="427"/>
      <c r="T33" s="427"/>
      <c r="U33" s="427"/>
      <c r="V33" s="69">
        <f>SUM(V32)</f>
        <v>0</v>
      </c>
      <c r="W33" s="69">
        <f>SUM(W32)</f>
        <v>0</v>
      </c>
      <c r="X33" s="69">
        <f>SUM(X32)</f>
        <v>-231</v>
      </c>
      <c r="Y33" s="60" t="s">
        <v>0</v>
      </c>
    </row>
    <row r="34" spans="1:25" ht="18" customHeight="1">
      <c r="A34" s="440" t="s">
        <v>161</v>
      </c>
      <c r="B34" s="441"/>
      <c r="C34" s="441"/>
      <c r="D34" s="441"/>
      <c r="E34" s="441"/>
      <c r="F34" s="441"/>
      <c r="G34" s="441"/>
      <c r="H34" s="441"/>
      <c r="I34" s="441"/>
      <c r="J34" s="441"/>
      <c r="K34" s="441"/>
      <c r="L34" s="441"/>
      <c r="M34" s="441"/>
      <c r="N34" s="441"/>
      <c r="O34" s="441"/>
      <c r="P34" s="441"/>
      <c r="Q34" s="441"/>
      <c r="R34" s="441"/>
      <c r="S34" s="441"/>
      <c r="T34" s="441"/>
      <c r="U34" s="441"/>
      <c r="V34" s="307">
        <f>V28+V33</f>
        <v>48</v>
      </c>
      <c r="W34" s="307">
        <f>W28+W33</f>
        <v>49</v>
      </c>
      <c r="X34" s="307">
        <f>X28+X33</f>
        <v>10805</v>
      </c>
      <c r="Y34" s="60" t="s">
        <v>0</v>
      </c>
    </row>
    <row r="35" spans="1:25" ht="18" customHeight="1">
      <c r="A35" s="477" t="s">
        <v>162</v>
      </c>
      <c r="B35" s="441"/>
      <c r="C35" s="441"/>
      <c r="D35" s="441"/>
      <c r="E35" s="441"/>
      <c r="F35" s="441"/>
      <c r="G35" s="441"/>
      <c r="H35" s="441"/>
      <c r="I35" s="441"/>
      <c r="J35" s="441"/>
      <c r="K35" s="441"/>
      <c r="L35" s="441"/>
      <c r="M35" s="441"/>
      <c r="N35" s="441"/>
      <c r="O35" s="441"/>
      <c r="P35" s="441"/>
      <c r="Q35" s="441"/>
      <c r="R35" s="441"/>
      <c r="S35" s="441"/>
      <c r="T35" s="441"/>
      <c r="U35" s="441"/>
      <c r="V35" s="68">
        <f>+V34-V14</f>
        <v>0</v>
      </c>
      <c r="W35" s="68">
        <f>+W34-W14</f>
        <v>0</v>
      </c>
      <c r="X35" s="68">
        <f>+X34-X17</f>
        <v>81</v>
      </c>
      <c r="Y35" s="60" t="s">
        <v>0</v>
      </c>
    </row>
    <row r="36" spans="1:25" ht="18" customHeight="1">
      <c r="A36" s="395"/>
      <c r="B36" s="395"/>
      <c r="C36" s="395"/>
      <c r="D36" s="395"/>
      <c r="E36" s="395"/>
      <c r="F36" s="395"/>
      <c r="G36" s="395"/>
      <c r="H36" s="395"/>
      <c r="I36" s="395"/>
      <c r="J36" s="395"/>
      <c r="K36" s="395"/>
      <c r="L36" s="395"/>
      <c r="M36" s="395"/>
      <c r="N36" s="395"/>
      <c r="O36" s="395"/>
      <c r="P36" s="395"/>
      <c r="Q36" s="395"/>
      <c r="R36" s="395"/>
      <c r="S36" s="395"/>
      <c r="T36" s="395"/>
      <c r="U36" s="395"/>
      <c r="V36" s="395"/>
      <c r="W36" s="395"/>
      <c r="X36" s="395"/>
      <c r="Y36" s="60" t="s">
        <v>0</v>
      </c>
    </row>
    <row r="37" spans="1:25" ht="18" customHeight="1">
      <c r="A37" s="652" t="s">
        <v>227</v>
      </c>
      <c r="B37" s="395"/>
      <c r="C37" s="395"/>
      <c r="D37" s="395"/>
      <c r="E37" s="395"/>
      <c r="F37" s="395"/>
      <c r="G37" s="395"/>
      <c r="H37" s="395"/>
      <c r="I37" s="395"/>
      <c r="J37" s="395"/>
      <c r="K37" s="395"/>
      <c r="L37" s="395"/>
      <c r="M37" s="395"/>
      <c r="N37" s="395"/>
      <c r="O37" s="395"/>
      <c r="P37" s="395"/>
      <c r="Q37" s="395"/>
      <c r="R37" s="395"/>
      <c r="S37" s="395"/>
      <c r="T37" s="395"/>
      <c r="U37" s="395"/>
      <c r="V37" s="395"/>
      <c r="W37" s="395"/>
      <c r="X37" s="395"/>
      <c r="Y37" s="60" t="s">
        <v>0</v>
      </c>
    </row>
    <row r="38" spans="1:25" s="396" customFormat="1" ht="18" customHeight="1">
      <c r="A38" s="653" t="s">
        <v>228</v>
      </c>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60" t="s">
        <v>0</v>
      </c>
    </row>
    <row r="39" spans="1:25" ht="18" customHeight="1">
      <c r="A39" s="395"/>
      <c r="B39" s="395"/>
      <c r="C39" s="395"/>
      <c r="D39" s="395"/>
      <c r="E39" s="395"/>
      <c r="F39" s="395"/>
      <c r="G39" s="395"/>
      <c r="H39" s="395"/>
      <c r="I39" s="395"/>
      <c r="J39" s="395"/>
      <c r="K39" s="395"/>
      <c r="L39" s="395"/>
      <c r="M39" s="395"/>
      <c r="N39" s="395"/>
      <c r="O39" s="395"/>
      <c r="P39" s="395"/>
      <c r="Q39" s="395"/>
      <c r="R39" s="395"/>
      <c r="S39" s="395"/>
      <c r="T39" s="395"/>
      <c r="U39" s="395"/>
      <c r="V39" s="395"/>
      <c r="W39" s="395"/>
      <c r="X39" s="395"/>
      <c r="Y39" s="60" t="s">
        <v>0</v>
      </c>
    </row>
    <row r="40" spans="1:25" ht="18" customHeight="1">
      <c r="Y40" s="60" t="s">
        <v>0</v>
      </c>
    </row>
    <row r="41" spans="1:25" ht="18" customHeight="1">
      <c r="Y41" s="60" t="s">
        <v>0</v>
      </c>
    </row>
    <row r="42" spans="1:25" ht="22.5">
      <c r="A42" s="414" t="s">
        <v>119</v>
      </c>
      <c r="B42" s="415"/>
      <c r="C42" s="415"/>
      <c r="D42" s="415"/>
      <c r="E42" s="415"/>
      <c r="F42" s="415"/>
      <c r="G42" s="415"/>
      <c r="H42" s="415"/>
      <c r="I42" s="415"/>
      <c r="J42" s="415"/>
      <c r="K42" s="415"/>
      <c r="L42" s="415"/>
      <c r="M42" s="415"/>
      <c r="N42" s="415"/>
      <c r="O42" s="415"/>
      <c r="P42" s="415"/>
      <c r="Q42" s="415"/>
      <c r="R42" s="415"/>
      <c r="S42" s="415"/>
      <c r="T42" s="415"/>
      <c r="U42" s="415"/>
      <c r="V42" s="415"/>
      <c r="W42" s="415"/>
      <c r="X42" s="415"/>
      <c r="Y42" s="60" t="s">
        <v>0</v>
      </c>
    </row>
    <row r="43" spans="1:25" ht="23.25">
      <c r="A43" s="416" t="str">
        <f>A5</f>
        <v xml:space="preserve"> Office of the Solicitor General</v>
      </c>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60" t="s">
        <v>0</v>
      </c>
    </row>
    <row r="44" spans="1:25" ht="23.25">
      <c r="A44" s="416" t="s">
        <v>110</v>
      </c>
      <c r="B44" s="415"/>
      <c r="C44" s="415"/>
      <c r="D44" s="415"/>
      <c r="E44" s="415"/>
      <c r="F44" s="415"/>
      <c r="G44" s="415"/>
      <c r="H44" s="415"/>
      <c r="I44" s="415"/>
      <c r="J44" s="415"/>
      <c r="K44" s="415"/>
      <c r="L44" s="415"/>
      <c r="M44" s="415"/>
      <c r="N44" s="415"/>
      <c r="O44" s="415"/>
      <c r="P44" s="415"/>
      <c r="Q44" s="415"/>
      <c r="R44" s="415"/>
      <c r="S44" s="415"/>
      <c r="T44" s="415"/>
      <c r="U44" s="415"/>
      <c r="V44" s="415"/>
      <c r="W44" s="415"/>
      <c r="X44" s="415"/>
      <c r="Y44" s="60" t="s">
        <v>0</v>
      </c>
    </row>
    <row r="45" spans="1:25" ht="23.25">
      <c r="A45" s="416" t="s">
        <v>109</v>
      </c>
      <c r="B45" s="417"/>
      <c r="C45" s="417"/>
      <c r="D45" s="417"/>
      <c r="E45" s="417"/>
      <c r="F45" s="417"/>
      <c r="G45" s="417"/>
      <c r="H45" s="417"/>
      <c r="I45" s="417"/>
      <c r="J45" s="417"/>
      <c r="K45" s="417"/>
      <c r="L45" s="417"/>
      <c r="M45" s="417"/>
      <c r="N45" s="417"/>
      <c r="O45" s="417"/>
      <c r="P45" s="417"/>
      <c r="Q45" s="417"/>
      <c r="R45" s="417"/>
      <c r="S45" s="417"/>
      <c r="T45" s="417"/>
      <c r="U45" s="417"/>
      <c r="V45" s="417"/>
      <c r="W45" s="417"/>
      <c r="X45" s="417"/>
      <c r="Y45" s="60" t="s">
        <v>0</v>
      </c>
    </row>
    <row r="46" spans="1:25" ht="18" customHeight="1">
      <c r="Y46" s="60" t="s">
        <v>0</v>
      </c>
    </row>
    <row r="47" spans="1:25" ht="18" customHeight="1">
      <c r="Y47" s="60" t="s">
        <v>0</v>
      </c>
    </row>
    <row r="48" spans="1:25" ht="18" customHeight="1">
      <c r="Y48" s="60" t="s">
        <v>0</v>
      </c>
    </row>
    <row r="49" spans="1:25" ht="18" customHeight="1">
      <c r="Y49" s="60" t="s">
        <v>0</v>
      </c>
    </row>
    <row r="50" spans="1:25" ht="18" customHeight="1">
      <c r="A50" s="38"/>
      <c r="B50" s="38"/>
      <c r="C50" s="38"/>
      <c r="D50" s="39"/>
      <c r="E50" s="39"/>
      <c r="F50" s="39"/>
      <c r="G50" s="39"/>
      <c r="H50" s="39"/>
      <c r="I50" s="39"/>
      <c r="J50" s="39"/>
      <c r="K50" s="39"/>
      <c r="L50" s="39"/>
      <c r="M50" s="39"/>
      <c r="N50" s="39"/>
      <c r="O50" s="39"/>
      <c r="P50" s="39"/>
      <c r="Q50" s="39"/>
      <c r="R50" s="39"/>
      <c r="S50" s="39"/>
      <c r="T50" s="39"/>
      <c r="U50" s="39"/>
      <c r="V50" s="39"/>
      <c r="W50" s="39"/>
      <c r="X50" s="39"/>
      <c r="Y50" s="60" t="s">
        <v>0</v>
      </c>
    </row>
    <row r="51" spans="1:25" ht="22.5" customHeight="1">
      <c r="A51" s="442" t="s">
        <v>126</v>
      </c>
      <c r="B51" s="443"/>
      <c r="C51" s="443"/>
      <c r="D51" s="464" t="s">
        <v>224</v>
      </c>
      <c r="E51" s="465"/>
      <c r="F51" s="466"/>
      <c r="G51" s="464" t="s">
        <v>177</v>
      </c>
      <c r="H51" s="478"/>
      <c r="I51" s="479"/>
      <c r="J51" s="464" t="s">
        <v>163</v>
      </c>
      <c r="K51" s="465"/>
      <c r="L51" s="466"/>
      <c r="M51" s="464" t="s">
        <v>160</v>
      </c>
      <c r="N51" s="465"/>
      <c r="O51" s="466"/>
      <c r="P51" s="464" t="s">
        <v>164</v>
      </c>
      <c r="Q51" s="483"/>
      <c r="R51" s="483"/>
      <c r="S51" s="464" t="s">
        <v>165</v>
      </c>
      <c r="T51" s="465"/>
      <c r="U51" s="465"/>
      <c r="V51" s="464" t="s">
        <v>166</v>
      </c>
      <c r="W51" s="465"/>
      <c r="X51" s="466"/>
      <c r="Y51" s="60" t="s">
        <v>0</v>
      </c>
    </row>
    <row r="52" spans="1:25" ht="27.75" customHeight="1">
      <c r="A52" s="444"/>
      <c r="B52" s="445"/>
      <c r="C52" s="445"/>
      <c r="D52" s="467"/>
      <c r="E52" s="468"/>
      <c r="F52" s="469"/>
      <c r="G52" s="480"/>
      <c r="H52" s="481"/>
      <c r="I52" s="482"/>
      <c r="J52" s="467"/>
      <c r="K52" s="468"/>
      <c r="L52" s="469"/>
      <c r="M52" s="467"/>
      <c r="N52" s="468"/>
      <c r="O52" s="469"/>
      <c r="P52" s="484"/>
      <c r="Q52" s="485"/>
      <c r="R52" s="485"/>
      <c r="S52" s="467"/>
      <c r="T52" s="468"/>
      <c r="U52" s="468"/>
      <c r="V52" s="467"/>
      <c r="W52" s="468"/>
      <c r="X52" s="469"/>
      <c r="Y52" s="60" t="s">
        <v>0</v>
      </c>
    </row>
    <row r="53" spans="1:25" ht="16.5" thickBot="1">
      <c r="A53" s="446"/>
      <c r="B53" s="447"/>
      <c r="C53" s="447"/>
      <c r="D53" s="159" t="s">
        <v>127</v>
      </c>
      <c r="E53" s="160" t="s">
        <v>36</v>
      </c>
      <c r="F53" s="161" t="s">
        <v>129</v>
      </c>
      <c r="G53" s="159" t="s">
        <v>127</v>
      </c>
      <c r="H53" s="160" t="s">
        <v>36</v>
      </c>
      <c r="I53" s="161" t="s">
        <v>129</v>
      </c>
      <c r="J53" s="159" t="s">
        <v>127</v>
      </c>
      <c r="K53" s="160" t="s">
        <v>36</v>
      </c>
      <c r="L53" s="161" t="s">
        <v>129</v>
      </c>
      <c r="M53" s="159" t="s">
        <v>127</v>
      </c>
      <c r="N53" s="160" t="s">
        <v>36</v>
      </c>
      <c r="O53" s="161" t="s">
        <v>129</v>
      </c>
      <c r="P53" s="159" t="s">
        <v>127</v>
      </c>
      <c r="Q53" s="160" t="s">
        <v>36</v>
      </c>
      <c r="R53" s="161" t="s">
        <v>129</v>
      </c>
      <c r="S53" s="159" t="s">
        <v>127</v>
      </c>
      <c r="T53" s="160" t="s">
        <v>36</v>
      </c>
      <c r="U53" s="161" t="s">
        <v>129</v>
      </c>
      <c r="V53" s="162" t="s">
        <v>127</v>
      </c>
      <c r="W53" s="160" t="s">
        <v>36</v>
      </c>
      <c r="X53" s="163" t="s">
        <v>129</v>
      </c>
      <c r="Y53" s="60" t="s">
        <v>0</v>
      </c>
    </row>
    <row r="54" spans="1:25">
      <c r="A54" s="150"/>
      <c r="B54" s="438" t="s">
        <v>202</v>
      </c>
      <c r="C54" s="439"/>
      <c r="D54" s="122">
        <v>48</v>
      </c>
      <c r="E54" s="123">
        <v>49</v>
      </c>
      <c r="F54" s="124">
        <v>10725</v>
      </c>
      <c r="G54" s="122">
        <v>48</v>
      </c>
      <c r="H54" s="123">
        <v>49</v>
      </c>
      <c r="I54" s="124">
        <v>10724</v>
      </c>
      <c r="J54" s="122">
        <v>0</v>
      </c>
      <c r="K54" s="123">
        <v>0</v>
      </c>
      <c r="L54" s="124">
        <v>312</v>
      </c>
      <c r="M54" s="122">
        <v>48</v>
      </c>
      <c r="N54" s="123">
        <v>49</v>
      </c>
      <c r="O54" s="124">
        <v>11036</v>
      </c>
      <c r="P54" s="122">
        <v>0</v>
      </c>
      <c r="Q54" s="123">
        <v>0</v>
      </c>
      <c r="R54" s="124">
        <v>0</v>
      </c>
      <c r="S54" s="122">
        <v>0</v>
      </c>
      <c r="T54" s="123">
        <v>0</v>
      </c>
      <c r="U54" s="124">
        <v>-231</v>
      </c>
      <c r="V54" s="122">
        <f>P54+M54+S54</f>
        <v>48</v>
      </c>
      <c r="W54" s="123">
        <f>+N54+Q54+T54</f>
        <v>49</v>
      </c>
      <c r="X54" s="125">
        <f>R54+O54+U54</f>
        <v>10805</v>
      </c>
      <c r="Y54" s="60" t="s">
        <v>0</v>
      </c>
    </row>
    <row r="55" spans="1:25">
      <c r="A55" s="152"/>
      <c r="B55" s="153"/>
      <c r="C55" s="153" t="s">
        <v>37</v>
      </c>
      <c r="D55" s="164">
        <f t="shared" ref="D55:X55" si="0">SUM(D54:D54)</f>
        <v>48</v>
      </c>
      <c r="E55" s="165">
        <f t="shared" si="0"/>
        <v>49</v>
      </c>
      <c r="F55" s="126">
        <f t="shared" si="0"/>
        <v>10725</v>
      </c>
      <c r="G55" s="164">
        <f t="shared" si="0"/>
        <v>48</v>
      </c>
      <c r="H55" s="165">
        <f t="shared" si="0"/>
        <v>49</v>
      </c>
      <c r="I55" s="126">
        <f t="shared" si="0"/>
        <v>10724</v>
      </c>
      <c r="J55" s="164">
        <f t="shared" si="0"/>
        <v>0</v>
      </c>
      <c r="K55" s="165">
        <f t="shared" si="0"/>
        <v>0</v>
      </c>
      <c r="L55" s="126">
        <f t="shared" si="0"/>
        <v>312</v>
      </c>
      <c r="M55" s="164">
        <f t="shared" si="0"/>
        <v>48</v>
      </c>
      <c r="N55" s="165">
        <f t="shared" si="0"/>
        <v>49</v>
      </c>
      <c r="O55" s="126">
        <f t="shared" si="0"/>
        <v>11036</v>
      </c>
      <c r="P55" s="164">
        <f t="shared" si="0"/>
        <v>0</v>
      </c>
      <c r="Q55" s="165">
        <f t="shared" si="0"/>
        <v>0</v>
      </c>
      <c r="R55" s="126">
        <f t="shared" si="0"/>
        <v>0</v>
      </c>
      <c r="S55" s="164">
        <f t="shared" si="0"/>
        <v>0</v>
      </c>
      <c r="T55" s="165">
        <f t="shared" si="0"/>
        <v>0</v>
      </c>
      <c r="U55" s="126">
        <f t="shared" si="0"/>
        <v>-231</v>
      </c>
      <c r="V55" s="164">
        <f t="shared" si="0"/>
        <v>48</v>
      </c>
      <c r="W55" s="165">
        <f t="shared" si="0"/>
        <v>49</v>
      </c>
      <c r="X55" s="127">
        <f t="shared" si="0"/>
        <v>10805</v>
      </c>
      <c r="Y55" s="60" t="s">
        <v>0</v>
      </c>
    </row>
    <row r="56" spans="1:25" ht="17.25" customHeight="1">
      <c r="A56" s="154"/>
      <c r="B56" s="450"/>
      <c r="C56" s="451"/>
      <c r="D56" s="166"/>
      <c r="E56" s="167"/>
      <c r="F56" s="4"/>
      <c r="G56" s="170"/>
      <c r="H56" s="171"/>
      <c r="I56" s="171"/>
      <c r="J56" s="170"/>
      <c r="K56" s="171"/>
      <c r="L56" s="171"/>
      <c r="M56" s="170"/>
      <c r="N56" s="171"/>
      <c r="O56" s="171"/>
      <c r="P56" s="170"/>
      <c r="Q56" s="171"/>
      <c r="R56" s="171"/>
      <c r="S56" s="170"/>
      <c r="T56" s="171"/>
      <c r="U56" s="171"/>
      <c r="V56" s="170"/>
      <c r="W56" s="176"/>
      <c r="X56" s="220"/>
      <c r="Y56" s="60" t="s">
        <v>0</v>
      </c>
    </row>
    <row r="57" spans="1:25">
      <c r="A57" s="152"/>
      <c r="B57" s="452" t="s">
        <v>115</v>
      </c>
      <c r="C57" s="453"/>
      <c r="D57" s="168"/>
      <c r="E57" s="169"/>
      <c r="F57" s="128"/>
      <c r="G57" s="172"/>
      <c r="H57" s="173"/>
      <c r="I57" s="173"/>
      <c r="J57" s="172"/>
      <c r="K57" s="173"/>
      <c r="L57" s="173"/>
      <c r="M57" s="172"/>
      <c r="N57" s="173"/>
      <c r="O57" s="173"/>
      <c r="P57" s="172"/>
      <c r="Q57" s="173"/>
      <c r="R57" s="173"/>
      <c r="S57" s="172"/>
      <c r="T57" s="173"/>
      <c r="U57" s="173"/>
      <c r="V57" s="172"/>
      <c r="W57" s="169">
        <f>Q57+N57+T57</f>
        <v>0</v>
      </c>
      <c r="X57" s="205"/>
      <c r="Y57" s="60" t="s">
        <v>0</v>
      </c>
    </row>
    <row r="58" spans="1:25">
      <c r="A58" s="150"/>
      <c r="B58" s="458" t="s">
        <v>114</v>
      </c>
      <c r="C58" s="459"/>
      <c r="D58" s="122"/>
      <c r="E58" s="123">
        <f>+E55+E57</f>
        <v>49</v>
      </c>
      <c r="F58" s="30"/>
      <c r="G58" s="174"/>
      <c r="H58" s="123">
        <f>+H55+H57</f>
        <v>49</v>
      </c>
      <c r="I58" s="124"/>
      <c r="J58" s="174"/>
      <c r="K58" s="123">
        <f>+K55+K57</f>
        <v>0</v>
      </c>
      <c r="L58" s="124"/>
      <c r="M58" s="174"/>
      <c r="N58" s="123">
        <f>+N55+N57</f>
        <v>49</v>
      </c>
      <c r="O58" s="124"/>
      <c r="P58" s="174"/>
      <c r="Q58" s="123">
        <f>+Q55+Q57</f>
        <v>0</v>
      </c>
      <c r="R58" s="124"/>
      <c r="S58" s="174"/>
      <c r="T58" s="123">
        <f>+T55+T57</f>
        <v>0</v>
      </c>
      <c r="U58" s="124"/>
      <c r="V58" s="174"/>
      <c r="W58" s="123">
        <f>+W55+W57</f>
        <v>49</v>
      </c>
      <c r="X58" s="65"/>
      <c r="Y58" s="60" t="s">
        <v>0</v>
      </c>
    </row>
    <row r="59" spans="1:25">
      <c r="A59" s="155"/>
      <c r="B59" s="454"/>
      <c r="C59" s="455"/>
      <c r="D59" s="166"/>
      <c r="E59" s="167"/>
      <c r="F59" s="4"/>
      <c r="G59" s="170"/>
      <c r="H59" s="171"/>
      <c r="I59" s="171"/>
      <c r="J59" s="170"/>
      <c r="K59" s="171"/>
      <c r="L59" s="171"/>
      <c r="M59" s="170"/>
      <c r="N59" s="171"/>
      <c r="O59" s="171"/>
      <c r="P59" s="170"/>
      <c r="Q59" s="171"/>
      <c r="R59" s="171"/>
      <c r="S59" s="170"/>
      <c r="T59" s="171"/>
      <c r="U59" s="171"/>
      <c r="V59" s="170"/>
      <c r="W59" s="176"/>
      <c r="X59" s="220"/>
      <c r="Y59" s="60" t="s">
        <v>0</v>
      </c>
    </row>
    <row r="60" spans="1:25">
      <c r="A60" s="150"/>
      <c r="B60" s="458" t="s">
        <v>112</v>
      </c>
      <c r="C60" s="459"/>
      <c r="D60" s="122"/>
      <c r="E60" s="123"/>
      <c r="F60" s="30"/>
      <c r="G60" s="174"/>
      <c r="H60" s="124"/>
      <c r="I60" s="124"/>
      <c r="J60" s="174"/>
      <c r="K60" s="124"/>
      <c r="L60" s="124"/>
      <c r="M60" s="174"/>
      <c r="N60" s="124"/>
      <c r="O60" s="124"/>
      <c r="P60" s="174"/>
      <c r="Q60" s="124"/>
      <c r="R60" s="124"/>
      <c r="S60" s="174"/>
      <c r="T60" s="124"/>
      <c r="U60" s="124"/>
      <c r="V60" s="174"/>
      <c r="W60" s="124"/>
      <c r="X60" s="65"/>
      <c r="Y60" s="60" t="s">
        <v>0</v>
      </c>
    </row>
    <row r="61" spans="1:25">
      <c r="A61" s="150"/>
      <c r="B61" s="156"/>
      <c r="C61" s="151" t="s">
        <v>41</v>
      </c>
      <c r="D61" s="122"/>
      <c r="E61" s="123"/>
      <c r="F61" s="30"/>
      <c r="G61" s="174"/>
      <c r="H61" s="124"/>
      <c r="I61" s="124"/>
      <c r="J61" s="174"/>
      <c r="K61" s="123"/>
      <c r="L61" s="124"/>
      <c r="M61" s="174"/>
      <c r="N61" s="123"/>
      <c r="O61" s="124"/>
      <c r="P61" s="174"/>
      <c r="Q61" s="123"/>
      <c r="R61" s="124"/>
      <c r="S61" s="174"/>
      <c r="T61" s="123"/>
      <c r="U61" s="124"/>
      <c r="V61" s="174"/>
      <c r="W61" s="175">
        <f>Q61+N61+T61</f>
        <v>0</v>
      </c>
      <c r="X61" s="65"/>
      <c r="Y61" s="60" t="s">
        <v>0</v>
      </c>
    </row>
    <row r="62" spans="1:25">
      <c r="A62" s="152"/>
      <c r="B62" s="157"/>
      <c r="C62" s="158" t="s">
        <v>66</v>
      </c>
      <c r="D62" s="168"/>
      <c r="E62" s="169"/>
      <c r="F62" s="128"/>
      <c r="G62" s="172"/>
      <c r="H62" s="173"/>
      <c r="I62" s="173"/>
      <c r="J62" s="172"/>
      <c r="K62" s="169"/>
      <c r="L62" s="173"/>
      <c r="M62" s="172"/>
      <c r="N62" s="169"/>
      <c r="O62" s="173"/>
      <c r="P62" s="172"/>
      <c r="Q62" s="169"/>
      <c r="R62" s="173"/>
      <c r="S62" s="172"/>
      <c r="T62" s="169"/>
      <c r="U62" s="173"/>
      <c r="V62" s="172"/>
      <c r="W62" s="169">
        <f>Q62+N62+T62</f>
        <v>0</v>
      </c>
      <c r="X62" s="205"/>
      <c r="Y62" s="60" t="s">
        <v>0</v>
      </c>
    </row>
    <row r="63" spans="1:25">
      <c r="A63" s="152"/>
      <c r="B63" s="472" t="s">
        <v>113</v>
      </c>
      <c r="C63" s="473"/>
      <c r="D63" s="168"/>
      <c r="E63" s="169">
        <f>E62+E61+E58</f>
        <v>49</v>
      </c>
      <c r="F63" s="128"/>
      <c r="G63" s="172"/>
      <c r="H63" s="169">
        <f>H62+H61+H58</f>
        <v>49</v>
      </c>
      <c r="I63" s="173"/>
      <c r="J63" s="172"/>
      <c r="K63" s="169">
        <f>K62+K61+K58</f>
        <v>0</v>
      </c>
      <c r="L63" s="173"/>
      <c r="M63" s="172"/>
      <c r="N63" s="169">
        <f>N62+N61+N58</f>
        <v>49</v>
      </c>
      <c r="O63" s="173"/>
      <c r="P63" s="172"/>
      <c r="Q63" s="169">
        <f>Q62+Q61+Q58</f>
        <v>0</v>
      </c>
      <c r="R63" s="173"/>
      <c r="S63" s="172"/>
      <c r="T63" s="169">
        <f>T62+T61+T58</f>
        <v>0</v>
      </c>
      <c r="U63" s="173"/>
      <c r="V63" s="172"/>
      <c r="W63" s="169">
        <f>W62+W61+W58</f>
        <v>49</v>
      </c>
      <c r="X63" s="205"/>
      <c r="Y63" s="60" t="s">
        <v>15</v>
      </c>
    </row>
    <row r="64" spans="1:25">
      <c r="C64" s="5"/>
    </row>
    <row r="65" spans="2:25" ht="18" customHeight="1">
      <c r="B65" s="476"/>
      <c r="C65" s="476"/>
      <c r="D65" s="474"/>
      <c r="E65" s="475"/>
      <c r="F65" s="475"/>
      <c r="G65" s="470"/>
      <c r="H65" s="471"/>
      <c r="I65" s="471"/>
      <c r="J65" s="470"/>
      <c r="K65" s="471"/>
      <c r="L65" s="471"/>
      <c r="M65" s="470"/>
      <c r="N65" s="471"/>
      <c r="O65" s="471"/>
      <c r="P65" s="470"/>
      <c r="Q65" s="471"/>
      <c r="R65" s="471"/>
      <c r="S65" s="470"/>
      <c r="T65" s="471"/>
      <c r="U65" s="471"/>
      <c r="V65" s="470"/>
      <c r="W65" s="471"/>
      <c r="X65" s="471"/>
    </row>
    <row r="66" spans="2:25" s="284" customFormat="1" ht="15">
      <c r="D66" s="285"/>
      <c r="E66" s="285"/>
      <c r="F66" s="285"/>
      <c r="G66" s="285"/>
      <c r="H66" s="285"/>
      <c r="I66" s="285"/>
      <c r="J66" s="285"/>
      <c r="K66" s="285"/>
      <c r="L66" s="285"/>
      <c r="M66" s="285"/>
      <c r="N66" s="285"/>
      <c r="O66" s="285"/>
      <c r="P66" s="285"/>
      <c r="Q66" s="285"/>
      <c r="R66" s="285"/>
      <c r="S66" s="285"/>
      <c r="T66" s="285"/>
      <c r="U66" s="285"/>
      <c r="V66" s="285"/>
      <c r="W66" s="285"/>
      <c r="X66" s="285"/>
      <c r="Y66" s="286"/>
    </row>
    <row r="67" spans="2:25" s="284" customFormat="1" ht="18.75" customHeight="1">
      <c r="D67" s="285"/>
      <c r="E67" s="285"/>
      <c r="F67" s="285"/>
      <c r="G67" s="285"/>
      <c r="H67" s="285"/>
      <c r="I67" s="285"/>
      <c r="J67" s="285"/>
      <c r="K67" s="285"/>
      <c r="L67" s="285"/>
      <c r="M67" s="285"/>
      <c r="N67" s="285"/>
      <c r="O67" s="285"/>
      <c r="P67" s="285"/>
      <c r="Q67" s="285"/>
      <c r="R67" s="285"/>
      <c r="S67" s="285"/>
      <c r="T67" s="285"/>
      <c r="U67" s="285"/>
      <c r="V67" s="285"/>
      <c r="W67" s="285"/>
      <c r="X67" s="285"/>
      <c r="Y67" s="286"/>
    </row>
    <row r="68" spans="2:25" s="284" customFormat="1" ht="15">
      <c r="D68" s="285"/>
      <c r="E68" s="285"/>
      <c r="F68" s="285"/>
      <c r="G68" s="285"/>
      <c r="H68" s="285"/>
      <c r="I68" s="285"/>
      <c r="J68" s="285"/>
      <c r="K68" s="285"/>
      <c r="L68" s="285"/>
      <c r="M68" s="285"/>
      <c r="N68" s="285"/>
      <c r="O68" s="285"/>
      <c r="P68" s="285"/>
      <c r="Q68" s="285"/>
      <c r="R68" s="285"/>
      <c r="S68" s="285"/>
      <c r="T68" s="285"/>
      <c r="U68" s="285"/>
      <c r="V68" s="285"/>
      <c r="W68" s="285"/>
      <c r="X68" s="285"/>
      <c r="Y68" s="286"/>
    </row>
    <row r="69" spans="2:25" s="284" customFormat="1" ht="15">
      <c r="D69" s="285"/>
      <c r="E69" s="285"/>
      <c r="F69" s="285"/>
      <c r="G69" s="285"/>
      <c r="H69" s="285"/>
      <c r="I69" s="285"/>
      <c r="J69" s="285"/>
      <c r="K69" s="285"/>
      <c r="L69" s="285"/>
      <c r="M69" s="285"/>
      <c r="N69" s="285"/>
      <c r="O69" s="285"/>
      <c r="P69" s="285"/>
      <c r="Q69" s="285"/>
      <c r="R69" s="285"/>
      <c r="S69" s="285"/>
      <c r="T69" s="285"/>
      <c r="U69" s="285"/>
      <c r="V69" s="285"/>
      <c r="W69" s="285"/>
      <c r="X69" s="285"/>
      <c r="Y69" s="286"/>
    </row>
    <row r="70" spans="2:25">
      <c r="W70" s="32"/>
      <c r="X70" s="32"/>
    </row>
    <row r="71" spans="2:25">
      <c r="K71" s="46"/>
    </row>
  </sheetData>
  <customSheetViews>
    <customSheetView guid="{876ED119-203C-4A69-AD39-78E4A88153F8}" showGridLines="0" outlineSymbols="0" fitToPage="1" printArea="1">
      <selection activeCell="A11" sqref="A11:U13"/>
      <rowBreaks count="1" manualBreakCount="1">
        <brk id="38" max="23" man="1"/>
      </rowBreaks>
      <pageMargins left="0.5" right="0.4" top="0.5" bottom="0.25" header="0" footer="0"/>
      <printOptions horizontalCentered="1"/>
      <pageSetup scale="55" firstPageNumber="8" fitToHeight="0" orientation="landscape" useFirstPageNumber="1" r:id="rId1"/>
      <headerFooter alignWithMargins="0">
        <oddFooter>&amp;C&amp;"Times New Roman,Regular"Exhibit B - Summary of Requirements</oddFooter>
      </headerFooter>
    </customSheetView>
    <customSheetView guid="{12C66D54-5067-4346-818B-6EAB1C8A9183}" scale="65" showPageBreaks="1" showGridLines="0" outlineSymbols="0" fitToPage="1" printArea="1" view="pageBreakPreview">
      <selection activeCell="A21" sqref="A21:U21"/>
      <rowBreaks count="1" manualBreakCount="1">
        <brk id="47" max="23" man="1"/>
      </rowBreaks>
      <pageMargins left="0.5" right="0.4" top="0.5" bottom="0.25" header="0" footer="0"/>
      <printOptions horizontalCentered="1"/>
      <pageSetup scale="55" firstPageNumber="8" fitToHeight="0" orientation="landscape" useFirstPageNumber="1" r:id="rId2"/>
      <headerFooter alignWithMargins="0">
        <oddFooter>&amp;C&amp;"Times New Roman,Regular"Exhibit B - Summary of Requirements</oddFooter>
      </headerFooter>
    </customSheetView>
    <customSheetView guid="{4148B88B-8ED7-4FDE-9459-DEB244AD0552}" scale="65" showPageBreaks="1" showGridLines="0" outlineSymbols="0" fitToPage="1" printArea="1" view="pageBreakPreview" topLeftCell="C7">
      <selection activeCell="A38" sqref="A38:U38"/>
      <rowBreaks count="1" manualBreakCount="1">
        <brk id="47" max="23" man="1"/>
      </rowBreaks>
      <pageMargins left="0.5" right="0.4" top="0.5" bottom="0.25" header="0" footer="0"/>
      <printOptions horizontalCentered="1"/>
      <pageSetup scale="55" firstPageNumber="8" fitToHeight="0" orientation="landscape" useFirstPageNumber="1" r:id="rId3"/>
      <headerFooter alignWithMargins="0">
        <oddFooter>&amp;C&amp;"Times New Roman,Regular"Exhibit B - Summary of Requirements</oddFooter>
      </headerFooter>
    </customSheetView>
    <customSheetView guid="{56C0A34E-45B4-448B-85E5-70B3A8E63333}" scale="65" showPageBreaks="1" showGridLines="0" outlineSymbols="0" fitToPage="1" printArea="1" view="pageBreakPreview" topLeftCell="A6">
      <selection activeCell="X34" sqref="X34"/>
      <rowBreaks count="1" manualBreakCount="1">
        <brk id="49" max="23" man="1"/>
      </rowBreaks>
      <pageMargins left="0.5" right="0.4" top="0.5" bottom="0.25" header="0" footer="0"/>
      <printOptions horizontalCentered="1"/>
      <pageSetup scale="55" firstPageNumber="8" fitToHeight="0" orientation="landscape" useFirstPageNumber="1" r:id="rId4"/>
      <headerFooter alignWithMargins="0">
        <oddFooter>&amp;C&amp;"Times New Roman,Regular"Exhibit B - Summary of Requirements</oddFooter>
      </headerFooter>
    </customSheetView>
    <customSheetView guid="{3118AF25-8423-420A-806A-487665220C68}" scale="65" showPageBreaks="1" showGridLines="0" outlineSymbols="0" fitToPage="1" printArea="1" view="pageBreakPreview" topLeftCell="A50">
      <selection activeCell="W80" sqref="W80"/>
      <rowBreaks count="1" manualBreakCount="1">
        <brk id="47" max="23" man="1"/>
      </rowBreaks>
      <pageMargins left="0.5" right="0.4" top="0.5" bottom="0.25" header="0" footer="0"/>
      <printOptions horizontalCentered="1"/>
      <pageSetup scale="55" firstPageNumber="8" fitToHeight="0" orientation="landscape" useFirstPageNumber="1" r:id="rId5"/>
      <headerFooter alignWithMargins="0">
        <oddFooter>&amp;C&amp;"Times New Roman,Regular"Exhibit B - Summary of Requirements</oddFooter>
      </headerFooter>
    </customSheetView>
    <customSheetView guid="{D5B3A194-7610-4318-AAE5-AAC44D793A20}" scale="65" showPageBreaks="1" showGridLines="0" outlineSymbols="0" fitToPage="1" printArea="1" hiddenRows="1" view="pageBreakPreview">
      <selection activeCell="E84" sqref="E84"/>
      <rowBreaks count="1" manualBreakCount="1">
        <brk id="52" max="23" man="1"/>
      </rowBreaks>
      <pageMargins left="0.5" right="0.4" top="0.5" bottom="0.25" header="0" footer="0"/>
      <printOptions horizontalCentered="1"/>
      <pageSetup scale="55" firstPageNumber="8" fitToHeight="0" orientation="landscape" useFirstPageNumber="1" r:id="rId6"/>
      <headerFooter alignWithMargins="0">
        <oddFooter>&amp;C&amp;"Times New Roman,Regular"Exhibit B - Summary of Requirements</oddFooter>
      </headerFooter>
    </customSheetView>
  </customSheetViews>
  <mergeCells count="62">
    <mergeCell ref="B60:C60"/>
    <mergeCell ref="B63:C63"/>
    <mergeCell ref="D65:F65"/>
    <mergeCell ref="B65:C65"/>
    <mergeCell ref="G65:I65"/>
    <mergeCell ref="J65:L65"/>
    <mergeCell ref="M65:O65"/>
    <mergeCell ref="P65:R65"/>
    <mergeCell ref="S65:U65"/>
    <mergeCell ref="V65:X65"/>
    <mergeCell ref="B56:C56"/>
    <mergeCell ref="B57:C57"/>
    <mergeCell ref="B59:C59"/>
    <mergeCell ref="A17:U17"/>
    <mergeCell ref="B58:C58"/>
    <mergeCell ref="A25:U25"/>
    <mergeCell ref="A18:U18"/>
    <mergeCell ref="A22:U22"/>
    <mergeCell ref="A23:U23"/>
    <mergeCell ref="A19:U19"/>
    <mergeCell ref="A31:U31"/>
    <mergeCell ref="A42:X42"/>
    <mergeCell ref="A43:X43"/>
    <mergeCell ref="A44:X44"/>
    <mergeCell ref="A45:X45"/>
    <mergeCell ref="V51:X52"/>
    <mergeCell ref="B54:C54"/>
    <mergeCell ref="A34:U34"/>
    <mergeCell ref="A33:U33"/>
    <mergeCell ref="A51:C53"/>
    <mergeCell ref="A16:U16"/>
    <mergeCell ref="A35:U35"/>
    <mergeCell ref="G51:I52"/>
    <mergeCell ref="J51:L52"/>
    <mergeCell ref="M51:O52"/>
    <mergeCell ref="P51:R52"/>
    <mergeCell ref="S51:U52"/>
    <mergeCell ref="D51:F52"/>
    <mergeCell ref="A15:U15"/>
    <mergeCell ref="A30:U30"/>
    <mergeCell ref="A21:U21"/>
    <mergeCell ref="A24:U24"/>
    <mergeCell ref="A26:U26"/>
    <mergeCell ref="A27:U27"/>
    <mergeCell ref="A28:U28"/>
    <mergeCell ref="A29:U29"/>
    <mergeCell ref="A1:X1"/>
    <mergeCell ref="A14:U14"/>
    <mergeCell ref="A2:X2"/>
    <mergeCell ref="A3:X3"/>
    <mergeCell ref="A8:X8"/>
    <mergeCell ref="A9:X9"/>
    <mergeCell ref="X12:X13"/>
    <mergeCell ref="W12:W13"/>
    <mergeCell ref="A4:X4"/>
    <mergeCell ref="A5:X5"/>
    <mergeCell ref="A6:X6"/>
    <mergeCell ref="A7:X7"/>
    <mergeCell ref="V11:X11"/>
    <mergeCell ref="A10:X10"/>
    <mergeCell ref="A11:U13"/>
    <mergeCell ref="V12:V13"/>
  </mergeCells>
  <phoneticPr fontId="0" type="noConversion"/>
  <printOptions horizontalCentered="1"/>
  <pageMargins left="0.5" right="0.4" top="0.5" bottom="0.25" header="0" footer="0"/>
  <pageSetup scale="55" firstPageNumber="8" fitToHeight="0" orientation="landscape" useFirstPageNumber="1" r:id="rId7"/>
  <headerFooter alignWithMargins="0">
    <oddFooter>&amp;C&amp;"Times New Roman,Regular"Exhibit B - Summary of Requirements</oddFooter>
  </headerFooter>
  <rowBreaks count="1" manualBreakCount="1">
    <brk id="38" max="23" man="1"/>
  </rowBreaks>
  <ignoredErrors>
    <ignoredError sqref="W54" formula="1"/>
  </ignoredErrors>
</worksheet>
</file>

<file path=xl/worksheets/sheet3.xml><?xml version="1.0" encoding="utf-8"?>
<worksheet xmlns="http://schemas.openxmlformats.org/spreadsheetml/2006/main" xmlns:r="http://schemas.openxmlformats.org/officeDocument/2006/relationships">
  <sheetPr codeName="Sheet6">
    <pageSetUpPr autoPageBreaks="0" fitToPage="1"/>
  </sheetPr>
  <dimension ref="A1:H20"/>
  <sheetViews>
    <sheetView topLeftCell="A8" zoomScaleNormal="100" zoomScaleSheetLayoutView="75" workbookViewId="0">
      <selection activeCell="B21" sqref="B21"/>
    </sheetView>
  </sheetViews>
  <sheetFormatPr defaultColWidth="8.88671875" defaultRowHeight="12.75"/>
  <cols>
    <col min="1" max="1" width="17.88671875" style="21" customWidth="1"/>
    <col min="2" max="2" width="15.88671875" style="21" customWidth="1"/>
    <col min="3" max="3" width="4.6640625" style="21" customWidth="1"/>
    <col min="4" max="4" width="8.33203125" style="21" customWidth="1"/>
    <col min="5" max="5" width="4.6640625" style="21" customWidth="1"/>
    <col min="6" max="6" width="7.21875" style="21" customWidth="1"/>
    <col min="7" max="7" width="11.33203125" style="21" customWidth="1"/>
    <col min="8" max="8" width="8.88671875" style="63" customWidth="1"/>
    <col min="9" max="16384" width="8.88671875" style="21"/>
  </cols>
  <sheetData>
    <row r="1" spans="1:8" ht="20.25">
      <c r="A1" s="488" t="s">
        <v>154</v>
      </c>
      <c r="B1" s="489"/>
      <c r="C1" s="489"/>
      <c r="D1" s="489"/>
      <c r="E1" s="489"/>
      <c r="F1" s="489"/>
      <c r="G1" s="489"/>
      <c r="H1" s="62" t="s">
        <v>0</v>
      </c>
    </row>
    <row r="2" spans="1:8" ht="20.25">
      <c r="A2" s="495"/>
      <c r="B2" s="495"/>
      <c r="C2" s="495"/>
      <c r="D2" s="495"/>
      <c r="E2" s="495"/>
      <c r="F2" s="495"/>
      <c r="G2" s="495"/>
      <c r="H2" s="62" t="s">
        <v>0</v>
      </c>
    </row>
    <row r="3" spans="1:8">
      <c r="A3" s="496"/>
      <c r="B3" s="496"/>
      <c r="C3" s="496"/>
      <c r="D3" s="496"/>
      <c r="E3" s="496"/>
      <c r="F3" s="496"/>
      <c r="G3" s="496"/>
      <c r="H3" s="62" t="s">
        <v>0</v>
      </c>
    </row>
    <row r="4" spans="1:8" ht="23.25">
      <c r="A4" s="490" t="s">
        <v>180</v>
      </c>
      <c r="B4" s="491"/>
      <c r="C4" s="491"/>
      <c r="D4" s="491"/>
      <c r="E4" s="491"/>
      <c r="F4" s="491"/>
      <c r="G4" s="491"/>
      <c r="H4" s="62" t="s">
        <v>0</v>
      </c>
    </row>
    <row r="5" spans="1:8" ht="23.25">
      <c r="A5" s="492" t="str">
        <f>'B. Summary of Requirements '!A43</f>
        <v xml:space="preserve"> Office of the Solicitor General</v>
      </c>
      <c r="B5" s="493"/>
      <c r="C5" s="493"/>
      <c r="D5" s="493"/>
      <c r="E5" s="493"/>
      <c r="F5" s="493"/>
      <c r="G5" s="493"/>
      <c r="H5" s="62" t="s">
        <v>0</v>
      </c>
    </row>
    <row r="6" spans="1:8" ht="23.25">
      <c r="A6" s="494" t="s">
        <v>109</v>
      </c>
      <c r="B6" s="491"/>
      <c r="C6" s="491"/>
      <c r="D6" s="491"/>
      <c r="E6" s="491"/>
      <c r="F6" s="491"/>
      <c r="G6" s="491"/>
      <c r="H6" s="62" t="s">
        <v>0</v>
      </c>
    </row>
    <row r="7" spans="1:8">
      <c r="A7" s="497"/>
      <c r="B7" s="497"/>
      <c r="C7" s="497"/>
      <c r="D7" s="497"/>
      <c r="E7" s="497"/>
      <c r="F7" s="497"/>
      <c r="G7" s="497"/>
      <c r="H7" s="62" t="s">
        <v>0</v>
      </c>
    </row>
    <row r="8" spans="1:8">
      <c r="A8" s="498"/>
      <c r="B8" s="498"/>
      <c r="C8" s="498"/>
      <c r="D8" s="498"/>
      <c r="E8" s="498"/>
      <c r="F8" s="498"/>
      <c r="G8" s="498"/>
      <c r="H8" s="62" t="s">
        <v>0</v>
      </c>
    </row>
    <row r="9" spans="1:8" ht="15">
      <c r="A9" s="502" t="s">
        <v>102</v>
      </c>
      <c r="B9" s="499" t="s">
        <v>13</v>
      </c>
      <c r="C9" s="504" t="s">
        <v>203</v>
      </c>
      <c r="D9" s="505"/>
      <c r="E9" s="505"/>
      <c r="F9" s="506"/>
      <c r="G9" s="499" t="s">
        <v>20</v>
      </c>
      <c r="H9" s="62" t="s">
        <v>0</v>
      </c>
    </row>
    <row r="10" spans="1:8">
      <c r="A10" s="503"/>
      <c r="B10" s="500"/>
      <c r="C10" s="383" t="s">
        <v>127</v>
      </c>
      <c r="D10" s="383" t="s">
        <v>4</v>
      </c>
      <c r="E10" s="383" t="s">
        <v>36</v>
      </c>
      <c r="F10" s="384" t="s">
        <v>129</v>
      </c>
      <c r="G10" s="500"/>
      <c r="H10" s="62" t="s">
        <v>0</v>
      </c>
    </row>
    <row r="11" spans="1:8" ht="15.75">
      <c r="A11" s="385" t="s">
        <v>216</v>
      </c>
      <c r="B11" s="386" t="s">
        <v>216</v>
      </c>
      <c r="C11" s="387">
        <v>0</v>
      </c>
      <c r="D11" s="388">
        <v>0</v>
      </c>
      <c r="E11" s="388">
        <v>0</v>
      </c>
      <c r="F11" s="389">
        <v>0</v>
      </c>
      <c r="G11" s="389">
        <f>+F11</f>
        <v>0</v>
      </c>
      <c r="H11" s="62" t="s">
        <v>0</v>
      </c>
    </row>
    <row r="12" spans="1:8" ht="24" customHeight="1">
      <c r="A12" s="390" t="s">
        <v>121</v>
      </c>
      <c r="B12" s="22"/>
      <c r="C12" s="72">
        <f>SUM(C11:C11)</f>
        <v>0</v>
      </c>
      <c r="D12" s="73">
        <f>SUM(D11:D11)</f>
        <v>0</v>
      </c>
      <c r="E12" s="73">
        <f>SUM(E11:E11)</f>
        <v>0</v>
      </c>
      <c r="F12" s="25">
        <f>SUM(F11:F11)</f>
        <v>0</v>
      </c>
      <c r="G12" s="26">
        <f>SUM(G11)</f>
        <v>0</v>
      </c>
      <c r="H12" s="62" t="s">
        <v>0</v>
      </c>
    </row>
    <row r="13" spans="1:8" ht="18.75" customHeight="1">
      <c r="A13" s="507" t="s">
        <v>5</v>
      </c>
      <c r="B13" s="499" t="s">
        <v>13</v>
      </c>
      <c r="C13" s="504" t="s">
        <v>203</v>
      </c>
      <c r="D13" s="505"/>
      <c r="E13" s="505"/>
      <c r="F13" s="506"/>
      <c r="G13" s="499" t="s">
        <v>111</v>
      </c>
      <c r="H13" s="62" t="s">
        <v>0</v>
      </c>
    </row>
    <row r="14" spans="1:8" ht="18.75" customHeight="1">
      <c r="A14" s="508"/>
      <c r="B14" s="501"/>
      <c r="C14" s="23" t="s">
        <v>127</v>
      </c>
      <c r="D14" s="23" t="s">
        <v>4</v>
      </c>
      <c r="E14" s="23" t="s">
        <v>36</v>
      </c>
      <c r="F14" s="24" t="s">
        <v>129</v>
      </c>
      <c r="G14" s="501"/>
      <c r="H14" s="62" t="s">
        <v>0</v>
      </c>
    </row>
    <row r="15" spans="1:8" ht="27.75" customHeight="1">
      <c r="A15" s="382" t="s">
        <v>201</v>
      </c>
      <c r="B15" s="382" t="s">
        <v>202</v>
      </c>
      <c r="C15" s="129">
        <v>0</v>
      </c>
      <c r="D15" s="70">
        <v>0</v>
      </c>
      <c r="E15" s="70">
        <v>0</v>
      </c>
      <c r="F15" s="71">
        <v>-231</v>
      </c>
      <c r="G15" s="71">
        <f>+F15</f>
        <v>-231</v>
      </c>
      <c r="H15" s="62" t="s">
        <v>0</v>
      </c>
    </row>
    <row r="16" spans="1:8" ht="18.75" customHeight="1">
      <c r="A16" s="99" t="s">
        <v>111</v>
      </c>
      <c r="B16" s="100"/>
      <c r="C16" s="101">
        <f>SUM(C15:C15)</f>
        <v>0</v>
      </c>
      <c r="D16" s="102">
        <f>SUM(D15:D15)</f>
        <v>0</v>
      </c>
      <c r="E16" s="102">
        <f>SUM(E15:E15)</f>
        <v>0</v>
      </c>
      <c r="F16" s="103">
        <f>SUM(F15:F15)</f>
        <v>-231</v>
      </c>
      <c r="G16" s="104">
        <f>SUM(G15:G15)</f>
        <v>-231</v>
      </c>
      <c r="H16" s="62" t="s">
        <v>15</v>
      </c>
    </row>
    <row r="17" spans="1:8" ht="18.75" customHeight="1">
      <c r="A17" s="300"/>
      <c r="B17" s="31"/>
      <c r="C17" s="73"/>
      <c r="D17" s="73"/>
      <c r="E17" s="73"/>
      <c r="F17" s="25"/>
      <c r="G17" s="25"/>
      <c r="H17" s="62"/>
    </row>
    <row r="18" spans="1:8" ht="28.5" customHeight="1">
      <c r="A18" s="301"/>
      <c r="B18" s="301"/>
      <c r="C18" s="486"/>
      <c r="D18" s="487"/>
      <c r="E18" s="487"/>
      <c r="F18" s="487"/>
      <c r="G18" s="301"/>
      <c r="H18" s="62"/>
    </row>
    <row r="19" spans="1:8" ht="15" customHeight="1">
      <c r="A19" s="41"/>
      <c r="B19" s="42"/>
      <c r="C19" s="42"/>
      <c r="D19" s="42"/>
      <c r="E19" s="42"/>
      <c r="F19" s="42"/>
      <c r="G19" s="48"/>
    </row>
    <row r="20" spans="1:8">
      <c r="A20" s="42"/>
      <c r="B20" s="42"/>
      <c r="C20" s="42"/>
      <c r="D20" s="42"/>
      <c r="E20" s="42"/>
      <c r="F20" s="42"/>
    </row>
  </sheetData>
  <customSheetViews>
    <customSheetView guid="{876ED119-203C-4A69-AD39-78E4A88153F8}" fitToPage="1" printArea="1" topLeftCell="A8">
      <selection activeCell="B21" sqref="B21"/>
      <pageMargins left="0.75" right="0.75" top="1" bottom="1" header="0.5" footer="0.5"/>
      <printOptions horizontalCentered="1"/>
      <pageSetup orientation="landscape" r:id="rId1"/>
      <headerFooter alignWithMargins="0">
        <oddFooter>&amp;C&amp;"Times New Roman,Regular"Exhibit C - Program Increases/Offsets By Decision Unit</oddFooter>
      </headerFooter>
    </customSheetView>
    <customSheetView guid="{12C66D54-5067-4346-818B-6EAB1C8A9183}" scale="75" showPageBreaks="1" fitToPage="1" printArea="1" view="pageBreakPreview">
      <selection activeCell="A6" sqref="A6:S6"/>
      <pageMargins left="0.75" right="0.75" top="1" bottom="1" header="0.5" footer="0.5"/>
      <printOptions horizontalCentered="1"/>
      <pageSetup scale="69" orientation="landscape" r:id="rId2"/>
      <headerFooter alignWithMargins="0">
        <oddFooter>&amp;C&amp;"Times New Roman,Regular"Exhibit C - Program Increases/Offsets By Decision Unit</oddFooter>
      </headerFooter>
    </customSheetView>
    <customSheetView guid="{4148B88B-8ED7-4FDE-9459-DEB244AD0552}" scale="75" showPageBreaks="1" fitToPage="1" printArea="1" view="pageBreakPreview">
      <selection activeCell="A6" sqref="A6:S6"/>
      <pageMargins left="0.75" right="0.75" top="1" bottom="1" header="0.5" footer="0.5"/>
      <printOptions horizontalCentered="1"/>
      <pageSetup scale="69" orientation="landscape" r:id="rId3"/>
      <headerFooter alignWithMargins="0">
        <oddFooter>&amp;C&amp;"Times New Roman,Regular"Exhibit C - Program Increases/Offsets By Decision Unit</oddFooter>
      </headerFooter>
    </customSheetView>
    <customSheetView guid="{56C0A34E-45B4-448B-85E5-70B3A8E63333}" scale="75" showPageBreaks="1" fitToPage="1" printArea="1" view="pageBreakPreview">
      <selection activeCell="J27" sqref="J27"/>
      <pageMargins left="0.75" right="0.75" top="1" bottom="1" header="0.5" footer="0.5"/>
      <printOptions horizontalCentered="1"/>
      <pageSetup scale="69" orientation="landscape" r:id="rId4"/>
      <headerFooter alignWithMargins="0">
        <oddFooter>&amp;C&amp;"Times New Roman,Regular"Exhibit C - Program Increases/Offsets By Decision Unit</oddFooter>
      </headerFooter>
    </customSheetView>
    <customSheetView guid="{3118AF25-8423-420A-806A-487665220C68}" scale="75" showPageBreaks="1" fitToPage="1" printArea="1" view="pageBreakPreview">
      <selection activeCell="D16" sqref="D16"/>
      <pageMargins left="0.75" right="0.75" top="1" bottom="1" header="0.5" footer="0.5"/>
      <printOptions horizontalCentered="1"/>
      <pageSetup scale="69" orientation="landscape" r:id="rId5"/>
      <headerFooter alignWithMargins="0">
        <oddFooter>&amp;C&amp;"Times New Roman,Regular"Exhibit C - Program Increases/Offsets By Decision Unit</oddFooter>
      </headerFooter>
    </customSheetView>
    <customSheetView guid="{D5B3A194-7610-4318-AAE5-AAC44D793A20}" scale="75" showPageBreaks="1" fitToPage="1" printArea="1" hiddenRows="1" hiddenColumns="1" view="pageBreakPreview">
      <selection activeCell="A24" sqref="A24:S24"/>
      <pageMargins left="0.75" right="0.75" top="1" bottom="1" header="0.5" footer="0.5"/>
      <printOptions horizontalCentered="1"/>
      <pageSetup orientation="landscape" r:id="rId6"/>
      <headerFooter alignWithMargins="0">
        <oddFooter>&amp;C&amp;"Times New Roman,Regular"Exhibit C - Program Increases/Offsets By Decision Unit</oddFooter>
      </headerFooter>
    </customSheetView>
  </customSheetViews>
  <mergeCells count="17">
    <mergeCell ref="A13:A14"/>
    <mergeCell ref="C18:F18"/>
    <mergeCell ref="A1:G1"/>
    <mergeCell ref="A4:G4"/>
    <mergeCell ref="A5:G5"/>
    <mergeCell ref="A6:G6"/>
    <mergeCell ref="A2:G2"/>
    <mergeCell ref="A3:G3"/>
    <mergeCell ref="A7:G7"/>
    <mergeCell ref="A8:G8"/>
    <mergeCell ref="G9:G10"/>
    <mergeCell ref="G13:G14"/>
    <mergeCell ref="A9:A10"/>
    <mergeCell ref="C9:F9"/>
    <mergeCell ref="B9:B10"/>
    <mergeCell ref="C13:F13"/>
    <mergeCell ref="B13:B14"/>
  </mergeCells>
  <phoneticPr fontId="18" type="noConversion"/>
  <printOptions horizontalCentered="1"/>
  <pageMargins left="0.75" right="0.75" top="1" bottom="1" header="0.5" footer="0.5"/>
  <pageSetup orientation="landscape" r:id="rId7"/>
  <headerFooter alignWithMargins="0">
    <oddFooter>&amp;C&amp;"Times New Roman,Regular"Exhibit C - Program Increases/Offsets By Decision Unit</oddFooter>
  </headerFooter>
</worksheet>
</file>

<file path=xl/worksheets/sheet4.xml><?xml version="1.0" encoding="utf-8"?>
<worksheet xmlns="http://schemas.openxmlformats.org/spreadsheetml/2006/main" xmlns:r="http://schemas.openxmlformats.org/officeDocument/2006/relationships">
  <sheetPr codeName="Sheet9">
    <pageSetUpPr autoPageBreaks="0"/>
  </sheetPr>
  <dimension ref="A1:T43"/>
  <sheetViews>
    <sheetView zoomScale="70" zoomScaleNormal="100" zoomScaleSheetLayoutView="70" workbookViewId="0">
      <selection activeCell="A8" sqref="A8"/>
    </sheetView>
  </sheetViews>
  <sheetFormatPr defaultColWidth="8.88671875" defaultRowHeight="12.75"/>
  <cols>
    <col min="1" max="1" width="53.88671875" style="227" customWidth="1"/>
    <col min="2" max="2" width="1.21875" style="227" customWidth="1"/>
    <col min="3" max="3" width="10.77734375" style="227" customWidth="1"/>
    <col min="4" max="4" width="11" style="227" customWidth="1"/>
    <col min="5" max="5" width="1.21875" style="227" customWidth="1"/>
    <col min="6" max="7" width="11.21875" style="227" customWidth="1"/>
    <col min="8" max="8" width="1.21875" style="227" customWidth="1"/>
    <col min="9" max="16" width="10.77734375" style="227" customWidth="1"/>
    <col min="17" max="17" width="1.88671875" style="227" customWidth="1"/>
    <col min="18" max="16384" width="8.88671875" style="227"/>
  </cols>
  <sheetData>
    <row r="1" spans="1:20" ht="20.25">
      <c r="A1" s="523" t="s">
        <v>155</v>
      </c>
      <c r="B1" s="524"/>
      <c r="C1" s="524"/>
      <c r="D1" s="524"/>
      <c r="E1" s="524"/>
      <c r="F1" s="524"/>
      <c r="G1" s="524"/>
      <c r="H1" s="524"/>
      <c r="I1" s="524"/>
      <c r="J1" s="524"/>
      <c r="K1" s="524"/>
      <c r="L1" s="524"/>
      <c r="M1" s="524"/>
      <c r="N1" s="524"/>
      <c r="O1" s="524"/>
      <c r="P1" s="524"/>
      <c r="Q1" s="225" t="s">
        <v>0</v>
      </c>
      <c r="R1" s="226"/>
      <c r="S1" s="226"/>
    </row>
    <row r="2" spans="1:20" ht="19.149999999999999" customHeight="1">
      <c r="A2" s="228"/>
      <c r="Q2" s="225" t="s">
        <v>0</v>
      </c>
      <c r="T2" s="225"/>
    </row>
    <row r="3" spans="1:20" ht="15.75">
      <c r="A3" s="525" t="s">
        <v>138</v>
      </c>
      <c r="B3" s="526"/>
      <c r="C3" s="526"/>
      <c r="D3" s="526"/>
      <c r="E3" s="526"/>
      <c r="F3" s="526"/>
      <c r="G3" s="526"/>
      <c r="H3" s="526"/>
      <c r="I3" s="526"/>
      <c r="J3" s="526"/>
      <c r="K3" s="526"/>
      <c r="L3" s="526"/>
      <c r="M3" s="526"/>
      <c r="N3" s="526"/>
      <c r="O3" s="526"/>
      <c r="P3" s="526"/>
      <c r="Q3" s="225" t="s">
        <v>0</v>
      </c>
      <c r="R3" s="37"/>
      <c r="S3" s="37"/>
      <c r="T3" s="225"/>
    </row>
    <row r="4" spans="1:20" ht="15.75">
      <c r="A4" s="527" t="str">
        <f>'B. Summary of Requirements '!A5:X5</f>
        <v xml:space="preserve"> Office of the Solicitor General</v>
      </c>
      <c r="B4" s="526"/>
      <c r="C4" s="526"/>
      <c r="D4" s="526"/>
      <c r="E4" s="526"/>
      <c r="F4" s="526"/>
      <c r="G4" s="526"/>
      <c r="H4" s="526"/>
      <c r="I4" s="526"/>
      <c r="J4" s="526"/>
      <c r="K4" s="526"/>
      <c r="L4" s="526"/>
      <c r="M4" s="526"/>
      <c r="N4" s="526"/>
      <c r="O4" s="526"/>
      <c r="P4" s="526"/>
      <c r="Q4" s="225" t="s">
        <v>0</v>
      </c>
      <c r="R4" s="35"/>
      <c r="S4" s="35"/>
    </row>
    <row r="5" spans="1:20" ht="15">
      <c r="A5" s="528" t="s">
        <v>109</v>
      </c>
      <c r="B5" s="526"/>
      <c r="C5" s="526"/>
      <c r="D5" s="526"/>
      <c r="E5" s="526"/>
      <c r="F5" s="526"/>
      <c r="G5" s="526"/>
      <c r="H5" s="526"/>
      <c r="I5" s="526"/>
      <c r="J5" s="526"/>
      <c r="K5" s="526"/>
      <c r="L5" s="526"/>
      <c r="M5" s="526"/>
      <c r="N5" s="526"/>
      <c r="O5" s="526"/>
      <c r="P5" s="526"/>
      <c r="Q5" s="225" t="s">
        <v>0</v>
      </c>
      <c r="R5" s="37"/>
      <c r="S5" s="37"/>
      <c r="T5" s="225"/>
    </row>
    <row r="6" spans="1:20">
      <c r="Q6" s="225" t="s">
        <v>0</v>
      </c>
      <c r="T6" s="225"/>
    </row>
    <row r="7" spans="1:20" ht="13.5" thickBot="1">
      <c r="Q7" s="225" t="s">
        <v>0</v>
      </c>
      <c r="T7" s="225"/>
    </row>
    <row r="8" spans="1:20" ht="37.5" customHeight="1">
      <c r="A8" s="229"/>
      <c r="B8" s="230"/>
      <c r="C8" s="513" t="s">
        <v>182</v>
      </c>
      <c r="D8" s="514"/>
      <c r="E8" s="231"/>
      <c r="F8" s="513" t="s">
        <v>178</v>
      </c>
      <c r="G8" s="514"/>
      <c r="H8" s="231"/>
      <c r="I8" s="517" t="s">
        <v>160</v>
      </c>
      <c r="J8" s="514"/>
      <c r="K8" s="518">
        <v>2013</v>
      </c>
      <c r="L8" s="519"/>
      <c r="M8" s="519"/>
      <c r="N8" s="520"/>
      <c r="O8" s="517" t="s">
        <v>166</v>
      </c>
      <c r="P8" s="514"/>
      <c r="Q8" s="225" t="s">
        <v>0</v>
      </c>
      <c r="S8" s="232"/>
      <c r="T8" s="225"/>
    </row>
    <row r="9" spans="1:20" ht="14.25" customHeight="1">
      <c r="A9" s="230"/>
      <c r="B9" s="230"/>
      <c r="C9" s="529"/>
      <c r="D9" s="530"/>
      <c r="E9" s="231"/>
      <c r="F9" s="515"/>
      <c r="G9" s="516"/>
      <c r="H9" s="231"/>
      <c r="I9" s="515"/>
      <c r="J9" s="516"/>
      <c r="K9" s="521" t="s">
        <v>130</v>
      </c>
      <c r="L9" s="522"/>
      <c r="M9" s="510" t="s">
        <v>139</v>
      </c>
      <c r="N9" s="506"/>
      <c r="O9" s="515"/>
      <c r="P9" s="516"/>
      <c r="Q9" s="225" t="s">
        <v>0</v>
      </c>
      <c r="S9" s="232"/>
      <c r="T9" s="225"/>
    </row>
    <row r="10" spans="1:20" hidden="1">
      <c r="A10" s="511" t="s">
        <v>140</v>
      </c>
      <c r="B10" s="230"/>
      <c r="C10" s="233"/>
      <c r="D10" s="234"/>
      <c r="E10" s="235"/>
      <c r="F10" s="233"/>
      <c r="G10" s="234"/>
      <c r="H10" s="235"/>
      <c r="I10" s="233"/>
      <c r="J10" s="234"/>
      <c r="K10" s="233"/>
      <c r="L10" s="234"/>
      <c r="M10" s="236"/>
      <c r="N10" s="234"/>
      <c r="O10" s="233"/>
      <c r="P10" s="234"/>
      <c r="Q10" s="225" t="s">
        <v>0</v>
      </c>
      <c r="S10" s="236"/>
      <c r="T10" s="225"/>
    </row>
    <row r="11" spans="1:20" ht="25.5">
      <c r="A11" s="512"/>
      <c r="B11" s="230"/>
      <c r="C11" s="237" t="s">
        <v>141</v>
      </c>
      <c r="D11" s="238" t="s">
        <v>142</v>
      </c>
      <c r="E11" s="235"/>
      <c r="F11" s="237" t="s">
        <v>141</v>
      </c>
      <c r="G11" s="238" t="s">
        <v>142</v>
      </c>
      <c r="H11" s="235"/>
      <c r="I11" s="237" t="s">
        <v>141</v>
      </c>
      <c r="J11" s="238" t="s">
        <v>142</v>
      </c>
      <c r="K11" s="237" t="s">
        <v>141</v>
      </c>
      <c r="L11" s="238" t="s">
        <v>142</v>
      </c>
      <c r="M11" s="237" t="s">
        <v>141</v>
      </c>
      <c r="N11" s="238" t="s">
        <v>142</v>
      </c>
      <c r="O11" s="237" t="s">
        <v>141</v>
      </c>
      <c r="P11" s="238" t="s">
        <v>142</v>
      </c>
      <c r="Q11" s="225" t="s">
        <v>0</v>
      </c>
      <c r="S11" s="239"/>
      <c r="T11" s="225"/>
    </row>
    <row r="12" spans="1:20" hidden="1">
      <c r="A12" s="240"/>
      <c r="B12" s="230"/>
      <c r="C12" s="241"/>
      <c r="D12" s="242"/>
      <c r="E12" s="243"/>
      <c r="F12" s="241"/>
      <c r="G12" s="242"/>
      <c r="H12" s="243"/>
      <c r="I12" s="241"/>
      <c r="J12" s="242"/>
      <c r="K12" s="241"/>
      <c r="L12" s="244"/>
      <c r="M12" s="245"/>
      <c r="N12" s="242"/>
      <c r="O12" s="241"/>
      <c r="P12" s="242"/>
      <c r="Q12" s="225" t="s">
        <v>0</v>
      </c>
      <c r="S12" s="246"/>
      <c r="T12" s="225"/>
    </row>
    <row r="13" spans="1:20" ht="25.5" hidden="1">
      <c r="A13" s="349" t="s">
        <v>196</v>
      </c>
      <c r="B13" s="230"/>
      <c r="C13" s="241"/>
      <c r="D13" s="248"/>
      <c r="E13" s="243"/>
      <c r="F13" s="241"/>
      <c r="G13" s="248"/>
      <c r="H13" s="243"/>
      <c r="I13" s="241"/>
      <c r="J13" s="248"/>
      <c r="K13" s="241"/>
      <c r="L13" s="244"/>
      <c r="M13" s="241"/>
      <c r="N13" s="248"/>
      <c r="O13" s="241"/>
      <c r="P13" s="248"/>
      <c r="Q13" s="225" t="s">
        <v>0</v>
      </c>
      <c r="S13" s="249"/>
      <c r="T13" s="225"/>
    </row>
    <row r="14" spans="1:20" hidden="1">
      <c r="A14" s="351" t="s">
        <v>143</v>
      </c>
      <c r="B14" s="230"/>
      <c r="C14" s="241"/>
      <c r="D14" s="248"/>
      <c r="E14" s="243"/>
      <c r="F14" s="241"/>
      <c r="G14" s="248"/>
      <c r="H14" s="243"/>
      <c r="I14" s="241">
        <f>+F14+C14</f>
        <v>0</v>
      </c>
      <c r="J14" s="242">
        <f>+G14+D14</f>
        <v>0</v>
      </c>
      <c r="K14" s="241"/>
      <c r="L14" s="244"/>
      <c r="M14" s="241"/>
      <c r="N14" s="248"/>
      <c r="O14" s="241">
        <f t="shared" ref="O14:P16" si="0">+I14+K14+M14</f>
        <v>0</v>
      </c>
      <c r="P14" s="242">
        <f t="shared" si="0"/>
        <v>0</v>
      </c>
      <c r="Q14" s="225" t="s">
        <v>0</v>
      </c>
      <c r="S14" s="249"/>
      <c r="T14" s="225"/>
    </row>
    <row r="15" spans="1:20" hidden="1">
      <c r="A15" s="350" t="s">
        <v>184</v>
      </c>
      <c r="B15" s="230"/>
      <c r="C15" s="241"/>
      <c r="D15" s="248"/>
      <c r="E15" s="243"/>
      <c r="F15" s="241"/>
      <c r="G15" s="248"/>
      <c r="H15" s="243"/>
      <c r="I15" s="241">
        <f t="shared" ref="I15:J16" si="1">+F15+C15</f>
        <v>0</v>
      </c>
      <c r="J15" s="242">
        <f t="shared" si="1"/>
        <v>0</v>
      </c>
      <c r="K15" s="241"/>
      <c r="L15" s="244"/>
      <c r="M15" s="241"/>
      <c r="N15" s="248"/>
      <c r="O15" s="241">
        <f t="shared" si="0"/>
        <v>0</v>
      </c>
      <c r="P15" s="242">
        <f t="shared" si="0"/>
        <v>0</v>
      </c>
      <c r="Q15" s="225" t="s">
        <v>0</v>
      </c>
      <c r="S15" s="249"/>
      <c r="T15" s="225"/>
    </row>
    <row r="16" spans="1:20" ht="13.5" hidden="1" customHeight="1">
      <c r="A16" s="351" t="s">
        <v>185</v>
      </c>
      <c r="B16" s="250"/>
      <c r="C16" s="354"/>
      <c r="D16" s="355"/>
      <c r="E16" s="251"/>
      <c r="F16" s="354"/>
      <c r="G16" s="355"/>
      <c r="H16" s="252"/>
      <c r="I16" s="241">
        <f t="shared" si="1"/>
        <v>0</v>
      </c>
      <c r="J16" s="242">
        <f t="shared" si="1"/>
        <v>0</v>
      </c>
      <c r="K16" s="354"/>
      <c r="L16" s="356"/>
      <c r="M16" s="354"/>
      <c r="N16" s="355"/>
      <c r="O16" s="354">
        <f t="shared" si="0"/>
        <v>0</v>
      </c>
      <c r="P16" s="355">
        <f t="shared" si="0"/>
        <v>0</v>
      </c>
      <c r="Q16" s="225" t="s">
        <v>0</v>
      </c>
      <c r="S16" s="253"/>
      <c r="T16" s="225"/>
    </row>
    <row r="17" spans="1:20" s="255" customFormat="1" hidden="1">
      <c r="A17" s="352" t="s">
        <v>144</v>
      </c>
      <c r="B17" s="247"/>
      <c r="C17" s="260">
        <f>SUM(C14:C16)</f>
        <v>0</v>
      </c>
      <c r="D17" s="357">
        <f>SUM(D14:D16)</f>
        <v>0</v>
      </c>
      <c r="E17" s="358"/>
      <c r="F17" s="260">
        <f>SUM(F14:F16)</f>
        <v>0</v>
      </c>
      <c r="G17" s="357">
        <f>SUM(G14:G16)</f>
        <v>0</v>
      </c>
      <c r="H17" s="359"/>
      <c r="I17" s="260">
        <f t="shared" ref="I17:P17" si="2">SUM(I14:I16)</f>
        <v>0</v>
      </c>
      <c r="J17" s="357">
        <f t="shared" si="2"/>
        <v>0</v>
      </c>
      <c r="K17" s="260">
        <f t="shared" si="2"/>
        <v>0</v>
      </c>
      <c r="L17" s="357">
        <f t="shared" si="2"/>
        <v>0</v>
      </c>
      <c r="M17" s="260">
        <f t="shared" si="2"/>
        <v>0</v>
      </c>
      <c r="N17" s="357">
        <f t="shared" si="2"/>
        <v>0</v>
      </c>
      <c r="O17" s="260">
        <f t="shared" si="2"/>
        <v>0</v>
      </c>
      <c r="P17" s="357">
        <f t="shared" si="2"/>
        <v>0</v>
      </c>
      <c r="Q17" s="225" t="s">
        <v>0</v>
      </c>
      <c r="R17" s="227"/>
      <c r="S17" s="254"/>
      <c r="T17" s="225"/>
    </row>
    <row r="18" spans="1:20">
      <c r="A18" s="353"/>
      <c r="B18" s="230"/>
      <c r="C18" s="241"/>
      <c r="D18" s="242"/>
      <c r="E18" s="256"/>
      <c r="F18" s="241"/>
      <c r="G18" s="242"/>
      <c r="H18" s="256"/>
      <c r="I18" s="241"/>
      <c r="J18" s="242"/>
      <c r="K18" s="241"/>
      <c r="L18" s="244"/>
      <c r="M18" s="241"/>
      <c r="N18" s="242"/>
      <c r="O18" s="241"/>
      <c r="P18" s="242"/>
      <c r="Q18" s="225" t="s">
        <v>0</v>
      </c>
      <c r="S18" s="246"/>
      <c r="T18" s="225"/>
    </row>
    <row r="19" spans="1:20" ht="25.5">
      <c r="A19" s="349" t="s">
        <v>197</v>
      </c>
      <c r="B19" s="230"/>
      <c r="C19" s="241"/>
      <c r="D19" s="242"/>
      <c r="E19" s="257"/>
      <c r="F19" s="241"/>
      <c r="G19" s="242"/>
      <c r="H19" s="257"/>
      <c r="I19" s="241"/>
      <c r="J19" s="242"/>
      <c r="K19" s="241"/>
      <c r="L19" s="244"/>
      <c r="M19" s="241"/>
      <c r="N19" s="242"/>
      <c r="O19" s="258"/>
      <c r="P19" s="259"/>
      <c r="Q19" s="225" t="s">
        <v>0</v>
      </c>
      <c r="S19" s="246"/>
      <c r="T19" s="225"/>
    </row>
    <row r="20" spans="1:20">
      <c r="A20" s="351" t="s">
        <v>186</v>
      </c>
      <c r="B20" s="230"/>
      <c r="C20" s="241"/>
      <c r="D20" s="242"/>
      <c r="E20" s="257"/>
      <c r="F20" s="241"/>
      <c r="G20" s="242"/>
      <c r="H20" s="257"/>
      <c r="I20" s="241">
        <f t="shared" ref="I20:J24" si="3">+F20+C20</f>
        <v>0</v>
      </c>
      <c r="J20" s="242">
        <f t="shared" si="3"/>
        <v>0</v>
      </c>
      <c r="K20" s="241"/>
      <c r="L20" s="244"/>
      <c r="M20" s="241"/>
      <c r="N20" s="242"/>
      <c r="O20" s="241">
        <f t="shared" ref="O20:P25" si="4">+I20+K20+M20</f>
        <v>0</v>
      </c>
      <c r="P20" s="242">
        <f t="shared" si="4"/>
        <v>0</v>
      </c>
      <c r="Q20" s="225" t="s">
        <v>0</v>
      </c>
      <c r="S20" s="246"/>
      <c r="T20" s="225"/>
    </row>
    <row r="21" spans="1:20" ht="31.5" customHeight="1">
      <c r="A21" s="350" t="s">
        <v>191</v>
      </c>
      <c r="B21" s="230"/>
      <c r="C21" s="241"/>
      <c r="D21" s="242"/>
      <c r="E21" s="257"/>
      <c r="F21" s="241"/>
      <c r="G21" s="242"/>
      <c r="H21" s="257"/>
      <c r="I21" s="241">
        <f t="shared" si="3"/>
        <v>0</v>
      </c>
      <c r="J21" s="242">
        <f t="shared" si="3"/>
        <v>0</v>
      </c>
      <c r="K21" s="241"/>
      <c r="L21" s="244"/>
      <c r="M21" s="241"/>
      <c r="N21" s="242"/>
      <c r="O21" s="241">
        <f t="shared" si="4"/>
        <v>0</v>
      </c>
      <c r="P21" s="242">
        <f t="shared" si="4"/>
        <v>0</v>
      </c>
      <c r="Q21" s="225" t="s">
        <v>0</v>
      </c>
      <c r="S21" s="246"/>
      <c r="T21" s="225"/>
    </row>
    <row r="22" spans="1:20" ht="25.5">
      <c r="A22" s="350" t="s">
        <v>190</v>
      </c>
      <c r="B22" s="230"/>
      <c r="C22" s="241"/>
      <c r="D22" s="242"/>
      <c r="E22" s="257"/>
      <c r="F22" s="241"/>
      <c r="G22" s="242"/>
      <c r="H22" s="257"/>
      <c r="I22" s="241">
        <f t="shared" si="3"/>
        <v>0</v>
      </c>
      <c r="J22" s="242">
        <f t="shared" si="3"/>
        <v>0</v>
      </c>
      <c r="K22" s="241"/>
      <c r="L22" s="244"/>
      <c r="M22" s="241"/>
      <c r="N22" s="242"/>
      <c r="O22" s="241">
        <f t="shared" si="4"/>
        <v>0</v>
      </c>
      <c r="P22" s="242">
        <f t="shared" si="4"/>
        <v>0</v>
      </c>
      <c r="Q22" s="225" t="s">
        <v>0</v>
      </c>
      <c r="S22" s="246"/>
      <c r="T22" s="225"/>
    </row>
    <row r="23" spans="1:20">
      <c r="A23" s="350" t="s">
        <v>187</v>
      </c>
      <c r="B23" s="230"/>
      <c r="C23" s="241"/>
      <c r="D23" s="242"/>
      <c r="E23" s="257"/>
      <c r="F23" s="241"/>
      <c r="G23" s="242"/>
      <c r="H23" s="257"/>
      <c r="I23" s="241">
        <f t="shared" si="3"/>
        <v>0</v>
      </c>
      <c r="J23" s="242">
        <f t="shared" si="3"/>
        <v>0</v>
      </c>
      <c r="K23" s="241"/>
      <c r="L23" s="244"/>
      <c r="M23" s="241"/>
      <c r="N23" s="242"/>
      <c r="O23" s="241">
        <f t="shared" si="4"/>
        <v>0</v>
      </c>
      <c r="P23" s="242">
        <f t="shared" si="4"/>
        <v>0</v>
      </c>
      <c r="Q23" s="225" t="s">
        <v>0</v>
      </c>
      <c r="S23" s="246"/>
      <c r="T23" s="225"/>
    </row>
    <row r="24" spans="1:20">
      <c r="A24" s="351" t="s">
        <v>188</v>
      </c>
      <c r="B24" s="230"/>
      <c r="C24" s="241"/>
      <c r="D24" s="242"/>
      <c r="E24" s="257"/>
      <c r="F24" s="241"/>
      <c r="G24" s="242"/>
      <c r="H24" s="257"/>
      <c r="I24" s="241">
        <f t="shared" si="3"/>
        <v>0</v>
      </c>
      <c r="J24" s="242">
        <f t="shared" si="3"/>
        <v>0</v>
      </c>
      <c r="K24" s="241"/>
      <c r="L24" s="244"/>
      <c r="M24" s="241"/>
      <c r="N24" s="242"/>
      <c r="O24" s="241">
        <f t="shared" si="4"/>
        <v>0</v>
      </c>
      <c r="P24" s="242">
        <f t="shared" si="4"/>
        <v>0</v>
      </c>
      <c r="Q24" s="225" t="s">
        <v>0</v>
      </c>
      <c r="S24" s="246"/>
      <c r="T24" s="225"/>
    </row>
    <row r="25" spans="1:20">
      <c r="A25" s="350" t="s">
        <v>189</v>
      </c>
      <c r="B25" s="230"/>
      <c r="C25" s="241">
        <v>49</v>
      </c>
      <c r="D25" s="242">
        <v>10725</v>
      </c>
      <c r="E25" s="257"/>
      <c r="F25" s="241">
        <v>49</v>
      </c>
      <c r="G25" s="242">
        <v>10724</v>
      </c>
      <c r="H25" s="257"/>
      <c r="I25" s="241">
        <v>49</v>
      </c>
      <c r="J25" s="242">
        <v>11036</v>
      </c>
      <c r="K25" s="241">
        <v>0</v>
      </c>
      <c r="L25" s="244">
        <v>0</v>
      </c>
      <c r="M25" s="241"/>
      <c r="N25" s="242">
        <v>-231</v>
      </c>
      <c r="O25" s="241">
        <f t="shared" si="4"/>
        <v>49</v>
      </c>
      <c r="P25" s="242">
        <f t="shared" si="4"/>
        <v>10805</v>
      </c>
      <c r="Q25" s="225" t="s">
        <v>0</v>
      </c>
      <c r="R25" s="246"/>
      <c r="S25" s="246"/>
      <c r="T25" s="225"/>
    </row>
    <row r="26" spans="1:20">
      <c r="A26" s="350"/>
      <c r="B26" s="230"/>
      <c r="C26" s="241"/>
      <c r="D26" s="242"/>
      <c r="E26" s="257"/>
      <c r="F26" s="241"/>
      <c r="G26" s="242"/>
      <c r="H26" s="257"/>
      <c r="I26" s="241"/>
      <c r="J26" s="242"/>
      <c r="K26" s="241"/>
      <c r="L26" s="244"/>
      <c r="M26" s="241"/>
      <c r="N26" s="242"/>
      <c r="O26" s="241"/>
      <c r="P26" s="242"/>
      <c r="Q26" s="225"/>
      <c r="R26" s="246"/>
      <c r="S26" s="246"/>
      <c r="T26" s="225"/>
    </row>
    <row r="27" spans="1:20">
      <c r="A27" s="352" t="s">
        <v>145</v>
      </c>
      <c r="B27" s="247"/>
      <c r="C27" s="260">
        <f>SUM(C20:C25)</f>
        <v>49</v>
      </c>
      <c r="D27" s="357">
        <f>SUM(D20:D25)</f>
        <v>10725</v>
      </c>
      <c r="E27" s="360"/>
      <c r="F27" s="260">
        <f>SUM(F20:F25)</f>
        <v>49</v>
      </c>
      <c r="G27" s="357">
        <f>SUM(G22:G25)</f>
        <v>10724</v>
      </c>
      <c r="H27" s="361"/>
      <c r="I27" s="260">
        <f t="shared" ref="I27:P27" si="5">SUM(I20:I25)</f>
        <v>49</v>
      </c>
      <c r="J27" s="357">
        <f t="shared" si="5"/>
        <v>11036</v>
      </c>
      <c r="K27" s="260">
        <f t="shared" si="5"/>
        <v>0</v>
      </c>
      <c r="L27" s="362">
        <f t="shared" si="5"/>
        <v>0</v>
      </c>
      <c r="M27" s="260">
        <f t="shared" si="5"/>
        <v>0</v>
      </c>
      <c r="N27" s="357">
        <f t="shared" si="5"/>
        <v>-231</v>
      </c>
      <c r="O27" s="260">
        <f t="shared" si="5"/>
        <v>49</v>
      </c>
      <c r="P27" s="357">
        <f t="shared" si="5"/>
        <v>10805</v>
      </c>
      <c r="Q27" s="225" t="s">
        <v>0</v>
      </c>
      <c r="R27" s="254"/>
      <c r="S27" s="254"/>
      <c r="T27" s="225"/>
    </row>
    <row r="28" spans="1:20" ht="12.75" hidden="1" customHeight="1">
      <c r="A28" s="353"/>
      <c r="B28" s="230"/>
      <c r="C28" s="241"/>
      <c r="D28" s="242"/>
      <c r="E28" s="230"/>
      <c r="F28" s="241"/>
      <c r="G28" s="242"/>
      <c r="H28" s="230"/>
      <c r="I28" s="241"/>
      <c r="J28" s="242"/>
      <c r="K28" s="241"/>
      <c r="L28" s="244"/>
      <c r="M28" s="241"/>
      <c r="N28" s="242"/>
      <c r="O28" s="241"/>
      <c r="P28" s="242"/>
      <c r="Q28" s="225" t="s">
        <v>0</v>
      </c>
      <c r="R28" s="246"/>
      <c r="S28" s="246"/>
      <c r="T28" s="225"/>
    </row>
    <row r="29" spans="1:20" ht="39" hidden="1" customHeight="1">
      <c r="A29" s="349" t="s">
        <v>198</v>
      </c>
      <c r="B29" s="230"/>
      <c r="C29" s="241"/>
      <c r="D29" s="242"/>
      <c r="E29" s="243"/>
      <c r="F29" s="241"/>
      <c r="G29" s="242"/>
      <c r="H29" s="243"/>
      <c r="I29" s="241"/>
      <c r="J29" s="242"/>
      <c r="K29" s="241"/>
      <c r="L29" s="244"/>
      <c r="M29" s="241"/>
      <c r="N29" s="242"/>
      <c r="O29" s="241"/>
      <c r="P29" s="242"/>
      <c r="Q29" s="225" t="s">
        <v>0</v>
      </c>
      <c r="R29" s="246"/>
      <c r="S29" s="246"/>
      <c r="T29" s="225"/>
    </row>
    <row r="30" spans="1:20" ht="30" hidden="1" customHeight="1">
      <c r="A30" s="350" t="s">
        <v>192</v>
      </c>
      <c r="B30" s="230"/>
      <c r="C30" s="241"/>
      <c r="D30" s="242"/>
      <c r="E30" s="243"/>
      <c r="F30" s="241"/>
      <c r="G30" s="242"/>
      <c r="H30" s="243"/>
      <c r="I30" s="241">
        <f t="shared" ref="I30:J33" si="6">+F30+C30</f>
        <v>0</v>
      </c>
      <c r="J30" s="242">
        <f t="shared" si="6"/>
        <v>0</v>
      </c>
      <c r="K30" s="241"/>
      <c r="L30" s="244"/>
      <c r="M30" s="241"/>
      <c r="N30" s="242"/>
      <c r="O30" s="241">
        <f t="shared" ref="O30:P33" si="7">+I30+K30+M30</f>
        <v>0</v>
      </c>
      <c r="P30" s="242">
        <f t="shared" si="7"/>
        <v>0</v>
      </c>
      <c r="Q30" s="225" t="s">
        <v>0</v>
      </c>
      <c r="R30" s="246"/>
      <c r="S30" s="246"/>
      <c r="T30" s="225"/>
    </row>
    <row r="31" spans="1:20" ht="38.25" hidden="1" customHeight="1">
      <c r="A31" s="350" t="s">
        <v>193</v>
      </c>
      <c r="B31" s="230"/>
      <c r="C31" s="241"/>
      <c r="D31" s="242"/>
      <c r="E31" s="243"/>
      <c r="F31" s="241"/>
      <c r="G31" s="242"/>
      <c r="H31" s="243"/>
      <c r="I31" s="241">
        <f t="shared" si="6"/>
        <v>0</v>
      </c>
      <c r="J31" s="242">
        <f t="shared" si="6"/>
        <v>0</v>
      </c>
      <c r="K31" s="241"/>
      <c r="L31" s="244"/>
      <c r="M31" s="241"/>
      <c r="N31" s="242"/>
      <c r="O31" s="241">
        <f t="shared" si="7"/>
        <v>0</v>
      </c>
      <c r="P31" s="242">
        <f t="shared" si="7"/>
        <v>0</v>
      </c>
      <c r="Q31" s="225" t="s">
        <v>0</v>
      </c>
      <c r="R31" s="246"/>
      <c r="S31" s="246"/>
      <c r="T31" s="225"/>
    </row>
    <row r="32" spans="1:20" ht="42" hidden="1" customHeight="1">
      <c r="A32" s="350" t="s">
        <v>194</v>
      </c>
      <c r="B32" s="230"/>
      <c r="C32" s="241"/>
      <c r="D32" s="242"/>
      <c r="E32" s="243"/>
      <c r="F32" s="241"/>
      <c r="G32" s="242"/>
      <c r="H32" s="243"/>
      <c r="I32" s="241">
        <f t="shared" si="6"/>
        <v>0</v>
      </c>
      <c r="J32" s="242">
        <f t="shared" si="6"/>
        <v>0</v>
      </c>
      <c r="K32" s="241"/>
      <c r="L32" s="244"/>
      <c r="M32" s="241"/>
      <c r="N32" s="242"/>
      <c r="O32" s="241">
        <f t="shared" si="7"/>
        <v>0</v>
      </c>
      <c r="P32" s="242">
        <f t="shared" si="7"/>
        <v>0</v>
      </c>
      <c r="Q32" s="225" t="s">
        <v>0</v>
      </c>
      <c r="R32" s="246"/>
      <c r="S32" s="246"/>
      <c r="T32" s="225"/>
    </row>
    <row r="33" spans="1:20" ht="25.5" hidden="1" customHeight="1">
      <c r="A33" s="350" t="s">
        <v>195</v>
      </c>
      <c r="B33" s="230"/>
      <c r="C33" s="241"/>
      <c r="D33" s="242"/>
      <c r="E33" s="243"/>
      <c r="F33" s="241"/>
      <c r="G33" s="242"/>
      <c r="H33" s="243"/>
      <c r="I33" s="363">
        <f t="shared" si="6"/>
        <v>0</v>
      </c>
      <c r="J33" s="364">
        <f t="shared" si="6"/>
        <v>0</v>
      </c>
      <c r="K33" s="241"/>
      <c r="L33" s="244"/>
      <c r="M33" s="241"/>
      <c r="N33" s="242"/>
      <c r="O33" s="241">
        <f t="shared" si="7"/>
        <v>0</v>
      </c>
      <c r="P33" s="242">
        <f t="shared" si="7"/>
        <v>0</v>
      </c>
      <c r="Q33" s="225" t="s">
        <v>0</v>
      </c>
      <c r="R33" s="246"/>
      <c r="S33" s="246"/>
      <c r="T33" s="225"/>
    </row>
    <row r="34" spans="1:20" hidden="1">
      <c r="A34" s="352" t="s">
        <v>146</v>
      </c>
      <c r="B34" s="247"/>
      <c r="C34" s="260">
        <f>SUM(C30:C33)</f>
        <v>0</v>
      </c>
      <c r="D34" s="357">
        <f>SUM(D30:D33)</f>
        <v>0</v>
      </c>
      <c r="E34" s="358"/>
      <c r="F34" s="260">
        <f>SUM(F30:F33)</f>
        <v>0</v>
      </c>
      <c r="G34" s="357">
        <f>SUM(G30:G33)</f>
        <v>0</v>
      </c>
      <c r="H34" s="359"/>
      <c r="I34" s="260">
        <f t="shared" ref="I34:P34" si="8">SUM(I30:I33)</f>
        <v>0</v>
      </c>
      <c r="J34" s="357">
        <f t="shared" si="8"/>
        <v>0</v>
      </c>
      <c r="K34" s="260">
        <f t="shared" si="8"/>
        <v>0</v>
      </c>
      <c r="L34" s="362">
        <f t="shared" si="8"/>
        <v>0</v>
      </c>
      <c r="M34" s="260">
        <f t="shared" si="8"/>
        <v>0</v>
      </c>
      <c r="N34" s="357">
        <f t="shared" si="8"/>
        <v>0</v>
      </c>
      <c r="O34" s="260">
        <f t="shared" si="8"/>
        <v>0</v>
      </c>
      <c r="P34" s="357">
        <f t="shared" si="8"/>
        <v>0</v>
      </c>
      <c r="Q34" s="225" t="s">
        <v>0</v>
      </c>
      <c r="R34" s="254"/>
      <c r="S34" s="254"/>
      <c r="T34" s="225"/>
    </row>
    <row r="35" spans="1:20" ht="13.5" thickBot="1">
      <c r="A35" s="230"/>
      <c r="B35" s="230"/>
      <c r="C35" s="230"/>
      <c r="D35" s="230"/>
      <c r="E35" s="230"/>
      <c r="F35" s="230"/>
      <c r="G35" s="230"/>
      <c r="H35" s="230"/>
      <c r="I35" s="230"/>
      <c r="J35" s="230"/>
      <c r="K35" s="261"/>
      <c r="L35" s="261"/>
      <c r="M35" s="262"/>
      <c r="N35" s="230"/>
      <c r="O35" s="230"/>
      <c r="P35" s="230"/>
      <c r="Q35" s="225" t="s">
        <v>0</v>
      </c>
      <c r="R35" s="246"/>
      <c r="S35" s="246"/>
      <c r="T35" s="225"/>
    </row>
    <row r="36" spans="1:20" s="267" customFormat="1" ht="18.75" customHeight="1" thickBot="1">
      <c r="A36" s="263" t="s">
        <v>147</v>
      </c>
      <c r="B36" s="264"/>
      <c r="C36" s="260">
        <f>C17+C27+C34</f>
        <v>49</v>
      </c>
      <c r="D36" s="357">
        <f>D17+D27+D34</f>
        <v>10725</v>
      </c>
      <c r="E36" s="360"/>
      <c r="F36" s="260">
        <f>F17+F27+F34</f>
        <v>49</v>
      </c>
      <c r="G36" s="357">
        <f>G17+G27+G34</f>
        <v>10724</v>
      </c>
      <c r="H36" s="361"/>
      <c r="I36" s="260">
        <f t="shared" ref="I36:P36" si="9">I17+I27+I34</f>
        <v>49</v>
      </c>
      <c r="J36" s="357">
        <f t="shared" si="9"/>
        <v>11036</v>
      </c>
      <c r="K36" s="260">
        <f t="shared" si="9"/>
        <v>0</v>
      </c>
      <c r="L36" s="362">
        <f t="shared" si="9"/>
        <v>0</v>
      </c>
      <c r="M36" s="260">
        <f t="shared" si="9"/>
        <v>0</v>
      </c>
      <c r="N36" s="357">
        <f t="shared" si="9"/>
        <v>-231</v>
      </c>
      <c r="O36" s="260">
        <f t="shared" si="9"/>
        <v>49</v>
      </c>
      <c r="P36" s="357">
        <f t="shared" si="9"/>
        <v>10805</v>
      </c>
      <c r="Q36" s="225" t="s">
        <v>15</v>
      </c>
      <c r="R36" s="265"/>
      <c r="S36" s="266"/>
      <c r="T36" s="225"/>
    </row>
    <row r="37" spans="1:20">
      <c r="A37" s="269"/>
      <c r="B37" s="269"/>
      <c r="C37" s="265"/>
      <c r="D37" s="266"/>
      <c r="E37" s="269"/>
      <c r="F37" s="265"/>
      <c r="G37" s="266"/>
      <c r="H37" s="269"/>
      <c r="I37" s="265"/>
      <c r="J37" s="266"/>
      <c r="K37" s="267"/>
      <c r="L37" s="267"/>
      <c r="M37" s="267"/>
      <c r="N37" s="267"/>
      <c r="O37" s="267"/>
      <c r="P37" s="267"/>
      <c r="Q37" s="267"/>
      <c r="R37" s="268"/>
      <c r="S37" s="268"/>
      <c r="T37" s="225"/>
    </row>
    <row r="38" spans="1:20">
      <c r="A38" s="269"/>
      <c r="B38" s="269"/>
      <c r="C38" s="265"/>
      <c r="D38" s="266"/>
      <c r="E38" s="269"/>
      <c r="F38" s="265"/>
      <c r="G38" s="266"/>
      <c r="H38" s="269"/>
      <c r="I38" s="265"/>
      <c r="J38" s="266"/>
      <c r="K38" s="267"/>
      <c r="L38" s="267"/>
      <c r="M38" s="267"/>
      <c r="N38" s="267"/>
      <c r="O38" s="267"/>
      <c r="P38" s="267"/>
      <c r="Q38" s="267"/>
      <c r="R38" s="268"/>
      <c r="S38" s="268"/>
      <c r="T38" s="225"/>
    </row>
    <row r="39" spans="1:20">
      <c r="A39" s="269"/>
      <c r="B39" s="269"/>
      <c r="C39" s="265"/>
      <c r="D39" s="266"/>
      <c r="E39" s="269"/>
      <c r="F39" s="265"/>
      <c r="G39" s="266"/>
      <c r="H39" s="269"/>
      <c r="I39" s="265"/>
      <c r="J39" s="266"/>
      <c r="K39" s="267"/>
      <c r="L39" s="267"/>
      <c r="M39" s="267"/>
      <c r="N39" s="267"/>
      <c r="O39" s="267"/>
      <c r="P39" s="267"/>
      <c r="Q39" s="267"/>
      <c r="R39" s="268"/>
      <c r="S39" s="268"/>
    </row>
    <row r="40" spans="1:20" ht="19.5" customHeight="1">
      <c r="A40" s="302"/>
      <c r="C40" s="302"/>
      <c r="D40" s="303"/>
    </row>
    <row r="41" spans="1:20" ht="15">
      <c r="A41" s="509"/>
      <c r="B41" s="401"/>
      <c r="C41" s="401"/>
      <c r="D41" s="401"/>
      <c r="E41" s="401"/>
      <c r="F41" s="401"/>
      <c r="G41" s="401"/>
      <c r="H41" s="401"/>
      <c r="I41" s="401"/>
      <c r="J41" s="400"/>
      <c r="K41" s="400"/>
      <c r="L41" s="400"/>
      <c r="M41" s="400"/>
      <c r="N41" s="400"/>
      <c r="O41" s="400"/>
      <c r="P41" s="400"/>
      <c r="Q41" s="400"/>
      <c r="R41" s="400"/>
      <c r="S41" s="400"/>
    </row>
    <row r="42" spans="1:20" ht="15">
      <c r="A42" s="509"/>
      <c r="B42" s="401"/>
      <c r="C42" s="401"/>
      <c r="D42" s="401"/>
      <c r="E42" s="401"/>
      <c r="F42" s="401"/>
      <c r="G42" s="401"/>
      <c r="H42" s="401"/>
      <c r="I42" s="401"/>
      <c r="J42" s="400"/>
      <c r="K42" s="400"/>
      <c r="L42" s="400"/>
      <c r="M42" s="400"/>
      <c r="N42" s="400"/>
      <c r="O42" s="400"/>
      <c r="P42" s="400"/>
      <c r="Q42" s="400"/>
      <c r="R42" s="400"/>
      <c r="S42" s="400"/>
    </row>
    <row r="43" spans="1:20">
      <c r="S43" s="225"/>
    </row>
  </sheetData>
  <customSheetViews>
    <customSheetView guid="{876ED119-203C-4A69-AD39-78E4A88153F8}" scale="70" printArea="1" hiddenRows="1">
      <selection activeCell="A8" sqref="A8"/>
      <pageMargins left="0.75" right="0.75" top="1" bottom="0.79" header="0.5" footer="0.5"/>
      <printOptions horizontalCentered="1"/>
      <pageSetup scale="54" orientation="landscape" r:id="rId1"/>
      <headerFooter alignWithMargins="0">
        <oddFooter>&amp;C&amp;"Times New Roman,Regular"Exhibit D - Resources by DOJ Strategic Goals &amp; Strategic Objectives</oddFooter>
      </headerFooter>
    </customSheetView>
    <customSheetView guid="{12C66D54-5067-4346-818B-6EAB1C8A9183}" scale="70" showPageBreaks="1" printArea="1" hiddenRows="1" view="pageBreakPreview">
      <selection activeCell="J23" sqref="J23"/>
      <pageMargins left="0.75" right="0.75" top="1" bottom="0.79" header="0.5" footer="0.5"/>
      <printOptions horizontalCentered="1"/>
      <pageSetup scale="54" orientation="landscape" r:id="rId2"/>
      <headerFooter alignWithMargins="0">
        <oddFooter>&amp;C&amp;"Times New Roman,Regular"Exhibit D - Resources by DOJ Strategic Goals &amp; Strategic Objectives</oddFooter>
      </headerFooter>
    </customSheetView>
    <customSheetView guid="{4148B88B-8ED7-4FDE-9459-DEB244AD0552}" scale="75" showPageBreaks="1" printArea="1" hiddenRows="1" view="pageBreakPreview">
      <selection activeCell="D45" sqref="D45"/>
      <pageMargins left="0.75" right="0.75" top="1" bottom="0.79" header="0.5" footer="0.5"/>
      <printOptions horizontalCentered="1"/>
      <pageSetup scale="54" orientation="landscape" r:id="rId3"/>
      <headerFooter alignWithMargins="0">
        <oddFooter>&amp;C&amp;"Times New Roman,Regular"Exhibit D - Resources by DOJ Strategic Goals &amp; Strategic Objectives</oddFooter>
      </headerFooter>
    </customSheetView>
    <customSheetView guid="{56C0A34E-45B4-448B-85E5-70B3A8E63333}" scale="75" showPageBreaks="1" printArea="1" hiddenRows="1" view="pageBreakPreview" topLeftCell="A7">
      <selection activeCell="F11" sqref="F11"/>
      <pageMargins left="0.75" right="0.75" top="1" bottom="0.79" header="0.5" footer="0.5"/>
      <printOptions horizontalCentered="1"/>
      <pageSetup scale="54" orientation="landscape" r:id="rId4"/>
      <headerFooter alignWithMargins="0">
        <oddFooter>&amp;C&amp;"Times New Roman,Regular"Exhibit D - Resources by DOJ Strategic Goals &amp; Strategic Objectives</oddFooter>
      </headerFooter>
    </customSheetView>
    <customSheetView guid="{3118AF25-8423-420A-806A-487665220C68}" scale="75" showPageBreaks="1" printArea="1" hiddenRows="1" view="pageBreakPreview" topLeftCell="A8">
      <selection activeCell="P43" sqref="P43"/>
      <pageMargins left="0.75" right="0.75" top="1" bottom="0.79" header="0.5" footer="0.5"/>
      <printOptions horizontalCentered="1"/>
      <pageSetup scale="54" orientation="landscape" r:id="rId5"/>
      <headerFooter alignWithMargins="0">
        <oddFooter>&amp;C&amp;"Times New Roman,Regular"Exhibit D - Resources by DOJ Strategic Goals &amp; Strategic Objectives</oddFooter>
      </headerFooter>
    </customSheetView>
    <customSheetView guid="{D5B3A194-7610-4318-AAE5-AAC44D793A20}" scale="70" showPageBreaks="1" printArea="1" hiddenRows="1" view="pageBreakPreview">
      <selection activeCell="A52" sqref="A52"/>
      <pageMargins left="0.75" right="0.75" top="1" bottom="0.79" header="0.5" footer="0.5"/>
      <printOptions horizontalCentered="1"/>
      <pageSetup scale="54" orientation="landscape" r:id="rId6"/>
      <headerFooter alignWithMargins="0">
        <oddFooter>&amp;C&amp;"Times New Roman,Regular"Exhibit D - Resources by DOJ Strategic Goals &amp; Strategic Objectives</oddFooter>
      </headerFooter>
    </customSheetView>
  </customSheetViews>
  <mergeCells count="14">
    <mergeCell ref="A1:P1"/>
    <mergeCell ref="A3:P3"/>
    <mergeCell ref="A4:P4"/>
    <mergeCell ref="A5:P5"/>
    <mergeCell ref="C8:D9"/>
    <mergeCell ref="A42:S42"/>
    <mergeCell ref="M9:N9"/>
    <mergeCell ref="A10:A11"/>
    <mergeCell ref="F8:G9"/>
    <mergeCell ref="O8:P9"/>
    <mergeCell ref="K8:N8"/>
    <mergeCell ref="A41:S41"/>
    <mergeCell ref="K9:L9"/>
    <mergeCell ref="I8:J9"/>
  </mergeCells>
  <printOptions horizontalCentered="1"/>
  <pageMargins left="0.75" right="0.75" top="1" bottom="0.79" header="0.5" footer="0.5"/>
  <pageSetup scale="54" orientation="landscape" r:id="rId7"/>
  <headerFooter alignWithMargins="0">
    <oddFooter>&amp;C&amp;"Times New Roman,Regular"Exhibit D - Resources by DOJ Strategic Goals &amp; Strategic Objectives</oddFooter>
  </headerFooter>
</worksheet>
</file>

<file path=xl/worksheets/sheet5.xml><?xml version="1.0" encoding="utf-8"?>
<worksheet xmlns="http://schemas.openxmlformats.org/spreadsheetml/2006/main" xmlns:r="http://schemas.openxmlformats.org/officeDocument/2006/relationships">
  <sheetPr codeName="Sheet10">
    <pageSetUpPr autoPageBreaks="0" fitToPage="1"/>
  </sheetPr>
  <dimension ref="A1:X36"/>
  <sheetViews>
    <sheetView topLeftCell="A16" zoomScaleNormal="100" zoomScaleSheetLayoutView="100" workbookViewId="0">
      <selection activeCell="A36" sqref="A36:I36"/>
    </sheetView>
  </sheetViews>
  <sheetFormatPr defaultRowHeight="15"/>
  <cols>
    <col min="1" max="1" width="33.44140625" customWidth="1"/>
    <col min="2" max="2" width="9.5546875" customWidth="1"/>
    <col min="3" max="3" width="13.109375" customWidth="1"/>
    <col min="4" max="4" width="10.33203125" customWidth="1"/>
    <col min="5" max="5" width="9.5546875" customWidth="1"/>
    <col min="6" max="6" width="16.77734375" customWidth="1"/>
    <col min="7" max="7" width="7.6640625" style="28" customWidth="1"/>
    <col min="8" max="8" width="7.77734375" style="28" customWidth="1"/>
    <col min="9" max="9" width="12.109375" style="28" customWidth="1"/>
    <col min="11" max="11" width="45.6640625" style="50" customWidth="1"/>
  </cols>
  <sheetData>
    <row r="1" spans="1:24" ht="20.25">
      <c r="A1" s="532" t="s">
        <v>156</v>
      </c>
      <c r="B1" s="533"/>
      <c r="C1" s="533"/>
      <c r="D1" s="533"/>
      <c r="E1" s="533"/>
      <c r="F1" s="533"/>
      <c r="G1" s="533"/>
      <c r="H1" s="533"/>
      <c r="I1" s="533"/>
      <c r="J1" s="50" t="s">
        <v>0</v>
      </c>
    </row>
    <row r="2" spans="1:24" ht="15.75">
      <c r="A2" s="535" t="s">
        <v>128</v>
      </c>
      <c r="B2" s="535"/>
      <c r="C2" s="535"/>
      <c r="D2" s="535"/>
      <c r="E2" s="535"/>
      <c r="F2" s="535"/>
      <c r="G2" s="535"/>
      <c r="H2" s="535"/>
      <c r="I2" s="536"/>
      <c r="J2" s="50" t="s">
        <v>0</v>
      </c>
    </row>
    <row r="3" spans="1:24" ht="15" customHeight="1">
      <c r="A3" s="525" t="s">
        <v>104</v>
      </c>
      <c r="B3" s="526"/>
      <c r="C3" s="526"/>
      <c r="D3" s="526"/>
      <c r="E3" s="526"/>
      <c r="F3" s="526"/>
      <c r="G3" s="526"/>
      <c r="H3" s="526"/>
      <c r="I3" s="526"/>
      <c r="J3" s="50" t="s">
        <v>0</v>
      </c>
      <c r="L3" s="35"/>
      <c r="M3" s="35"/>
      <c r="N3" s="35"/>
      <c r="O3" s="35"/>
      <c r="P3" s="35"/>
      <c r="Q3" s="35"/>
      <c r="R3" s="35"/>
      <c r="S3" s="35"/>
      <c r="T3" s="35"/>
      <c r="U3" s="35"/>
      <c r="V3" s="35"/>
      <c r="W3" s="35"/>
      <c r="X3" s="35"/>
    </row>
    <row r="4" spans="1:24" ht="15.75">
      <c r="A4" s="527" t="str">
        <f>+'B. Summary of Requirements '!A5</f>
        <v xml:space="preserve"> Office of the Solicitor General</v>
      </c>
      <c r="B4" s="526"/>
      <c r="C4" s="526"/>
      <c r="D4" s="526"/>
      <c r="E4" s="526"/>
      <c r="F4" s="526"/>
      <c r="G4" s="526"/>
      <c r="H4" s="526"/>
      <c r="I4" s="526"/>
      <c r="J4" s="50" t="s">
        <v>0</v>
      </c>
      <c r="L4" s="37"/>
      <c r="M4" s="35"/>
      <c r="N4" s="35"/>
      <c r="O4" s="35"/>
      <c r="P4" s="35"/>
      <c r="Q4" s="35"/>
      <c r="R4" s="35"/>
      <c r="S4" s="35"/>
      <c r="T4" s="35"/>
      <c r="U4" s="35"/>
      <c r="V4" s="35"/>
      <c r="W4" s="35"/>
      <c r="X4" s="35"/>
    </row>
    <row r="5" spans="1:24">
      <c r="A5" s="537"/>
      <c r="B5" s="537"/>
      <c r="C5" s="537"/>
      <c r="D5" s="537"/>
      <c r="E5" s="537"/>
      <c r="F5" s="537"/>
      <c r="G5" s="537"/>
      <c r="H5" s="537"/>
      <c r="I5" s="537"/>
      <c r="J5" s="50" t="s">
        <v>0</v>
      </c>
      <c r="L5" s="36"/>
      <c r="M5" s="35"/>
      <c r="N5" s="35"/>
      <c r="O5" s="35"/>
      <c r="P5" s="35"/>
      <c r="Q5" s="35"/>
      <c r="R5" s="35"/>
      <c r="S5" s="35"/>
      <c r="T5" s="35"/>
      <c r="U5" s="35"/>
      <c r="V5" s="35"/>
      <c r="W5" s="35"/>
      <c r="X5" s="35"/>
    </row>
    <row r="6" spans="1:24">
      <c r="A6" s="537"/>
      <c r="B6" s="537"/>
      <c r="C6" s="537"/>
      <c r="D6" s="537"/>
      <c r="E6" s="537"/>
      <c r="F6" s="537"/>
      <c r="G6" s="537"/>
      <c r="H6" s="537"/>
      <c r="I6" s="537"/>
      <c r="J6" s="50" t="s">
        <v>0</v>
      </c>
      <c r="L6" s="36"/>
      <c r="M6" s="35"/>
      <c r="N6" s="35"/>
      <c r="O6" s="35"/>
      <c r="P6" s="35"/>
      <c r="Q6" s="35"/>
      <c r="R6" s="35"/>
      <c r="S6" s="35"/>
      <c r="T6" s="35"/>
      <c r="U6" s="35"/>
      <c r="V6" s="35"/>
      <c r="W6" s="35"/>
      <c r="X6" s="35"/>
    </row>
    <row r="7" spans="1:24">
      <c r="A7" s="534" t="s">
        <v>207</v>
      </c>
      <c r="B7" s="526"/>
      <c r="C7" s="526"/>
      <c r="D7" s="526"/>
      <c r="E7" s="526"/>
      <c r="F7" s="526"/>
      <c r="G7" s="526"/>
      <c r="H7" s="526"/>
      <c r="I7" s="526"/>
      <c r="J7" s="50" t="s">
        <v>0</v>
      </c>
      <c r="L7" s="36"/>
      <c r="M7" s="35"/>
      <c r="N7" s="35"/>
      <c r="O7" s="35"/>
      <c r="P7" s="35"/>
      <c r="Q7" s="35"/>
      <c r="R7" s="35"/>
      <c r="S7" s="35"/>
      <c r="T7" s="35"/>
      <c r="U7" s="35"/>
      <c r="V7" s="35"/>
      <c r="W7" s="35"/>
      <c r="X7" s="35"/>
    </row>
    <row r="8" spans="1:24">
      <c r="A8" s="190"/>
      <c r="B8" s="35"/>
      <c r="C8" s="35"/>
      <c r="D8" s="35"/>
      <c r="E8" s="35"/>
      <c r="F8" s="35"/>
      <c r="G8" s="186" t="s">
        <v>106</v>
      </c>
      <c r="H8" s="186" t="s">
        <v>36</v>
      </c>
      <c r="I8" s="186" t="s">
        <v>129</v>
      </c>
      <c r="J8" s="50"/>
      <c r="K8" s="55"/>
      <c r="L8" s="36"/>
      <c r="M8" s="35"/>
      <c r="N8" s="35"/>
      <c r="O8" s="35"/>
      <c r="P8" s="35"/>
      <c r="Q8" s="35"/>
      <c r="R8" s="35"/>
      <c r="S8" s="35"/>
      <c r="T8" s="35"/>
      <c r="U8" s="35"/>
      <c r="V8" s="35"/>
      <c r="W8" s="35"/>
      <c r="X8" s="35"/>
    </row>
    <row r="9" spans="1:24" s="107" customFormat="1" ht="22.5" customHeight="1">
      <c r="A9" s="538" t="s">
        <v>209</v>
      </c>
      <c r="B9" s="539"/>
      <c r="C9" s="539"/>
      <c r="D9" s="539"/>
      <c r="E9" s="539"/>
      <c r="F9" s="539"/>
      <c r="G9" s="183">
        <v>0</v>
      </c>
      <c r="H9" s="183">
        <v>0</v>
      </c>
      <c r="I9" s="368">
        <v>21000</v>
      </c>
      <c r="J9" s="50"/>
      <c r="K9" s="55"/>
      <c r="L9" s="36"/>
    </row>
    <row r="10" spans="1:24" s="370" customFormat="1" ht="12" customHeight="1">
      <c r="A10" s="374"/>
      <c r="B10" s="373"/>
      <c r="C10" s="373"/>
      <c r="D10" s="373"/>
      <c r="E10" s="373"/>
      <c r="F10" s="373"/>
      <c r="G10" s="374"/>
      <c r="H10" s="374"/>
      <c r="I10" s="188"/>
      <c r="J10" s="50"/>
      <c r="K10" s="55"/>
      <c r="L10" s="36"/>
      <c r="M10" s="371"/>
      <c r="N10" s="371"/>
      <c r="O10" s="371"/>
      <c r="P10" s="371"/>
      <c r="Q10" s="371"/>
      <c r="R10" s="371"/>
      <c r="S10" s="371"/>
      <c r="T10" s="371"/>
      <c r="U10" s="371"/>
      <c r="V10" s="371"/>
      <c r="W10" s="371"/>
      <c r="X10" s="371"/>
    </row>
    <row r="11" spans="1:24" s="370" customFormat="1" ht="12" customHeight="1">
      <c r="A11" s="374"/>
      <c r="B11" s="373"/>
      <c r="C11" s="373"/>
      <c r="D11" s="373"/>
      <c r="E11" s="373"/>
      <c r="F11" s="373"/>
      <c r="G11" s="374"/>
      <c r="H11" s="374"/>
      <c r="I11" s="188"/>
      <c r="J11" s="50"/>
      <c r="K11" s="55"/>
      <c r="L11" s="36"/>
      <c r="M11" s="371"/>
      <c r="N11" s="371"/>
      <c r="O11" s="371"/>
      <c r="P11" s="371"/>
      <c r="Q11" s="371"/>
      <c r="R11" s="371"/>
      <c r="S11" s="371"/>
      <c r="T11" s="371"/>
      <c r="U11" s="371"/>
      <c r="V11" s="371"/>
      <c r="W11" s="371"/>
      <c r="X11" s="371"/>
    </row>
    <row r="12" spans="1:24" s="365" customFormat="1" ht="42" customHeight="1">
      <c r="A12" s="538" t="s">
        <v>210</v>
      </c>
      <c r="B12" s="538"/>
      <c r="C12" s="538"/>
      <c r="D12" s="538"/>
      <c r="E12" s="538"/>
      <c r="F12" s="538"/>
      <c r="G12" s="183">
        <v>0</v>
      </c>
      <c r="H12" s="183">
        <v>0</v>
      </c>
      <c r="I12" s="368">
        <v>-10000</v>
      </c>
      <c r="J12" s="50" t="s">
        <v>0</v>
      </c>
      <c r="K12" s="55"/>
      <c r="L12" s="36"/>
      <c r="M12" s="366"/>
      <c r="N12" s="366"/>
      <c r="O12" s="366"/>
      <c r="P12" s="366"/>
      <c r="Q12" s="366"/>
      <c r="R12" s="366"/>
      <c r="S12" s="366"/>
      <c r="T12" s="366"/>
      <c r="U12" s="366"/>
      <c r="V12" s="366"/>
      <c r="W12" s="366"/>
      <c r="X12" s="366"/>
    </row>
    <row r="14" spans="1:24" s="107" customFormat="1">
      <c r="A14" s="531" t="s">
        <v>130</v>
      </c>
      <c r="B14" s="531"/>
      <c r="C14" s="531"/>
      <c r="D14" s="531"/>
      <c r="E14" s="531"/>
      <c r="F14" s="531"/>
      <c r="G14" s="531"/>
      <c r="H14" s="531"/>
      <c r="I14" s="531"/>
      <c r="J14" s="50" t="s">
        <v>0</v>
      </c>
      <c r="K14" s="55"/>
      <c r="L14" s="36"/>
    </row>
    <row r="15" spans="1:24" s="107" customFormat="1" ht="15" customHeight="1">
      <c r="A15" s="367"/>
      <c r="B15" s="367"/>
      <c r="C15" s="367"/>
      <c r="D15" s="367"/>
      <c r="E15" s="367"/>
      <c r="F15" s="367"/>
      <c r="G15" s="367"/>
      <c r="H15" s="367"/>
      <c r="I15" s="367"/>
      <c r="J15" s="50" t="s">
        <v>0</v>
      </c>
      <c r="K15" s="50"/>
      <c r="L15" s="36"/>
    </row>
    <row r="16" spans="1:24" s="107" customFormat="1" ht="30" customHeight="1">
      <c r="A16" s="541" t="s">
        <v>219</v>
      </c>
      <c r="B16" s="542"/>
      <c r="C16" s="542"/>
      <c r="D16" s="542"/>
      <c r="E16" s="542"/>
      <c r="F16" s="542"/>
      <c r="G16" s="183">
        <v>0</v>
      </c>
      <c r="H16" s="183">
        <v>0</v>
      </c>
      <c r="I16" s="368">
        <v>24000</v>
      </c>
      <c r="J16" s="50" t="s">
        <v>0</v>
      </c>
      <c r="K16" s="50"/>
      <c r="L16" s="36"/>
    </row>
    <row r="17" spans="1:12" s="107" customFormat="1" ht="15.75" customHeight="1">
      <c r="A17" s="184"/>
      <c r="B17" s="184"/>
      <c r="C17" s="184"/>
      <c r="D17" s="184"/>
      <c r="E17" s="184"/>
      <c r="F17" s="184"/>
      <c r="G17" s="377"/>
      <c r="H17" s="377"/>
      <c r="I17" s="377"/>
      <c r="J17" s="50" t="s">
        <v>0</v>
      </c>
      <c r="K17" s="50"/>
      <c r="L17" s="36"/>
    </row>
    <row r="18" spans="1:12" s="107" customFormat="1" ht="51" customHeight="1">
      <c r="A18" s="545" t="s">
        <v>215</v>
      </c>
      <c r="B18" s="539"/>
      <c r="C18" s="539"/>
      <c r="D18" s="539"/>
      <c r="E18" s="539"/>
      <c r="F18" s="539"/>
      <c r="G18" s="183">
        <v>0</v>
      </c>
      <c r="H18" s="183">
        <v>0</v>
      </c>
      <c r="I18" s="368">
        <v>170000</v>
      </c>
      <c r="J18" s="50" t="s">
        <v>0</v>
      </c>
      <c r="K18" s="308"/>
      <c r="L18" s="36"/>
    </row>
    <row r="19" spans="1:12" s="107" customFormat="1" ht="16.5" customHeight="1">
      <c r="A19" s="183"/>
      <c r="B19" s="183"/>
      <c r="C19" s="183"/>
      <c r="D19" s="183"/>
      <c r="E19" s="183"/>
      <c r="F19" s="183"/>
      <c r="G19" s="376"/>
      <c r="H19" s="376"/>
      <c r="I19" s="376"/>
      <c r="J19" s="50" t="s">
        <v>0</v>
      </c>
      <c r="K19" s="50"/>
      <c r="L19" s="36"/>
    </row>
    <row r="20" spans="1:12" s="107" customFormat="1" ht="42.75" customHeight="1">
      <c r="A20" s="543" t="s">
        <v>211</v>
      </c>
      <c r="B20" s="539"/>
      <c r="C20" s="539"/>
      <c r="D20" s="539"/>
      <c r="E20" s="539"/>
      <c r="F20" s="539"/>
      <c r="G20" s="183">
        <v>0</v>
      </c>
      <c r="H20" s="183">
        <v>0</v>
      </c>
      <c r="I20" s="368">
        <v>11000</v>
      </c>
      <c r="J20" s="50" t="s">
        <v>0</v>
      </c>
      <c r="K20" s="50"/>
      <c r="L20" s="36"/>
    </row>
    <row r="21" spans="1:12" s="107" customFormat="1" ht="15" customHeight="1">
      <c r="A21" s="106"/>
      <c r="B21" s="106"/>
      <c r="C21" s="106"/>
      <c r="D21" s="106"/>
      <c r="E21" s="106"/>
      <c r="F21" s="106"/>
      <c r="G21" s="377"/>
      <c r="H21" s="377"/>
      <c r="I21" s="377"/>
      <c r="J21" s="50" t="s">
        <v>0</v>
      </c>
      <c r="K21" s="50"/>
      <c r="L21" s="36"/>
    </row>
    <row r="22" spans="1:12" s="107" customFormat="1" ht="65.25" customHeight="1">
      <c r="A22" s="544" t="s">
        <v>229</v>
      </c>
      <c r="B22" s="542"/>
      <c r="C22" s="542"/>
      <c r="D22" s="542"/>
      <c r="E22" s="542"/>
      <c r="F22" s="542"/>
      <c r="G22" s="183">
        <v>0</v>
      </c>
      <c r="H22" s="183">
        <v>0</v>
      </c>
      <c r="I22" s="368">
        <v>10000</v>
      </c>
      <c r="J22" s="50" t="s">
        <v>0</v>
      </c>
      <c r="K22" s="308"/>
      <c r="L22" s="36"/>
    </row>
    <row r="23" spans="1:12" s="107" customFormat="1" ht="15.75" customHeight="1">
      <c r="A23" s="183"/>
      <c r="B23" s="183"/>
      <c r="C23" s="183"/>
      <c r="D23" s="183"/>
      <c r="E23" s="183"/>
      <c r="F23" s="183"/>
      <c r="G23" s="376"/>
      <c r="H23" s="376"/>
      <c r="I23" s="376"/>
      <c r="J23" s="50" t="s">
        <v>0</v>
      </c>
      <c r="K23" s="55"/>
      <c r="L23" s="36"/>
    </row>
    <row r="24" spans="1:12" s="107" customFormat="1" ht="37.5" customHeight="1">
      <c r="A24" s="543" t="s">
        <v>214</v>
      </c>
      <c r="B24" s="539"/>
      <c r="C24" s="539"/>
      <c r="D24" s="539"/>
      <c r="E24" s="539"/>
      <c r="F24" s="539"/>
      <c r="G24" s="183">
        <v>0</v>
      </c>
      <c r="H24" s="183">
        <v>0</v>
      </c>
      <c r="I24" s="368">
        <v>30000</v>
      </c>
      <c r="J24" s="50" t="s">
        <v>0</v>
      </c>
      <c r="K24" s="55"/>
      <c r="L24" s="36"/>
    </row>
    <row r="25" spans="1:12" s="107" customFormat="1" ht="31.5" customHeight="1">
      <c r="A25" s="546" t="s">
        <v>213</v>
      </c>
      <c r="B25" s="539"/>
      <c r="C25" s="539"/>
      <c r="D25" s="539"/>
      <c r="E25" s="539"/>
      <c r="F25" s="539"/>
      <c r="G25" s="183">
        <v>0</v>
      </c>
      <c r="H25" s="183">
        <v>0</v>
      </c>
      <c r="I25" s="368">
        <v>27000</v>
      </c>
      <c r="J25" s="50" t="s">
        <v>0</v>
      </c>
      <c r="K25" s="55"/>
      <c r="L25" s="36"/>
    </row>
    <row r="26" spans="1:12" s="107" customFormat="1" ht="15" customHeight="1">
      <c r="A26" s="184"/>
      <c r="B26" s="184"/>
      <c r="C26" s="184"/>
      <c r="D26" s="184"/>
      <c r="E26" s="184"/>
      <c r="F26" s="184"/>
      <c r="G26" s="184"/>
      <c r="H26" s="184"/>
      <c r="I26" s="184"/>
      <c r="J26" s="50" t="s">
        <v>0</v>
      </c>
      <c r="K26" s="50"/>
      <c r="L26" s="36"/>
    </row>
    <row r="27" spans="1:12" s="107" customFormat="1" ht="48" customHeight="1">
      <c r="A27" s="543" t="s">
        <v>212</v>
      </c>
      <c r="B27" s="539"/>
      <c r="C27" s="539"/>
      <c r="D27" s="539"/>
      <c r="E27" s="539"/>
      <c r="F27" s="539"/>
      <c r="G27" s="183">
        <v>0</v>
      </c>
      <c r="H27" s="183">
        <v>0</v>
      </c>
      <c r="I27" s="368">
        <v>26000</v>
      </c>
      <c r="J27" s="50" t="s">
        <v>0</v>
      </c>
      <c r="K27" s="50"/>
      <c r="L27" s="36"/>
    </row>
    <row r="28" spans="1:12" s="107" customFormat="1" ht="15.75" customHeight="1">
      <c r="A28" s="378"/>
      <c r="B28" s="379"/>
      <c r="C28" s="379"/>
      <c r="D28" s="379"/>
      <c r="E28" s="379"/>
      <c r="F28" s="379"/>
      <c r="G28" s="380"/>
      <c r="H28" s="380"/>
      <c r="I28" s="189"/>
      <c r="J28" s="50"/>
      <c r="K28" s="50"/>
      <c r="L28" s="36"/>
    </row>
    <row r="29" spans="1:12" s="107" customFormat="1" ht="24" customHeight="1">
      <c r="A29" s="543" t="s">
        <v>220</v>
      </c>
      <c r="B29" s="539"/>
      <c r="C29" s="539"/>
      <c r="D29" s="539"/>
      <c r="E29" s="539"/>
      <c r="F29" s="539"/>
      <c r="G29" s="183">
        <v>0</v>
      </c>
      <c r="H29" s="183">
        <v>0</v>
      </c>
      <c r="I29" s="368">
        <v>3000</v>
      </c>
      <c r="J29" s="50" t="s">
        <v>0</v>
      </c>
      <c r="K29" s="50"/>
      <c r="L29" s="36"/>
    </row>
    <row r="30" spans="1:12" s="107" customFormat="1" ht="24" customHeight="1">
      <c r="A30" s="372"/>
      <c r="B30" s="373"/>
      <c r="C30" s="373"/>
      <c r="D30" s="373"/>
      <c r="E30" s="373"/>
      <c r="F30" s="373"/>
      <c r="G30" s="183"/>
      <c r="H30" s="183"/>
      <c r="I30" s="368"/>
      <c r="J30" s="50"/>
      <c r="K30" s="50"/>
      <c r="L30" s="36"/>
    </row>
    <row r="31" spans="1:12" s="107" customFormat="1" ht="15.75" customHeight="1">
      <c r="A31" s="184"/>
      <c r="B31" s="184"/>
      <c r="C31" s="184"/>
      <c r="D31" s="184"/>
      <c r="E31" s="184"/>
      <c r="F31" s="187" t="s">
        <v>107</v>
      </c>
      <c r="G31" s="183">
        <f>SUM(G15:G29)</f>
        <v>0</v>
      </c>
      <c r="H31" s="183">
        <f>SUM(H15:H29)</f>
        <v>0</v>
      </c>
      <c r="I31" s="368">
        <f>SUM(I8:I29)</f>
        <v>312000</v>
      </c>
      <c r="J31" s="50" t="s">
        <v>0</v>
      </c>
      <c r="K31" s="185"/>
      <c r="L31" s="36"/>
    </row>
    <row r="32" spans="1:12" s="107" customFormat="1" ht="14.25" customHeight="1">
      <c r="A32" s="106"/>
      <c r="B32" s="182"/>
      <c r="C32" s="182"/>
      <c r="D32" s="182"/>
      <c r="E32" s="182"/>
      <c r="F32" s="182"/>
      <c r="G32" s="109"/>
      <c r="H32" s="109"/>
      <c r="I32" s="109"/>
      <c r="J32" s="50" t="s">
        <v>0</v>
      </c>
      <c r="K32" s="50"/>
      <c r="L32" s="108"/>
    </row>
    <row r="33" spans="1:12" s="107" customFormat="1" ht="14.25" customHeight="1">
      <c r="B33" s="182"/>
      <c r="C33" s="182"/>
      <c r="D33" s="182"/>
      <c r="E33" s="182"/>
      <c r="F33" s="187"/>
      <c r="G33" s="109"/>
      <c r="H33" s="109"/>
      <c r="I33" s="109"/>
      <c r="J33" s="50" t="s">
        <v>0</v>
      </c>
      <c r="K33" s="50"/>
      <c r="L33" s="108"/>
    </row>
    <row r="34" spans="1:12" s="107" customFormat="1" ht="14.25" customHeight="1">
      <c r="B34" s="182"/>
      <c r="C34" s="182"/>
      <c r="D34" s="182"/>
      <c r="E34" s="182"/>
      <c r="G34" s="109"/>
      <c r="H34" s="109"/>
      <c r="I34" s="109"/>
      <c r="J34" s="50" t="s">
        <v>0</v>
      </c>
      <c r="K34" s="50"/>
      <c r="L34" s="108"/>
    </row>
    <row r="35" spans="1:12" s="107" customFormat="1" ht="14.25" customHeight="1">
      <c r="B35" s="182"/>
      <c r="C35" s="182"/>
      <c r="D35" s="182"/>
      <c r="E35" s="182"/>
      <c r="F35" s="187" t="s">
        <v>108</v>
      </c>
      <c r="G35" s="183">
        <f>+G31</f>
        <v>0</v>
      </c>
      <c r="H35" s="183">
        <f>+H31</f>
        <v>0</v>
      </c>
      <c r="I35" s="368">
        <f>+I31</f>
        <v>312000</v>
      </c>
      <c r="J35" s="50" t="s">
        <v>15</v>
      </c>
      <c r="K35" s="50"/>
      <c r="L35" s="108"/>
    </row>
    <row r="36" spans="1:12" ht="35.25" customHeight="1">
      <c r="A36" s="540"/>
      <c r="B36" s="540"/>
      <c r="C36" s="540"/>
      <c r="D36" s="540"/>
      <c r="E36" s="540"/>
      <c r="F36" s="540"/>
      <c r="G36" s="540"/>
      <c r="H36" s="540"/>
      <c r="I36" s="540"/>
    </row>
  </sheetData>
  <customSheetViews>
    <customSheetView guid="{876ED119-203C-4A69-AD39-78E4A88153F8}" fitToPage="1" printArea="1" topLeftCell="A16">
      <selection activeCell="A36" sqref="A36:I36"/>
      <pageMargins left="0.75" right="0.75" top="1" bottom="1" header="0.5" footer="0.5"/>
      <pageSetup scale="62" orientation="landscape" r:id="rId1"/>
      <headerFooter alignWithMargins="0">
        <oddFooter>&amp;C&amp;"Times New Roman,Regular"&amp;11Exhibit E - Justification for Base Adjustments</oddFooter>
      </headerFooter>
    </customSheetView>
    <customSheetView guid="{12C66D54-5067-4346-818B-6EAB1C8A9183}" showPageBreaks="1" printArea="1" view="pageBreakPreview" topLeftCell="A31">
      <selection activeCell="B39" sqref="B39"/>
      <rowBreaks count="2" manualBreakCount="2">
        <brk id="34" max="8" man="1"/>
        <brk id="55" max="8" man="1"/>
      </rowBreaks>
      <pageMargins left="0.75" right="0.75" top="1" bottom="1" header="0.5" footer="0.5"/>
      <pageSetup scale="67" fitToHeight="3" orientation="landscape" r:id="rId2"/>
      <headerFooter alignWithMargins="0">
        <oddFooter>&amp;C&amp;"Times New Roman,Regular"&amp;11Exhibit E - Justification for Base Adjustments</oddFooter>
      </headerFooter>
    </customSheetView>
    <customSheetView guid="{4148B88B-8ED7-4FDE-9459-DEB244AD0552}" showPageBreaks="1" printArea="1" view="pageBreakPreview">
      <selection activeCell="F64" sqref="F64"/>
      <rowBreaks count="2" manualBreakCount="2">
        <brk id="36" max="8" man="1"/>
        <brk id="57" max="8" man="1"/>
      </rowBreaks>
      <pageMargins left="0.75" right="0.75" top="1" bottom="1" header="0.5" footer="0.5"/>
      <pageSetup scale="67" fitToHeight="3" orientation="landscape" r:id="rId3"/>
      <headerFooter alignWithMargins="0">
        <oddFooter>&amp;C&amp;"Times New Roman,Regular"&amp;11Exhibit E - Justification for Base Adjustments</oddFooter>
      </headerFooter>
    </customSheetView>
    <customSheetView guid="{56C0A34E-45B4-448B-85E5-70B3A8E63333}" showPageBreaks="1" printArea="1" view="pageBreakPreview" topLeftCell="A55">
      <selection activeCell="F64" sqref="F64"/>
      <rowBreaks count="2" manualBreakCount="2">
        <brk id="36" max="8" man="1"/>
        <brk id="57" max="8" man="1"/>
      </rowBreaks>
      <pageMargins left="0.75" right="0.75" top="1" bottom="1" header="0.5" footer="0.5"/>
      <pageSetup scale="67" fitToHeight="3" orientation="landscape" r:id="rId4"/>
      <headerFooter alignWithMargins="0">
        <oddFooter>&amp;C&amp;"Times New Roman,Regular"&amp;11Exhibit E - Justification for Base Adjustments</oddFooter>
      </headerFooter>
    </customSheetView>
    <customSheetView guid="{3118AF25-8423-420A-806A-487665220C68}" showPageBreaks="1" printArea="1" view="pageBreakPreview" topLeftCell="A55">
      <selection activeCell="I71" sqref="I71"/>
      <rowBreaks count="2" manualBreakCount="2">
        <brk id="34" max="8" man="1"/>
        <brk id="55" max="8" man="1"/>
      </rowBreaks>
      <pageMargins left="0.75" right="0.75" top="1" bottom="1" header="0.5" footer="0.5"/>
      <pageSetup scale="67" fitToHeight="3" orientation="landscape" r:id="rId5"/>
      <headerFooter alignWithMargins="0">
        <oddFooter>&amp;C&amp;"Times New Roman,Regular"&amp;11Exhibit E - Justification for Base Adjustments</oddFooter>
      </headerFooter>
    </customSheetView>
    <customSheetView guid="{D5B3A194-7610-4318-AAE5-AAC44D793A20}" showPageBreaks="1" fitToPage="1" printArea="1" hiddenRows="1" view="pageBreakPreview" topLeftCell="A42">
      <selection activeCell="A61" sqref="A61"/>
      <pageMargins left="0.75" right="0.75" top="1" bottom="1" header="0.5" footer="0.5"/>
      <pageSetup scale="62" orientation="landscape" r:id="rId6"/>
      <headerFooter alignWithMargins="0">
        <oddFooter>&amp;C&amp;"Times New Roman,Regular"&amp;11Exhibit E - Justification for Base Adjustments</oddFooter>
      </headerFooter>
    </customSheetView>
  </customSheetViews>
  <mergeCells count="19">
    <mergeCell ref="A36:I36"/>
    <mergeCell ref="A16:F16"/>
    <mergeCell ref="A20:F20"/>
    <mergeCell ref="A22:F22"/>
    <mergeCell ref="A24:F24"/>
    <mergeCell ref="A18:F18"/>
    <mergeCell ref="A25:F25"/>
    <mergeCell ref="A29:F29"/>
    <mergeCell ref="A27:F27"/>
    <mergeCell ref="A14:I14"/>
    <mergeCell ref="A1:I1"/>
    <mergeCell ref="A3:I3"/>
    <mergeCell ref="A4:I4"/>
    <mergeCell ref="A7:I7"/>
    <mergeCell ref="A2:I2"/>
    <mergeCell ref="A5:I5"/>
    <mergeCell ref="A6:I6"/>
    <mergeCell ref="A12:F12"/>
    <mergeCell ref="A9:F9"/>
  </mergeCells>
  <phoneticPr fontId="0" type="noConversion"/>
  <pageMargins left="0.75" right="0.75" top="1" bottom="1" header="0.5" footer="0.5"/>
  <pageSetup scale="62" orientation="landscape" r:id="rId7"/>
  <headerFooter alignWithMargins="0">
    <oddFooter>&amp;C&amp;"Times New Roman,Regular"&amp;11Exhibit E - Justification for Base Adjustments</oddFooter>
  </headerFooter>
</worksheet>
</file>

<file path=xl/worksheets/sheet6.xml><?xml version="1.0" encoding="utf-8"?>
<worksheet xmlns="http://schemas.openxmlformats.org/spreadsheetml/2006/main" xmlns:r="http://schemas.openxmlformats.org/officeDocument/2006/relationships">
  <sheetPr codeName="Sheet11">
    <pageSetUpPr autoPageBreaks="0" fitToPage="1"/>
  </sheetPr>
  <dimension ref="A1:AC34"/>
  <sheetViews>
    <sheetView showGridLines="0" showOutlineSymbols="0" zoomScale="75" zoomScaleNormal="100" zoomScaleSheetLayoutView="75" workbookViewId="0">
      <selection activeCell="E22" sqref="E22"/>
    </sheetView>
  </sheetViews>
  <sheetFormatPr defaultColWidth="8.88671875" defaultRowHeight="15.75"/>
  <cols>
    <col min="1" max="1" width="27.77734375" style="8" customWidth="1"/>
    <col min="2" max="2" width="7.5546875" style="8" bestFit="1" customWidth="1"/>
    <col min="3" max="3" width="6.77734375" style="8" customWidth="1"/>
    <col min="4" max="4" width="10.88671875" style="8" bestFit="1" customWidth="1"/>
    <col min="5" max="5" width="5.77734375" style="8" customWidth="1"/>
    <col min="6" max="6" width="5.6640625" style="8" customWidth="1"/>
    <col min="7" max="7" width="7.77734375" style="8" customWidth="1"/>
    <col min="8" max="8" width="5.5546875" style="8" customWidth="1"/>
    <col min="9" max="9" width="5.6640625" style="8" customWidth="1"/>
    <col min="10" max="10" width="7.77734375" style="8" customWidth="1"/>
    <col min="11" max="11" width="8.77734375" style="8" customWidth="1"/>
    <col min="12" max="12" width="10" style="8" customWidth="1"/>
    <col min="13" max="13" width="7.5546875" style="8" bestFit="1" customWidth="1"/>
    <col min="14" max="14" width="6.77734375" style="8" customWidth="1"/>
    <col min="15" max="15" width="10.88671875" style="8" bestFit="1" customWidth="1"/>
    <col min="16" max="16" width="1" style="59" customWidth="1"/>
    <col min="17" max="16384" width="8.88671875" style="8"/>
  </cols>
  <sheetData>
    <row r="1" spans="1:29" ht="20.25">
      <c r="A1" s="488" t="s">
        <v>168</v>
      </c>
      <c r="B1" s="489"/>
      <c r="C1" s="489"/>
      <c r="D1" s="489"/>
      <c r="E1" s="489"/>
      <c r="F1" s="489"/>
      <c r="G1" s="489"/>
      <c r="H1" s="489"/>
      <c r="I1" s="489"/>
      <c r="J1" s="489"/>
      <c r="K1" s="489"/>
      <c r="L1" s="489"/>
      <c r="M1" s="489"/>
      <c r="N1" s="489"/>
      <c r="O1" s="489"/>
      <c r="P1" s="58" t="s">
        <v>0</v>
      </c>
    </row>
    <row r="2" spans="1:29" ht="16.5" customHeight="1">
      <c r="A2" s="547"/>
      <c r="B2" s="547"/>
      <c r="C2" s="547"/>
      <c r="D2" s="547"/>
      <c r="E2" s="547"/>
      <c r="F2" s="547"/>
      <c r="G2" s="547"/>
      <c r="H2" s="547"/>
      <c r="I2" s="547"/>
      <c r="J2" s="547"/>
      <c r="K2" s="547"/>
      <c r="L2" s="547"/>
      <c r="M2" s="547"/>
      <c r="N2" s="547"/>
      <c r="O2" s="547"/>
      <c r="P2" s="58" t="s">
        <v>0</v>
      </c>
    </row>
    <row r="3" spans="1:29" ht="16.5" customHeight="1">
      <c r="A3" s="551" t="str">
        <f>+'B. Summary of Requirements '!A5</f>
        <v xml:space="preserve"> Office of the Solicitor General</v>
      </c>
      <c r="B3" s="550"/>
      <c r="C3" s="550"/>
      <c r="D3" s="550"/>
      <c r="E3" s="550"/>
      <c r="F3" s="550"/>
      <c r="G3" s="550"/>
      <c r="H3" s="550"/>
      <c r="I3" s="550"/>
      <c r="J3" s="550"/>
      <c r="K3" s="550"/>
      <c r="L3" s="550"/>
      <c r="M3" s="550"/>
      <c r="N3" s="550"/>
      <c r="O3" s="550"/>
      <c r="P3" s="58" t="s">
        <v>0</v>
      </c>
    </row>
    <row r="4" spans="1:29" ht="16.5" customHeight="1">
      <c r="A4" s="551" t="str">
        <f>+'B. Summary of Requirements '!A6</f>
        <v>Salaries and Expenses</v>
      </c>
      <c r="B4" s="552"/>
      <c r="C4" s="552"/>
      <c r="D4" s="552"/>
      <c r="E4" s="552"/>
      <c r="F4" s="552"/>
      <c r="G4" s="552"/>
      <c r="H4" s="552"/>
      <c r="I4" s="552"/>
      <c r="J4" s="552"/>
      <c r="K4" s="552"/>
      <c r="L4" s="552"/>
      <c r="M4" s="552"/>
      <c r="N4" s="552"/>
      <c r="O4" s="552"/>
      <c r="P4" s="58" t="s">
        <v>0</v>
      </c>
    </row>
    <row r="5" spans="1:29" ht="16.5" customHeight="1">
      <c r="A5" s="549" t="s">
        <v>109</v>
      </c>
      <c r="B5" s="550"/>
      <c r="C5" s="550"/>
      <c r="D5" s="550"/>
      <c r="E5" s="550"/>
      <c r="F5" s="550"/>
      <c r="G5" s="550"/>
      <c r="H5" s="550"/>
      <c r="I5" s="550"/>
      <c r="J5" s="550"/>
      <c r="K5" s="550"/>
      <c r="L5" s="550"/>
      <c r="M5" s="550"/>
      <c r="N5" s="550"/>
      <c r="O5" s="550"/>
      <c r="P5" s="58" t="s">
        <v>0</v>
      </c>
    </row>
    <row r="6" spans="1:29" ht="16.5" customHeight="1">
      <c r="A6" s="547"/>
      <c r="B6" s="547"/>
      <c r="C6" s="547"/>
      <c r="D6" s="547"/>
      <c r="E6" s="547"/>
      <c r="F6" s="547"/>
      <c r="G6" s="547"/>
      <c r="H6" s="547"/>
      <c r="I6" s="547"/>
      <c r="J6" s="547"/>
      <c r="K6" s="547"/>
      <c r="L6" s="547"/>
      <c r="M6" s="547"/>
      <c r="N6" s="547"/>
      <c r="O6" s="547"/>
      <c r="P6" s="58" t="s">
        <v>0</v>
      </c>
    </row>
    <row r="7" spans="1:29" ht="16.5" customHeight="1">
      <c r="A7" s="548"/>
      <c r="B7" s="548"/>
      <c r="C7" s="548"/>
      <c r="D7" s="548"/>
      <c r="E7" s="548"/>
      <c r="F7" s="548"/>
      <c r="G7" s="548"/>
      <c r="H7" s="548"/>
      <c r="I7" s="548"/>
      <c r="J7" s="548"/>
      <c r="K7" s="548"/>
      <c r="L7" s="548"/>
      <c r="M7" s="548"/>
      <c r="N7" s="548"/>
      <c r="O7" s="548"/>
      <c r="P7" s="58" t="s">
        <v>0</v>
      </c>
    </row>
    <row r="8" spans="1:29" ht="16.5" customHeight="1">
      <c r="A8" s="569" t="s">
        <v>32</v>
      </c>
      <c r="B8" s="555" t="s">
        <v>222</v>
      </c>
      <c r="C8" s="556"/>
      <c r="D8" s="557"/>
      <c r="E8" s="563" t="s">
        <v>223</v>
      </c>
      <c r="F8" s="564"/>
      <c r="G8" s="565"/>
      <c r="H8" s="555" t="s">
        <v>14</v>
      </c>
      <c r="I8" s="556"/>
      <c r="J8" s="556"/>
      <c r="K8" s="561" t="s">
        <v>149</v>
      </c>
      <c r="L8" s="561" t="s">
        <v>150</v>
      </c>
      <c r="M8" s="555" t="s">
        <v>148</v>
      </c>
      <c r="N8" s="556"/>
      <c r="O8" s="557"/>
      <c r="P8" s="58" t="s">
        <v>0</v>
      </c>
    </row>
    <row r="9" spans="1:29" ht="16.5" customHeight="1">
      <c r="A9" s="570"/>
      <c r="B9" s="558"/>
      <c r="C9" s="559"/>
      <c r="D9" s="560"/>
      <c r="E9" s="566"/>
      <c r="F9" s="567"/>
      <c r="G9" s="568"/>
      <c r="H9" s="558"/>
      <c r="I9" s="559"/>
      <c r="J9" s="559"/>
      <c r="K9" s="562"/>
      <c r="L9" s="562"/>
      <c r="M9" s="558"/>
      <c r="N9" s="559"/>
      <c r="O9" s="560"/>
      <c r="P9" s="58" t="s">
        <v>0</v>
      </c>
    </row>
    <row r="10" spans="1:29" ht="16.5" customHeight="1" thickBot="1">
      <c r="A10" s="571"/>
      <c r="B10" s="192" t="s">
        <v>127</v>
      </c>
      <c r="C10" s="193" t="s">
        <v>36</v>
      </c>
      <c r="D10" s="193" t="s">
        <v>129</v>
      </c>
      <c r="E10" s="192" t="s">
        <v>127</v>
      </c>
      <c r="F10" s="193" t="s">
        <v>36</v>
      </c>
      <c r="G10" s="193" t="s">
        <v>129</v>
      </c>
      <c r="H10" s="192" t="s">
        <v>127</v>
      </c>
      <c r="I10" s="193" t="s">
        <v>36</v>
      </c>
      <c r="J10" s="193" t="s">
        <v>129</v>
      </c>
      <c r="K10" s="293" t="s">
        <v>129</v>
      </c>
      <c r="L10" s="294" t="s">
        <v>129</v>
      </c>
      <c r="M10" s="192" t="s">
        <v>127</v>
      </c>
      <c r="N10" s="193" t="s">
        <v>36</v>
      </c>
      <c r="O10" s="194" t="s">
        <v>129</v>
      </c>
      <c r="P10" s="58" t="s">
        <v>0</v>
      </c>
    </row>
    <row r="11" spans="1:29" ht="16.5" customHeight="1">
      <c r="A11" s="369" t="s">
        <v>202</v>
      </c>
      <c r="B11" s="174">
        <v>48</v>
      </c>
      <c r="C11" s="124">
        <v>49</v>
      </c>
      <c r="D11" s="124">
        <v>10725</v>
      </c>
      <c r="E11" s="174">
        <v>0</v>
      </c>
      <c r="F11" s="124">
        <v>0</v>
      </c>
      <c r="G11" s="397">
        <v>0</v>
      </c>
      <c r="H11" s="174">
        <v>0</v>
      </c>
      <c r="I11" s="124">
        <v>0</v>
      </c>
      <c r="J11" s="124">
        <v>0</v>
      </c>
      <c r="K11" s="64">
        <v>0</v>
      </c>
      <c r="L11" s="124">
        <v>0</v>
      </c>
      <c r="M11" s="398">
        <f>B11+E11+H11</f>
        <v>48</v>
      </c>
      <c r="N11" s="399">
        <f>C11+F11+I11</f>
        <v>49</v>
      </c>
      <c r="O11" s="65">
        <f>D11+G11+J11+K11+L11</f>
        <v>10725</v>
      </c>
      <c r="P11" s="58" t="s">
        <v>0</v>
      </c>
    </row>
    <row r="12" spans="1:29" ht="16.5" hidden="1" customHeight="1">
      <c r="A12" s="195" t="s">
        <v>26</v>
      </c>
      <c r="B12" s="174"/>
      <c r="C12" s="124"/>
      <c r="D12" s="124"/>
      <c r="E12" s="174"/>
      <c r="F12" s="124"/>
      <c r="G12" s="124"/>
      <c r="H12" s="174"/>
      <c r="I12" s="124"/>
      <c r="J12" s="124"/>
      <c r="K12" s="64"/>
      <c r="L12" s="124"/>
      <c r="M12" s="174">
        <f t="shared" ref="M12:M14" si="0">B12+E12+H12</f>
        <v>0</v>
      </c>
      <c r="N12" s="124">
        <f t="shared" ref="N12:N14" si="1">C12+F12+I12</f>
        <v>0</v>
      </c>
      <c r="O12" s="65">
        <f>D12+G12+J12+K12+L12</f>
        <v>0</v>
      </c>
      <c r="P12" s="58" t="s">
        <v>0</v>
      </c>
    </row>
    <row r="13" spans="1:29" ht="16.5" hidden="1" customHeight="1">
      <c r="A13" s="195" t="s">
        <v>27</v>
      </c>
      <c r="B13" s="174"/>
      <c r="C13" s="124"/>
      <c r="D13" s="124"/>
      <c r="E13" s="174"/>
      <c r="F13" s="124"/>
      <c r="G13" s="124"/>
      <c r="H13" s="174"/>
      <c r="I13" s="124"/>
      <c r="J13" s="124"/>
      <c r="K13" s="64"/>
      <c r="L13" s="124"/>
      <c r="M13" s="174">
        <f t="shared" si="0"/>
        <v>0</v>
      </c>
      <c r="N13" s="124">
        <f t="shared" si="1"/>
        <v>0</v>
      </c>
      <c r="O13" s="65">
        <f t="shared" ref="O13:O14" si="2">D13+G13+J13+K13+L13</f>
        <v>0</v>
      </c>
      <c r="P13" s="58" t="s">
        <v>0</v>
      </c>
    </row>
    <row r="14" spans="1:29" ht="16.5" hidden="1" customHeight="1">
      <c r="A14" s="196" t="s">
        <v>28</v>
      </c>
      <c r="B14" s="197"/>
      <c r="C14" s="198"/>
      <c r="D14" s="198"/>
      <c r="E14" s="197"/>
      <c r="F14" s="198"/>
      <c r="G14" s="198"/>
      <c r="H14" s="197"/>
      <c r="I14" s="198"/>
      <c r="J14" s="198"/>
      <c r="K14" s="289"/>
      <c r="L14" s="198"/>
      <c r="M14" s="174">
        <f t="shared" si="0"/>
        <v>0</v>
      </c>
      <c r="N14" s="124">
        <f t="shared" si="1"/>
        <v>0</v>
      </c>
      <c r="O14" s="65">
        <f t="shared" si="2"/>
        <v>0</v>
      </c>
      <c r="P14" s="58" t="s">
        <v>0</v>
      </c>
    </row>
    <row r="15" spans="1:29" ht="16.5" customHeight="1">
      <c r="A15" s="199" t="s">
        <v>136</v>
      </c>
      <c r="B15" s="200">
        <f t="shared" ref="B15:O15" si="3">SUM(B11:B14)</f>
        <v>48</v>
      </c>
      <c r="C15" s="201">
        <f t="shared" si="3"/>
        <v>49</v>
      </c>
      <c r="D15" s="202">
        <f>SUM(D11:D14)</f>
        <v>10725</v>
      </c>
      <c r="E15" s="200">
        <f t="shared" si="3"/>
        <v>0</v>
      </c>
      <c r="F15" s="201">
        <f t="shared" si="3"/>
        <v>0</v>
      </c>
      <c r="G15" s="203">
        <f t="shared" si="3"/>
        <v>0</v>
      </c>
      <c r="H15" s="200">
        <f t="shared" si="3"/>
        <v>0</v>
      </c>
      <c r="I15" s="201">
        <f t="shared" si="3"/>
        <v>0</v>
      </c>
      <c r="J15" s="202">
        <f t="shared" si="3"/>
        <v>0</v>
      </c>
      <c r="K15" s="290">
        <f t="shared" si="3"/>
        <v>0</v>
      </c>
      <c r="L15" s="202">
        <f t="shared" ref="L15" si="4">SUM(L11:L14)</f>
        <v>0</v>
      </c>
      <c r="M15" s="295">
        <f t="shared" si="3"/>
        <v>48</v>
      </c>
      <c r="N15" s="296">
        <f t="shared" si="3"/>
        <v>49</v>
      </c>
      <c r="O15" s="204">
        <f t="shared" si="3"/>
        <v>10725</v>
      </c>
      <c r="P15" s="58" t="s">
        <v>0</v>
      </c>
    </row>
    <row r="16" spans="1:29" ht="16.5" customHeight="1">
      <c r="A16" s="191" t="s">
        <v>115</v>
      </c>
      <c r="B16" s="172" t="s">
        <v>128</v>
      </c>
      <c r="C16" s="173"/>
      <c r="D16" s="173"/>
      <c r="E16" s="172"/>
      <c r="F16" s="173"/>
      <c r="G16" s="173"/>
      <c r="H16" s="172"/>
      <c r="I16" s="173"/>
      <c r="J16" s="173"/>
      <c r="K16" s="68"/>
      <c r="L16" s="173"/>
      <c r="M16" s="172"/>
      <c r="N16" s="173">
        <f>C16+F16+I16</f>
        <v>0</v>
      </c>
      <c r="O16" s="205"/>
      <c r="P16" s="58" t="s">
        <v>0</v>
      </c>
      <c r="Q16" s="9"/>
      <c r="R16" s="9"/>
      <c r="S16" s="9"/>
      <c r="T16" s="9"/>
      <c r="U16" s="9"/>
      <c r="V16" s="9"/>
      <c r="W16" s="9"/>
      <c r="X16" s="9"/>
      <c r="Y16" s="9"/>
      <c r="Z16" s="9"/>
      <c r="AA16" s="9"/>
      <c r="AB16" s="9"/>
      <c r="AC16" s="9"/>
    </row>
    <row r="17" spans="1:16" ht="16.5" customHeight="1">
      <c r="A17" s="191" t="s">
        <v>114</v>
      </c>
      <c r="B17" s="206"/>
      <c r="C17" s="207">
        <f>SUM(C15:C16)</f>
        <v>49</v>
      </c>
      <c r="D17" s="207"/>
      <c r="E17" s="206"/>
      <c r="F17" s="207">
        <f>+F15+F16</f>
        <v>0</v>
      </c>
      <c r="G17" s="207"/>
      <c r="H17" s="206"/>
      <c r="I17" s="207">
        <f>+I15+I16</f>
        <v>0</v>
      </c>
      <c r="J17" s="207"/>
      <c r="K17" s="291">
        <v>0</v>
      </c>
      <c r="L17" s="207">
        <v>0</v>
      </c>
      <c r="M17" s="206"/>
      <c r="N17" s="207">
        <f>SUM(N15:N16)</f>
        <v>49</v>
      </c>
      <c r="O17" s="208"/>
      <c r="P17" s="58" t="s">
        <v>0</v>
      </c>
    </row>
    <row r="18" spans="1:16" ht="16.5" customHeight="1">
      <c r="A18" s="209" t="s">
        <v>116</v>
      </c>
      <c r="B18" s="174"/>
      <c r="C18" s="124"/>
      <c r="D18" s="124"/>
      <c r="E18" s="174"/>
      <c r="F18" s="124"/>
      <c r="G18" s="124"/>
      <c r="H18" s="174"/>
      <c r="I18" s="124"/>
      <c r="J18" s="124"/>
      <c r="K18" s="64"/>
      <c r="L18" s="124"/>
      <c r="M18" s="174"/>
      <c r="N18" s="124"/>
      <c r="O18" s="65"/>
      <c r="P18" s="58" t="s">
        <v>0</v>
      </c>
    </row>
    <row r="19" spans="1:16" ht="16.5" customHeight="1">
      <c r="A19" s="210" t="s">
        <v>41</v>
      </c>
      <c r="B19" s="174"/>
      <c r="C19" s="124"/>
      <c r="D19" s="124"/>
      <c r="E19" s="174"/>
      <c r="F19" s="124"/>
      <c r="G19" s="124"/>
      <c r="H19" s="174"/>
      <c r="I19" s="124"/>
      <c r="J19" s="124"/>
      <c r="K19" s="64"/>
      <c r="L19" s="124"/>
      <c r="M19" s="174"/>
      <c r="N19" s="124">
        <f>C19+F19+I19</f>
        <v>0</v>
      </c>
      <c r="O19" s="65"/>
      <c r="P19" s="58" t="s">
        <v>0</v>
      </c>
    </row>
    <row r="20" spans="1:16" ht="16.5" customHeight="1">
      <c r="A20" s="211" t="s">
        <v>66</v>
      </c>
      <c r="B20" s="172"/>
      <c r="C20" s="173"/>
      <c r="D20" s="173"/>
      <c r="E20" s="172"/>
      <c r="F20" s="173"/>
      <c r="G20" s="173"/>
      <c r="H20" s="172"/>
      <c r="I20" s="173"/>
      <c r="J20" s="173"/>
      <c r="K20" s="68"/>
      <c r="L20" s="173"/>
      <c r="M20" s="172"/>
      <c r="N20" s="173">
        <f>C20+F20+I20</f>
        <v>0</v>
      </c>
      <c r="O20" s="205"/>
      <c r="P20" s="58" t="s">
        <v>0</v>
      </c>
    </row>
    <row r="21" spans="1:16" ht="16.5" customHeight="1">
      <c r="A21" s="191" t="s">
        <v>117</v>
      </c>
      <c r="B21" s="172"/>
      <c r="C21" s="173">
        <f>C20+C19+C17</f>
        <v>49</v>
      </c>
      <c r="D21" s="212"/>
      <c r="E21" s="172"/>
      <c r="F21" s="173">
        <f>F20+F19+F17</f>
        <v>0</v>
      </c>
      <c r="G21" s="212"/>
      <c r="H21" s="172"/>
      <c r="I21" s="173">
        <f>I20+I19+I17</f>
        <v>0</v>
      </c>
      <c r="J21" s="212"/>
      <c r="K21" s="292"/>
      <c r="L21" s="212"/>
      <c r="M21" s="172"/>
      <c r="N21" s="173">
        <f>N20+N19+N17</f>
        <v>49</v>
      </c>
      <c r="O21" s="213"/>
      <c r="P21" s="58" t="s">
        <v>0</v>
      </c>
    </row>
    <row r="22" spans="1:16" ht="16.5" customHeight="1">
      <c r="B22" s="1"/>
      <c r="C22" s="1"/>
      <c r="D22" s="1"/>
      <c r="E22" s="1"/>
      <c r="F22" s="1"/>
      <c r="G22" s="1"/>
      <c r="H22" s="1"/>
      <c r="I22" s="1"/>
      <c r="J22" s="1"/>
      <c r="K22" s="1"/>
      <c r="L22" s="1"/>
      <c r="M22" s="1"/>
      <c r="N22" s="1"/>
      <c r="O22" s="1"/>
    </row>
    <row r="23" spans="1:16" ht="16.5" customHeight="1">
      <c r="A23" s="1"/>
      <c r="B23" s="18"/>
      <c r="C23" s="1"/>
      <c r="D23" s="1"/>
      <c r="E23" s="1"/>
      <c r="F23" s="1"/>
      <c r="G23" s="1"/>
      <c r="H23" s="1"/>
      <c r="I23" s="1"/>
      <c r="J23" s="1"/>
      <c r="K23" s="1"/>
      <c r="L23" s="1"/>
      <c r="M23" s="1"/>
      <c r="N23" s="1"/>
      <c r="O23" s="1"/>
      <c r="P23" s="58"/>
    </row>
    <row r="24" spans="1:16" ht="16.5" customHeight="1">
      <c r="A24" s="1"/>
      <c r="B24" s="18"/>
      <c r="C24" s="1"/>
      <c r="D24" s="1"/>
      <c r="E24" s="1"/>
      <c r="F24" s="1"/>
      <c r="G24" s="1"/>
      <c r="H24" s="1"/>
      <c r="I24" s="1"/>
      <c r="J24" s="1"/>
      <c r="K24" s="1"/>
      <c r="L24" s="1"/>
      <c r="M24" s="1"/>
      <c r="N24" s="1"/>
      <c r="O24" s="1"/>
      <c r="P24" s="58"/>
    </row>
    <row r="25" spans="1:16" ht="16.5" customHeight="1">
      <c r="A25" s="1"/>
      <c r="B25" s="18"/>
      <c r="C25" s="1"/>
      <c r="D25" s="1"/>
      <c r="E25" s="1"/>
      <c r="F25" s="1"/>
      <c r="G25" s="1"/>
      <c r="H25" s="1"/>
      <c r="I25" s="1"/>
      <c r="J25" s="1"/>
      <c r="K25" s="1"/>
      <c r="L25" s="1"/>
      <c r="M25" s="1"/>
      <c r="N25" s="1"/>
      <c r="O25" s="1"/>
      <c r="P25" s="58"/>
    </row>
    <row r="26" spans="1:16" ht="16.5" customHeight="1">
      <c r="A26" s="1"/>
      <c r="B26" s="18"/>
      <c r="C26" s="1"/>
      <c r="D26" s="1"/>
      <c r="E26" s="1"/>
      <c r="F26" s="1"/>
      <c r="G26" s="1"/>
      <c r="H26" s="1"/>
      <c r="I26" s="1"/>
      <c r="J26" s="1"/>
      <c r="K26" s="1"/>
      <c r="L26" s="1"/>
      <c r="M26" s="1"/>
      <c r="N26" s="1"/>
      <c r="O26" s="1"/>
      <c r="P26" s="58"/>
    </row>
    <row r="27" spans="1:16" ht="16.5" customHeight="1">
      <c r="A27" s="1"/>
      <c r="B27" s="27"/>
      <c r="C27" s="27"/>
      <c r="D27" s="27"/>
      <c r="E27" s="27"/>
      <c r="F27" s="27"/>
      <c r="G27" s="27"/>
      <c r="H27" s="27"/>
      <c r="I27" s="27"/>
      <c r="J27" s="27"/>
      <c r="K27" s="27"/>
      <c r="L27" s="288"/>
      <c r="M27" s="1"/>
      <c r="N27" s="1"/>
      <c r="O27" s="1"/>
      <c r="P27" s="58"/>
    </row>
    <row r="28" spans="1:16" ht="16.5" customHeight="1">
      <c r="A28" s="181"/>
      <c r="B28" s="1"/>
      <c r="C28" s="1"/>
      <c r="D28" s="1"/>
      <c r="E28" s="1"/>
      <c r="F28" s="1"/>
      <c r="G28" s="1"/>
      <c r="H28" s="1"/>
      <c r="I28" s="1"/>
      <c r="J28" s="1"/>
      <c r="K28" s="1"/>
      <c r="L28" s="1"/>
      <c r="M28" s="1"/>
      <c r="N28" s="1"/>
      <c r="O28" s="1"/>
    </row>
    <row r="29" spans="1:16" ht="16.5" customHeight="1">
      <c r="A29" s="29"/>
      <c r="B29" s="29"/>
      <c r="C29" s="29"/>
      <c r="D29" s="29"/>
      <c r="E29" s="29"/>
      <c r="F29" s="29"/>
      <c r="G29" s="29"/>
      <c r="H29" s="1"/>
      <c r="I29" s="1"/>
      <c r="J29" s="1"/>
      <c r="K29" s="1"/>
      <c r="L29" s="1"/>
      <c r="M29" s="1"/>
      <c r="N29" s="1"/>
      <c r="O29" s="1"/>
      <c r="P29" s="50" t="s">
        <v>15</v>
      </c>
    </row>
    <row r="30" spans="1:16" ht="16.5" customHeight="1">
      <c r="A30" s="553"/>
      <c r="B30" s="554"/>
      <c r="C30" s="554"/>
      <c r="D30" s="554"/>
      <c r="E30" s="554"/>
      <c r="F30" s="554"/>
      <c r="G30" s="554"/>
      <c r="H30" s="554"/>
      <c r="I30" s="554"/>
      <c r="J30" s="554"/>
      <c r="K30" s="554"/>
      <c r="L30" s="554"/>
      <c r="M30" s="554"/>
      <c r="N30" s="554"/>
      <c r="O30" s="554"/>
      <c r="P30" s="554"/>
    </row>
    <row r="31" spans="1:16" ht="16.5" customHeight="1"/>
    <row r="32" spans="1:16" ht="16.5" customHeight="1"/>
    <row r="33" ht="16.5" customHeight="1"/>
    <row r="34" ht="16.5" customHeight="1"/>
  </sheetData>
  <customSheetViews>
    <customSheetView guid="{876ED119-203C-4A69-AD39-78E4A88153F8}" scale="75" showGridLines="0" outlineSymbols="0" fitToPage="1" printArea="1" hiddenRows="1">
      <selection activeCell="E22" sqref="E22"/>
      <pageMargins left="0.5" right="0.5" top="0.5" bottom="0.55000000000000004" header="0" footer="0"/>
      <printOptions horizontalCentered="1"/>
      <pageSetup scale="79" firstPageNumber="2" orientation="landscape" useFirstPageNumber="1" horizontalDpi="300" verticalDpi="300" r:id="rId1"/>
      <headerFooter alignWithMargins="0">
        <oddFooter>&amp;C&amp;"Times New Roman,Regular"Exhibit F - Crosswalk of 2011 Availability</oddFooter>
      </headerFooter>
    </customSheetView>
    <customSheetView guid="{12C66D54-5067-4346-818B-6EAB1C8A9183}" scale="75" showPageBreaks="1" showGridLines="0" outlineSymbols="0" fitToPage="1" printArea="1" view="pageBreakPreview">
      <selection activeCell="A36" sqref="A36:O36"/>
      <pageMargins left="0.5" right="0.5" top="0.5" bottom="0.55000000000000004" header="0" footer="0"/>
      <printOptions horizontalCentered="1"/>
      <pageSetup scale="79" firstPageNumber="2" orientation="landscape" useFirstPageNumber="1" horizontalDpi="300" verticalDpi="300" r:id="rId2"/>
      <headerFooter alignWithMargins="0">
        <oddFooter>&amp;C&amp;"Times New Roman,Regular"Exhibit F - Crosswalk of 2011 Availability</oddFooter>
      </headerFooter>
    </customSheetView>
    <customSheetView guid="{4148B88B-8ED7-4FDE-9459-DEB244AD0552}" scale="75" showPageBreaks="1" showGridLines="0" outlineSymbols="0" fitToPage="1" printArea="1" hiddenColumns="1" view="pageBreakPreview">
      <selection activeCell="L12" sqref="L12"/>
      <pageMargins left="0.5" right="0.5" top="0.5" bottom="0.55000000000000004" header="0" footer="0"/>
      <printOptions horizontalCentered="1"/>
      <pageSetup scale="79" firstPageNumber="2" orientation="landscape" useFirstPageNumber="1" horizontalDpi="300" verticalDpi="300" r:id="rId3"/>
      <headerFooter alignWithMargins="0">
        <oddFooter>&amp;C&amp;"Times New Roman,Regular"Exhibit F - Crosswalk of 2011 Availability</oddFooter>
      </headerFooter>
    </customSheetView>
    <customSheetView guid="{56C0A34E-45B4-448B-85E5-70B3A8E63333}" scale="75" showPageBreaks="1" showGridLines="0" outlineSymbols="0" fitToPage="1" printArea="1" view="pageBreakPreview">
      <selection activeCell="S30" sqref="S30"/>
      <pageMargins left="0.5" right="0.5" top="0.5" bottom="0.55000000000000004" header="0" footer="0"/>
      <printOptions horizontalCentered="1"/>
      <pageSetup scale="68" firstPageNumber="2" orientation="landscape" useFirstPageNumber="1" horizontalDpi="300" verticalDpi="300" r:id="rId4"/>
      <headerFooter alignWithMargins="0">
        <oddFooter>&amp;C&amp;"Times New Roman,Regular"Exhibit F - Crosswalk of 2011 Availability</oddFooter>
      </headerFooter>
    </customSheetView>
    <customSheetView guid="{3118AF25-8423-420A-806A-487665220C68}" scale="75" showPageBreaks="1" showGridLines="0" outlineSymbols="0" fitToPage="1" printArea="1" view="pageBreakPreview">
      <selection activeCell="N22" sqref="N22"/>
      <pageMargins left="0.5" right="0.5" top="0.5" bottom="0.55000000000000004" header="0" footer="0"/>
      <printOptions horizontalCentered="1"/>
      <pageSetup scale="79" firstPageNumber="2" orientation="landscape" useFirstPageNumber="1" horizontalDpi="300" verticalDpi="300" r:id="rId5"/>
      <headerFooter alignWithMargins="0">
        <oddFooter>&amp;C&amp;"Times New Roman,Regular"Exhibit F - Crosswalk of 2011 Availability</oddFooter>
      </headerFooter>
    </customSheetView>
    <customSheetView guid="{D5B3A194-7610-4318-AAE5-AAC44D793A20}" scale="75" showPageBreaks="1" showGridLines="0" outlineSymbols="0" fitToPage="1" printArea="1" hiddenRows="1" hiddenColumns="1" view="pageBreakPreview">
      <selection activeCell="D41" sqref="D41"/>
      <pageMargins left="0.5" right="0.5" top="0.5" bottom="0.55000000000000004" header="0" footer="0"/>
      <printOptions horizontalCentered="1"/>
      <pageSetup firstPageNumber="2" orientation="landscape" useFirstPageNumber="1" horizontalDpi="300" verticalDpi="300" r:id="rId6"/>
      <headerFooter alignWithMargins="0">
        <oddFooter>&amp;C&amp;"Times New Roman,Regular"Exhibit F - Crosswalk of 2011 Availability</oddFooter>
      </headerFooter>
    </customSheetView>
  </customSheetViews>
  <mergeCells count="15">
    <mergeCell ref="A30:P30"/>
    <mergeCell ref="M8:O9"/>
    <mergeCell ref="H8:J9"/>
    <mergeCell ref="K8:K9"/>
    <mergeCell ref="L8:L9"/>
    <mergeCell ref="E8:G9"/>
    <mergeCell ref="B8:D9"/>
    <mergeCell ref="A8:A10"/>
    <mergeCell ref="A6:O6"/>
    <mergeCell ref="A7:O7"/>
    <mergeCell ref="A2:O2"/>
    <mergeCell ref="A5:O5"/>
    <mergeCell ref="A1:O1"/>
    <mergeCell ref="A3:O3"/>
    <mergeCell ref="A4:O4"/>
  </mergeCells>
  <phoneticPr fontId="0" type="noConversion"/>
  <printOptions horizontalCentered="1"/>
  <pageMargins left="0.5" right="0.5" top="0.5" bottom="0.55000000000000004" header="0" footer="0"/>
  <pageSetup scale="79" firstPageNumber="2" orientation="landscape" useFirstPageNumber="1" horizontalDpi="300" verticalDpi="300" r:id="rId7"/>
  <headerFooter alignWithMargins="0">
    <oddFooter>&amp;C&amp;"Times New Roman,Regular"Exhibit F - Crosswalk of 2011 Availability</oddFooter>
  </headerFooter>
  <ignoredErrors>
    <ignoredError sqref="N15 D15" formula="1"/>
  </ignoredErrors>
</worksheet>
</file>

<file path=xl/worksheets/sheet7.xml><?xml version="1.0" encoding="utf-8"?>
<worksheet xmlns="http://schemas.openxmlformats.org/spreadsheetml/2006/main" xmlns:r="http://schemas.openxmlformats.org/officeDocument/2006/relationships">
  <sheetPr>
    <pageSetUpPr autoPageBreaks="0" fitToPage="1"/>
  </sheetPr>
  <dimension ref="A1:T23"/>
  <sheetViews>
    <sheetView zoomScale="75" zoomScaleNormal="100" zoomScaleSheetLayoutView="75" workbookViewId="0">
      <selection activeCell="A22" sqref="A22:XFD27"/>
    </sheetView>
  </sheetViews>
  <sheetFormatPr defaultRowHeight="15.75"/>
  <cols>
    <col min="1" max="1" width="35.21875" customWidth="1"/>
    <col min="5" max="7" width="8.88671875" customWidth="1"/>
    <col min="8" max="8" width="8.88671875" hidden="1" customWidth="1"/>
    <col min="9" max="9" width="8.88671875" style="270" hidden="1" customWidth="1"/>
    <col min="10" max="10" width="8.88671875" hidden="1" customWidth="1"/>
    <col min="14" max="14" width="9.44140625" style="8" customWidth="1"/>
    <col min="15" max="15" width="10" style="8" customWidth="1"/>
  </cols>
  <sheetData>
    <row r="1" spans="1:20" ht="20.25">
      <c r="A1" s="488" t="s">
        <v>208</v>
      </c>
      <c r="B1" s="489"/>
      <c r="C1" s="489"/>
      <c r="D1" s="489"/>
      <c r="E1" s="489"/>
      <c r="F1" s="489"/>
      <c r="G1" s="489"/>
      <c r="H1" s="489"/>
      <c r="I1" s="489"/>
      <c r="J1" s="489"/>
      <c r="K1" s="489"/>
      <c r="L1" s="489"/>
      <c r="M1" s="489"/>
      <c r="N1" s="489"/>
      <c r="O1" s="489"/>
      <c r="P1" s="489"/>
      <c r="Q1" s="489"/>
      <c r="R1" s="489"/>
      <c r="S1" s="58" t="s">
        <v>0</v>
      </c>
      <c r="T1" s="8"/>
    </row>
    <row r="2" spans="1:20">
      <c r="A2" s="547"/>
      <c r="B2" s="547"/>
      <c r="C2" s="547"/>
      <c r="D2" s="547"/>
      <c r="E2" s="547"/>
      <c r="F2" s="547"/>
      <c r="G2" s="547"/>
      <c r="H2" s="547"/>
      <c r="I2" s="547"/>
      <c r="J2" s="547"/>
      <c r="K2" s="547"/>
      <c r="L2" s="547"/>
      <c r="M2" s="547"/>
      <c r="N2" s="547"/>
      <c r="O2" s="547"/>
      <c r="P2" s="547"/>
      <c r="Q2" s="547"/>
      <c r="R2" s="547"/>
      <c r="S2" s="58" t="s">
        <v>0</v>
      </c>
      <c r="T2" s="8"/>
    </row>
    <row r="3" spans="1:20" ht="18.75">
      <c r="A3" s="572" t="s">
        <v>170</v>
      </c>
      <c r="B3" s="552"/>
      <c r="C3" s="552"/>
      <c r="D3" s="552"/>
      <c r="E3" s="552"/>
      <c r="F3" s="552"/>
      <c r="G3" s="552"/>
      <c r="H3" s="552"/>
      <c r="I3" s="552"/>
      <c r="J3" s="552"/>
      <c r="K3" s="552"/>
      <c r="L3" s="552"/>
      <c r="M3" s="552"/>
      <c r="N3" s="552"/>
      <c r="O3" s="552"/>
      <c r="P3" s="552"/>
      <c r="Q3" s="552"/>
      <c r="R3" s="552"/>
      <c r="S3" s="58" t="s">
        <v>0</v>
      </c>
      <c r="T3" s="8"/>
    </row>
    <row r="4" spans="1:20" ht="16.5">
      <c r="A4" s="551" t="str">
        <f>+'B. Summary of Requirements '!A5</f>
        <v xml:space="preserve"> Office of the Solicitor General</v>
      </c>
      <c r="B4" s="550"/>
      <c r="C4" s="550"/>
      <c r="D4" s="550"/>
      <c r="E4" s="550"/>
      <c r="F4" s="550"/>
      <c r="G4" s="550"/>
      <c r="H4" s="550"/>
      <c r="I4" s="550"/>
      <c r="J4" s="550"/>
      <c r="K4" s="550"/>
      <c r="L4" s="550"/>
      <c r="M4" s="550"/>
      <c r="N4" s="550"/>
      <c r="O4" s="550"/>
      <c r="P4" s="550"/>
      <c r="Q4" s="550"/>
      <c r="R4" s="550"/>
      <c r="S4" s="58" t="s">
        <v>0</v>
      </c>
      <c r="T4" s="8"/>
    </row>
    <row r="5" spans="1:20" ht="16.5">
      <c r="A5" s="551" t="str">
        <f>+'B. Summary of Requirements '!A6</f>
        <v>Salaries and Expenses</v>
      </c>
      <c r="B5" s="552"/>
      <c r="C5" s="552"/>
      <c r="D5" s="552"/>
      <c r="E5" s="552"/>
      <c r="F5" s="552"/>
      <c r="G5" s="552"/>
      <c r="H5" s="552"/>
      <c r="I5" s="552"/>
      <c r="J5" s="552"/>
      <c r="K5" s="552"/>
      <c r="L5" s="552"/>
      <c r="M5" s="552"/>
      <c r="N5" s="552"/>
      <c r="O5" s="552"/>
      <c r="P5" s="552"/>
      <c r="Q5" s="552"/>
      <c r="R5" s="552"/>
      <c r="S5" s="58" t="s">
        <v>0</v>
      </c>
      <c r="T5" s="8"/>
    </row>
    <row r="6" spans="1:20">
      <c r="A6" s="549" t="s">
        <v>109</v>
      </c>
      <c r="B6" s="550"/>
      <c r="C6" s="550"/>
      <c r="D6" s="550"/>
      <c r="E6" s="550"/>
      <c r="F6" s="550"/>
      <c r="G6" s="550"/>
      <c r="H6" s="550"/>
      <c r="I6" s="550"/>
      <c r="J6" s="550"/>
      <c r="K6" s="550"/>
      <c r="L6" s="550"/>
      <c r="M6" s="550"/>
      <c r="N6" s="550"/>
      <c r="O6" s="550"/>
      <c r="P6" s="550"/>
      <c r="Q6" s="550"/>
      <c r="R6" s="550"/>
      <c r="S6" s="58" t="s">
        <v>0</v>
      </c>
      <c r="T6" s="8"/>
    </row>
    <row r="7" spans="1:20">
      <c r="A7" s="547"/>
      <c r="B7" s="547"/>
      <c r="C7" s="547"/>
      <c r="D7" s="547"/>
      <c r="E7" s="547"/>
      <c r="F7" s="547"/>
      <c r="G7" s="547"/>
      <c r="H7" s="547"/>
      <c r="I7" s="547"/>
      <c r="J7" s="547"/>
      <c r="K7" s="547"/>
      <c r="L7" s="547"/>
      <c r="M7" s="547"/>
      <c r="N7" s="547"/>
      <c r="O7" s="547"/>
      <c r="P7" s="547"/>
      <c r="Q7" s="547"/>
      <c r="R7" s="547"/>
      <c r="S7" s="58" t="s">
        <v>0</v>
      </c>
      <c r="T7" s="8"/>
    </row>
    <row r="8" spans="1:20">
      <c r="A8" s="548"/>
      <c r="B8" s="548"/>
      <c r="C8" s="548"/>
      <c r="D8" s="548"/>
      <c r="E8" s="548"/>
      <c r="F8" s="548"/>
      <c r="G8" s="548"/>
      <c r="H8" s="548"/>
      <c r="I8" s="548"/>
      <c r="J8" s="548"/>
      <c r="K8" s="548"/>
      <c r="L8" s="548"/>
      <c r="M8" s="548"/>
      <c r="N8" s="548"/>
      <c r="O8" s="548"/>
      <c r="P8" s="548"/>
      <c r="Q8" s="548"/>
      <c r="R8" s="548"/>
      <c r="S8" s="58" t="s">
        <v>0</v>
      </c>
      <c r="T8" s="8"/>
    </row>
    <row r="9" spans="1:20" ht="15.75" customHeight="1">
      <c r="A9" s="569" t="s">
        <v>32</v>
      </c>
      <c r="B9" s="555" t="s">
        <v>225</v>
      </c>
      <c r="C9" s="556"/>
      <c r="D9" s="557"/>
      <c r="E9" s="563" t="s">
        <v>223</v>
      </c>
      <c r="F9" s="564"/>
      <c r="G9" s="565"/>
      <c r="H9" s="563" t="s">
        <v>122</v>
      </c>
      <c r="I9" s="564"/>
      <c r="J9" s="565"/>
      <c r="K9" s="555" t="s">
        <v>14</v>
      </c>
      <c r="L9" s="556"/>
      <c r="M9" s="557"/>
      <c r="N9" s="561" t="s">
        <v>149</v>
      </c>
      <c r="O9" s="573" t="s">
        <v>150</v>
      </c>
      <c r="P9" s="555" t="s">
        <v>169</v>
      </c>
      <c r="Q9" s="556"/>
      <c r="R9" s="557"/>
      <c r="S9" s="58" t="s">
        <v>0</v>
      </c>
      <c r="T9" s="8"/>
    </row>
    <row r="10" spans="1:20">
      <c r="A10" s="570"/>
      <c r="B10" s="558"/>
      <c r="C10" s="559"/>
      <c r="D10" s="560"/>
      <c r="E10" s="566"/>
      <c r="F10" s="567"/>
      <c r="G10" s="568"/>
      <c r="H10" s="566"/>
      <c r="I10" s="567"/>
      <c r="J10" s="568"/>
      <c r="K10" s="558"/>
      <c r="L10" s="559"/>
      <c r="M10" s="560"/>
      <c r="N10" s="562"/>
      <c r="O10" s="574"/>
      <c r="P10" s="558"/>
      <c r="Q10" s="559"/>
      <c r="R10" s="560"/>
      <c r="S10" s="58" t="s">
        <v>0</v>
      </c>
      <c r="T10" s="8"/>
    </row>
    <row r="11" spans="1:20" ht="16.5" thickBot="1">
      <c r="A11" s="571"/>
      <c r="B11" s="192" t="s">
        <v>127</v>
      </c>
      <c r="C11" s="193" t="s">
        <v>36</v>
      </c>
      <c r="D11" s="193" t="s">
        <v>129</v>
      </c>
      <c r="E11" s="192" t="s">
        <v>127</v>
      </c>
      <c r="F11" s="193" t="s">
        <v>36</v>
      </c>
      <c r="G11" s="193" t="s">
        <v>129</v>
      </c>
      <c r="H11" s="192" t="s">
        <v>127</v>
      </c>
      <c r="I11" s="193" t="s">
        <v>36</v>
      </c>
      <c r="J11" s="193" t="s">
        <v>129</v>
      </c>
      <c r="K11" s="192" t="s">
        <v>127</v>
      </c>
      <c r="L11" s="193" t="s">
        <v>36</v>
      </c>
      <c r="M11" s="193" t="s">
        <v>129</v>
      </c>
      <c r="N11" s="293" t="s">
        <v>129</v>
      </c>
      <c r="O11" s="294" t="s">
        <v>129</v>
      </c>
      <c r="P11" s="192" t="s">
        <v>127</v>
      </c>
      <c r="Q11" s="193" t="s">
        <v>36</v>
      </c>
      <c r="R11" s="194" t="s">
        <v>129</v>
      </c>
      <c r="S11" s="58" t="s">
        <v>0</v>
      </c>
      <c r="T11" s="8"/>
    </row>
    <row r="12" spans="1:20">
      <c r="A12" s="369" t="s">
        <v>203</v>
      </c>
      <c r="B12" s="174">
        <v>48</v>
      </c>
      <c r="C12" s="124">
        <v>49</v>
      </c>
      <c r="D12" s="124">
        <v>10724</v>
      </c>
      <c r="E12" s="174">
        <v>0</v>
      </c>
      <c r="F12" s="124">
        <v>0</v>
      </c>
      <c r="G12" s="397">
        <v>0</v>
      </c>
      <c r="H12" s="174"/>
      <c r="I12" s="124"/>
      <c r="J12" s="124"/>
      <c r="K12" s="174">
        <v>0</v>
      </c>
      <c r="L12" s="124">
        <v>0</v>
      </c>
      <c r="M12" s="124">
        <v>0</v>
      </c>
      <c r="N12" s="64">
        <v>0</v>
      </c>
      <c r="O12" s="124">
        <v>0</v>
      </c>
      <c r="P12" s="174">
        <f t="shared" ref="P12:Q12" si="0">B12+E12+H12+K12</f>
        <v>48</v>
      </c>
      <c r="Q12" s="124">
        <f t="shared" si="0"/>
        <v>49</v>
      </c>
      <c r="R12" s="65">
        <f>D12+G12+J12+M12+N12+O12</f>
        <v>10724</v>
      </c>
      <c r="S12" s="58" t="s">
        <v>0</v>
      </c>
      <c r="T12" s="8"/>
    </row>
    <row r="13" spans="1:20">
      <c r="A13" s="199" t="s">
        <v>136</v>
      </c>
      <c r="B13" s="200">
        <f t="shared" ref="B13:R13" si="1">SUM(B12:B12)</f>
        <v>48</v>
      </c>
      <c r="C13" s="201">
        <f t="shared" si="1"/>
        <v>49</v>
      </c>
      <c r="D13" s="202">
        <f t="shared" si="1"/>
        <v>10724</v>
      </c>
      <c r="E13" s="200">
        <f t="shared" si="1"/>
        <v>0</v>
      </c>
      <c r="F13" s="201">
        <f t="shared" si="1"/>
        <v>0</v>
      </c>
      <c r="G13" s="202">
        <f t="shared" si="1"/>
        <v>0</v>
      </c>
      <c r="H13" s="200">
        <f t="shared" si="1"/>
        <v>0</v>
      </c>
      <c r="I13" s="201">
        <f t="shared" si="1"/>
        <v>0</v>
      </c>
      <c r="J13" s="202">
        <f t="shared" si="1"/>
        <v>0</v>
      </c>
      <c r="K13" s="200">
        <f t="shared" si="1"/>
        <v>0</v>
      </c>
      <c r="L13" s="201">
        <f t="shared" si="1"/>
        <v>0</v>
      </c>
      <c r="M13" s="202">
        <f t="shared" si="1"/>
        <v>0</v>
      </c>
      <c r="N13" s="290">
        <f t="shared" si="1"/>
        <v>0</v>
      </c>
      <c r="O13" s="202">
        <f t="shared" si="1"/>
        <v>0</v>
      </c>
      <c r="P13" s="200">
        <f t="shared" si="1"/>
        <v>48</v>
      </c>
      <c r="Q13" s="201">
        <f t="shared" si="1"/>
        <v>49</v>
      </c>
      <c r="R13" s="204">
        <f t="shared" si="1"/>
        <v>10724</v>
      </c>
      <c r="S13" s="58" t="s">
        <v>0</v>
      </c>
      <c r="T13" s="8"/>
    </row>
    <row r="14" spans="1:20">
      <c r="A14" s="191" t="s">
        <v>115</v>
      </c>
      <c r="B14" s="172" t="s">
        <v>128</v>
      </c>
      <c r="C14" s="173"/>
      <c r="D14" s="173"/>
      <c r="E14" s="172"/>
      <c r="F14" s="173"/>
      <c r="G14" s="173"/>
      <c r="H14" s="172"/>
      <c r="I14" s="173"/>
      <c r="J14" s="173"/>
      <c r="K14" s="172"/>
      <c r="L14" s="173"/>
      <c r="M14" s="173"/>
      <c r="N14" s="68"/>
      <c r="O14" s="173"/>
      <c r="P14" s="172"/>
      <c r="Q14" s="173">
        <f>C14+F14+I14+L14</f>
        <v>0</v>
      </c>
      <c r="R14" s="205"/>
      <c r="S14" s="58" t="s">
        <v>0</v>
      </c>
      <c r="T14" s="9"/>
    </row>
    <row r="15" spans="1:20">
      <c r="A15" s="191" t="s">
        <v>114</v>
      </c>
      <c r="B15" s="206"/>
      <c r="C15" s="207">
        <f>SUM(C13:C14)</f>
        <v>49</v>
      </c>
      <c r="D15" s="207"/>
      <c r="E15" s="206"/>
      <c r="F15" s="207">
        <f>+F13+F14</f>
        <v>0</v>
      </c>
      <c r="G15" s="207"/>
      <c r="H15" s="206"/>
      <c r="I15" s="207">
        <f>+I13+I14</f>
        <v>0</v>
      </c>
      <c r="J15" s="207"/>
      <c r="K15" s="206"/>
      <c r="L15" s="207">
        <f>+L13+L14</f>
        <v>0</v>
      </c>
      <c r="M15" s="207"/>
      <c r="N15" s="291"/>
      <c r="O15" s="207"/>
      <c r="P15" s="206"/>
      <c r="Q15" s="207">
        <f>SUM(Q13:Q14)</f>
        <v>49</v>
      </c>
      <c r="R15" s="208"/>
      <c r="S15" s="58" t="s">
        <v>0</v>
      </c>
      <c r="T15" s="8"/>
    </row>
    <row r="16" spans="1:20">
      <c r="A16" s="209" t="s">
        <v>116</v>
      </c>
      <c r="B16" s="174"/>
      <c r="C16" s="124"/>
      <c r="D16" s="124"/>
      <c r="E16" s="174"/>
      <c r="F16" s="124"/>
      <c r="G16" s="124"/>
      <c r="H16" s="174"/>
      <c r="I16" s="124"/>
      <c r="J16" s="124"/>
      <c r="K16" s="174"/>
      <c r="L16" s="124"/>
      <c r="M16" s="124"/>
      <c r="N16" s="64"/>
      <c r="O16" s="124"/>
      <c r="P16" s="174"/>
      <c r="Q16" s="124"/>
      <c r="R16" s="65"/>
      <c r="S16" s="58" t="s">
        <v>0</v>
      </c>
      <c r="T16" s="8"/>
    </row>
    <row r="17" spans="1:20">
      <c r="A17" s="210" t="s">
        <v>41</v>
      </c>
      <c r="B17" s="174"/>
      <c r="C17" s="124">
        <v>0</v>
      </c>
      <c r="D17" s="124"/>
      <c r="E17" s="174"/>
      <c r="F17" s="124">
        <v>0</v>
      </c>
      <c r="G17" s="124"/>
      <c r="H17" s="174"/>
      <c r="I17" s="124">
        <v>0</v>
      </c>
      <c r="J17" s="124"/>
      <c r="K17" s="174"/>
      <c r="L17" s="124">
        <v>0</v>
      </c>
      <c r="M17" s="124"/>
      <c r="N17" s="64"/>
      <c r="O17" s="124"/>
      <c r="P17" s="174"/>
      <c r="Q17" s="124">
        <f>C17+F17+I17+L17</f>
        <v>0</v>
      </c>
      <c r="R17" s="65"/>
      <c r="S17" s="58" t="s">
        <v>0</v>
      </c>
      <c r="T17" s="8"/>
    </row>
    <row r="18" spans="1:20">
      <c r="A18" s="211" t="s">
        <v>66</v>
      </c>
      <c r="B18" s="172"/>
      <c r="C18" s="173">
        <v>0</v>
      </c>
      <c r="D18" s="173"/>
      <c r="E18" s="172"/>
      <c r="F18" s="173">
        <v>0</v>
      </c>
      <c r="G18" s="173"/>
      <c r="H18" s="172"/>
      <c r="I18" s="173">
        <v>0</v>
      </c>
      <c r="J18" s="173"/>
      <c r="K18" s="172"/>
      <c r="L18" s="173">
        <v>0</v>
      </c>
      <c r="M18" s="173"/>
      <c r="N18" s="68"/>
      <c r="O18" s="173"/>
      <c r="P18" s="172"/>
      <c r="Q18" s="173">
        <f>C18+F18+I18+L18</f>
        <v>0</v>
      </c>
      <c r="R18" s="205"/>
      <c r="S18" s="58" t="s">
        <v>0</v>
      </c>
      <c r="T18" s="8"/>
    </row>
    <row r="19" spans="1:20">
      <c r="A19" s="191" t="s">
        <v>117</v>
      </c>
      <c r="B19" s="172"/>
      <c r="C19" s="173">
        <f>C18+C17+C15</f>
        <v>49</v>
      </c>
      <c r="D19" s="212"/>
      <c r="E19" s="172"/>
      <c r="F19" s="173">
        <f>F18+F17+F15</f>
        <v>0</v>
      </c>
      <c r="G19" s="212"/>
      <c r="H19" s="172"/>
      <c r="I19" s="173">
        <f>I18+I17+I15</f>
        <v>0</v>
      </c>
      <c r="J19" s="212"/>
      <c r="K19" s="172"/>
      <c r="L19" s="173">
        <f>L18+L17+L15</f>
        <v>0</v>
      </c>
      <c r="M19" s="212"/>
      <c r="N19" s="292"/>
      <c r="O19" s="212"/>
      <c r="P19" s="172"/>
      <c r="Q19" s="173">
        <f>Q18+Q17+Q15</f>
        <v>49</v>
      </c>
      <c r="R19" s="213"/>
      <c r="S19" s="58" t="s">
        <v>0</v>
      </c>
      <c r="T19" s="8"/>
    </row>
    <row r="20" spans="1:20">
      <c r="A20" s="8"/>
      <c r="B20" s="1"/>
      <c r="C20" s="1"/>
      <c r="D20" s="1"/>
      <c r="E20" s="1"/>
      <c r="F20" s="1"/>
      <c r="G20" s="1"/>
      <c r="H20" s="1"/>
      <c r="I20" s="1"/>
      <c r="J20" s="1"/>
      <c r="K20" s="1"/>
      <c r="L20" s="1"/>
      <c r="M20" s="1"/>
      <c r="N20" s="1"/>
      <c r="O20" s="1"/>
      <c r="P20" s="1"/>
      <c r="Q20" s="1"/>
      <c r="R20" s="1"/>
      <c r="S20" s="50" t="s">
        <v>15</v>
      </c>
      <c r="T20" s="8"/>
    </row>
    <row r="21" spans="1:20">
      <c r="A21" s="1"/>
      <c r="B21" s="18"/>
      <c r="C21" s="1"/>
      <c r="D21" s="1"/>
      <c r="E21" s="1"/>
      <c r="F21" s="1"/>
      <c r="G21" s="1"/>
      <c r="H21" s="1"/>
      <c r="I21" s="1"/>
      <c r="J21" s="2"/>
      <c r="K21" s="1"/>
      <c r="L21" s="1"/>
      <c r="M21" s="1"/>
      <c r="N21" s="1"/>
      <c r="O21" s="1"/>
      <c r="P21" s="1"/>
      <c r="Q21" s="1"/>
      <c r="R21" s="1"/>
      <c r="S21" s="58"/>
      <c r="T21" s="8"/>
    </row>
    <row r="22" spans="1:20" s="8" customFormat="1" ht="16.5" customHeight="1">
      <c r="A22" s="553"/>
      <c r="B22" s="554"/>
      <c r="C22" s="554"/>
      <c r="D22" s="554"/>
      <c r="E22" s="554"/>
      <c r="F22" s="554"/>
      <c r="G22" s="554"/>
      <c r="H22" s="554"/>
      <c r="I22" s="554"/>
      <c r="J22" s="554"/>
      <c r="K22" s="554"/>
      <c r="L22" s="554"/>
      <c r="M22" s="554"/>
      <c r="N22" s="554"/>
      <c r="O22" s="554"/>
      <c r="P22" s="554"/>
      <c r="Q22" s="554"/>
      <c r="R22" s="554"/>
      <c r="S22" s="554"/>
    </row>
    <row r="23" spans="1:20" ht="18">
      <c r="A23" s="114"/>
      <c r="B23" s="18"/>
      <c r="C23" s="18"/>
      <c r="D23" s="18"/>
      <c r="E23" s="18"/>
      <c r="F23" s="18"/>
      <c r="G23" s="18"/>
      <c r="H23" s="18"/>
      <c r="I23" s="18"/>
      <c r="J23" s="18"/>
      <c r="K23" s="18"/>
      <c r="L23" s="18"/>
      <c r="M23" s="18"/>
      <c r="P23" s="18"/>
      <c r="Q23" s="18"/>
      <c r="R23" s="18"/>
      <c r="S23" s="18"/>
      <c r="T23" s="59"/>
    </row>
  </sheetData>
  <customSheetViews>
    <customSheetView guid="{876ED119-203C-4A69-AD39-78E4A88153F8}" scale="75" fitToPage="1" printArea="1" hiddenColumns="1">
      <selection activeCell="A22" sqref="A22:XFD27"/>
      <pageMargins left="0.75" right="0.75" top="1" bottom="1" header="0.5" footer="0.5"/>
      <pageSetup scale="62" orientation="landscape" r:id="rId1"/>
      <headerFooter alignWithMargins="0">
        <oddFooter>&amp;C&amp;"Times New Roman,Regular"Exhibit G:  Crosswalk of 2012 Availability</oddFooter>
      </headerFooter>
    </customSheetView>
    <customSheetView guid="{12C66D54-5067-4346-818B-6EAB1C8A9183}" scale="75" showPageBreaks="1" fitToPage="1" printArea="1" hiddenColumns="1" view="pageBreakPreview">
      <selection activeCell="E43" sqref="E43"/>
      <pageMargins left="0.75" right="0.75" top="1" bottom="1" header="0.5" footer="0.5"/>
      <pageSetup scale="62" orientation="landscape" r:id="rId2"/>
      <headerFooter alignWithMargins="0">
        <oddFooter>&amp;C&amp;"Times New Roman,Regular"Exhibit G:  Crosswalk of 2012 Availability</oddFooter>
      </headerFooter>
    </customSheetView>
    <customSheetView guid="{4148B88B-8ED7-4FDE-9459-DEB244AD0552}" scale="75" showPageBreaks="1" fitToPage="1" printArea="1" hiddenColumns="1" view="pageBreakPreview">
      <selection activeCell="N11" sqref="N11"/>
      <pageMargins left="0.75" right="0.75" top="1" bottom="1" header="0.5" footer="0.5"/>
      <pageSetup scale="62" orientation="landscape" r:id="rId3"/>
      <headerFooter alignWithMargins="0">
        <oddFooter>&amp;C&amp;"Times New Roman,Regular"Exhibit G:  Crosswalk of 2012 Availability</oddFooter>
      </headerFooter>
    </customSheetView>
    <customSheetView guid="{56C0A34E-45B4-448B-85E5-70B3A8E63333}" scale="75" showPageBreaks="1" fitToPage="1" printArea="1" view="pageBreakPreview">
      <selection activeCell="E13" sqref="E13"/>
      <pageMargins left="0.75" right="0.75" top="1" bottom="1" header="0.5" footer="0.5"/>
      <pageSetup scale="54" orientation="landscape" r:id="rId4"/>
      <headerFooter alignWithMargins="0">
        <oddFooter>&amp;C&amp;"Times New Roman,Regular"Exhibit G:  Crosswalk of 2012 Availability</oddFooter>
      </headerFooter>
    </customSheetView>
    <customSheetView guid="{3118AF25-8423-420A-806A-487665220C68}" scale="75" showPageBreaks="1" fitToPage="1" printArea="1" hiddenColumns="1" view="pageBreakPreview">
      <selection activeCell="R16" sqref="R16"/>
      <pageMargins left="0.75" right="0.75" top="1" bottom="1" header="0.5" footer="0.5"/>
      <pageSetup scale="62" orientation="landscape" r:id="rId5"/>
      <headerFooter alignWithMargins="0">
        <oddFooter>&amp;C&amp;"Times New Roman,Regular"Exhibit G:  Crosswalk of 2012 Availability</oddFooter>
      </headerFooter>
    </customSheetView>
    <customSheetView guid="{D5B3A194-7610-4318-AAE5-AAC44D793A20}" scale="75" showPageBreaks="1" fitToPage="1" printArea="1" hiddenColumns="1" view="pageBreakPreview">
      <selection activeCell="A31" sqref="A31"/>
      <pageMargins left="0.75" right="0.75" top="1" bottom="1" header="0.5" footer="0.5"/>
      <pageSetup scale="88" orientation="landscape" r:id="rId6"/>
      <headerFooter alignWithMargins="0">
        <oddFooter>&amp;C&amp;"Times New Roman,Regular"Exhibit G:  Crosswalk of 2012 Availability</oddFooter>
      </headerFooter>
    </customSheetView>
  </customSheetViews>
  <mergeCells count="17">
    <mergeCell ref="A22:S22"/>
    <mergeCell ref="H9:J10"/>
    <mergeCell ref="K9:M10"/>
    <mergeCell ref="P9:R10"/>
    <mergeCell ref="N9:N10"/>
    <mergeCell ref="O9:O10"/>
    <mergeCell ref="A6:R6"/>
    <mergeCell ref="A7:R7"/>
    <mergeCell ref="A8:R8"/>
    <mergeCell ref="A9:A11"/>
    <mergeCell ref="A1:R1"/>
    <mergeCell ref="A2:R2"/>
    <mergeCell ref="A3:R3"/>
    <mergeCell ref="A4:R4"/>
    <mergeCell ref="A5:R5"/>
    <mergeCell ref="B9:D10"/>
    <mergeCell ref="E9:G10"/>
  </mergeCells>
  <phoneticPr fontId="37" type="noConversion"/>
  <pageMargins left="0.75" right="0.75" top="1" bottom="1" header="0.5" footer="0.5"/>
  <pageSetup scale="62" orientation="landscape" r:id="rId7"/>
  <headerFooter alignWithMargins="0">
    <oddFooter>&amp;C&amp;"Times New Roman,Regular"Exhibit G:  Crosswalk of 2012 Availability</oddFooter>
  </headerFooter>
</worksheet>
</file>

<file path=xl/worksheets/sheet8.xml><?xml version="1.0" encoding="utf-8"?>
<worksheet xmlns="http://schemas.openxmlformats.org/spreadsheetml/2006/main" xmlns:r="http://schemas.openxmlformats.org/officeDocument/2006/relationships">
  <sheetPr codeName="Sheet13">
    <pageSetUpPr autoPageBreaks="0" fitToPage="1"/>
  </sheetPr>
  <dimension ref="A1:AF16"/>
  <sheetViews>
    <sheetView showGridLines="0" showOutlineSymbols="0" zoomScale="75" zoomScaleNormal="100" zoomScaleSheetLayoutView="75" workbookViewId="0">
      <selection activeCell="B18" sqref="B18"/>
    </sheetView>
  </sheetViews>
  <sheetFormatPr defaultColWidth="8.88671875" defaultRowHeight="15.75"/>
  <cols>
    <col min="1" max="1" width="4.44140625" style="18" customWidth="1"/>
    <col min="2" max="2" width="45.6640625" style="18" customWidth="1"/>
    <col min="3" max="3" width="6.5546875" style="18" customWidth="1"/>
    <col min="4" max="4" width="5.6640625" style="18" customWidth="1"/>
    <col min="5" max="5" width="10.44140625" style="18" bestFit="1" customWidth="1"/>
    <col min="6" max="7" width="5.6640625" style="18" customWidth="1"/>
    <col min="8" max="8" width="11.77734375" style="18" customWidth="1"/>
    <col min="9" max="10" width="5.6640625" style="18" customWidth="1"/>
    <col min="11" max="11" width="10.44140625" style="18" bestFit="1" customWidth="1"/>
    <col min="12" max="13" width="5.6640625" style="18" customWidth="1"/>
    <col min="14" max="14" width="7.6640625" style="18" customWidth="1"/>
    <col min="15" max="15" width="1.21875" style="54" customWidth="1"/>
    <col min="16" max="16" width="27.5546875" style="18" customWidth="1"/>
    <col min="17" max="20" width="7.6640625" style="18" customWidth="1"/>
    <col min="21" max="21" width="3.6640625" style="18" customWidth="1"/>
    <col min="22" max="24" width="7.6640625" style="18" customWidth="1"/>
    <col min="25" max="25" width="3.6640625" style="18" customWidth="1"/>
    <col min="26" max="28" width="7.6640625" style="18" customWidth="1"/>
    <col min="29" max="29" width="3.6640625" style="18" customWidth="1"/>
    <col min="30" max="32" width="7.6640625" style="18" customWidth="1"/>
    <col min="33" max="16384" width="8.88671875" style="18"/>
  </cols>
  <sheetData>
    <row r="1" spans="1:32" ht="20.25">
      <c r="A1" s="404" t="s">
        <v>157</v>
      </c>
      <c r="B1" s="589"/>
      <c r="C1" s="589"/>
      <c r="D1" s="589"/>
      <c r="E1" s="589"/>
      <c r="F1" s="589"/>
      <c r="G1" s="589"/>
      <c r="H1" s="589"/>
      <c r="I1" s="589"/>
      <c r="J1" s="589"/>
      <c r="K1" s="589"/>
      <c r="L1" s="589"/>
      <c r="M1" s="589"/>
      <c r="N1" s="589"/>
      <c r="O1" s="53" t="s">
        <v>0</v>
      </c>
      <c r="P1" s="1"/>
      <c r="Q1" s="1"/>
      <c r="R1" s="1"/>
      <c r="S1" s="1"/>
      <c r="T1" s="1"/>
      <c r="U1" s="1"/>
    </row>
    <row r="2" spans="1:32" ht="13.9" customHeight="1">
      <c r="A2" s="17"/>
      <c r="B2" s="7"/>
      <c r="C2" s="7"/>
      <c r="D2" s="7"/>
      <c r="E2" s="7"/>
      <c r="F2" s="7"/>
      <c r="G2" s="7"/>
      <c r="H2" s="7"/>
      <c r="I2" s="7"/>
      <c r="J2" s="7"/>
      <c r="K2" s="7"/>
      <c r="L2" s="7"/>
      <c r="M2" s="7"/>
      <c r="N2" s="7"/>
      <c r="O2" s="53" t="s">
        <v>0</v>
      </c>
      <c r="P2" s="1"/>
      <c r="Q2" s="1"/>
      <c r="R2" s="1"/>
      <c r="S2" s="1"/>
      <c r="T2" s="1"/>
      <c r="U2" s="1"/>
    </row>
    <row r="3" spans="1:32" ht="18.75">
      <c r="A3" s="590" t="s">
        <v>64</v>
      </c>
      <c r="B3" s="591"/>
      <c r="C3" s="591"/>
      <c r="D3" s="591"/>
      <c r="E3" s="591"/>
      <c r="F3" s="591"/>
      <c r="G3" s="591"/>
      <c r="H3" s="591"/>
      <c r="I3" s="591"/>
      <c r="J3" s="591"/>
      <c r="K3" s="591"/>
      <c r="L3" s="591"/>
      <c r="M3" s="591"/>
      <c r="N3" s="591"/>
      <c r="O3" s="53" t="s">
        <v>0</v>
      </c>
      <c r="P3" s="1"/>
      <c r="Q3" s="1"/>
      <c r="R3" s="1"/>
      <c r="S3" s="1"/>
      <c r="T3" s="1"/>
      <c r="U3" s="1"/>
    </row>
    <row r="4" spans="1:32" ht="16.5">
      <c r="A4" s="592" t="str">
        <f>+'B. Summary of Requirements '!A5</f>
        <v xml:space="preserve"> Office of the Solicitor General</v>
      </c>
      <c r="B4" s="593"/>
      <c r="C4" s="593"/>
      <c r="D4" s="593"/>
      <c r="E4" s="593"/>
      <c r="F4" s="593"/>
      <c r="G4" s="593"/>
      <c r="H4" s="593"/>
      <c r="I4" s="593"/>
      <c r="J4" s="593"/>
      <c r="K4" s="593"/>
      <c r="L4" s="593"/>
      <c r="M4" s="593"/>
      <c r="N4" s="593"/>
      <c r="O4" s="53" t="s">
        <v>0</v>
      </c>
      <c r="P4" s="1"/>
      <c r="Q4" s="1"/>
      <c r="R4" s="1"/>
      <c r="S4" s="1"/>
      <c r="T4" s="1"/>
      <c r="U4" s="1"/>
    </row>
    <row r="5" spans="1:32" ht="16.5">
      <c r="A5" s="592" t="str">
        <f>+'B. Summary of Requirements '!A6</f>
        <v>Salaries and Expenses</v>
      </c>
      <c r="B5" s="591"/>
      <c r="C5" s="591"/>
      <c r="D5" s="591"/>
      <c r="E5" s="591"/>
      <c r="F5" s="591"/>
      <c r="G5" s="591"/>
      <c r="H5" s="591"/>
      <c r="I5" s="591"/>
      <c r="J5" s="591"/>
      <c r="K5" s="591"/>
      <c r="L5" s="591"/>
      <c r="M5" s="591"/>
      <c r="N5" s="591"/>
      <c r="O5" s="53" t="s">
        <v>0</v>
      </c>
      <c r="P5" s="1"/>
      <c r="Q5" s="1"/>
      <c r="R5" s="1"/>
      <c r="S5" s="1"/>
      <c r="T5" s="1"/>
      <c r="U5" s="1"/>
    </row>
    <row r="6" spans="1:32">
      <c r="A6" s="594" t="s">
        <v>109</v>
      </c>
      <c r="B6" s="593"/>
      <c r="C6" s="593"/>
      <c r="D6" s="593"/>
      <c r="E6" s="593"/>
      <c r="F6" s="593"/>
      <c r="G6" s="593"/>
      <c r="H6" s="593"/>
      <c r="I6" s="593"/>
      <c r="J6" s="593"/>
      <c r="K6" s="593"/>
      <c r="L6" s="593"/>
      <c r="M6" s="593"/>
      <c r="N6" s="593"/>
      <c r="O6" s="53" t="s">
        <v>0</v>
      </c>
      <c r="P6" s="1"/>
      <c r="Q6" s="1"/>
      <c r="R6" s="1"/>
      <c r="S6" s="1"/>
      <c r="T6" s="1"/>
      <c r="U6" s="1"/>
    </row>
    <row r="7" spans="1:32">
      <c r="A7" s="7"/>
      <c r="B7" s="7"/>
      <c r="C7" s="7"/>
      <c r="D7" s="7"/>
      <c r="E7" s="7"/>
      <c r="F7" s="214"/>
      <c r="G7" s="214"/>
      <c r="H7" s="214"/>
      <c r="I7" s="7"/>
      <c r="J7" s="7"/>
      <c r="K7" s="7"/>
      <c r="L7" s="7"/>
      <c r="M7" s="7"/>
      <c r="N7" s="7"/>
      <c r="O7" s="53" t="s">
        <v>0</v>
      </c>
      <c r="P7" s="1"/>
      <c r="Q7" s="1"/>
      <c r="R7" s="1"/>
      <c r="S7" s="1"/>
      <c r="T7" s="1"/>
      <c r="U7" s="1"/>
    </row>
    <row r="8" spans="1:32">
      <c r="A8" s="442" t="s">
        <v>124</v>
      </c>
      <c r="B8" s="582"/>
      <c r="C8" s="585" t="s">
        <v>179</v>
      </c>
      <c r="D8" s="586"/>
      <c r="E8" s="587"/>
      <c r="F8" s="585" t="s">
        <v>171</v>
      </c>
      <c r="G8" s="586"/>
      <c r="H8" s="587"/>
      <c r="I8" s="585" t="s">
        <v>166</v>
      </c>
      <c r="J8" s="586"/>
      <c r="K8" s="587"/>
      <c r="L8" s="585" t="s">
        <v>31</v>
      </c>
      <c r="M8" s="586"/>
      <c r="N8" s="587"/>
      <c r="O8" s="53" t="s">
        <v>0</v>
      </c>
      <c r="P8" s="1"/>
      <c r="Q8" s="1"/>
      <c r="R8" s="1"/>
      <c r="S8" s="1"/>
      <c r="T8" s="1"/>
      <c r="U8" s="1"/>
    </row>
    <row r="9" spans="1:32" ht="16.5" thickBot="1">
      <c r="A9" s="583"/>
      <c r="B9" s="584"/>
      <c r="C9" s="192" t="s">
        <v>127</v>
      </c>
      <c r="D9" s="193" t="s">
        <v>36</v>
      </c>
      <c r="E9" s="194" t="s">
        <v>129</v>
      </c>
      <c r="F9" s="192" t="s">
        <v>127</v>
      </c>
      <c r="G9" s="193" t="s">
        <v>36</v>
      </c>
      <c r="H9" s="193" t="s">
        <v>129</v>
      </c>
      <c r="I9" s="192" t="s">
        <v>127</v>
      </c>
      <c r="J9" s="193" t="s">
        <v>36</v>
      </c>
      <c r="K9" s="193" t="s">
        <v>129</v>
      </c>
      <c r="L9" s="192" t="s">
        <v>127</v>
      </c>
      <c r="M9" s="193" t="s">
        <v>36</v>
      </c>
      <c r="N9" s="194" t="s">
        <v>129</v>
      </c>
      <c r="O9" s="53" t="s">
        <v>0</v>
      </c>
      <c r="P9" s="1"/>
      <c r="Q9" s="1"/>
      <c r="R9" s="1"/>
      <c r="S9" s="1"/>
      <c r="T9" s="1"/>
      <c r="U9" s="1"/>
    </row>
    <row r="10" spans="1:32">
      <c r="A10" s="578" t="s">
        <v>204</v>
      </c>
      <c r="B10" s="579"/>
      <c r="C10" s="174"/>
      <c r="D10" s="124"/>
      <c r="E10" s="65">
        <v>3</v>
      </c>
      <c r="F10" s="174"/>
      <c r="G10" s="124"/>
      <c r="H10" s="124">
        <v>0</v>
      </c>
      <c r="I10" s="174"/>
      <c r="J10" s="124"/>
      <c r="K10" s="124">
        <v>0</v>
      </c>
      <c r="L10" s="174">
        <f>I10-F10</f>
        <v>0</v>
      </c>
      <c r="M10" s="124">
        <f>J10-G10</f>
        <v>0</v>
      </c>
      <c r="N10" s="65">
        <v>-3</v>
      </c>
      <c r="O10" s="53" t="s">
        <v>0</v>
      </c>
      <c r="P10" s="1"/>
      <c r="Q10" s="1"/>
      <c r="R10" s="1"/>
      <c r="S10" s="1"/>
      <c r="T10" s="1"/>
      <c r="U10" s="1"/>
    </row>
    <row r="11" spans="1:32">
      <c r="A11" s="588"/>
      <c r="B11" s="451"/>
      <c r="C11" s="221"/>
      <c r="D11" s="222"/>
      <c r="E11" s="223"/>
      <c r="F11" s="221"/>
      <c r="G11" s="224"/>
      <c r="H11" s="224"/>
      <c r="I11" s="221"/>
      <c r="J11" s="224"/>
      <c r="K11" s="224"/>
      <c r="L11" s="221"/>
      <c r="M11" s="224"/>
      <c r="N11" s="223"/>
      <c r="O11" s="53" t="s">
        <v>0</v>
      </c>
      <c r="P11" s="1"/>
      <c r="Q11" s="1"/>
      <c r="R11" s="1"/>
      <c r="S11" s="1"/>
      <c r="T11" s="1"/>
      <c r="U11" s="1"/>
    </row>
    <row r="12" spans="1:32">
      <c r="A12" s="576" t="s">
        <v>125</v>
      </c>
      <c r="B12" s="577"/>
      <c r="C12" s="200">
        <f t="shared" ref="C12:N12" si="0">SUM(C10:C11)</f>
        <v>0</v>
      </c>
      <c r="D12" s="201">
        <f t="shared" si="0"/>
        <v>0</v>
      </c>
      <c r="E12" s="204">
        <f t="shared" si="0"/>
        <v>3</v>
      </c>
      <c r="F12" s="200">
        <f t="shared" si="0"/>
        <v>0</v>
      </c>
      <c r="G12" s="201">
        <f t="shared" si="0"/>
        <v>0</v>
      </c>
      <c r="H12" s="202">
        <f t="shared" si="0"/>
        <v>0</v>
      </c>
      <c r="I12" s="200">
        <f t="shared" si="0"/>
        <v>0</v>
      </c>
      <c r="J12" s="201">
        <f t="shared" si="0"/>
        <v>0</v>
      </c>
      <c r="K12" s="202">
        <f t="shared" si="0"/>
        <v>0</v>
      </c>
      <c r="L12" s="200">
        <f t="shared" si="0"/>
        <v>0</v>
      </c>
      <c r="M12" s="201">
        <f t="shared" si="0"/>
        <v>0</v>
      </c>
      <c r="N12" s="204">
        <f t="shared" si="0"/>
        <v>-3</v>
      </c>
      <c r="O12" s="53" t="s">
        <v>15</v>
      </c>
      <c r="P12" s="1"/>
      <c r="Q12" s="1"/>
      <c r="R12" s="1"/>
      <c r="S12" s="1"/>
      <c r="T12" s="1"/>
      <c r="U12" s="1"/>
    </row>
    <row r="13" spans="1:32">
      <c r="A13" s="215"/>
      <c r="B13" s="215"/>
      <c r="C13" s="216"/>
      <c r="D13" s="216"/>
      <c r="E13" s="217"/>
      <c r="F13" s="216"/>
      <c r="G13" s="216"/>
      <c r="H13" s="217"/>
      <c r="I13" s="216"/>
      <c r="J13" s="216"/>
      <c r="K13" s="217"/>
      <c r="L13" s="216"/>
      <c r="M13" s="216"/>
      <c r="N13" s="217"/>
      <c r="O13" s="575" t="s">
        <v>15</v>
      </c>
      <c r="P13" s="575"/>
      <c r="Q13" s="1"/>
      <c r="R13" s="1"/>
      <c r="S13" s="1"/>
      <c r="T13" s="1"/>
      <c r="U13" s="1"/>
    </row>
    <row r="14" spans="1:32">
      <c r="A14" s="215"/>
      <c r="B14" s="215"/>
      <c r="C14" s="216"/>
      <c r="D14" s="216"/>
      <c r="E14" s="217"/>
      <c r="F14" s="216"/>
      <c r="G14" s="216"/>
      <c r="H14" s="217"/>
      <c r="I14" s="216"/>
      <c r="J14" s="216"/>
      <c r="K14" s="217"/>
      <c r="L14" s="216"/>
      <c r="M14" s="216"/>
      <c r="N14" s="217"/>
      <c r="O14" s="575"/>
      <c r="P14" s="575"/>
      <c r="Q14" s="1"/>
      <c r="R14" s="1"/>
      <c r="S14" s="1"/>
      <c r="T14" s="1"/>
      <c r="U14" s="1"/>
    </row>
    <row r="15" spans="1:32">
      <c r="A15" s="580"/>
      <c r="B15" s="581"/>
      <c r="C15" s="581"/>
      <c r="D15" s="581"/>
      <c r="E15" s="581"/>
      <c r="F15" s="581"/>
      <c r="G15" s="581"/>
      <c r="H15" s="581"/>
      <c r="I15" s="581"/>
      <c r="J15" s="581"/>
      <c r="K15" s="581"/>
      <c r="L15" s="581"/>
      <c r="M15" s="581"/>
      <c r="N15" s="581"/>
      <c r="O15" s="575"/>
      <c r="P15" s="575"/>
      <c r="Q15" s="19"/>
      <c r="R15" s="19"/>
      <c r="S15" s="19"/>
      <c r="T15" s="19"/>
      <c r="U15" s="19"/>
      <c r="V15" s="19"/>
      <c r="W15" s="19"/>
      <c r="X15" s="19"/>
      <c r="Y15" s="19"/>
      <c r="Z15" s="19"/>
      <c r="AA15" s="19"/>
      <c r="AB15" s="19"/>
      <c r="AC15" s="19"/>
      <c r="AD15" s="19"/>
      <c r="AE15" s="19"/>
      <c r="AF15" s="19"/>
    </row>
    <row r="16" spans="1:32">
      <c r="A16" s="1"/>
      <c r="B16" s="1"/>
      <c r="C16" s="2"/>
      <c r="D16" s="2"/>
      <c r="E16" s="2"/>
      <c r="F16" s="2"/>
      <c r="G16" s="2"/>
      <c r="H16" s="2"/>
      <c r="I16" s="2"/>
      <c r="J16" s="2"/>
      <c r="K16" s="2"/>
      <c r="L16" s="2"/>
      <c r="M16" s="2"/>
      <c r="N16" s="2"/>
      <c r="P16" s="19"/>
      <c r="Q16" s="19"/>
      <c r="R16" s="19"/>
      <c r="S16" s="19"/>
      <c r="T16" s="19"/>
      <c r="U16" s="19"/>
      <c r="V16" s="19"/>
      <c r="W16" s="19"/>
      <c r="X16" s="19"/>
      <c r="Y16" s="19"/>
      <c r="Z16" s="19"/>
      <c r="AA16" s="19"/>
      <c r="AB16" s="19"/>
      <c r="AC16" s="19"/>
      <c r="AD16" s="19"/>
      <c r="AE16" s="19"/>
      <c r="AF16" s="19"/>
    </row>
  </sheetData>
  <customSheetViews>
    <customSheetView guid="{876ED119-203C-4A69-AD39-78E4A88153F8}" scale="75" showGridLines="0" outlineSymbols="0" fitToPage="1" printArea="1">
      <selection activeCell="B18" sqref="B18"/>
      <pageMargins left="1" right="1" top="0.5" bottom="0.55000000000000004" header="0" footer="0"/>
      <printOptions horizontalCentered="1"/>
      <pageSetup scale="70" orientation="landscape" horizontalDpi="300" verticalDpi="300" r:id="rId1"/>
      <headerFooter alignWithMargins="0">
        <oddFooter>&amp;C&amp;"Times New Roman,Regular"Exhibit H - Summary of Reimbursable Resources</oddFooter>
      </headerFooter>
    </customSheetView>
    <customSheetView guid="{12C66D54-5067-4346-818B-6EAB1C8A918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2"/>
      <headerFooter alignWithMargins="0">
        <oddFooter>&amp;C&amp;"Times New Roman,Regular"Exhibit H - Summary of Reimbursable Resources</oddFooter>
      </headerFooter>
    </customSheetView>
    <customSheetView guid="{4148B88B-8ED7-4FDE-9459-DEB244AD0552}"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3"/>
      <headerFooter alignWithMargins="0">
        <oddFooter>&amp;C&amp;"Times New Roman,Regular"Exhibit H - Summary of Reimbursable Resources</oddFooter>
      </headerFooter>
    </customSheetView>
    <customSheetView guid="{56C0A34E-45B4-448B-85E5-70B3A8E6333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4"/>
      <headerFooter alignWithMargins="0">
        <oddFooter>&amp;C&amp;"Times New Roman,Regular"Exhibit H - Summary of Reimbursable Resources</oddFooter>
      </headerFooter>
    </customSheetView>
    <customSheetView guid="{3118AF25-8423-420A-806A-487665220C68}"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5"/>
      <headerFooter alignWithMargins="0">
        <oddFooter>&amp;C&amp;"Times New Roman,Regular"Exhibit H - Summary of Reimbursable Resources</oddFooter>
      </headerFooter>
    </customSheetView>
    <customSheetView guid="{D5B3A194-7610-4318-AAE5-AAC44D793A20}" scale="75" showPageBreaks="1" showGridLines="0" outlineSymbols="0" fitToPage="1" printArea="1" hiddenRows="1" view="pageBreakPreview">
      <selection activeCell="B29" sqref="B29"/>
      <pageMargins left="1" right="1" top="0.5" bottom="0.55000000000000004" header="0" footer="0"/>
      <printOptions horizontalCentered="1"/>
      <pageSetup scale="70" orientation="landscape" horizontalDpi="300" verticalDpi="300" r:id="rId6"/>
      <headerFooter alignWithMargins="0">
        <oddFooter>&amp;C&amp;"Times New Roman,Regular"Exhibit H - Summary of Reimbursable Resources</oddFooter>
      </headerFooter>
    </customSheetView>
  </customSheetViews>
  <mergeCells count="15">
    <mergeCell ref="A1:N1"/>
    <mergeCell ref="A3:N3"/>
    <mergeCell ref="A4:N4"/>
    <mergeCell ref="A5:N5"/>
    <mergeCell ref="A6:N6"/>
    <mergeCell ref="O13:P15"/>
    <mergeCell ref="A12:B12"/>
    <mergeCell ref="A10:B10"/>
    <mergeCell ref="A15:N15"/>
    <mergeCell ref="A8:B9"/>
    <mergeCell ref="L8:N8"/>
    <mergeCell ref="I8:K8"/>
    <mergeCell ref="A11:B11"/>
    <mergeCell ref="F8:H8"/>
    <mergeCell ref="C8:E8"/>
  </mergeCells>
  <phoneticPr fontId="0" type="noConversion"/>
  <printOptions horizontalCentered="1"/>
  <pageMargins left="1" right="1" top="0.5" bottom="0.55000000000000004" header="0" footer="0"/>
  <pageSetup scale="70" orientation="landscape" horizontalDpi="300" verticalDpi="300" r:id="rId7"/>
  <headerFooter alignWithMargins="0">
    <oddFooter>&amp;C&amp;"Times New Roman,Regular"Exhibit H - Summary of Reimbursable Resources</oddFooter>
  </headerFooter>
  <ignoredErrors>
    <ignoredError sqref="H12" formula="1"/>
  </ignoredErrors>
</worksheet>
</file>

<file path=xl/worksheets/sheet9.xml><?xml version="1.0" encoding="utf-8"?>
<worksheet xmlns="http://schemas.openxmlformats.org/spreadsheetml/2006/main" xmlns:r="http://schemas.openxmlformats.org/officeDocument/2006/relationships">
  <sheetPr codeName="Sheet14">
    <pageSetUpPr autoPageBreaks="0" fitToPage="1"/>
  </sheetPr>
  <dimension ref="A1:N37"/>
  <sheetViews>
    <sheetView zoomScale="75" zoomScaleNormal="100" zoomScaleSheetLayoutView="75" workbookViewId="0">
      <pane xSplit="1" ySplit="13" topLeftCell="B14" activePane="bottomRight" state="frozen"/>
      <selection pane="topRight" activeCell="B1" sqref="B1"/>
      <selection pane="bottomLeft" activeCell="A14" sqref="A14"/>
      <selection pane="bottomRight" activeCell="A36" sqref="A36:XFD45"/>
    </sheetView>
  </sheetViews>
  <sheetFormatPr defaultRowHeight="15"/>
  <cols>
    <col min="1" max="1" width="30.44140625" style="10" customWidth="1"/>
    <col min="2" max="2" width="10.77734375" style="10" customWidth="1"/>
    <col min="3" max="3" width="12.6640625" style="10" customWidth="1"/>
    <col min="4" max="4" width="10.88671875" style="10" customWidth="1"/>
    <col min="5" max="5" width="12.5546875" style="10" customWidth="1"/>
    <col min="6" max="6" width="9.77734375" style="10" customWidth="1"/>
    <col min="7" max="7" width="12" style="10" customWidth="1"/>
    <col min="8" max="9" width="9.77734375" style="10" customWidth="1"/>
    <col min="10" max="10" width="10.33203125" style="10" customWidth="1"/>
    <col min="11" max="11" width="13" style="10" customWidth="1"/>
    <col min="12" max="12" width="1.109375" style="56" customWidth="1"/>
    <col min="13" max="16384" width="8.88671875" style="10"/>
  </cols>
  <sheetData>
    <row r="1" spans="1:12" ht="20.25">
      <c r="A1" s="404" t="s">
        <v>21</v>
      </c>
      <c r="B1" s="609"/>
      <c r="C1" s="609"/>
      <c r="D1" s="609"/>
      <c r="E1" s="609"/>
      <c r="F1" s="609"/>
      <c r="G1" s="609"/>
      <c r="H1" s="609"/>
      <c r="I1" s="609"/>
      <c r="J1" s="609"/>
      <c r="K1" s="609"/>
      <c r="L1" s="56" t="s">
        <v>0</v>
      </c>
    </row>
    <row r="2" spans="1:12" ht="20.25">
      <c r="A2" s="495"/>
      <c r="B2" s="495"/>
      <c r="C2" s="495"/>
      <c r="D2" s="495"/>
      <c r="E2" s="495"/>
      <c r="F2" s="495"/>
      <c r="G2" s="495"/>
      <c r="H2" s="495"/>
      <c r="I2" s="495"/>
      <c r="J2" s="495"/>
      <c r="K2" s="611"/>
      <c r="L2" s="56" t="s">
        <v>0</v>
      </c>
    </row>
    <row r="3" spans="1:12" ht="12.6" customHeight="1">
      <c r="A3" s="495"/>
      <c r="B3" s="495"/>
      <c r="C3" s="495"/>
      <c r="D3" s="495"/>
      <c r="E3" s="495"/>
      <c r="F3" s="495"/>
      <c r="G3" s="495"/>
      <c r="H3" s="495"/>
      <c r="I3" s="495"/>
      <c r="J3" s="495"/>
      <c r="K3" s="611"/>
      <c r="L3" s="56" t="s">
        <v>0</v>
      </c>
    </row>
    <row r="4" spans="1:12" ht="18.75">
      <c r="A4" s="590" t="s">
        <v>38</v>
      </c>
      <c r="B4" s="593"/>
      <c r="C4" s="593"/>
      <c r="D4" s="593"/>
      <c r="E4" s="593"/>
      <c r="F4" s="593"/>
      <c r="G4" s="593"/>
      <c r="H4" s="593"/>
      <c r="I4" s="593"/>
      <c r="J4" s="593"/>
      <c r="K4" s="593"/>
      <c r="L4" s="56" t="s">
        <v>0</v>
      </c>
    </row>
    <row r="5" spans="1:12" ht="16.5">
      <c r="A5" s="592" t="str">
        <f>+'B. Summary of Requirements '!A5</f>
        <v xml:space="preserve"> Office of the Solicitor General</v>
      </c>
      <c r="B5" s="593"/>
      <c r="C5" s="593"/>
      <c r="D5" s="593"/>
      <c r="E5" s="593"/>
      <c r="F5" s="593"/>
      <c r="G5" s="593"/>
      <c r="H5" s="593"/>
      <c r="I5" s="593"/>
      <c r="J5" s="593"/>
      <c r="K5" s="593"/>
      <c r="L5" s="56" t="s">
        <v>0</v>
      </c>
    </row>
    <row r="6" spans="1:12" ht="16.5">
      <c r="A6" s="610" t="str">
        <f>+'B. Summary of Requirements '!A6</f>
        <v>Salaries and Expenses</v>
      </c>
      <c r="B6" s="593"/>
      <c r="C6" s="593"/>
      <c r="D6" s="593"/>
      <c r="E6" s="593"/>
      <c r="F6" s="593"/>
      <c r="G6" s="593"/>
      <c r="H6" s="593"/>
      <c r="I6" s="593"/>
      <c r="J6" s="593"/>
      <c r="K6" s="593"/>
      <c r="L6" s="56" t="s">
        <v>0</v>
      </c>
    </row>
    <row r="7" spans="1:12" ht="15.75">
      <c r="A7" s="612"/>
      <c r="B7" s="612"/>
      <c r="C7" s="612"/>
      <c r="D7" s="612"/>
      <c r="E7" s="612"/>
      <c r="F7" s="612"/>
      <c r="G7" s="612"/>
      <c r="H7" s="612"/>
      <c r="I7" s="612"/>
      <c r="J7" s="612"/>
      <c r="K7" s="612"/>
      <c r="L7" s="56" t="s">
        <v>0</v>
      </c>
    </row>
    <row r="8" spans="1:12">
      <c r="A8" s="613"/>
      <c r="B8" s="613"/>
      <c r="C8" s="613"/>
      <c r="D8" s="613"/>
      <c r="E8" s="613"/>
      <c r="F8" s="613"/>
      <c r="G8" s="613"/>
      <c r="H8" s="613"/>
      <c r="I8" s="613"/>
      <c r="J8" s="613"/>
      <c r="K8" s="613"/>
      <c r="L8" s="56" t="s">
        <v>0</v>
      </c>
    </row>
    <row r="9" spans="1:12" ht="40.5" customHeight="1">
      <c r="A9" s="595" t="s">
        <v>39</v>
      </c>
      <c r="B9" s="598" t="s">
        <v>183</v>
      </c>
      <c r="C9" s="599"/>
      <c r="D9" s="598" t="s">
        <v>177</v>
      </c>
      <c r="E9" s="599"/>
      <c r="F9" s="615" t="s">
        <v>166</v>
      </c>
      <c r="G9" s="616"/>
      <c r="H9" s="616"/>
      <c r="I9" s="616"/>
      <c r="J9" s="616"/>
      <c r="K9" s="617"/>
      <c r="L9" s="56" t="s">
        <v>0</v>
      </c>
    </row>
    <row r="10" spans="1:12">
      <c r="A10" s="596"/>
      <c r="B10" s="606" t="s">
        <v>18</v>
      </c>
      <c r="C10" s="606" t="s">
        <v>19</v>
      </c>
      <c r="D10" s="606" t="s">
        <v>18</v>
      </c>
      <c r="E10" s="606" t="s">
        <v>19</v>
      </c>
      <c r="F10" s="600" t="s">
        <v>8</v>
      </c>
      <c r="G10" s="604" t="s">
        <v>102</v>
      </c>
      <c r="H10" s="604" t="s">
        <v>16</v>
      </c>
      <c r="I10" s="604" t="s">
        <v>17</v>
      </c>
      <c r="J10" s="602" t="s">
        <v>18</v>
      </c>
      <c r="K10" s="600" t="s">
        <v>19</v>
      </c>
      <c r="L10" s="56" t="s">
        <v>0</v>
      </c>
    </row>
    <row r="11" spans="1:12" ht="27" customHeight="1">
      <c r="A11" s="597"/>
      <c r="B11" s="607"/>
      <c r="C11" s="607"/>
      <c r="D11" s="607"/>
      <c r="E11" s="607"/>
      <c r="F11" s="614"/>
      <c r="G11" s="605"/>
      <c r="H11" s="605"/>
      <c r="I11" s="605"/>
      <c r="J11" s="603"/>
      <c r="K11" s="601"/>
      <c r="L11" s="56" t="s">
        <v>0</v>
      </c>
    </row>
    <row r="12" spans="1:12" hidden="1">
      <c r="A12" s="130" t="s">
        <v>22</v>
      </c>
      <c r="B12" s="74"/>
      <c r="C12" s="74"/>
      <c r="D12" s="74"/>
      <c r="E12" s="74"/>
      <c r="F12" s="74"/>
      <c r="G12" s="74"/>
      <c r="H12" s="74"/>
      <c r="I12" s="74"/>
      <c r="J12" s="74"/>
      <c r="K12" s="75"/>
      <c r="L12" s="56" t="s">
        <v>0</v>
      </c>
    </row>
    <row r="13" spans="1:12" hidden="1">
      <c r="A13" s="320" t="s">
        <v>131</v>
      </c>
      <c r="B13" s="321"/>
      <c r="C13" s="321"/>
      <c r="D13" s="321"/>
      <c r="E13" s="321"/>
      <c r="F13" s="321"/>
      <c r="G13" s="321"/>
      <c r="H13" s="321"/>
      <c r="I13" s="321"/>
      <c r="J13" s="321"/>
      <c r="K13" s="322"/>
      <c r="L13" s="56" t="s">
        <v>0</v>
      </c>
    </row>
    <row r="14" spans="1:12">
      <c r="A14" s="323" t="s">
        <v>132</v>
      </c>
      <c r="B14" s="324">
        <v>17</v>
      </c>
      <c r="C14" s="324"/>
      <c r="D14" s="324">
        <v>17</v>
      </c>
      <c r="E14" s="324"/>
      <c r="F14" s="324"/>
      <c r="G14" s="324"/>
      <c r="H14" s="324"/>
      <c r="I14" s="324"/>
      <c r="J14" s="324">
        <v>17</v>
      </c>
      <c r="K14" s="325"/>
      <c r="L14" s="56" t="s">
        <v>0</v>
      </c>
    </row>
    <row r="15" spans="1:12">
      <c r="A15" s="323" t="s">
        <v>133</v>
      </c>
      <c r="B15" s="324">
        <v>1</v>
      </c>
      <c r="C15" s="324"/>
      <c r="D15" s="324">
        <v>1</v>
      </c>
      <c r="E15" s="324"/>
      <c r="F15" s="324"/>
      <c r="G15" s="324"/>
      <c r="H15" s="324"/>
      <c r="I15" s="324"/>
      <c r="J15" s="324">
        <v>1</v>
      </c>
      <c r="K15" s="325"/>
      <c r="L15" s="56" t="s">
        <v>0</v>
      </c>
    </row>
    <row r="16" spans="1:12">
      <c r="A16" s="323" t="s">
        <v>69</v>
      </c>
      <c r="B16" s="324">
        <v>22</v>
      </c>
      <c r="C16" s="324"/>
      <c r="D16" s="324">
        <v>22</v>
      </c>
      <c r="E16" s="324"/>
      <c r="F16" s="324"/>
      <c r="G16" s="324"/>
      <c r="H16" s="324"/>
      <c r="I16" s="324"/>
      <c r="J16" s="324">
        <v>22</v>
      </c>
      <c r="K16" s="325"/>
      <c r="L16" s="56" t="s">
        <v>0</v>
      </c>
    </row>
    <row r="17" spans="1:14">
      <c r="A17" s="326" t="s">
        <v>70</v>
      </c>
      <c r="B17" s="324">
        <v>6</v>
      </c>
      <c r="C17" s="324"/>
      <c r="D17" s="324">
        <v>6</v>
      </c>
      <c r="E17" s="324"/>
      <c r="F17" s="324"/>
      <c r="G17" s="324"/>
      <c r="H17" s="324"/>
      <c r="I17" s="324"/>
      <c r="J17" s="324">
        <v>6</v>
      </c>
      <c r="K17" s="325"/>
      <c r="L17" s="56" t="s">
        <v>0</v>
      </c>
    </row>
    <row r="18" spans="1:14">
      <c r="A18" s="323" t="s">
        <v>71</v>
      </c>
      <c r="B18" s="324">
        <v>2</v>
      </c>
      <c r="C18" s="324"/>
      <c r="D18" s="324">
        <v>2</v>
      </c>
      <c r="E18" s="324"/>
      <c r="F18" s="324"/>
      <c r="G18" s="324"/>
      <c r="H18" s="324"/>
      <c r="I18" s="324"/>
      <c r="J18" s="324">
        <v>2</v>
      </c>
      <c r="K18" s="325"/>
      <c r="L18" s="56" t="s">
        <v>0</v>
      </c>
    </row>
    <row r="19" spans="1:14" hidden="1">
      <c r="A19" s="323" t="s">
        <v>72</v>
      </c>
      <c r="B19" s="324"/>
      <c r="C19" s="324"/>
      <c r="D19" s="324"/>
      <c r="E19" s="324"/>
      <c r="F19" s="324"/>
      <c r="G19" s="324"/>
      <c r="H19" s="324"/>
      <c r="I19" s="324"/>
      <c r="J19" s="324"/>
      <c r="K19" s="325"/>
      <c r="L19" s="56" t="s">
        <v>0</v>
      </c>
    </row>
    <row r="20" spans="1:14" hidden="1">
      <c r="A20" s="323" t="s">
        <v>73</v>
      </c>
      <c r="B20" s="324"/>
      <c r="C20" s="324"/>
      <c r="D20" s="324"/>
      <c r="E20" s="324"/>
      <c r="F20" s="324"/>
      <c r="G20" s="324"/>
      <c r="H20" s="324"/>
      <c r="I20" s="324"/>
      <c r="J20" s="324"/>
      <c r="K20" s="325"/>
      <c r="L20" s="56" t="s">
        <v>0</v>
      </c>
    </row>
    <row r="21" spans="1:14" hidden="1">
      <c r="A21" s="327" t="s">
        <v>74</v>
      </c>
      <c r="B21" s="324"/>
      <c r="C21" s="324"/>
      <c r="D21" s="324"/>
      <c r="E21" s="324"/>
      <c r="F21" s="324"/>
      <c r="G21" s="324"/>
      <c r="H21" s="324"/>
      <c r="I21" s="324"/>
      <c r="J21" s="324"/>
      <c r="K21" s="325"/>
      <c r="L21" s="56" t="s">
        <v>0</v>
      </c>
    </row>
    <row r="22" spans="1:14" hidden="1">
      <c r="A22" s="328" t="s">
        <v>172</v>
      </c>
      <c r="B22" s="324"/>
      <c r="C22" s="324"/>
      <c r="D22" s="324"/>
      <c r="E22" s="324"/>
      <c r="F22" s="324"/>
      <c r="G22" s="324"/>
      <c r="H22" s="324"/>
      <c r="I22" s="324"/>
      <c r="J22" s="324"/>
      <c r="K22" s="325"/>
      <c r="L22" s="56" t="s">
        <v>0</v>
      </c>
    </row>
    <row r="23" spans="1:14" hidden="1">
      <c r="A23" s="323" t="s">
        <v>23</v>
      </c>
      <c r="B23" s="324"/>
      <c r="C23" s="324"/>
      <c r="D23" s="324"/>
      <c r="E23" s="324"/>
      <c r="F23" s="324"/>
      <c r="G23" s="324"/>
      <c r="H23" s="324"/>
      <c r="I23" s="324"/>
      <c r="J23" s="324"/>
      <c r="K23" s="325"/>
      <c r="L23" s="56" t="s">
        <v>0</v>
      </c>
    </row>
    <row r="24" spans="1:14" hidden="1">
      <c r="A24" s="323" t="s">
        <v>75</v>
      </c>
      <c r="B24" s="324"/>
      <c r="C24" s="324"/>
      <c r="D24" s="324"/>
      <c r="E24" s="324"/>
      <c r="F24" s="324"/>
      <c r="G24" s="324"/>
      <c r="H24" s="324"/>
      <c r="I24" s="324"/>
      <c r="J24" s="324"/>
      <c r="K24" s="325"/>
      <c r="L24" s="56" t="s">
        <v>0</v>
      </c>
    </row>
    <row r="25" spans="1:14" hidden="1">
      <c r="A25" s="323" t="s">
        <v>77</v>
      </c>
      <c r="B25" s="324"/>
      <c r="C25" s="324"/>
      <c r="D25" s="324"/>
      <c r="E25" s="324"/>
      <c r="F25" s="324"/>
      <c r="G25" s="324"/>
      <c r="H25" s="324"/>
      <c r="I25" s="324"/>
      <c r="J25" s="324"/>
      <c r="K25" s="325"/>
      <c r="L25" s="56" t="s">
        <v>0</v>
      </c>
    </row>
    <row r="26" spans="1:14" hidden="1">
      <c r="A26" s="323" t="s">
        <v>96</v>
      </c>
      <c r="B26" s="324"/>
      <c r="C26" s="324"/>
      <c r="D26" s="324"/>
      <c r="E26" s="324"/>
      <c r="F26" s="324"/>
      <c r="G26" s="324"/>
      <c r="H26" s="324"/>
      <c r="I26" s="324"/>
      <c r="J26" s="324"/>
      <c r="K26" s="325"/>
      <c r="L26" s="56" t="s">
        <v>0</v>
      </c>
    </row>
    <row r="27" spans="1:14" hidden="1">
      <c r="A27" s="323" t="s">
        <v>76</v>
      </c>
      <c r="B27" s="324"/>
      <c r="C27" s="324"/>
      <c r="D27" s="324"/>
      <c r="E27" s="324"/>
      <c r="F27" s="324"/>
      <c r="G27" s="324"/>
      <c r="H27" s="324"/>
      <c r="I27" s="324"/>
      <c r="J27" s="324"/>
      <c r="K27" s="325"/>
      <c r="L27" s="56" t="s">
        <v>0</v>
      </c>
    </row>
    <row r="28" spans="1:14" hidden="1">
      <c r="A28" s="329" t="s">
        <v>78</v>
      </c>
      <c r="B28" s="330"/>
      <c r="C28" s="330"/>
      <c r="D28" s="330"/>
      <c r="E28" s="330"/>
      <c r="F28" s="330"/>
      <c r="G28" s="330"/>
      <c r="H28" s="330"/>
      <c r="I28" s="330"/>
      <c r="J28" s="330"/>
      <c r="K28" s="331"/>
      <c r="L28" s="56" t="s">
        <v>0</v>
      </c>
    </row>
    <row r="29" spans="1:14" ht="15.75" thickBot="1">
      <c r="A29" s="309" t="s">
        <v>33</v>
      </c>
      <c r="B29" s="310">
        <f t="shared" ref="B29:G29" si="0">SUM(B12:B28)</f>
        <v>48</v>
      </c>
      <c r="C29" s="312">
        <f t="shared" si="0"/>
        <v>0</v>
      </c>
      <c r="D29" s="314">
        <f t="shared" si="0"/>
        <v>48</v>
      </c>
      <c r="E29" s="312">
        <f t="shared" si="0"/>
        <v>0</v>
      </c>
      <c r="F29" s="314">
        <f t="shared" si="0"/>
        <v>0</v>
      </c>
      <c r="G29" s="312">
        <f t="shared" si="0"/>
        <v>0</v>
      </c>
      <c r="H29" s="314">
        <f>SUM(H12:H28)</f>
        <v>0</v>
      </c>
      <c r="I29" s="312">
        <f>SUM(I12:I28)</f>
        <v>0</v>
      </c>
      <c r="J29" s="314">
        <f>SUM(J12:J28)</f>
        <v>48</v>
      </c>
      <c r="K29" s="312">
        <f>SUM(K12:K28)</f>
        <v>0</v>
      </c>
      <c r="L29" s="57" t="s">
        <v>0</v>
      </c>
    </row>
    <row r="30" spans="1:14">
      <c r="A30" s="315" t="s">
        <v>118</v>
      </c>
      <c r="B30" s="316">
        <v>48</v>
      </c>
      <c r="C30" s="317"/>
      <c r="D30" s="316">
        <v>48</v>
      </c>
      <c r="E30" s="317"/>
      <c r="F30" s="316"/>
      <c r="G30" s="317"/>
      <c r="H30" s="316"/>
      <c r="I30" s="318">
        <f>G30+H30</f>
        <v>0</v>
      </c>
      <c r="J30" s="319">
        <f>D30+F30+I30</f>
        <v>48</v>
      </c>
      <c r="K30" s="318">
        <f>SUM(K13:K29)</f>
        <v>0</v>
      </c>
      <c r="N30" s="287"/>
    </row>
    <row r="31" spans="1:14">
      <c r="A31" s="332" t="s">
        <v>134</v>
      </c>
      <c r="B31" s="333"/>
      <c r="C31" s="334"/>
      <c r="D31" s="333"/>
      <c r="E31" s="334"/>
      <c r="F31" s="333"/>
      <c r="G31" s="334"/>
      <c r="H31" s="333"/>
      <c r="I31" s="335"/>
      <c r="J31" s="336"/>
      <c r="K31" s="335"/>
      <c r="L31" s="56" t="s">
        <v>0</v>
      </c>
    </row>
    <row r="32" spans="1:14">
      <c r="A32" s="179" t="s">
        <v>135</v>
      </c>
      <c r="B32" s="337"/>
      <c r="C32" s="338"/>
      <c r="D32" s="337"/>
      <c r="E32" s="338"/>
      <c r="F32" s="337"/>
      <c r="G32" s="338"/>
      <c r="H32" s="337"/>
      <c r="I32" s="339">
        <f>G32+H32</f>
        <v>0</v>
      </c>
      <c r="J32" s="340">
        <f>D32+F32+I32</f>
        <v>0</v>
      </c>
      <c r="K32" s="339"/>
      <c r="L32" s="56" t="s">
        <v>0</v>
      </c>
    </row>
    <row r="33" spans="1:12" s="11" customFormat="1">
      <c r="A33" s="180" t="s">
        <v>33</v>
      </c>
      <c r="B33" s="311">
        <f>SUM(B30:B32)</f>
        <v>48</v>
      </c>
      <c r="C33" s="313">
        <f t="shared" ref="C33:J33" si="1">SUM(C30:C32)</f>
        <v>0</v>
      </c>
      <c r="D33" s="311">
        <f t="shared" si="1"/>
        <v>48</v>
      </c>
      <c r="E33" s="313">
        <f t="shared" si="1"/>
        <v>0</v>
      </c>
      <c r="F33" s="311">
        <f t="shared" si="1"/>
        <v>0</v>
      </c>
      <c r="G33" s="313">
        <f t="shared" si="1"/>
        <v>0</v>
      </c>
      <c r="H33" s="311">
        <f t="shared" si="1"/>
        <v>0</v>
      </c>
      <c r="I33" s="313">
        <f>SUM(I30:I32)</f>
        <v>0</v>
      </c>
      <c r="J33" s="311">
        <f t="shared" si="1"/>
        <v>48</v>
      </c>
      <c r="K33" s="313">
        <f>SUM(K30:K32)</f>
        <v>0</v>
      </c>
      <c r="L33" s="56" t="s">
        <v>15</v>
      </c>
    </row>
    <row r="34" spans="1:12" s="11" customFormat="1">
      <c r="A34" s="608"/>
      <c r="B34" s="608"/>
      <c r="C34" s="608"/>
      <c r="D34" s="608"/>
      <c r="E34" s="608"/>
      <c r="F34" s="608"/>
      <c r="G34" s="608"/>
      <c r="H34" s="608"/>
      <c r="I34" s="608"/>
      <c r="J34" s="608"/>
      <c r="K34" s="608"/>
      <c r="L34" s="56"/>
    </row>
    <row r="35" spans="1:12" s="11" customFormat="1">
      <c r="L35" s="57"/>
    </row>
    <row r="37" spans="1:12">
      <c r="A37" s="287"/>
      <c r="K37" s="45"/>
    </row>
  </sheetData>
  <customSheetViews>
    <customSheetView guid="{876ED119-203C-4A69-AD39-78E4A88153F8}" scale="75" fitToPage="1" printArea="1" hiddenRows="1">
      <pane xSplit="1" ySplit="12" topLeftCell="B14" activePane="bottomRight" state="frozen"/>
      <selection pane="bottomRight" activeCell="A36" sqref="A36:XFD45"/>
      <pageMargins left="0.75" right="0.75" top="1" bottom="1" header="0.5" footer="0.5"/>
      <printOptions horizontalCentered="1"/>
      <pageSetup scale="71" orientation="landscape" r:id="rId1"/>
      <headerFooter alignWithMargins="0">
        <oddFooter>&amp;C&amp;"Times New Roman,Regular"Exhibit I - Detail of Permanent Positions by Category</oddFooter>
      </headerFooter>
    </customSheetView>
    <customSheetView guid="{12C66D54-5067-4346-818B-6EAB1C8A9183}" scale="75" showPageBreaks="1" fitToPage="1" printArea="1" view="pageBreakPreview">
      <pane xSplit="1" ySplit="11" topLeftCell="B12" activePane="bottomRight" state="frozen"/>
      <selection pane="bottomRight" activeCell="D15" sqref="D15"/>
      <pageMargins left="0.75" right="0.75" top="1" bottom="1" header="0.5" footer="0.5"/>
      <printOptions horizontalCentered="1"/>
      <pageSetup scale="71" orientation="landscape" r:id="rId2"/>
      <headerFooter alignWithMargins="0">
        <oddFooter>&amp;C&amp;"Times New Roman,Regular"Exhibit I - Detail of Permanent Positions by Category</oddFooter>
      </headerFooter>
    </customSheetView>
    <customSheetView guid="{4148B88B-8ED7-4FDE-9459-DEB244AD0552}" scale="75" showPageBreaks="1" fitToPage="1" printArea="1" view="pageBreakPreview">
      <pane xSplit="1" ySplit="11" topLeftCell="B40" activePane="bottomRight" state="frozen"/>
      <selection pane="bottomRight" activeCell="A47" sqref="A47"/>
      <pageMargins left="0.75" right="0.75" top="1" bottom="1" header="0.5" footer="0.5"/>
      <printOptions horizontalCentered="1"/>
      <pageSetup scale="71" orientation="landscape" r:id="rId3"/>
      <headerFooter alignWithMargins="0">
        <oddFooter>&amp;C&amp;"Times New Roman,Regular"Exhibit I - Detail of Permanent Positions by Category</oddFooter>
      </headerFooter>
    </customSheetView>
    <customSheetView guid="{56C0A34E-45B4-448B-85E5-70B3A8E63333}" scale="75" showPageBreaks="1" fitToPage="1" printArea="1" view="pageBreakPreview">
      <pane xSplit="1" ySplit="11" topLeftCell="B12" activePane="bottomRight" state="frozen"/>
      <selection pane="bottomRight" activeCell="A48" sqref="A48"/>
      <pageMargins left="0.75" right="0.75" top="1" bottom="1" header="0.5" footer="0.5"/>
      <printOptions horizontalCentered="1"/>
      <pageSetup scale="71" orientation="landscape" r:id="rId4"/>
      <headerFooter alignWithMargins="0">
        <oddFooter>&amp;C&amp;"Times New Roman,Regular"Exhibit I - Detail of Permanent Positions by Category</oddFooter>
      </headerFooter>
    </customSheetView>
    <customSheetView guid="{3118AF25-8423-420A-806A-487665220C68}" scale="75" showPageBreaks="1" fitToPage="1" printArea="1" view="pageBreakPreview">
      <pane xSplit="1" ySplit="11" topLeftCell="B12" activePane="bottomRight" state="frozen"/>
      <selection pane="bottomRight" activeCell="J20" sqref="J20"/>
      <pageMargins left="0.75" right="0.75" top="1" bottom="1" header="0.5" footer="0.5"/>
      <printOptions horizontalCentered="1"/>
      <pageSetup scale="71" orientation="landscape" r:id="rId5"/>
      <headerFooter alignWithMargins="0">
        <oddFooter>&amp;C&amp;"Times New Roman,Regular"Exhibit I - Detail of Permanent Positions by Category</oddFooter>
      </headerFooter>
    </customSheetView>
    <customSheetView guid="{D5B3A194-7610-4318-AAE5-AAC44D793A20}" scale="75" showPageBreaks="1" fitToPage="1" printArea="1" hiddenRows="1" view="pageBreakPreview">
      <pane xSplit="1" ySplit="12" topLeftCell="B14" activePane="bottomRight" state="frozen"/>
      <selection pane="bottomRight" activeCell="M39" sqref="M39"/>
      <pageMargins left="0.75" right="0.75" top="1" bottom="1" header="0.5" footer="0.5"/>
      <printOptions horizontalCentered="1"/>
      <pageSetup scale="71" orientation="landscape" r:id="rId6"/>
      <headerFooter alignWithMargins="0">
        <oddFooter>&amp;C&amp;"Times New Roman,Regular"Exhibit I - Detail of Permanent Positions by Category</oddFooter>
      </headerFooter>
    </customSheetView>
  </customSheetViews>
  <mergeCells count="23">
    <mergeCell ref="A34:K34"/>
    <mergeCell ref="A1:K1"/>
    <mergeCell ref="A4:K4"/>
    <mergeCell ref="A5:K5"/>
    <mergeCell ref="A6:K6"/>
    <mergeCell ref="A2:K2"/>
    <mergeCell ref="A3:K3"/>
    <mergeCell ref="H10:H11"/>
    <mergeCell ref="A7:K7"/>
    <mergeCell ref="A8:K8"/>
    <mergeCell ref="G10:G11"/>
    <mergeCell ref="B10:B11"/>
    <mergeCell ref="C10:C11"/>
    <mergeCell ref="D10:D11"/>
    <mergeCell ref="F10:F11"/>
    <mergeCell ref="F9:K9"/>
    <mergeCell ref="A9:A11"/>
    <mergeCell ref="D9:E9"/>
    <mergeCell ref="B9:C9"/>
    <mergeCell ref="K10:K11"/>
    <mergeCell ref="J10:J11"/>
    <mergeCell ref="I10:I11"/>
    <mergeCell ref="E10:E11"/>
  </mergeCells>
  <phoneticPr fontId="0" type="noConversion"/>
  <printOptions horizontalCentered="1"/>
  <pageMargins left="0.75" right="0.75" top="1" bottom="1" header="0.5" footer="0.5"/>
  <pageSetup scale="71" orientation="landscape" r:id="rId7"/>
  <headerFooter alignWithMargins="0">
    <oddFooter>&amp;C&amp;"Times New Roman,Regular"Exhibit I - Detail of Permanent Positions by Category</oddFooter>
  </headerFooter>
</worksheet>
</file>

<file path=xl/worksheets/sheet10.xml><?xml version="1.0" encoding="utf-8"?>
<worksheet xmlns="http://schemas.openxmlformats.org/spreadsheetml/2006/main" xmlns:r="http://schemas.openxmlformats.org/officeDocument/2006/relationships">
  <sheetPr codeName="Sheet16">
    <pageSetUpPr autoPageBreaks="0"/>
  </sheetPr>
  <dimension ref="A1:L34"/>
  <sheetViews>
    <sheetView showGridLines="0" showOutlineSymbols="0" zoomScale="75" zoomScaleNormal="100" zoomScaleSheetLayoutView="75" workbookViewId="0">
      <pane xSplit="1" ySplit="11" topLeftCell="B12" activePane="bottomRight" state="frozen"/>
      <selection pane="topRight" activeCell="B1" sqref="B1"/>
      <selection pane="bottomLeft" activeCell="A12" sqref="A12"/>
      <selection pane="bottomRight" activeCell="I56" sqref="I56"/>
    </sheetView>
  </sheetViews>
  <sheetFormatPr defaultColWidth="8.88671875" defaultRowHeight="15.75"/>
  <cols>
    <col min="1" max="1" width="57" style="7" customWidth="1"/>
    <col min="2" max="2" width="8.33203125" style="7" customWidth="1"/>
    <col min="3" max="3" width="12.109375" style="7" customWidth="1"/>
    <col min="4" max="4" width="8.77734375" style="7" customWidth="1"/>
    <col min="5" max="5" width="9.77734375" style="7" customWidth="1"/>
    <col min="6" max="6" width="9.21875" style="7" customWidth="1"/>
    <col min="7" max="7" width="9.77734375" style="7" customWidth="1"/>
    <col min="8" max="8" width="7.77734375" style="7" customWidth="1"/>
    <col min="9" max="9" width="11.77734375" style="7" bestFit="1" customWidth="1"/>
    <col min="10" max="10" width="1.21875" style="54" customWidth="1"/>
    <col min="11" max="16384" width="8.88671875" style="7"/>
  </cols>
  <sheetData>
    <row r="1" spans="1:10" ht="20.25">
      <c r="A1" s="622" t="s">
        <v>101</v>
      </c>
      <c r="B1" s="623"/>
      <c r="C1" s="623"/>
      <c r="D1" s="623"/>
      <c r="E1" s="623"/>
      <c r="F1" s="623"/>
      <c r="G1" s="623"/>
      <c r="H1" s="623"/>
      <c r="I1" s="623"/>
      <c r="J1" s="218" t="s">
        <v>0</v>
      </c>
    </row>
    <row r="2" spans="1:10" ht="18.75">
      <c r="A2" s="624"/>
      <c r="B2" s="624"/>
      <c r="C2" s="624"/>
      <c r="D2" s="624"/>
      <c r="E2" s="624"/>
      <c r="F2" s="624"/>
      <c r="G2" s="624"/>
      <c r="H2" s="624"/>
      <c r="I2" s="624"/>
      <c r="J2" s="218" t="s">
        <v>0</v>
      </c>
    </row>
    <row r="3" spans="1:10">
      <c r="A3" s="619"/>
      <c r="B3" s="619"/>
      <c r="C3" s="619"/>
      <c r="D3" s="619"/>
      <c r="E3" s="619"/>
      <c r="F3" s="619"/>
      <c r="G3" s="619"/>
      <c r="H3" s="619"/>
      <c r="I3" s="619"/>
      <c r="J3" s="218" t="s">
        <v>0</v>
      </c>
    </row>
    <row r="4" spans="1:10" ht="20.25">
      <c r="A4" s="634" t="s">
        <v>137</v>
      </c>
      <c r="B4" s="591"/>
      <c r="C4" s="591"/>
      <c r="D4" s="591"/>
      <c r="E4" s="591"/>
      <c r="F4" s="591"/>
      <c r="G4" s="591"/>
      <c r="H4" s="591"/>
      <c r="I4" s="591"/>
      <c r="J4" s="218" t="s">
        <v>0</v>
      </c>
    </row>
    <row r="5" spans="1:10" ht="18.75">
      <c r="A5" s="621" t="str">
        <f>+'B. Summary of Requirements '!A5</f>
        <v xml:space="preserve"> Office of the Solicitor General</v>
      </c>
      <c r="B5" s="593"/>
      <c r="C5" s="593"/>
      <c r="D5" s="593"/>
      <c r="E5" s="593"/>
      <c r="F5" s="593"/>
      <c r="G5" s="593"/>
      <c r="H5" s="593"/>
      <c r="I5" s="593"/>
      <c r="J5" s="218" t="s">
        <v>0</v>
      </c>
    </row>
    <row r="6" spans="1:10" ht="18.75">
      <c r="A6" s="621" t="str">
        <f>+'B. Summary of Requirements '!A6</f>
        <v>Salaries and Expenses</v>
      </c>
      <c r="B6" s="591"/>
      <c r="C6" s="591"/>
      <c r="D6" s="591"/>
      <c r="E6" s="591"/>
      <c r="F6" s="591"/>
      <c r="G6" s="591"/>
      <c r="H6" s="591"/>
      <c r="I6" s="591"/>
      <c r="J6" s="218" t="s">
        <v>0</v>
      </c>
    </row>
    <row r="7" spans="1:10">
      <c r="A7" s="619"/>
      <c r="B7" s="619"/>
      <c r="C7" s="619"/>
      <c r="D7" s="619"/>
      <c r="E7" s="619"/>
      <c r="F7" s="619"/>
      <c r="G7" s="619"/>
      <c r="H7" s="619"/>
      <c r="I7" s="619"/>
      <c r="J7" s="218" t="s">
        <v>0</v>
      </c>
    </row>
    <row r="8" spans="1:10" ht="16.5" thickBot="1">
      <c r="A8" s="620" t="s">
        <v>128</v>
      </c>
      <c r="B8" s="620"/>
      <c r="C8" s="620"/>
      <c r="D8" s="620"/>
      <c r="E8" s="620"/>
      <c r="F8" s="620"/>
      <c r="G8" s="620"/>
      <c r="H8" s="620"/>
      <c r="I8" s="620"/>
      <c r="J8" s="218" t="s">
        <v>0</v>
      </c>
    </row>
    <row r="9" spans="1:10">
      <c r="A9" s="631" t="s">
        <v>40</v>
      </c>
      <c r="B9" s="625" t="s">
        <v>181</v>
      </c>
      <c r="C9" s="626"/>
      <c r="D9" s="625" t="s">
        <v>177</v>
      </c>
      <c r="E9" s="626"/>
      <c r="F9" s="625" t="s">
        <v>166</v>
      </c>
      <c r="G9" s="626"/>
      <c r="H9" s="625" t="s">
        <v>31</v>
      </c>
      <c r="I9" s="629"/>
      <c r="J9" s="218" t="s">
        <v>0</v>
      </c>
    </row>
    <row r="10" spans="1:10" ht="53.25" customHeight="1">
      <c r="A10" s="632"/>
      <c r="B10" s="627"/>
      <c r="C10" s="628"/>
      <c r="D10" s="627"/>
      <c r="E10" s="628"/>
      <c r="F10" s="627"/>
      <c r="G10" s="628"/>
      <c r="H10" s="627"/>
      <c r="I10" s="630"/>
      <c r="J10" s="218" t="s">
        <v>0</v>
      </c>
    </row>
    <row r="11" spans="1:10" ht="16.5" thickBot="1">
      <c r="A11" s="633"/>
      <c r="B11" s="136" t="s">
        <v>127</v>
      </c>
      <c r="C11" s="137" t="s">
        <v>129</v>
      </c>
      <c r="D11" s="136" t="s">
        <v>127</v>
      </c>
      <c r="E11" s="137" t="s">
        <v>129</v>
      </c>
      <c r="F11" s="136" t="s">
        <v>127</v>
      </c>
      <c r="G11" s="137" t="s">
        <v>129</v>
      </c>
      <c r="H11" s="136" t="s">
        <v>127</v>
      </c>
      <c r="I11" s="381" t="s">
        <v>129</v>
      </c>
      <c r="J11" s="218" t="s">
        <v>0</v>
      </c>
    </row>
    <row r="12" spans="1:10">
      <c r="A12" s="131" t="s">
        <v>205</v>
      </c>
      <c r="B12" s="77">
        <v>1</v>
      </c>
      <c r="C12" s="78"/>
      <c r="D12" s="77">
        <v>1</v>
      </c>
      <c r="E12" s="78"/>
      <c r="F12" s="77">
        <v>1</v>
      </c>
      <c r="G12" s="78"/>
      <c r="H12" s="77">
        <f>F12-D12</f>
        <v>0</v>
      </c>
      <c r="I12" s="375"/>
      <c r="J12" s="218" t="s">
        <v>0</v>
      </c>
    </row>
    <row r="13" spans="1:10">
      <c r="A13" s="131" t="s">
        <v>94</v>
      </c>
      <c r="B13" s="77">
        <v>4</v>
      </c>
      <c r="C13" s="78"/>
      <c r="D13" s="77">
        <v>4</v>
      </c>
      <c r="E13" s="78"/>
      <c r="F13" s="77">
        <v>4</v>
      </c>
      <c r="G13" s="78"/>
      <c r="H13" s="77">
        <f>F13-D13</f>
        <v>0</v>
      </c>
      <c r="I13" s="375"/>
      <c r="J13" s="218" t="s">
        <v>0</v>
      </c>
    </row>
    <row r="14" spans="1:10">
      <c r="A14" s="132" t="s">
        <v>93</v>
      </c>
      <c r="B14" s="77">
        <v>17</v>
      </c>
      <c r="C14" s="78"/>
      <c r="D14" s="77">
        <v>17</v>
      </c>
      <c r="E14" s="78"/>
      <c r="F14" s="77">
        <v>17</v>
      </c>
      <c r="G14" s="78"/>
      <c r="H14" s="77">
        <f t="shared" ref="H14:H28" si="0">F14-D14</f>
        <v>0</v>
      </c>
      <c r="I14" s="344"/>
      <c r="J14" s="218" t="s">
        <v>0</v>
      </c>
    </row>
    <row r="15" spans="1:10">
      <c r="A15" s="132" t="s">
        <v>92</v>
      </c>
      <c r="B15" s="77">
        <v>3</v>
      </c>
      <c r="C15" s="78"/>
      <c r="D15" s="77">
        <v>3</v>
      </c>
      <c r="E15" s="78"/>
      <c r="F15" s="77">
        <v>3</v>
      </c>
      <c r="G15" s="78"/>
      <c r="H15" s="77">
        <f t="shared" si="0"/>
        <v>0</v>
      </c>
      <c r="I15" s="344"/>
      <c r="J15" s="218" t="s">
        <v>0</v>
      </c>
    </row>
    <row r="16" spans="1:10">
      <c r="A16" s="132" t="s">
        <v>91</v>
      </c>
      <c r="B16" s="77">
        <v>3</v>
      </c>
      <c r="C16" s="78"/>
      <c r="D16" s="77">
        <v>3</v>
      </c>
      <c r="E16" s="78"/>
      <c r="F16" s="77">
        <v>4</v>
      </c>
      <c r="G16" s="78"/>
      <c r="H16" s="77">
        <f t="shared" si="0"/>
        <v>1</v>
      </c>
      <c r="I16" s="344"/>
      <c r="J16" s="218" t="s">
        <v>0</v>
      </c>
    </row>
    <row r="17" spans="1:12">
      <c r="A17" s="132" t="s">
        <v>90</v>
      </c>
      <c r="B17" s="77">
        <v>8</v>
      </c>
      <c r="C17" s="78"/>
      <c r="D17" s="77">
        <v>9</v>
      </c>
      <c r="E17" s="78"/>
      <c r="F17" s="77">
        <v>8</v>
      </c>
      <c r="G17" s="78"/>
      <c r="H17" s="77">
        <f t="shared" si="0"/>
        <v>-1</v>
      </c>
      <c r="I17" s="344"/>
      <c r="J17" s="218" t="s">
        <v>0</v>
      </c>
    </row>
    <row r="18" spans="1:12">
      <c r="A18" s="132" t="s">
        <v>89</v>
      </c>
      <c r="B18" s="77">
        <v>5</v>
      </c>
      <c r="C18" s="78"/>
      <c r="D18" s="77">
        <v>5</v>
      </c>
      <c r="E18" s="78"/>
      <c r="F18" s="77">
        <v>5</v>
      </c>
      <c r="G18" s="78"/>
      <c r="H18" s="77">
        <f t="shared" si="0"/>
        <v>0</v>
      </c>
      <c r="I18" s="344"/>
      <c r="J18" s="218" t="s">
        <v>0</v>
      </c>
    </row>
    <row r="19" spans="1:12" hidden="1">
      <c r="A19" s="132" t="s">
        <v>88</v>
      </c>
      <c r="B19" s="77"/>
      <c r="C19" s="78"/>
      <c r="D19" s="77"/>
      <c r="E19" s="78"/>
      <c r="F19" s="77"/>
      <c r="G19" s="78"/>
      <c r="H19" s="77">
        <f t="shared" si="0"/>
        <v>0</v>
      </c>
      <c r="I19" s="344"/>
      <c r="J19" s="218" t="s">
        <v>0</v>
      </c>
    </row>
    <row r="20" spans="1:12">
      <c r="A20" s="132" t="s">
        <v>87</v>
      </c>
      <c r="B20" s="77">
        <v>7</v>
      </c>
      <c r="C20" s="78"/>
      <c r="D20" s="77">
        <v>6</v>
      </c>
      <c r="E20" s="78"/>
      <c r="F20" s="77">
        <v>6</v>
      </c>
      <c r="G20" s="78"/>
      <c r="H20" s="77">
        <f t="shared" si="0"/>
        <v>0</v>
      </c>
      <c r="I20" s="344"/>
      <c r="J20" s="218" t="s">
        <v>0</v>
      </c>
    </row>
    <row r="21" spans="1:12" hidden="1">
      <c r="A21" s="132" t="s">
        <v>86</v>
      </c>
      <c r="B21" s="77"/>
      <c r="C21" s="78"/>
      <c r="D21" s="77"/>
      <c r="E21" s="78"/>
      <c r="F21" s="77"/>
      <c r="G21" s="78"/>
      <c r="H21" s="77">
        <f t="shared" si="0"/>
        <v>0</v>
      </c>
      <c r="I21" s="344"/>
      <c r="J21" s="218" t="s">
        <v>0</v>
      </c>
    </row>
    <row r="22" spans="1:12" hidden="1">
      <c r="A22" s="132" t="s">
        <v>85</v>
      </c>
      <c r="B22" s="77"/>
      <c r="C22" s="78"/>
      <c r="D22" s="77"/>
      <c r="E22" s="78"/>
      <c r="F22" s="77"/>
      <c r="G22" s="78"/>
      <c r="H22" s="77">
        <f t="shared" si="0"/>
        <v>0</v>
      </c>
      <c r="I22" s="344"/>
      <c r="J22" s="218" t="s">
        <v>0</v>
      </c>
    </row>
    <row r="23" spans="1:12" hidden="1">
      <c r="A23" s="132" t="s">
        <v>84</v>
      </c>
      <c r="B23" s="77"/>
      <c r="C23" s="78"/>
      <c r="D23" s="77"/>
      <c r="E23" s="78"/>
      <c r="F23" s="77"/>
      <c r="G23" s="78"/>
      <c r="H23" s="77">
        <f t="shared" si="0"/>
        <v>0</v>
      </c>
      <c r="I23" s="344"/>
      <c r="J23" s="218" t="s">
        <v>0</v>
      </c>
    </row>
    <row r="24" spans="1:12" hidden="1">
      <c r="A24" s="132" t="s">
        <v>83</v>
      </c>
      <c r="B24" s="77"/>
      <c r="C24" s="78"/>
      <c r="D24" s="77"/>
      <c r="E24" s="78"/>
      <c r="F24" s="77"/>
      <c r="G24" s="78"/>
      <c r="H24" s="77">
        <f t="shared" si="0"/>
        <v>0</v>
      </c>
      <c r="I24" s="344"/>
      <c r="J24" s="218" t="s">
        <v>0</v>
      </c>
    </row>
    <row r="25" spans="1:12" hidden="1">
      <c r="A25" s="132" t="s">
        <v>81</v>
      </c>
      <c r="B25" s="77"/>
      <c r="C25" s="78"/>
      <c r="D25" s="77"/>
      <c r="E25" s="78"/>
      <c r="F25" s="77"/>
      <c r="G25" s="78"/>
      <c r="H25" s="77">
        <f t="shared" si="0"/>
        <v>0</v>
      </c>
      <c r="I25" s="344"/>
      <c r="J25" s="218" t="s">
        <v>0</v>
      </c>
    </row>
    <row r="26" spans="1:12" hidden="1">
      <c r="A26" s="132" t="s">
        <v>82</v>
      </c>
      <c r="B26" s="149"/>
      <c r="C26" s="78"/>
      <c r="D26" s="77"/>
      <c r="E26" s="78"/>
      <c r="F26" s="77"/>
      <c r="G26" s="78"/>
      <c r="H26" s="77">
        <f t="shared" si="0"/>
        <v>0</v>
      </c>
      <c r="I26" s="344"/>
      <c r="J26" s="218" t="s">
        <v>0</v>
      </c>
    </row>
    <row r="27" spans="1:12" hidden="1">
      <c r="A27" s="132" t="s">
        <v>80</v>
      </c>
      <c r="B27" s="77"/>
      <c r="C27" s="78"/>
      <c r="D27" s="77"/>
      <c r="E27" s="78"/>
      <c r="F27" s="77"/>
      <c r="G27" s="78"/>
      <c r="H27" s="77">
        <f t="shared" si="0"/>
        <v>0</v>
      </c>
      <c r="I27" s="344"/>
      <c r="J27" s="218" t="s">
        <v>0</v>
      </c>
    </row>
    <row r="28" spans="1:12" hidden="1">
      <c r="A28" s="132" t="s">
        <v>79</v>
      </c>
      <c r="B28" s="79"/>
      <c r="C28" s="80"/>
      <c r="D28" s="79"/>
      <c r="E28" s="80"/>
      <c r="F28" s="79"/>
      <c r="G28" s="80"/>
      <c r="H28" s="77">
        <f t="shared" si="0"/>
        <v>0</v>
      </c>
      <c r="I28" s="345"/>
      <c r="J28" s="218" t="s">
        <v>0</v>
      </c>
    </row>
    <row r="29" spans="1:12">
      <c r="A29" s="133" t="s">
        <v>173</v>
      </c>
      <c r="B29" s="81">
        <f t="shared" ref="B29:F29" si="1">SUM(B12:B28)</f>
        <v>48</v>
      </c>
      <c r="C29" s="113"/>
      <c r="D29" s="81">
        <f t="shared" si="1"/>
        <v>48</v>
      </c>
      <c r="E29" s="113"/>
      <c r="F29" s="81">
        <f t="shared" si="1"/>
        <v>48</v>
      </c>
      <c r="G29" s="113"/>
      <c r="H29" s="81">
        <f>SUM(H12:H28)</f>
        <v>0</v>
      </c>
      <c r="I29" s="346"/>
      <c r="J29" s="218" t="s">
        <v>0</v>
      </c>
      <c r="L29" s="18"/>
    </row>
    <row r="30" spans="1:12">
      <c r="A30" s="134" t="s">
        <v>11</v>
      </c>
      <c r="B30" s="82"/>
      <c r="C30" s="44">
        <v>152700</v>
      </c>
      <c r="D30" s="82"/>
      <c r="E30" s="44">
        <v>152700</v>
      </c>
      <c r="F30" s="86"/>
      <c r="G30" s="44">
        <v>152700</v>
      </c>
      <c r="H30" s="82"/>
      <c r="I30" s="347"/>
      <c r="J30" s="218" t="s">
        <v>0</v>
      </c>
    </row>
    <row r="31" spans="1:12">
      <c r="A31" s="134" t="s">
        <v>60</v>
      </c>
      <c r="B31" s="83"/>
      <c r="C31" s="44">
        <v>94494</v>
      </c>
      <c r="D31" s="82"/>
      <c r="E31" s="44">
        <v>94494</v>
      </c>
      <c r="F31" s="86"/>
      <c r="G31" s="44">
        <v>94494</v>
      </c>
      <c r="H31" s="82"/>
      <c r="I31" s="344"/>
      <c r="J31" s="218" t="s">
        <v>0</v>
      </c>
    </row>
    <row r="32" spans="1:12" ht="16.5" thickBot="1">
      <c r="A32" s="135" t="s">
        <v>61</v>
      </c>
      <c r="B32" s="84"/>
      <c r="C32" s="117">
        <v>13</v>
      </c>
      <c r="D32" s="85"/>
      <c r="E32" s="117">
        <v>13</v>
      </c>
      <c r="F32" s="85"/>
      <c r="G32" s="117">
        <v>13</v>
      </c>
      <c r="H32" s="85"/>
      <c r="I32" s="348"/>
      <c r="J32" s="218" t="s">
        <v>15</v>
      </c>
    </row>
    <row r="33" spans="1:10">
      <c r="A33" s="618"/>
      <c r="B33" s="581"/>
      <c r="C33" s="581"/>
      <c r="D33" s="581"/>
      <c r="E33" s="581"/>
      <c r="F33" s="581"/>
      <c r="G33" s="581"/>
      <c r="H33" s="581"/>
      <c r="I33" s="581"/>
      <c r="J33" s="581"/>
    </row>
    <row r="34" spans="1:10">
      <c r="A34" s="12"/>
      <c r="B34" s="12"/>
      <c r="C34" s="12"/>
      <c r="D34" s="12"/>
      <c r="E34" s="12"/>
      <c r="F34" s="12"/>
      <c r="G34" s="12"/>
      <c r="H34" s="12"/>
      <c r="I34" s="12"/>
      <c r="J34" s="219"/>
    </row>
  </sheetData>
  <customSheetViews>
    <customSheetView guid="{876ED119-203C-4A69-AD39-78E4A88153F8}" scale="75" showGridLines="0" outlineSymbols="0" printArea="1" hiddenRows="1">
      <pane xSplit="1" ySplit="11" topLeftCell="B12" activePane="bottomRight" state="frozen"/>
      <selection pane="bottomRight" activeCell="I56" sqref="I56"/>
      <pageMargins left="0.5" right="0.5" top="0.5" bottom="0.55000000000000004" header="0" footer="0"/>
      <printOptions horizontalCentered="1"/>
      <pageSetup scale="67" orientation="landscape" horizontalDpi="300" verticalDpi="300" r:id="rId1"/>
      <headerFooter alignWithMargins="0">
        <oddFooter>&amp;C&amp;"Times New Roman,Regular"Exhibit K - Summary of Requirements by Grade</oddFooter>
      </headerFooter>
    </customSheetView>
    <customSheetView guid="{12C66D54-5067-4346-818B-6EAB1C8A9183}" scale="75" showPageBreaks="1" showGridLines="0" outlineSymbols="0" printArea="1" view="pageBreakPreview">
      <pane xSplit="1" ySplit="11" topLeftCell="B12" activePane="bottomRight" state="frozen"/>
      <selection pane="bottomRight" activeCell="H14" sqref="H14"/>
      <pageMargins left="0.5" right="0.5" top="0.5" bottom="0.55000000000000004" header="0" footer="0"/>
      <printOptions horizontalCentered="1"/>
      <pageSetup scale="67" orientation="landscape" horizontalDpi="300" verticalDpi="300" r:id="rId2"/>
      <headerFooter alignWithMargins="0">
        <oddFooter>&amp;C&amp;"Times New Roman,Regular"Exhibit K - Summary of Requirements by Grade</oddFooter>
      </headerFooter>
    </customSheetView>
    <customSheetView guid="{4148B88B-8ED7-4FDE-9459-DEB244AD0552}" scale="75" showPageBreaks="1" showGridLines="0" outlineSymbols="0" printArea="1" view="pageBreakPreview">
      <pane xSplit="1" ySplit="11" topLeftCell="B12" activePane="bottomRight" state="frozen"/>
      <selection pane="bottomRight" activeCell="E23" sqref="E23"/>
      <pageMargins left="0.5" right="0.5" top="0.5" bottom="0.55000000000000004" header="0" footer="0"/>
      <printOptions horizontalCentered="1"/>
      <pageSetup scale="67" orientation="landscape" horizontalDpi="300" verticalDpi="300" r:id="rId3"/>
      <headerFooter alignWithMargins="0">
        <oddFooter>&amp;C&amp;"Times New Roman,Regular"Exhibit K - Summary of Requirements by Grade</oddFooter>
      </headerFooter>
    </customSheetView>
    <customSheetView guid="{56C0A34E-45B4-448B-85E5-70B3A8E63333}" scale="75" showPageBreaks="1" showGridLines="0" outlineSymbols="0" printArea="1" view="pageBreakPreview">
      <pane xSplit="1" ySplit="11" topLeftCell="B12" activePane="bottomRight" state="frozen"/>
      <selection pane="bottomRight" activeCell="D9" sqref="D9:E10"/>
      <pageMargins left="0.5" right="0.5" top="0.5" bottom="0.55000000000000004" header="0" footer="0"/>
      <printOptions horizontalCentered="1"/>
      <pageSetup scale="67" orientation="landscape" horizontalDpi="300" verticalDpi="300" r:id="rId4"/>
      <headerFooter alignWithMargins="0">
        <oddFooter>&amp;C&amp;"Times New Roman,Regular"Exhibit K - Summary of Requirements by Grade</oddFooter>
      </headerFooter>
    </customSheetView>
    <customSheetView guid="{3118AF25-8423-420A-806A-487665220C68}" scale="75" showPageBreaks="1" showGridLines="0" outlineSymbols="0" printArea="1" view="pageBreakPreview">
      <pane xSplit="1" ySplit="11" topLeftCell="B24" activePane="bottomRight" state="frozen"/>
      <selection pane="bottomRight" activeCell="F29" sqref="F29"/>
      <pageMargins left="0.5" right="0.5" top="0.5" bottom="0.55000000000000004" header="0" footer="0"/>
      <printOptions horizontalCentered="1"/>
      <pageSetup scale="67" orientation="landscape" horizontalDpi="300" verticalDpi="300" r:id="rId5"/>
      <headerFooter alignWithMargins="0">
        <oddFooter>&amp;C&amp;"Times New Roman,Regular"Exhibit K - Summary of Requirements by Grade</oddFooter>
      </headerFooter>
    </customSheetView>
    <customSheetView guid="{D5B3A194-7610-4318-AAE5-AAC44D793A20}" scale="75" showPageBreaks="1" showGridLines="0" outlineSymbols="0" printArea="1" hiddenRows="1" view="pageBreakPreview">
      <pane xSplit="1" ySplit="11" topLeftCell="B12" activePane="bottomRight" state="frozen"/>
      <selection pane="bottomRight" activeCell="A40" sqref="A40:N40"/>
      <pageMargins left="0.5" right="0.5" top="0.5" bottom="0.55000000000000004" header="0" footer="0"/>
      <printOptions horizontalCentered="1"/>
      <pageSetup scale="67" orientation="landscape" horizontalDpi="300" verticalDpi="300" r:id="rId6"/>
      <headerFooter alignWithMargins="0">
        <oddFooter>&amp;C&amp;"Times New Roman,Regular"Exhibit K - Summary of Requirements by Grade</oddFooter>
      </headerFooter>
    </customSheetView>
  </customSheetViews>
  <mergeCells count="14">
    <mergeCell ref="A1:I1"/>
    <mergeCell ref="A2:I2"/>
    <mergeCell ref="A3:I3"/>
    <mergeCell ref="B9:C10"/>
    <mergeCell ref="D9:E10"/>
    <mergeCell ref="F9:G10"/>
    <mergeCell ref="H9:I10"/>
    <mergeCell ref="A9:A11"/>
    <mergeCell ref="A4:I4"/>
    <mergeCell ref="A33:J33"/>
    <mergeCell ref="A7:I7"/>
    <mergeCell ref="A8:I8"/>
    <mergeCell ref="A6:I6"/>
    <mergeCell ref="A5:I5"/>
  </mergeCells>
  <phoneticPr fontId="0" type="noConversion"/>
  <printOptions horizontalCentered="1"/>
  <pageMargins left="0.5" right="0.5" top="0.5" bottom="0.55000000000000004" header="0" footer="0"/>
  <pageSetup scale="67" orientation="landscape" horizontalDpi="300" verticalDpi="300" r:id="rId7"/>
  <headerFooter alignWithMargins="0">
    <oddFooter>&amp;C&amp;"Times New Roman,Regular"Exhibit K - Summary of Requirements by Grade</oddFooter>
  </headerFooter>
</worksheet>
</file>

<file path=xl/worksheets/sheet11.xml><?xml version="1.0" encoding="utf-8"?>
<worksheet xmlns="http://schemas.openxmlformats.org/spreadsheetml/2006/main" xmlns:r="http://schemas.openxmlformats.org/officeDocument/2006/relationships">
  <sheetPr codeName="Sheet17">
    <pageSetUpPr autoPageBreaks="0"/>
  </sheetPr>
  <dimension ref="A1:Z182"/>
  <sheetViews>
    <sheetView zoomScale="75" zoomScaleNormal="100" zoomScaleSheetLayoutView="75" workbookViewId="0">
      <pane xSplit="1" ySplit="9" topLeftCell="B10" activePane="bottomRight" state="frozen"/>
      <selection pane="topRight" activeCell="B1" sqref="B1"/>
      <selection pane="bottomLeft" activeCell="A10" sqref="A10"/>
      <selection pane="bottomRight" activeCell="O18" sqref="O18"/>
    </sheetView>
  </sheetViews>
  <sheetFormatPr defaultRowHeight="15.75"/>
  <cols>
    <col min="1" max="1" width="65.33203125" style="3" customWidth="1"/>
    <col min="2" max="2" width="8.88671875" style="3"/>
    <col min="3" max="3" width="10.109375" style="3" customWidth="1"/>
    <col min="4" max="4" width="8.88671875" style="3"/>
    <col min="5" max="5" width="10.6640625" style="3" customWidth="1"/>
    <col min="6" max="6" width="8.88671875" style="3"/>
    <col min="7" max="7" width="10.5546875" style="3" bestFit="1" customWidth="1"/>
    <col min="8" max="8" width="8.88671875" style="3"/>
    <col min="9" max="9" width="10.33203125" style="3" customWidth="1"/>
    <col min="10" max="12" width="8.88671875" style="3" hidden="1" customWidth="1"/>
    <col min="13" max="13" width="1" style="52" customWidth="1"/>
    <col min="15" max="16384" width="8.88671875" style="3"/>
  </cols>
  <sheetData>
    <row r="1" spans="1:13" ht="19.149999999999999" customHeight="1">
      <c r="A1" s="404" t="s">
        <v>100</v>
      </c>
      <c r="B1" s="636"/>
      <c r="C1" s="636"/>
      <c r="D1" s="636"/>
      <c r="E1" s="636"/>
      <c r="F1" s="636"/>
      <c r="G1" s="636"/>
      <c r="H1" s="636"/>
      <c r="I1" s="636"/>
      <c r="M1" s="51" t="s">
        <v>0</v>
      </c>
    </row>
    <row r="2" spans="1:13" ht="19.149999999999999" customHeight="1">
      <c r="A2" s="647"/>
      <c r="B2" s="648"/>
      <c r="C2" s="648"/>
      <c r="D2" s="648"/>
      <c r="E2" s="648"/>
      <c r="F2" s="648"/>
      <c r="G2" s="648"/>
      <c r="H2" s="648"/>
      <c r="I2" s="648"/>
      <c r="M2" s="51" t="s">
        <v>0</v>
      </c>
    </row>
    <row r="3" spans="1:13" ht="18.75">
      <c r="A3" s="649" t="s">
        <v>65</v>
      </c>
      <c r="B3" s="636"/>
      <c r="C3" s="636"/>
      <c r="D3" s="636"/>
      <c r="E3" s="636"/>
      <c r="F3" s="636"/>
      <c r="G3" s="636"/>
      <c r="H3" s="636"/>
      <c r="I3" s="636"/>
      <c r="M3" s="51" t="s">
        <v>0</v>
      </c>
    </row>
    <row r="4" spans="1:13" ht="16.5">
      <c r="A4" s="610" t="str">
        <f>+'B. Summary of Requirements '!A5</f>
        <v xml:space="preserve"> Office of the Solicitor General</v>
      </c>
      <c r="B4" s="636"/>
      <c r="C4" s="636"/>
      <c r="D4" s="636"/>
      <c r="E4" s="636"/>
      <c r="F4" s="636"/>
      <c r="G4" s="636"/>
      <c r="H4" s="636"/>
      <c r="I4" s="636"/>
      <c r="M4" s="51" t="s">
        <v>0</v>
      </c>
    </row>
    <row r="5" spans="1:13" ht="16.5">
      <c r="A5" s="610" t="str">
        <f>+'B. Summary of Requirements '!A6</f>
        <v>Salaries and Expenses</v>
      </c>
      <c r="B5" s="636"/>
      <c r="C5" s="636"/>
      <c r="D5" s="636"/>
      <c r="E5" s="636"/>
      <c r="F5" s="636"/>
      <c r="G5" s="636"/>
      <c r="H5" s="636"/>
      <c r="I5" s="636"/>
      <c r="M5" s="51" t="s">
        <v>0</v>
      </c>
    </row>
    <row r="6" spans="1:13">
      <c r="A6" s="639" t="s">
        <v>109</v>
      </c>
      <c r="B6" s="636"/>
      <c r="C6" s="636"/>
      <c r="D6" s="636"/>
      <c r="E6" s="636"/>
      <c r="F6" s="636"/>
      <c r="G6" s="636"/>
      <c r="H6" s="636"/>
      <c r="I6" s="636"/>
      <c r="M6" s="51" t="s">
        <v>0</v>
      </c>
    </row>
    <row r="7" spans="1:13" ht="11.25" customHeight="1">
      <c r="A7" s="548"/>
      <c r="B7" s="548"/>
      <c r="C7" s="548"/>
      <c r="D7" s="548"/>
      <c r="E7" s="548"/>
      <c r="F7" s="548"/>
      <c r="G7" s="548"/>
      <c r="H7" s="548"/>
      <c r="I7" s="548"/>
      <c r="M7" s="51" t="s">
        <v>0</v>
      </c>
    </row>
    <row r="8" spans="1:13" ht="44.25" customHeight="1">
      <c r="A8" s="637" t="s">
        <v>62</v>
      </c>
      <c r="B8" s="640" t="s">
        <v>174</v>
      </c>
      <c r="C8" s="641"/>
      <c r="D8" s="645" t="s">
        <v>178</v>
      </c>
      <c r="E8" s="646"/>
      <c r="F8" s="642" t="s">
        <v>166</v>
      </c>
      <c r="G8" s="644"/>
      <c r="H8" s="642" t="s">
        <v>151</v>
      </c>
      <c r="I8" s="643"/>
      <c r="J8" s="7"/>
      <c r="M8" s="51" t="s">
        <v>0</v>
      </c>
    </row>
    <row r="9" spans="1:13" ht="25.5" customHeight="1" thickBot="1">
      <c r="A9" s="638"/>
      <c r="B9" s="146" t="s">
        <v>36</v>
      </c>
      <c r="C9" s="147" t="s">
        <v>129</v>
      </c>
      <c r="D9" s="146" t="s">
        <v>36</v>
      </c>
      <c r="E9" s="147" t="s">
        <v>129</v>
      </c>
      <c r="F9" s="146" t="s">
        <v>36</v>
      </c>
      <c r="G9" s="147" t="s">
        <v>129</v>
      </c>
      <c r="H9" s="146" t="s">
        <v>36</v>
      </c>
      <c r="I9" s="148" t="s">
        <v>129</v>
      </c>
      <c r="J9" s="7"/>
      <c r="M9" s="51" t="s">
        <v>0</v>
      </c>
    </row>
    <row r="10" spans="1:13">
      <c r="A10" s="138" t="s">
        <v>9</v>
      </c>
      <c r="B10" s="87">
        <v>38</v>
      </c>
      <c r="C10" s="177">
        <v>4496</v>
      </c>
      <c r="D10" s="87">
        <v>43</v>
      </c>
      <c r="E10" s="177">
        <v>5201</v>
      </c>
      <c r="F10" s="87">
        <v>43</v>
      </c>
      <c r="G10" s="177">
        <v>5265</v>
      </c>
      <c r="H10" s="87">
        <f>F10-D10</f>
        <v>0</v>
      </c>
      <c r="I10" s="178">
        <f>G10-E10</f>
        <v>64</v>
      </c>
      <c r="J10" s="7"/>
      <c r="M10" s="51" t="s">
        <v>0</v>
      </c>
    </row>
    <row r="11" spans="1:13">
      <c r="A11" s="139" t="s">
        <v>59</v>
      </c>
      <c r="B11" s="87">
        <v>8</v>
      </c>
      <c r="C11" s="88">
        <v>912</v>
      </c>
      <c r="D11" s="87">
        <v>6</v>
      </c>
      <c r="E11" s="88">
        <v>626</v>
      </c>
      <c r="F11" s="87">
        <v>6</v>
      </c>
      <c r="G11" s="88">
        <v>464</v>
      </c>
      <c r="H11" s="87">
        <f>F11-D11</f>
        <v>0</v>
      </c>
      <c r="I11" s="76">
        <f>G11-E11</f>
        <v>-162</v>
      </c>
      <c r="J11" s="16" t="s">
        <v>34</v>
      </c>
      <c r="K11" s="3" t="s">
        <v>35</v>
      </c>
      <c r="M11" s="51" t="s">
        <v>0</v>
      </c>
    </row>
    <row r="12" spans="1:13">
      <c r="A12" s="139" t="s">
        <v>42</v>
      </c>
      <c r="B12" s="283" t="s">
        <v>128</v>
      </c>
      <c r="C12" s="88">
        <v>313</v>
      </c>
      <c r="D12" s="283" t="s">
        <v>128</v>
      </c>
      <c r="E12" s="88">
        <v>302</v>
      </c>
      <c r="F12" s="283" t="s">
        <v>128</v>
      </c>
      <c r="G12" s="88">
        <v>362</v>
      </c>
      <c r="H12" s="87">
        <v>0</v>
      </c>
      <c r="I12" s="76">
        <f t="shared" ref="I12:I15" si="0">G12-E12</f>
        <v>60</v>
      </c>
      <c r="J12" s="7">
        <v>93</v>
      </c>
      <c r="M12" s="51" t="s">
        <v>0</v>
      </c>
    </row>
    <row r="13" spans="1:13">
      <c r="A13" s="140" t="s">
        <v>44</v>
      </c>
      <c r="B13" s="93"/>
      <c r="C13" s="94"/>
      <c r="D13" s="93"/>
      <c r="E13" s="94"/>
      <c r="F13" s="93"/>
      <c r="G13" s="94"/>
      <c r="H13" s="87">
        <f t="shared" ref="H13:H15" si="1">F13-D13</f>
        <v>0</v>
      </c>
      <c r="I13" s="76">
        <f t="shared" si="0"/>
        <v>0</v>
      </c>
      <c r="J13" s="7"/>
      <c r="M13" s="51" t="s">
        <v>0</v>
      </c>
    </row>
    <row r="14" spans="1:13">
      <c r="A14" s="140" t="s">
        <v>43</v>
      </c>
      <c r="B14" s="93"/>
      <c r="C14" s="94"/>
      <c r="D14" s="93"/>
      <c r="E14" s="94"/>
      <c r="F14" s="93"/>
      <c r="G14" s="94"/>
      <c r="H14" s="87">
        <f t="shared" si="1"/>
        <v>0</v>
      </c>
      <c r="I14" s="76">
        <f t="shared" si="0"/>
        <v>0</v>
      </c>
      <c r="J14" s="7"/>
      <c r="M14" s="51" t="s">
        <v>0</v>
      </c>
    </row>
    <row r="15" spans="1:13">
      <c r="A15" s="141" t="s">
        <v>45</v>
      </c>
      <c r="B15" s="95"/>
      <c r="C15" s="96"/>
      <c r="D15" s="95"/>
      <c r="E15" s="96"/>
      <c r="F15" s="95"/>
      <c r="G15" s="96"/>
      <c r="H15" s="87">
        <f t="shared" si="1"/>
        <v>0</v>
      </c>
      <c r="I15" s="76">
        <f t="shared" si="0"/>
        <v>0</v>
      </c>
      <c r="J15" s="7"/>
      <c r="M15" s="51" t="s">
        <v>0</v>
      </c>
    </row>
    <row r="16" spans="1:13">
      <c r="A16" s="142" t="s">
        <v>10</v>
      </c>
      <c r="B16" s="97">
        <f>+B10+B11</f>
        <v>46</v>
      </c>
      <c r="C16" s="98">
        <f t="shared" ref="C16:I16" si="2">+C10+C11+C12+C15</f>
        <v>5721</v>
      </c>
      <c r="D16" s="97">
        <f>+D10+D11</f>
        <v>49</v>
      </c>
      <c r="E16" s="98">
        <f t="shared" si="2"/>
        <v>6129</v>
      </c>
      <c r="F16" s="97">
        <f>+F10+F11</f>
        <v>49</v>
      </c>
      <c r="G16" s="282">
        <f t="shared" si="2"/>
        <v>6091</v>
      </c>
      <c r="H16" s="98">
        <f>+H10+H11+H12+H15</f>
        <v>0</v>
      </c>
      <c r="I16" s="282">
        <f t="shared" si="2"/>
        <v>-38</v>
      </c>
      <c r="J16" s="20">
        <f>697+630+957+2333</f>
        <v>4617</v>
      </c>
      <c r="K16" s="3">
        <f>2451-93</f>
        <v>2358</v>
      </c>
      <c r="L16" s="3">
        <f>+E16-G16</f>
        <v>38</v>
      </c>
      <c r="M16" s="51" t="s">
        <v>0</v>
      </c>
    </row>
    <row r="17" spans="1:15">
      <c r="A17" s="139" t="s">
        <v>63</v>
      </c>
      <c r="B17" s="87"/>
      <c r="C17" s="88"/>
      <c r="D17" s="87"/>
      <c r="E17" s="88"/>
      <c r="F17" s="87"/>
      <c r="G17" s="88"/>
      <c r="H17" s="87"/>
      <c r="I17" s="76"/>
      <c r="J17" s="7"/>
      <c r="M17" s="51" t="s">
        <v>0</v>
      </c>
    </row>
    <row r="18" spans="1:15">
      <c r="A18" s="143" t="s">
        <v>47</v>
      </c>
      <c r="B18" s="87"/>
      <c r="C18" s="88">
        <v>1486</v>
      </c>
      <c r="D18" s="87"/>
      <c r="E18" s="88">
        <v>1597</v>
      </c>
      <c r="F18" s="87"/>
      <c r="G18" s="88">
        <v>1619</v>
      </c>
      <c r="H18" s="87"/>
      <c r="I18" s="76">
        <f>G18-E18</f>
        <v>22</v>
      </c>
      <c r="J18" s="7">
        <v>359</v>
      </c>
      <c r="K18" s="3">
        <f>1171+93</f>
        <v>1264</v>
      </c>
      <c r="L18" s="3">
        <f t="shared" ref="L18:L33" si="3">+E18-G18</f>
        <v>-22</v>
      </c>
      <c r="M18" s="51" t="s">
        <v>0</v>
      </c>
    </row>
    <row r="19" spans="1:15">
      <c r="A19" s="143" t="s">
        <v>48</v>
      </c>
      <c r="B19" s="87"/>
      <c r="C19" s="88">
        <v>33</v>
      </c>
      <c r="D19" s="87"/>
      <c r="E19" s="88">
        <v>40</v>
      </c>
      <c r="F19" s="87"/>
      <c r="G19" s="88">
        <v>40</v>
      </c>
      <c r="H19" s="87"/>
      <c r="I19" s="76">
        <f t="shared" ref="I19:I32" si="4">G19-E19</f>
        <v>0</v>
      </c>
      <c r="J19" s="7"/>
      <c r="K19" s="3">
        <v>110</v>
      </c>
      <c r="L19" s="3">
        <f t="shared" si="3"/>
        <v>0</v>
      </c>
      <c r="M19" s="51" t="s">
        <v>0</v>
      </c>
    </row>
    <row r="20" spans="1:15">
      <c r="A20" s="143" t="s">
        <v>49</v>
      </c>
      <c r="B20" s="87"/>
      <c r="C20" s="88">
        <v>308</v>
      </c>
      <c r="D20" s="87"/>
      <c r="E20" s="88">
        <v>323</v>
      </c>
      <c r="F20" s="87"/>
      <c r="G20" s="88">
        <v>352</v>
      </c>
      <c r="H20" s="87"/>
      <c r="I20" s="76">
        <f t="shared" si="4"/>
        <v>29</v>
      </c>
      <c r="J20" s="7"/>
      <c r="K20" s="3">
        <v>0</v>
      </c>
      <c r="L20" s="3">
        <f t="shared" si="3"/>
        <v>-29</v>
      </c>
      <c r="M20" s="51" t="s">
        <v>0</v>
      </c>
    </row>
    <row r="21" spans="1:15">
      <c r="A21" s="143" t="s">
        <v>98</v>
      </c>
      <c r="B21" s="87"/>
      <c r="C21" s="88">
        <v>1447</v>
      </c>
      <c r="D21" s="87"/>
      <c r="E21" s="88">
        <v>1456</v>
      </c>
      <c r="F21" s="87"/>
      <c r="G21" s="88">
        <v>1482</v>
      </c>
      <c r="H21" s="87"/>
      <c r="I21" s="76">
        <f t="shared" si="4"/>
        <v>26</v>
      </c>
      <c r="J21" s="7">
        <f>4220-576</f>
        <v>3644</v>
      </c>
      <c r="L21" s="3">
        <f t="shared" si="3"/>
        <v>-26</v>
      </c>
      <c r="M21" s="51" t="s">
        <v>0</v>
      </c>
    </row>
    <row r="22" spans="1:15">
      <c r="A22" s="143" t="s">
        <v>24</v>
      </c>
      <c r="B22" s="87"/>
      <c r="C22" s="88">
        <v>94</v>
      </c>
      <c r="D22" s="87"/>
      <c r="E22" s="88">
        <v>95</v>
      </c>
      <c r="F22" s="87"/>
      <c r="G22" s="88">
        <v>97</v>
      </c>
      <c r="H22" s="87"/>
      <c r="I22" s="76">
        <f t="shared" si="4"/>
        <v>2</v>
      </c>
      <c r="J22" s="7"/>
      <c r="L22" s="3">
        <f t="shared" si="3"/>
        <v>-2</v>
      </c>
      <c r="M22" s="51" t="s">
        <v>0</v>
      </c>
    </row>
    <row r="23" spans="1:15">
      <c r="A23" s="143" t="s">
        <v>50</v>
      </c>
      <c r="B23" s="87"/>
      <c r="C23" s="88">
        <v>75</v>
      </c>
      <c r="D23" s="87"/>
      <c r="E23" s="88">
        <v>86</v>
      </c>
      <c r="F23" s="87"/>
      <c r="G23" s="88">
        <v>80</v>
      </c>
      <c r="H23" s="87"/>
      <c r="I23" s="76">
        <f t="shared" si="4"/>
        <v>-6</v>
      </c>
      <c r="J23" s="7">
        <v>332</v>
      </c>
      <c r="K23" s="3">
        <v>175</v>
      </c>
      <c r="L23" s="3">
        <f t="shared" si="3"/>
        <v>6</v>
      </c>
      <c r="M23" s="51" t="s">
        <v>0</v>
      </c>
    </row>
    <row r="24" spans="1:15">
      <c r="A24" s="143" t="s">
        <v>51</v>
      </c>
      <c r="B24" s="87"/>
      <c r="C24" s="88">
        <v>206</v>
      </c>
      <c r="D24" s="87"/>
      <c r="E24" s="88">
        <v>220</v>
      </c>
      <c r="F24" s="87"/>
      <c r="G24" s="88">
        <v>215</v>
      </c>
      <c r="H24" s="87"/>
      <c r="I24" s="76">
        <f t="shared" si="4"/>
        <v>-5</v>
      </c>
      <c r="J24" s="7"/>
      <c r="L24" s="3">
        <f t="shared" si="3"/>
        <v>5</v>
      </c>
      <c r="M24" s="51" t="s">
        <v>0</v>
      </c>
    </row>
    <row r="25" spans="1:15" hidden="1">
      <c r="A25" s="143" t="s">
        <v>52</v>
      </c>
      <c r="B25" s="87"/>
      <c r="C25" s="88"/>
      <c r="D25" s="87"/>
      <c r="E25" s="88"/>
      <c r="F25" s="87"/>
      <c r="G25" s="88"/>
      <c r="H25" s="87"/>
      <c r="I25" s="76">
        <f t="shared" si="4"/>
        <v>0</v>
      </c>
      <c r="J25" s="7"/>
      <c r="K25" s="3">
        <v>14918</v>
      </c>
      <c r="L25" s="3">
        <f t="shared" si="3"/>
        <v>0</v>
      </c>
      <c r="M25" s="51" t="s">
        <v>0</v>
      </c>
    </row>
    <row r="26" spans="1:15">
      <c r="A26" s="143" t="s">
        <v>53</v>
      </c>
      <c r="B26" s="87"/>
      <c r="C26" s="88">
        <v>709</v>
      </c>
      <c r="D26" s="87"/>
      <c r="E26" s="88">
        <v>314</v>
      </c>
      <c r="F26" s="87"/>
      <c r="G26" s="88">
        <v>383</v>
      </c>
      <c r="H26" s="87"/>
      <c r="I26" s="76">
        <f t="shared" si="4"/>
        <v>69</v>
      </c>
      <c r="J26" s="7">
        <v>276</v>
      </c>
      <c r="K26" s="3">
        <v>14853</v>
      </c>
      <c r="L26" s="3">
        <f t="shared" si="3"/>
        <v>-69</v>
      </c>
      <c r="M26" s="51" t="s">
        <v>0</v>
      </c>
    </row>
    <row r="27" spans="1:15">
      <c r="A27" s="143" t="s">
        <v>175</v>
      </c>
      <c r="B27" s="87"/>
      <c r="C27" s="88">
        <v>298</v>
      </c>
      <c r="D27" s="87"/>
      <c r="E27" s="88">
        <v>286</v>
      </c>
      <c r="F27" s="87"/>
      <c r="G27" s="88">
        <v>279</v>
      </c>
      <c r="H27" s="87"/>
      <c r="I27" s="76">
        <f t="shared" si="4"/>
        <v>-7</v>
      </c>
      <c r="J27" s="7"/>
      <c r="K27" s="3">
        <v>135</v>
      </c>
      <c r="L27" s="3">
        <f t="shared" si="3"/>
        <v>7</v>
      </c>
      <c r="M27" s="51" t="s">
        <v>0</v>
      </c>
    </row>
    <row r="28" spans="1:15" hidden="1">
      <c r="A28" s="143" t="s">
        <v>99</v>
      </c>
      <c r="B28" s="87"/>
      <c r="C28" s="88"/>
      <c r="D28" s="87"/>
      <c r="E28" s="88"/>
      <c r="F28" s="87"/>
      <c r="G28" s="88"/>
      <c r="H28" s="87"/>
      <c r="I28" s="76">
        <f t="shared" si="4"/>
        <v>0</v>
      </c>
      <c r="J28" s="7"/>
      <c r="L28" s="3">
        <f t="shared" si="3"/>
        <v>0</v>
      </c>
      <c r="M28" s="51" t="s">
        <v>0</v>
      </c>
      <c r="O28" s="20"/>
    </row>
    <row r="29" spans="1:15">
      <c r="A29" s="143" t="s">
        <v>206</v>
      </c>
      <c r="B29" s="87"/>
      <c r="C29" s="88">
        <v>5</v>
      </c>
      <c r="D29" s="87"/>
      <c r="E29" s="88">
        <v>5</v>
      </c>
      <c r="F29" s="87"/>
      <c r="G29" s="88">
        <v>5</v>
      </c>
      <c r="H29" s="87"/>
      <c r="I29" s="76">
        <f t="shared" si="4"/>
        <v>0</v>
      </c>
      <c r="J29" s="7"/>
      <c r="L29" s="3">
        <f t="shared" si="3"/>
        <v>0</v>
      </c>
      <c r="M29" s="51" t="s">
        <v>0</v>
      </c>
    </row>
    <row r="30" spans="1:15">
      <c r="A30" s="143" t="s">
        <v>103</v>
      </c>
      <c r="B30" s="87"/>
      <c r="C30" s="88">
        <v>28</v>
      </c>
      <c r="D30" s="87"/>
      <c r="E30" s="88">
        <v>43</v>
      </c>
      <c r="F30" s="87"/>
      <c r="G30" s="88">
        <v>27</v>
      </c>
      <c r="H30" s="87"/>
      <c r="I30" s="76">
        <f t="shared" si="4"/>
        <v>-16</v>
      </c>
      <c r="J30" s="7"/>
      <c r="K30" s="3">
        <v>10</v>
      </c>
      <c r="L30" s="3">
        <f t="shared" si="3"/>
        <v>16</v>
      </c>
      <c r="M30" s="51" t="s">
        <v>0</v>
      </c>
      <c r="O30" s="20"/>
    </row>
    <row r="31" spans="1:15">
      <c r="A31" s="143" t="s">
        <v>54</v>
      </c>
      <c r="B31" s="87"/>
      <c r="C31" s="88">
        <v>89</v>
      </c>
      <c r="D31" s="87"/>
      <c r="E31" s="88">
        <v>90</v>
      </c>
      <c r="F31" s="87"/>
      <c r="G31" s="88">
        <v>97</v>
      </c>
      <c r="H31" s="87"/>
      <c r="I31" s="76">
        <f t="shared" si="4"/>
        <v>7</v>
      </c>
      <c r="J31" s="7"/>
      <c r="K31" s="3">
        <v>85</v>
      </c>
      <c r="L31" s="3">
        <f t="shared" si="3"/>
        <v>-7</v>
      </c>
      <c r="M31" s="51" t="s">
        <v>0</v>
      </c>
      <c r="O31" s="20"/>
    </row>
    <row r="32" spans="1:15">
      <c r="A32" s="143" t="s">
        <v>55</v>
      </c>
      <c r="B32" s="87"/>
      <c r="C32" s="88">
        <v>104</v>
      </c>
      <c r="D32" s="87"/>
      <c r="E32" s="88">
        <v>40</v>
      </c>
      <c r="F32" s="87"/>
      <c r="G32" s="88">
        <v>38</v>
      </c>
      <c r="H32" s="87"/>
      <c r="I32" s="76">
        <f t="shared" si="4"/>
        <v>-2</v>
      </c>
      <c r="J32" s="7"/>
      <c r="K32" s="3">
        <v>37758</v>
      </c>
      <c r="L32" s="3">
        <f t="shared" si="3"/>
        <v>2</v>
      </c>
      <c r="M32" s="51" t="s">
        <v>0</v>
      </c>
    </row>
    <row r="33" spans="1:26">
      <c r="A33" s="144" t="s">
        <v>56</v>
      </c>
      <c r="B33" s="49"/>
      <c r="C33" s="34">
        <f>SUM(C16:C32)</f>
        <v>10603</v>
      </c>
      <c r="D33" s="49"/>
      <c r="E33" s="34">
        <f>SUM(E16:E32)</f>
        <v>10724</v>
      </c>
      <c r="F33" s="49"/>
      <c r="G33" s="34">
        <f>SUM(G16:G32)</f>
        <v>10805</v>
      </c>
      <c r="H33" s="49"/>
      <c r="I33" s="33">
        <f>SUM(I16:I32)</f>
        <v>81</v>
      </c>
      <c r="J33" s="7">
        <f>SUM(J12:J32)</f>
        <v>9321</v>
      </c>
      <c r="K33" s="3">
        <f>SUM(K16:K32)</f>
        <v>71666</v>
      </c>
      <c r="L33" s="3">
        <f t="shared" si="3"/>
        <v>-81</v>
      </c>
      <c r="M33" s="51" t="s">
        <v>0</v>
      </c>
    </row>
    <row r="34" spans="1:26" ht="16.899999999999999" customHeight="1">
      <c r="A34" s="145" t="s">
        <v>57</v>
      </c>
      <c r="B34" s="90"/>
      <c r="C34" s="91"/>
      <c r="D34" s="90"/>
      <c r="E34" s="91"/>
      <c r="F34" s="90"/>
      <c r="G34" s="91"/>
      <c r="H34" s="90"/>
      <c r="I34" s="92"/>
      <c r="J34" s="7"/>
      <c r="M34" s="51" t="s">
        <v>0</v>
      </c>
      <c r="O34" s="341"/>
    </row>
    <row r="35" spans="1:26">
      <c r="A35" s="145" t="s">
        <v>230</v>
      </c>
      <c r="B35" s="90"/>
      <c r="C35" s="91">
        <v>122</v>
      </c>
      <c r="D35" s="90"/>
      <c r="E35" s="91"/>
      <c r="F35" s="90"/>
      <c r="G35" s="91"/>
      <c r="H35" s="90"/>
      <c r="I35" s="92"/>
      <c r="J35" s="7"/>
      <c r="M35" s="51" t="s">
        <v>0</v>
      </c>
      <c r="O35" s="341"/>
    </row>
    <row r="36" spans="1:26">
      <c r="A36" s="145" t="s">
        <v>58</v>
      </c>
      <c r="B36" s="90"/>
      <c r="C36" s="91"/>
      <c r="D36" s="90"/>
      <c r="E36" s="91"/>
      <c r="F36" s="90"/>
      <c r="G36" s="91"/>
      <c r="H36" s="90"/>
      <c r="I36" s="92"/>
      <c r="J36" s="7"/>
      <c r="M36" s="51" t="s">
        <v>0</v>
      </c>
      <c r="O36" s="341"/>
    </row>
    <row r="37" spans="1:26" ht="16.5" customHeight="1" thickBot="1">
      <c r="A37" s="272" t="s">
        <v>1</v>
      </c>
      <c r="B37" s="273"/>
      <c r="C37" s="274">
        <f>SUM(C33:C36)</f>
        <v>10725</v>
      </c>
      <c r="D37" s="273"/>
      <c r="E37" s="274">
        <f>SUM(E33:E36)</f>
        <v>10724</v>
      </c>
      <c r="F37" s="273"/>
      <c r="G37" s="274">
        <f>SUM(G33:G36)</f>
        <v>10805</v>
      </c>
      <c r="H37" s="273"/>
      <c r="I37" s="275"/>
      <c r="J37" s="7"/>
      <c r="M37" s="51" t="s">
        <v>0</v>
      </c>
      <c r="O37" s="635"/>
      <c r="P37" s="635"/>
      <c r="Q37" s="635"/>
      <c r="R37" s="635"/>
      <c r="S37" s="635"/>
      <c r="T37" s="635"/>
      <c r="U37" s="635"/>
      <c r="V37" s="635"/>
      <c r="W37" s="635"/>
      <c r="X37" s="635"/>
      <c r="Y37" s="635"/>
      <c r="Z37" s="635"/>
    </row>
    <row r="38" spans="1:26">
      <c r="A38" s="276"/>
      <c r="B38" s="277"/>
      <c r="C38" s="278"/>
      <c r="D38" s="277"/>
      <c r="E38" s="278"/>
      <c r="F38" s="277"/>
      <c r="G38" s="278"/>
      <c r="H38" s="277"/>
      <c r="I38" s="279"/>
      <c r="J38" s="7"/>
      <c r="M38" s="51"/>
      <c r="O38" s="635"/>
      <c r="P38" s="635"/>
      <c r="Q38" s="635"/>
      <c r="R38" s="635"/>
      <c r="S38" s="635"/>
      <c r="T38" s="635"/>
      <c r="U38" s="635"/>
      <c r="V38" s="635"/>
      <c r="W38" s="635"/>
      <c r="X38" s="635"/>
      <c r="Y38" s="635"/>
      <c r="Z38" s="635"/>
    </row>
    <row r="39" spans="1:26">
      <c r="A39" s="271" t="s">
        <v>120</v>
      </c>
      <c r="B39" s="87"/>
      <c r="C39" s="88"/>
      <c r="D39" s="87"/>
      <c r="E39" s="88"/>
      <c r="F39" s="87"/>
      <c r="G39" s="88"/>
      <c r="H39" s="87"/>
      <c r="I39" s="76"/>
      <c r="J39" s="7"/>
      <c r="M39" s="51" t="s">
        <v>0</v>
      </c>
      <c r="O39" s="635"/>
      <c r="P39" s="635"/>
      <c r="Q39" s="635"/>
      <c r="R39" s="635"/>
      <c r="S39" s="635"/>
      <c r="T39" s="635"/>
      <c r="U39" s="635"/>
      <c r="V39" s="635"/>
      <c r="W39" s="635"/>
      <c r="X39" s="635"/>
      <c r="Y39" s="635"/>
      <c r="Z39" s="635"/>
    </row>
    <row r="40" spans="1:26">
      <c r="A40" s="143" t="s">
        <v>46</v>
      </c>
      <c r="B40" s="89">
        <v>0</v>
      </c>
      <c r="C40" s="177">
        <v>0</v>
      </c>
      <c r="D40" s="89">
        <v>0</v>
      </c>
      <c r="E40" s="177">
        <v>0</v>
      </c>
      <c r="F40" s="89">
        <v>0</v>
      </c>
      <c r="G40" s="177">
        <v>0</v>
      </c>
      <c r="H40" s="90"/>
      <c r="I40" s="178"/>
      <c r="J40" s="7"/>
      <c r="M40" s="51" t="s">
        <v>0</v>
      </c>
      <c r="O40" s="341"/>
    </row>
    <row r="41" spans="1:26">
      <c r="A41" s="139" t="s">
        <v>2</v>
      </c>
      <c r="B41" s="87"/>
      <c r="C41" s="177">
        <v>0</v>
      </c>
      <c r="D41" s="87"/>
      <c r="E41" s="177">
        <v>0</v>
      </c>
      <c r="F41" s="87"/>
      <c r="G41" s="177">
        <v>0</v>
      </c>
      <c r="H41" s="90"/>
      <c r="I41" s="178"/>
      <c r="J41" s="7"/>
      <c r="M41" s="51" t="s">
        <v>0</v>
      </c>
    </row>
    <row r="42" spans="1:26">
      <c r="A42" s="141" t="s">
        <v>3</v>
      </c>
      <c r="B42" s="110"/>
      <c r="C42" s="297">
        <v>0</v>
      </c>
      <c r="D42" s="110"/>
      <c r="E42" s="297">
        <v>0</v>
      </c>
      <c r="F42" s="110"/>
      <c r="G42" s="297">
        <v>0</v>
      </c>
      <c r="H42" s="111"/>
      <c r="I42" s="298"/>
      <c r="J42" s="7"/>
      <c r="M42" s="51" t="s">
        <v>0</v>
      </c>
    </row>
    <row r="43" spans="1:26">
      <c r="A43" s="43"/>
      <c r="B43" s="40"/>
      <c r="C43" s="40"/>
      <c r="D43" s="40"/>
      <c r="E43" s="40"/>
      <c r="F43" s="40"/>
      <c r="G43" s="40"/>
      <c r="H43" s="40"/>
      <c r="I43" s="40"/>
      <c r="J43" s="7"/>
      <c r="M43" s="51" t="s">
        <v>15</v>
      </c>
    </row>
    <row r="44" spans="1:26">
      <c r="A44" s="650"/>
      <c r="B44" s="651"/>
      <c r="C44" s="651"/>
      <c r="D44" s="651"/>
      <c r="E44" s="651"/>
      <c r="F44" s="651"/>
      <c r="G44" s="651"/>
      <c r="H44" s="651"/>
      <c r="I44" s="651"/>
      <c r="J44" s="651"/>
      <c r="K44" s="651"/>
      <c r="L44" s="651"/>
      <c r="M44" s="651"/>
    </row>
    <row r="45" spans="1:26" s="341" customFormat="1">
      <c r="H45" s="14"/>
      <c r="I45" s="14"/>
      <c r="J45" s="18"/>
      <c r="M45" s="342"/>
      <c r="N45" s="343"/>
    </row>
    <row r="46" spans="1:26">
      <c r="H46" s="12"/>
      <c r="I46" s="12"/>
      <c r="J46" s="7"/>
    </row>
    <row r="47" spans="1:26">
      <c r="H47" s="12"/>
      <c r="I47" s="47"/>
      <c r="J47" s="7"/>
    </row>
    <row r="48" spans="1:26">
      <c r="H48" s="12"/>
      <c r="I48" s="12"/>
      <c r="J48" s="7"/>
    </row>
    <row r="49" spans="8:10">
      <c r="H49" s="12"/>
      <c r="I49" s="12"/>
      <c r="J49" s="7"/>
    </row>
    <row r="50" spans="8:10">
      <c r="H50" s="12"/>
      <c r="I50" s="12"/>
      <c r="J50" s="7"/>
    </row>
    <row r="51" spans="8:10">
      <c r="H51" s="12"/>
      <c r="I51" s="12"/>
      <c r="J51" s="7"/>
    </row>
    <row r="52" spans="8:10">
      <c r="H52" s="12"/>
      <c r="I52" s="12"/>
      <c r="J52" s="7"/>
    </row>
    <row r="53" spans="8:10">
      <c r="H53" s="12"/>
      <c r="I53" s="12"/>
      <c r="J53" s="7"/>
    </row>
    <row r="54" spans="8:10">
      <c r="H54" s="12"/>
      <c r="I54" s="12"/>
      <c r="J54" s="7"/>
    </row>
    <row r="55" spans="8:10">
      <c r="H55" s="12"/>
      <c r="I55" s="12"/>
      <c r="J55" s="7"/>
    </row>
    <row r="56" spans="8:10">
      <c r="H56" s="12"/>
      <c r="I56" s="12"/>
      <c r="J56" s="7"/>
    </row>
    <row r="57" spans="8:10">
      <c r="H57" s="12"/>
      <c r="I57" s="12"/>
      <c r="J57" s="7"/>
    </row>
    <row r="58" spans="8:10">
      <c r="H58" s="12"/>
      <c r="I58" s="13"/>
      <c r="J58" s="7"/>
    </row>
    <row r="59" spans="8:10">
      <c r="H59" s="12"/>
      <c r="I59" s="13"/>
      <c r="J59" s="7"/>
    </row>
    <row r="60" spans="8:10">
      <c r="H60" s="12"/>
      <c r="I60" s="12"/>
      <c r="J60" s="7"/>
    </row>
    <row r="61" spans="8:10">
      <c r="H61" s="12"/>
      <c r="I61" s="12"/>
      <c r="J61" s="7"/>
    </row>
    <row r="62" spans="8:10">
      <c r="H62" s="12"/>
      <c r="I62" s="12"/>
      <c r="J62" s="7"/>
    </row>
    <row r="63" spans="8:10">
      <c r="H63" s="12"/>
      <c r="I63" s="12"/>
      <c r="J63" s="7"/>
    </row>
    <row r="64" spans="8:10">
      <c r="H64" s="12"/>
      <c r="I64" s="12"/>
      <c r="J64" s="7"/>
    </row>
    <row r="65" spans="8:10">
      <c r="H65" s="12"/>
      <c r="I65" s="12"/>
      <c r="J65" s="7"/>
    </row>
    <row r="66" spans="8:10">
      <c r="H66" s="12"/>
      <c r="I66" s="12"/>
      <c r="J66" s="7"/>
    </row>
    <row r="67" spans="8:10">
      <c r="H67" s="12"/>
      <c r="I67" s="12"/>
      <c r="J67" s="7"/>
    </row>
    <row r="68" spans="8:10">
      <c r="H68" s="12"/>
      <c r="I68" s="12"/>
      <c r="J68" s="7"/>
    </row>
    <row r="69" spans="8:10">
      <c r="H69" s="12"/>
      <c r="I69" s="12"/>
      <c r="J69" s="7"/>
    </row>
    <row r="70" spans="8:10">
      <c r="H70" s="12"/>
      <c r="I70" s="12"/>
      <c r="J70" s="7"/>
    </row>
    <row r="71" spans="8:10">
      <c r="H71" s="12"/>
      <c r="I71" s="12"/>
      <c r="J71" s="7"/>
    </row>
    <row r="72" spans="8:10">
      <c r="H72" s="12"/>
      <c r="I72" s="12"/>
      <c r="J72" s="7"/>
    </row>
    <row r="73" spans="8:10">
      <c r="H73" s="15"/>
      <c r="I73" s="12"/>
      <c r="J73" s="7"/>
    </row>
    <row r="74" spans="8:10">
      <c r="H74" s="7"/>
      <c r="I74" s="7"/>
      <c r="J74" s="7"/>
    </row>
    <row r="75" spans="8:10">
      <c r="H75" s="6"/>
      <c r="I75" s="6"/>
      <c r="J75" s="7"/>
    </row>
    <row r="76" spans="8:10">
      <c r="H76" s="6"/>
      <c r="I76" s="6"/>
      <c r="J76" s="7"/>
    </row>
    <row r="77" spans="8:10">
      <c r="H77" s="6"/>
      <c r="I77" s="6"/>
      <c r="J77" s="7"/>
    </row>
    <row r="78" spans="8:10">
      <c r="H78" s="6"/>
      <c r="I78" s="6"/>
      <c r="J78" s="7"/>
    </row>
    <row r="79" spans="8:10">
      <c r="J79" s="7"/>
    </row>
    <row r="80" spans="8:10">
      <c r="J80" s="7"/>
    </row>
    <row r="182" spans="1:1">
      <c r="A182" s="3" t="s">
        <v>95</v>
      </c>
    </row>
  </sheetData>
  <customSheetViews>
    <customSheetView guid="{876ED119-203C-4A69-AD39-78E4A88153F8}" scale="75" printArea="1" hiddenRows="1" hiddenColumns="1">
      <pane xSplit="1" ySplit="9" topLeftCell="B10" activePane="bottomRight" state="frozen"/>
      <selection pane="bottomRight" activeCell="O18" sqref="O18"/>
      <pageMargins left="0.5" right="0.5" top="0.5" bottom="0.25" header="0.5" footer="0.5"/>
      <printOptions horizontalCentered="1"/>
      <pageSetup scale="70" orientation="landscape" r:id="rId1"/>
      <headerFooter alignWithMargins="0">
        <oddFooter>&amp;C&amp;"Times New Roman,Regular"Exhibit L - Summary of Requirements by Object Class</oddFooter>
      </headerFooter>
    </customSheetView>
    <customSheetView guid="{12C66D54-5067-4346-818B-6EAB1C8A9183}"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2"/>
      <headerFooter alignWithMargins="0">
        <oddFooter>&amp;C&amp;"Times New Roman,Regular"Exhibit L - Summary of Requirements by Object Class</oddFooter>
      </headerFooter>
    </customSheetView>
    <customSheetView guid="{4148B88B-8ED7-4FDE-9459-DEB244AD0552}"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3"/>
      <headerFooter alignWithMargins="0">
        <oddFooter>&amp;C&amp;"Times New Roman,Regular"Exhibit L - Summary of Requirements by Object Class</oddFooter>
      </headerFooter>
    </customSheetView>
    <customSheetView guid="{56C0A34E-45B4-448B-85E5-70B3A8E63333}" scale="75" showPageBreaks="1" printArea="1" hiddenColumns="1" view="pageBreakPreview">
      <pane xSplit="1" ySplit="9" topLeftCell="B10" activePane="bottomRight" state="frozen"/>
      <selection pane="bottomRight" activeCell="D9" sqref="D9"/>
      <pageMargins left="0.5" right="0.5" top="0.5" bottom="0.25" header="0.5" footer="0.5"/>
      <printOptions horizontalCentered="1"/>
      <pageSetup scale="70" orientation="landscape" r:id="rId4"/>
      <headerFooter alignWithMargins="0">
        <oddFooter>&amp;C&amp;"Times New Roman,Regular"Exhibit L - Summary of Requirements by Object Class</oddFooter>
      </headerFooter>
    </customSheetView>
    <customSheetView guid="{3118AF25-8423-420A-806A-487665220C68}" scale="75" showPageBreaks="1" printArea="1" hiddenColumns="1" view="pageBreakPreview">
      <pane xSplit="1" ySplit="9" topLeftCell="B19" activePane="bottomRight" state="frozen"/>
      <selection pane="bottomRight" activeCell="I12" sqref="I12"/>
      <pageMargins left="0.5" right="0.5" top="0.5" bottom="0.25" header="0.5" footer="0.5"/>
      <printOptions horizontalCentered="1"/>
      <pageSetup scale="70" orientation="landscape" r:id="rId5"/>
      <headerFooter alignWithMargins="0">
        <oddFooter>&amp;C&amp;"Times New Roman,Regular"Exhibit L - Summary of Requirements by Object Class</oddFooter>
      </headerFooter>
    </customSheetView>
    <customSheetView guid="{D5B3A194-7610-4318-AAE5-AAC44D793A20}" scale="75" showPageBreaks="1" printArea="1" hiddenRows="1" hiddenColumns="1" view="pageBreakPreview">
      <pane xSplit="1" ySplit="9" topLeftCell="B10" activePane="bottomRight" state="frozen"/>
      <selection pane="bottomRight" activeCell="T49" sqref="T49"/>
      <pageMargins left="0.5" right="0.5" top="0.5" bottom="0.25" header="0.5" footer="0.5"/>
      <printOptions horizontalCentered="1"/>
      <pageSetup scale="70" orientation="landscape" r:id="rId6"/>
      <headerFooter alignWithMargins="0">
        <oddFooter>&amp;C&amp;"Times New Roman,Regular"Exhibit L - Summary of Requirements by Object Class</oddFooter>
      </headerFooter>
    </customSheetView>
  </customSheetViews>
  <mergeCells count="14">
    <mergeCell ref="A1:I1"/>
    <mergeCell ref="A2:I2"/>
    <mergeCell ref="A3:I3"/>
    <mergeCell ref="A4:I4"/>
    <mergeCell ref="A44:M44"/>
    <mergeCell ref="O37:Z39"/>
    <mergeCell ref="A7:I7"/>
    <mergeCell ref="A5:I5"/>
    <mergeCell ref="A8:A9"/>
    <mergeCell ref="A6:I6"/>
    <mergeCell ref="B8:C8"/>
    <mergeCell ref="H8:I8"/>
    <mergeCell ref="F8:G8"/>
    <mergeCell ref="D8:E8"/>
  </mergeCells>
  <phoneticPr fontId="0" type="noConversion"/>
  <printOptions horizontalCentered="1"/>
  <pageMargins left="0.5" right="0.5" top="0.5" bottom="0.25" header="0.5" footer="0.5"/>
  <pageSetup scale="70" orientation="landscape" r:id="rId7"/>
  <headerFooter alignWithMargins="0">
    <oddFooter>&amp;C&amp;"Times New Roman,Regular"Exhibit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A. Organization Chart</vt:lpstr>
      <vt:lpstr>B. Summary of Requirements </vt:lpstr>
      <vt:lpstr>C. Increases Offsets</vt:lpstr>
      <vt:lpstr>D. Strategic Goals &amp; Objectives</vt:lpstr>
      <vt:lpstr>E. ATB Justification</vt:lpstr>
      <vt:lpstr>F. 2011 Crosswalk</vt:lpstr>
      <vt:lpstr>(G) 2012 Crosswalk</vt:lpstr>
      <vt:lpstr>H. Reimbursable Resources</vt:lpstr>
      <vt:lpstr>I. Permanent Positions</vt:lpstr>
      <vt:lpstr>K. Summary by Grade</vt:lpstr>
      <vt:lpstr>L. Summary by Object Class</vt:lpstr>
      <vt:lpstr>'B. Summary of Requirements '!DL</vt:lpstr>
      <vt:lpstr>'(G) 2012 Crosswalk'!Print_Area</vt:lpstr>
      <vt:lpstr>'A. Organization Chart'!Print_Area</vt:lpstr>
      <vt:lpstr>'B. Summary of Requirements '!Print_Area</vt:lpstr>
      <vt:lpstr>'C. Increases Offsets'!Print_Area</vt:lpstr>
      <vt:lpstr>'D. Strategic Goals &amp; Objectives'!Print_Area</vt:lpstr>
      <vt:lpstr>'E. ATB Justification'!Print_Area</vt:lpstr>
      <vt:lpstr>'F. 2011 Crosswalk'!Print_Area</vt:lpstr>
      <vt:lpstr>'H. Reimbursable Resources'!Print_Area</vt:lpstr>
      <vt:lpstr>'I. Permanent Positions'!Print_Area</vt:lpstr>
      <vt:lpstr>'K. Summary by Grade'!Print_Area</vt:lpstr>
      <vt:lpstr>'L. Summary by Object Class'!Print_Area</vt:lpstr>
      <vt:lpstr>'H. Reimbursable Resources'!REIMPRO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swatson</cp:lastModifiedBy>
  <cp:lastPrinted>2012-02-09T15:54:07Z</cp:lastPrinted>
  <dcterms:created xsi:type="dcterms:W3CDTF">2003-08-28T20:51:00Z</dcterms:created>
  <dcterms:modified xsi:type="dcterms:W3CDTF">2012-02-10T15:10:32Z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