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15" yWindow="5820" windowWidth="25260" windowHeight="5880" tabRatio="799" activeTab="8"/>
  </bookViews>
  <sheets>
    <sheet name="(A) Org Chart " sheetId="81" r:id="rId1"/>
    <sheet name="B. Summary of Requirements " sheetId="77" r:id="rId2"/>
    <sheet name="E. ATB Justification" sheetId="65" r:id="rId3"/>
    <sheet name="F. 2011 Crosswalk" sheetId="84" r:id="rId4"/>
    <sheet name="(G) 2012 Crosswalk" sheetId="85" r:id="rId5"/>
    <sheet name="I. Permanent Positions" sheetId="86" r:id="rId6"/>
    <sheet name="(J) Financial Analysis" sheetId="36" r:id="rId7"/>
    <sheet name="K. Summary by Grade" sheetId="87" r:id="rId8"/>
    <sheet name="(L) Sum by OC" sheetId="14" r:id="rId9"/>
  </sheets>
  <externalReferences>
    <externalReference r:id="rId10"/>
    <externalReference r:id="rId11"/>
  </externalReferences>
  <definedNames>
    <definedName name="____1ATTORNEY_SUPP">#REF!</definedName>
    <definedName name="____2GA_ROLLUP">#REF!</definedName>
    <definedName name="____3POS_BY_CAT">#REF!</definedName>
    <definedName name="___1ATTORNEY_SUPP" localSheetId="0">#REF!</definedName>
    <definedName name="___1ATTORNEY_SUPP">#REF!</definedName>
    <definedName name="___2GA_ROLLUP">#REF!</definedName>
    <definedName name="___3POS_BY_CAT">#REF!</definedName>
    <definedName name="__1ATTORNEY_SUPP" localSheetId="0">#REF!</definedName>
    <definedName name="__1ATTORNEY_SUPP">#REF!</definedName>
    <definedName name="__2GA_ROLLUP">#REF!</definedName>
    <definedName name="__3POS_BY_CAT">#REF!</definedName>
    <definedName name="_11POS_BY_CAT" localSheetId="4">#REF!</definedName>
    <definedName name="_11POS_BY_CAT" localSheetId="3">#REF!</definedName>
    <definedName name="_11POS_BY_CAT" localSheetId="5">#REF!</definedName>
    <definedName name="_11POS_BY_CAT" localSheetId="7">#REF!</definedName>
    <definedName name="_11POS_BY_CAT">#REF!</definedName>
    <definedName name="_1ATTORNEY_SUPP">#REF!</definedName>
    <definedName name="_2ATTORNEY_SUPP" localSheetId="4">#REF!</definedName>
    <definedName name="_2ATTORNEY_SUPP" localSheetId="3">#REF!</definedName>
    <definedName name="_2ATTORNEY_SUPP" localSheetId="5">#REF!</definedName>
    <definedName name="_2ATTORNEY_SUPP" localSheetId="7">#REF!</definedName>
    <definedName name="_2ATTORNEY_SUPP">#REF!</definedName>
    <definedName name="_2GA_ROLLUP">#REF!</definedName>
    <definedName name="_3GA_ROLLUP" localSheetId="0">#REF!</definedName>
    <definedName name="_3GA_ROLLUP">#REF!</definedName>
    <definedName name="_3POS_BY_CAT">#REF!</definedName>
    <definedName name="_4GA_ROLLUP" localSheetId="6">'[1]Sum of Req'!#REF!</definedName>
    <definedName name="_4POS_BY_CAT" localSheetId="0">#REF!</definedName>
    <definedName name="_4POS_BY_CAT">#REF!</definedName>
    <definedName name="_5GA_ROLLUP" localSheetId="0">#REF!</definedName>
    <definedName name="_5GA_ROLLUP">#REF!</definedName>
    <definedName name="_7GA_ROLLUP" localSheetId="4">#REF!</definedName>
    <definedName name="_7GA_ROLLUP" localSheetId="3">#REF!</definedName>
    <definedName name="_7GA_ROLLUP" localSheetId="5">#REF!</definedName>
    <definedName name="_7GA_ROLLUP" localSheetId="7">#REF!</definedName>
    <definedName name="_7GA_ROLLUP">#REF!</definedName>
    <definedName name="_7POS_BY_CAT" localSheetId="6">'[1]Summ Atty Agt'!#REF!</definedName>
    <definedName name="_8POS_BY_CAT" localSheetId="0">#REF!</definedName>
    <definedName name="_8POS_BY_CAT">#REF!</definedName>
    <definedName name="DL" localSheetId="0">#REF!</definedName>
    <definedName name="DL" localSheetId="4">#REF!</definedName>
    <definedName name="DL" localSheetId="1">'B. Summary of Requirements '!$A$3:$X$78</definedName>
    <definedName name="DL" localSheetId="2">#REF!</definedName>
    <definedName name="DL" localSheetId="3">#REF!</definedName>
    <definedName name="DL" localSheetId="5">#REF!</definedName>
    <definedName name="DL" localSheetId="7">#REF!</definedName>
    <definedName name="DL">#REF!</definedName>
    <definedName name="EXECSUPP" localSheetId="0">#REF!</definedName>
    <definedName name="EXECSUPP" localSheetId="4">#REF!</definedName>
    <definedName name="EXECSUPP" localSheetId="6">'[1]Sum of Req'!#REF!</definedName>
    <definedName name="EXECSUPP" localSheetId="1">'B. Summary of Requirements '!#REF!</definedName>
    <definedName name="EXECSUPP" localSheetId="2">#REF!</definedName>
    <definedName name="EXECSUPP" localSheetId="3">#REF!</definedName>
    <definedName name="EXECSUPP" localSheetId="5">#REF!</definedName>
    <definedName name="EXECSUPP" localSheetId="7">#REF!</definedName>
    <definedName name="EXECSUPP">#REF!</definedName>
    <definedName name="FY0711.1" localSheetId="4">#REF!</definedName>
    <definedName name="FY0711.1" localSheetId="1">#REF!</definedName>
    <definedName name="FY0711.1" localSheetId="2">#REF!</definedName>
    <definedName name="FY0711.1" localSheetId="3">#REF!</definedName>
    <definedName name="FY0711.1" localSheetId="5">#REF!</definedName>
    <definedName name="FY0711.1" localSheetId="7">#REF!</definedName>
    <definedName name="FY0711.1">#REF!</definedName>
    <definedName name="FY0711.5" localSheetId="4">#REF!</definedName>
    <definedName name="FY0711.5" localSheetId="1">#REF!</definedName>
    <definedName name="FY0711.5" localSheetId="2">#REF!</definedName>
    <definedName name="FY0711.5" localSheetId="3">#REF!</definedName>
    <definedName name="FY0711.5" localSheetId="5">#REF!</definedName>
    <definedName name="FY0711.5" localSheetId="7">#REF!</definedName>
    <definedName name="FY0711.5">#REF!</definedName>
    <definedName name="FY0712.1" localSheetId="4">#REF!</definedName>
    <definedName name="FY0712.1" localSheetId="1">#REF!</definedName>
    <definedName name="FY0712.1" localSheetId="2">#REF!</definedName>
    <definedName name="FY0712.1" localSheetId="3">#REF!</definedName>
    <definedName name="FY0712.1" localSheetId="5">#REF!</definedName>
    <definedName name="FY0712.1" localSheetId="7">#REF!</definedName>
    <definedName name="FY0712.1">#REF!</definedName>
    <definedName name="FY0721.0" localSheetId="4">#REF!</definedName>
    <definedName name="FY0721.0" localSheetId="1">#REF!</definedName>
    <definedName name="FY0721.0" localSheetId="2">#REF!</definedName>
    <definedName name="FY0721.0" localSheetId="3">#REF!</definedName>
    <definedName name="FY0721.0" localSheetId="5">#REF!</definedName>
    <definedName name="FY0721.0" localSheetId="7">#REF!</definedName>
    <definedName name="FY0721.0">#REF!</definedName>
    <definedName name="FY0722.0" localSheetId="4">#REF!</definedName>
    <definedName name="FY0722.0" localSheetId="1">#REF!</definedName>
    <definedName name="FY0722.0" localSheetId="2">#REF!</definedName>
    <definedName name="FY0722.0" localSheetId="3">#REF!</definedName>
    <definedName name="FY0722.0" localSheetId="5">#REF!</definedName>
    <definedName name="FY0722.0" localSheetId="7">#REF!</definedName>
    <definedName name="FY0722.0">#REF!</definedName>
    <definedName name="FY0723.1" localSheetId="4">#REF!</definedName>
    <definedName name="FY0723.1" localSheetId="1">#REF!</definedName>
    <definedName name="FY0723.1" localSheetId="2">#REF!</definedName>
    <definedName name="FY0723.1" localSheetId="3">#REF!</definedName>
    <definedName name="FY0723.1" localSheetId="5">#REF!</definedName>
    <definedName name="FY0723.1" localSheetId="7">#REF!</definedName>
    <definedName name="FY0723.1">#REF!</definedName>
    <definedName name="FY0723.2" localSheetId="4">#REF!</definedName>
    <definedName name="FY0723.2" localSheetId="1">#REF!</definedName>
    <definedName name="FY0723.2" localSheetId="2">#REF!</definedName>
    <definedName name="FY0723.2" localSheetId="3">#REF!</definedName>
    <definedName name="FY0723.2" localSheetId="5">#REF!</definedName>
    <definedName name="FY0723.2" localSheetId="7">#REF!</definedName>
    <definedName name="FY0723.2">#REF!</definedName>
    <definedName name="FY0723.3" localSheetId="4">#REF!</definedName>
    <definedName name="FY0723.3" localSheetId="1">#REF!</definedName>
    <definedName name="FY0723.3" localSheetId="2">#REF!</definedName>
    <definedName name="FY0723.3" localSheetId="3">#REF!</definedName>
    <definedName name="FY0723.3" localSheetId="5">#REF!</definedName>
    <definedName name="FY0723.3" localSheetId="7">#REF!</definedName>
    <definedName name="FY0723.3">#REF!</definedName>
    <definedName name="FY0724.0" localSheetId="4">#REF!</definedName>
    <definedName name="FY0724.0" localSheetId="1">#REF!</definedName>
    <definedName name="FY0724.0" localSheetId="2">#REF!</definedName>
    <definedName name="FY0724.0" localSheetId="3">#REF!</definedName>
    <definedName name="FY0724.0" localSheetId="5">#REF!</definedName>
    <definedName name="FY0724.0" localSheetId="7">#REF!</definedName>
    <definedName name="FY0724.0">#REF!</definedName>
    <definedName name="FY0725.2" localSheetId="4">#REF!</definedName>
    <definedName name="FY0725.2" localSheetId="1">#REF!</definedName>
    <definedName name="FY0725.2" localSheetId="2">#REF!</definedName>
    <definedName name="FY0725.2" localSheetId="3">#REF!</definedName>
    <definedName name="FY0725.2" localSheetId="5">#REF!</definedName>
    <definedName name="FY0725.2" localSheetId="7">#REF!</definedName>
    <definedName name="FY0725.2">#REF!</definedName>
    <definedName name="FY0725.3" localSheetId="4">#REF!</definedName>
    <definedName name="FY0725.3" localSheetId="1">#REF!</definedName>
    <definedName name="FY0725.3" localSheetId="2">#REF!</definedName>
    <definedName name="FY0725.3" localSheetId="3">#REF!</definedName>
    <definedName name="FY0725.3" localSheetId="5">#REF!</definedName>
    <definedName name="FY0725.3" localSheetId="7">#REF!</definedName>
    <definedName name="FY0725.3">#REF!</definedName>
    <definedName name="FY0725.6" localSheetId="4">#REF!</definedName>
    <definedName name="FY0725.6" localSheetId="1">#REF!</definedName>
    <definedName name="FY0725.6" localSheetId="2">#REF!</definedName>
    <definedName name="FY0725.6" localSheetId="3">#REF!</definedName>
    <definedName name="FY0725.6" localSheetId="5">#REF!</definedName>
    <definedName name="FY0725.6" localSheetId="7">#REF!</definedName>
    <definedName name="FY0725.6">#REF!</definedName>
    <definedName name="FY0726.0" localSheetId="4">#REF!</definedName>
    <definedName name="FY0726.0" localSheetId="1">#REF!</definedName>
    <definedName name="FY0726.0" localSheetId="2">#REF!</definedName>
    <definedName name="FY0726.0" localSheetId="3">#REF!</definedName>
    <definedName name="FY0726.0" localSheetId="5">#REF!</definedName>
    <definedName name="FY0726.0" localSheetId="7">#REF!</definedName>
    <definedName name="FY0726.0">#REF!</definedName>
    <definedName name="FY0731.0" localSheetId="4">#REF!</definedName>
    <definedName name="FY0731.0" localSheetId="1">#REF!</definedName>
    <definedName name="FY0731.0" localSheetId="2">#REF!</definedName>
    <definedName name="FY0731.0" localSheetId="3">#REF!</definedName>
    <definedName name="FY0731.0" localSheetId="5">#REF!</definedName>
    <definedName name="FY0731.0" localSheetId="7">#REF!</definedName>
    <definedName name="FY0731.0">#REF!</definedName>
    <definedName name="FY0732.0" localSheetId="4">#REF!</definedName>
    <definedName name="FY0732.0" localSheetId="1">#REF!</definedName>
    <definedName name="FY0732.0" localSheetId="2">#REF!</definedName>
    <definedName name="FY0732.0" localSheetId="3">#REF!</definedName>
    <definedName name="FY0732.0" localSheetId="5">#REF!</definedName>
    <definedName name="FY0732.0" localSheetId="7">#REF!</definedName>
    <definedName name="FY0732.0">#REF!</definedName>
    <definedName name="FY07Ling" localSheetId="4">#REF!</definedName>
    <definedName name="FY07Ling" localSheetId="1">#REF!</definedName>
    <definedName name="FY07Ling" localSheetId="2">#REF!</definedName>
    <definedName name="FY07Ling" localSheetId="3">#REF!</definedName>
    <definedName name="FY07Ling" localSheetId="5">#REF!</definedName>
    <definedName name="FY07Ling" localSheetId="7">#REF!</definedName>
    <definedName name="FY07Ling">#REF!</definedName>
    <definedName name="FY07Mult" localSheetId="4">#REF!</definedName>
    <definedName name="FY07Mult" localSheetId="1">#REF!</definedName>
    <definedName name="FY07Mult" localSheetId="2">#REF!</definedName>
    <definedName name="FY07Mult" localSheetId="3">#REF!</definedName>
    <definedName name="FY07Mult" localSheetId="5">#REF!</definedName>
    <definedName name="FY07Mult" localSheetId="7">#REF!</definedName>
    <definedName name="FY07Mult">#REF!</definedName>
    <definedName name="FY07PEPI" localSheetId="4">#REF!</definedName>
    <definedName name="FY07PEPI" localSheetId="1">#REF!</definedName>
    <definedName name="FY07PEPI" localSheetId="2">#REF!</definedName>
    <definedName name="FY07PEPI" localSheetId="3">#REF!</definedName>
    <definedName name="FY07PEPI" localSheetId="5">#REF!</definedName>
    <definedName name="FY07PEPI" localSheetId="7">#REF!</definedName>
    <definedName name="FY07PEPI">#REF!</definedName>
    <definedName name="FY07Tot" localSheetId="4">#REF!</definedName>
    <definedName name="FY07Tot" localSheetId="1">#REF!</definedName>
    <definedName name="FY07Tot" localSheetId="2">#REF!</definedName>
    <definedName name="FY07Tot" localSheetId="3">#REF!</definedName>
    <definedName name="FY07Tot" localSheetId="5">#REF!</definedName>
    <definedName name="FY07Tot" localSheetId="7">#REF!</definedName>
    <definedName name="FY07Tot">#REF!</definedName>
    <definedName name="FY07Train" localSheetId="4">#REF!</definedName>
    <definedName name="FY07Train" localSheetId="1">#REF!</definedName>
    <definedName name="FY07Train" localSheetId="2">#REF!</definedName>
    <definedName name="FY07Train" localSheetId="3">#REF!</definedName>
    <definedName name="FY07Train" localSheetId="5">#REF!</definedName>
    <definedName name="FY07Train" localSheetId="7">#REF!</definedName>
    <definedName name="FY07Train">#REF!</definedName>
    <definedName name="FY0811.1" localSheetId="4">#REF!</definedName>
    <definedName name="FY0811.1" localSheetId="1">#REF!</definedName>
    <definedName name="FY0811.1" localSheetId="2">#REF!</definedName>
    <definedName name="FY0811.1" localSheetId="3">#REF!</definedName>
    <definedName name="FY0811.1" localSheetId="5">#REF!</definedName>
    <definedName name="FY0811.1" localSheetId="7">#REF!</definedName>
    <definedName name="FY0811.1">#REF!</definedName>
    <definedName name="FY0811.5" localSheetId="4">#REF!</definedName>
    <definedName name="FY0811.5" localSheetId="1">#REF!</definedName>
    <definedName name="FY0811.5" localSheetId="2">#REF!</definedName>
    <definedName name="FY0811.5" localSheetId="3">#REF!</definedName>
    <definedName name="FY0811.5" localSheetId="5">#REF!</definedName>
    <definedName name="FY0811.5" localSheetId="7">#REF!</definedName>
    <definedName name="FY0811.5">#REF!</definedName>
    <definedName name="FY0812.1" localSheetId="4">#REF!</definedName>
    <definedName name="FY0812.1" localSheetId="1">#REF!</definedName>
    <definedName name="FY0812.1" localSheetId="2">#REF!</definedName>
    <definedName name="FY0812.1" localSheetId="3">#REF!</definedName>
    <definedName name="FY0812.1" localSheetId="5">#REF!</definedName>
    <definedName name="FY0812.1" localSheetId="7">#REF!</definedName>
    <definedName name="FY0812.1">#REF!</definedName>
    <definedName name="FY0821.0" localSheetId="4">#REF!</definedName>
    <definedName name="FY0821.0" localSheetId="1">#REF!</definedName>
    <definedName name="FY0821.0" localSheetId="2">#REF!</definedName>
    <definedName name="FY0821.0" localSheetId="3">#REF!</definedName>
    <definedName name="FY0821.0" localSheetId="5">#REF!</definedName>
    <definedName name="FY0821.0" localSheetId="7">#REF!</definedName>
    <definedName name="FY0821.0">#REF!</definedName>
    <definedName name="FY0822.0" localSheetId="4">#REF!</definedName>
    <definedName name="FY0822.0" localSheetId="1">#REF!</definedName>
    <definedName name="FY0822.0" localSheetId="2">#REF!</definedName>
    <definedName name="FY0822.0" localSheetId="3">#REF!</definedName>
    <definedName name="FY0822.0" localSheetId="5">#REF!</definedName>
    <definedName name="FY0822.0" localSheetId="7">#REF!</definedName>
    <definedName name="FY0822.0">#REF!</definedName>
    <definedName name="FY0823.1" localSheetId="4">#REF!</definedName>
    <definedName name="FY0823.1" localSheetId="1">#REF!</definedName>
    <definedName name="FY0823.1" localSheetId="2">#REF!</definedName>
    <definedName name="FY0823.1" localSheetId="3">#REF!</definedName>
    <definedName name="FY0823.1" localSheetId="5">#REF!</definedName>
    <definedName name="FY0823.1" localSheetId="7">#REF!</definedName>
    <definedName name="FY0823.1">#REF!</definedName>
    <definedName name="FY0823.2" localSheetId="4">#REF!</definedName>
    <definedName name="FY0823.2" localSheetId="1">#REF!</definedName>
    <definedName name="FY0823.2" localSheetId="2">#REF!</definedName>
    <definedName name="FY0823.2" localSheetId="3">#REF!</definedName>
    <definedName name="FY0823.2" localSheetId="5">#REF!</definedName>
    <definedName name="FY0823.2" localSheetId="7">#REF!</definedName>
    <definedName name="FY0823.2">#REF!</definedName>
    <definedName name="FY0823.3" localSheetId="4">#REF!</definedName>
    <definedName name="FY0823.3" localSheetId="1">#REF!</definedName>
    <definedName name="FY0823.3" localSheetId="2">#REF!</definedName>
    <definedName name="FY0823.3" localSheetId="3">#REF!</definedName>
    <definedName name="FY0823.3" localSheetId="5">#REF!</definedName>
    <definedName name="FY0823.3" localSheetId="7">#REF!</definedName>
    <definedName name="FY0823.3">#REF!</definedName>
    <definedName name="FY0824.0" localSheetId="4">#REF!</definedName>
    <definedName name="FY0824.0" localSheetId="1">#REF!</definedName>
    <definedName name="FY0824.0" localSheetId="2">#REF!</definedName>
    <definedName name="FY0824.0" localSheetId="3">#REF!</definedName>
    <definedName name="FY0824.0" localSheetId="5">#REF!</definedName>
    <definedName name="FY0824.0" localSheetId="7">#REF!</definedName>
    <definedName name="FY0824.0">#REF!</definedName>
    <definedName name="FY0825.2" localSheetId="4">#REF!</definedName>
    <definedName name="FY0825.2" localSheetId="1">#REF!</definedName>
    <definedName name="FY0825.2" localSheetId="2">#REF!</definedName>
    <definedName name="FY0825.2" localSheetId="3">#REF!</definedName>
    <definedName name="FY0825.2" localSheetId="5">#REF!</definedName>
    <definedName name="FY0825.2" localSheetId="7">#REF!</definedName>
    <definedName name="FY0825.2">#REF!</definedName>
    <definedName name="FY0825.3" localSheetId="4">#REF!</definedName>
    <definedName name="FY0825.3" localSheetId="1">#REF!</definedName>
    <definedName name="FY0825.3" localSheetId="2">#REF!</definedName>
    <definedName name="FY0825.3" localSheetId="3">#REF!</definedName>
    <definedName name="FY0825.3" localSheetId="5">#REF!</definedName>
    <definedName name="FY0825.3" localSheetId="7">#REF!</definedName>
    <definedName name="FY0825.3">#REF!</definedName>
    <definedName name="FY0825.6" localSheetId="4">#REF!</definedName>
    <definedName name="FY0825.6" localSheetId="1">#REF!</definedName>
    <definedName name="FY0825.6" localSheetId="2">#REF!</definedName>
    <definedName name="FY0825.6" localSheetId="3">#REF!</definedName>
    <definedName name="FY0825.6" localSheetId="5">#REF!</definedName>
    <definedName name="FY0825.6" localSheetId="7">#REF!</definedName>
    <definedName name="FY0825.6">#REF!</definedName>
    <definedName name="FY0826.0" localSheetId="4">#REF!</definedName>
    <definedName name="FY0826.0" localSheetId="1">#REF!</definedName>
    <definedName name="FY0826.0" localSheetId="2">#REF!</definedName>
    <definedName name="FY0826.0" localSheetId="3">#REF!</definedName>
    <definedName name="FY0826.0" localSheetId="5">#REF!</definedName>
    <definedName name="FY0826.0" localSheetId="7">#REF!</definedName>
    <definedName name="FY0826.0">#REF!</definedName>
    <definedName name="FY0831.0" localSheetId="4">#REF!</definedName>
    <definedName name="FY0831.0" localSheetId="1">#REF!</definedName>
    <definedName name="FY0831.0" localSheetId="2">#REF!</definedName>
    <definedName name="FY0831.0" localSheetId="3">#REF!</definedName>
    <definedName name="FY0831.0" localSheetId="5">#REF!</definedName>
    <definedName name="FY0831.0" localSheetId="7">#REF!</definedName>
    <definedName name="FY0831.0">#REF!</definedName>
    <definedName name="FY0832.0" localSheetId="4">#REF!</definedName>
    <definedName name="FY0832.0" localSheetId="1">#REF!</definedName>
    <definedName name="FY0832.0" localSheetId="2">#REF!</definedName>
    <definedName name="FY0832.0" localSheetId="3">#REF!</definedName>
    <definedName name="FY0832.0" localSheetId="5">#REF!</definedName>
    <definedName name="FY0832.0" localSheetId="7">#REF!</definedName>
    <definedName name="FY0832.0">#REF!</definedName>
    <definedName name="FY08Ling" localSheetId="4">#REF!</definedName>
    <definedName name="FY08Ling" localSheetId="1">#REF!</definedName>
    <definedName name="FY08Ling" localSheetId="2">#REF!</definedName>
    <definedName name="FY08Ling" localSheetId="3">#REF!</definedName>
    <definedName name="FY08Ling" localSheetId="5">#REF!</definedName>
    <definedName name="FY08Ling" localSheetId="7">#REF!</definedName>
    <definedName name="FY08Ling">#REF!</definedName>
    <definedName name="FY08Mult" localSheetId="4">#REF!</definedName>
    <definedName name="FY08Mult" localSheetId="1">#REF!</definedName>
    <definedName name="FY08Mult" localSheetId="2">#REF!</definedName>
    <definedName name="FY08Mult" localSheetId="3">#REF!</definedName>
    <definedName name="FY08Mult" localSheetId="5">#REF!</definedName>
    <definedName name="FY08Mult" localSheetId="7">#REF!</definedName>
    <definedName name="FY08Mult">#REF!</definedName>
    <definedName name="FY08PEPI" localSheetId="4">#REF!</definedName>
    <definedName name="FY08PEPI" localSheetId="1">#REF!</definedName>
    <definedName name="FY08PEPI" localSheetId="2">#REF!</definedName>
    <definedName name="FY08PEPI" localSheetId="3">#REF!</definedName>
    <definedName name="FY08PEPI" localSheetId="5">#REF!</definedName>
    <definedName name="FY08PEPI" localSheetId="7">#REF!</definedName>
    <definedName name="FY08PEPI">#REF!</definedName>
    <definedName name="FY08Tot" localSheetId="4">#REF!</definedName>
    <definedName name="FY08Tot" localSheetId="1">#REF!</definedName>
    <definedName name="FY08Tot" localSheetId="2">#REF!</definedName>
    <definedName name="FY08Tot" localSheetId="3">#REF!</definedName>
    <definedName name="FY08Tot" localSheetId="5">#REF!</definedName>
    <definedName name="FY08Tot" localSheetId="7">#REF!</definedName>
    <definedName name="FY08Tot">#REF!</definedName>
    <definedName name="FY08Train" localSheetId="4">#REF!</definedName>
    <definedName name="FY08Train" localSheetId="1">#REF!</definedName>
    <definedName name="FY08Train" localSheetId="2">#REF!</definedName>
    <definedName name="FY08Train" localSheetId="3">#REF!</definedName>
    <definedName name="FY08Train" localSheetId="5">#REF!</definedName>
    <definedName name="FY08Train" localSheetId="7">#REF!</definedName>
    <definedName name="FY08Train">#REF!</definedName>
    <definedName name="FY0911.1" localSheetId="4">#REF!</definedName>
    <definedName name="FY0911.1" localSheetId="1">#REF!</definedName>
    <definedName name="FY0911.1" localSheetId="2">#REF!</definedName>
    <definedName name="FY0911.1" localSheetId="3">#REF!</definedName>
    <definedName name="FY0911.1" localSheetId="5">#REF!</definedName>
    <definedName name="FY0911.1" localSheetId="7">#REF!</definedName>
    <definedName name="FY0911.1">#REF!</definedName>
    <definedName name="FY0911.5" localSheetId="4">#REF!</definedName>
    <definedName name="FY0911.5" localSheetId="1">#REF!</definedName>
    <definedName name="FY0911.5" localSheetId="2">#REF!</definedName>
    <definedName name="FY0911.5" localSheetId="3">#REF!</definedName>
    <definedName name="FY0911.5" localSheetId="5">#REF!</definedName>
    <definedName name="FY0911.5" localSheetId="7">#REF!</definedName>
    <definedName name="FY0911.5">#REF!</definedName>
    <definedName name="FY0912.1" localSheetId="4">#REF!</definedName>
    <definedName name="FY0912.1" localSheetId="1">#REF!</definedName>
    <definedName name="FY0912.1" localSheetId="2">#REF!</definedName>
    <definedName name="FY0912.1" localSheetId="3">#REF!</definedName>
    <definedName name="FY0912.1" localSheetId="5">#REF!</definedName>
    <definedName name="FY0912.1" localSheetId="7">#REF!</definedName>
    <definedName name="FY0912.1">#REF!</definedName>
    <definedName name="FY0921.0" localSheetId="4">#REF!</definedName>
    <definedName name="FY0921.0" localSheetId="1">#REF!</definedName>
    <definedName name="FY0921.0" localSheetId="2">#REF!</definedName>
    <definedName name="FY0921.0" localSheetId="3">#REF!</definedName>
    <definedName name="FY0921.0" localSheetId="5">#REF!</definedName>
    <definedName name="FY0921.0" localSheetId="7">#REF!</definedName>
    <definedName name="FY0921.0">#REF!</definedName>
    <definedName name="FY0922.0" localSheetId="4">#REF!</definedName>
    <definedName name="FY0922.0" localSheetId="1">#REF!</definedName>
    <definedName name="FY0922.0" localSheetId="2">#REF!</definedName>
    <definedName name="FY0922.0" localSheetId="3">#REF!</definedName>
    <definedName name="FY0922.0" localSheetId="5">#REF!</definedName>
    <definedName name="FY0922.0" localSheetId="7">#REF!</definedName>
    <definedName name="FY0922.0">#REF!</definedName>
    <definedName name="FY0923.1" localSheetId="4">#REF!</definedName>
    <definedName name="FY0923.1" localSheetId="1">#REF!</definedName>
    <definedName name="FY0923.1" localSheetId="2">#REF!</definedName>
    <definedName name="FY0923.1" localSheetId="3">#REF!</definedName>
    <definedName name="FY0923.1" localSheetId="5">#REF!</definedName>
    <definedName name="FY0923.1" localSheetId="7">#REF!</definedName>
    <definedName name="FY0923.1">#REF!</definedName>
    <definedName name="FY0923.2" localSheetId="4">#REF!</definedName>
    <definedName name="FY0923.2" localSheetId="1">#REF!</definedName>
    <definedName name="FY0923.2" localSheetId="2">#REF!</definedName>
    <definedName name="FY0923.2" localSheetId="3">#REF!</definedName>
    <definedName name="FY0923.2" localSheetId="5">#REF!</definedName>
    <definedName name="FY0923.2" localSheetId="7">#REF!</definedName>
    <definedName name="FY0923.2">#REF!</definedName>
    <definedName name="FY0923.3" localSheetId="4">#REF!</definedName>
    <definedName name="FY0923.3" localSheetId="1">#REF!</definedName>
    <definedName name="FY0923.3" localSheetId="2">#REF!</definedName>
    <definedName name="FY0923.3" localSheetId="3">#REF!</definedName>
    <definedName name="FY0923.3" localSheetId="5">#REF!</definedName>
    <definedName name="FY0923.3" localSheetId="7">#REF!</definedName>
    <definedName name="FY0923.3">#REF!</definedName>
    <definedName name="FY0924.0" localSheetId="4">#REF!</definedName>
    <definedName name="FY0924.0" localSheetId="1">#REF!</definedName>
    <definedName name="FY0924.0" localSheetId="2">#REF!</definedName>
    <definedName name="FY0924.0" localSheetId="3">#REF!</definedName>
    <definedName name="FY0924.0" localSheetId="5">#REF!</definedName>
    <definedName name="FY0924.0" localSheetId="7">#REF!</definedName>
    <definedName name="FY0924.0">#REF!</definedName>
    <definedName name="FY0925.2" localSheetId="4">#REF!</definedName>
    <definedName name="FY0925.2" localSheetId="1">#REF!</definedName>
    <definedName name="FY0925.2" localSheetId="2">#REF!</definedName>
    <definedName name="FY0925.2" localSheetId="3">#REF!</definedName>
    <definedName name="FY0925.2" localSheetId="5">#REF!</definedName>
    <definedName name="FY0925.2" localSheetId="7">#REF!</definedName>
    <definedName name="FY0925.2">#REF!</definedName>
    <definedName name="FY0925.3" localSheetId="4">#REF!</definedName>
    <definedName name="FY0925.3" localSheetId="1">#REF!</definedName>
    <definedName name="FY0925.3" localSheetId="2">#REF!</definedName>
    <definedName name="FY0925.3" localSheetId="3">#REF!</definedName>
    <definedName name="FY0925.3" localSheetId="5">#REF!</definedName>
    <definedName name="FY0925.3" localSheetId="7">#REF!</definedName>
    <definedName name="FY0925.3">#REF!</definedName>
    <definedName name="FY0925.6" localSheetId="4">#REF!</definedName>
    <definedName name="FY0925.6" localSheetId="1">#REF!</definedName>
    <definedName name="FY0925.6" localSheetId="2">#REF!</definedName>
    <definedName name="FY0925.6" localSheetId="3">#REF!</definedName>
    <definedName name="FY0925.6" localSheetId="5">#REF!</definedName>
    <definedName name="FY0925.6" localSheetId="7">#REF!</definedName>
    <definedName name="FY0925.6">#REF!</definedName>
    <definedName name="FY0926.0" localSheetId="4">#REF!</definedName>
    <definedName name="FY0926.0" localSheetId="1">#REF!</definedName>
    <definedName name="FY0926.0" localSheetId="2">#REF!</definedName>
    <definedName name="FY0926.0" localSheetId="3">#REF!</definedName>
    <definedName name="FY0926.0" localSheetId="5">#REF!</definedName>
    <definedName name="FY0926.0" localSheetId="7">#REF!</definedName>
    <definedName name="FY0926.0">#REF!</definedName>
    <definedName name="FY0931.0" localSheetId="4">#REF!</definedName>
    <definedName name="FY0931.0" localSheetId="1">#REF!</definedName>
    <definedName name="FY0931.0" localSheetId="2">#REF!</definedName>
    <definedName name="FY0931.0" localSheetId="3">#REF!</definedName>
    <definedName name="FY0931.0" localSheetId="5">#REF!</definedName>
    <definedName name="FY0931.0" localSheetId="7">#REF!</definedName>
    <definedName name="FY0931.0">#REF!</definedName>
    <definedName name="FY0932.0" localSheetId="4">#REF!</definedName>
    <definedName name="FY0932.0" localSheetId="1">#REF!</definedName>
    <definedName name="FY0932.0" localSheetId="2">#REF!</definedName>
    <definedName name="FY0932.0" localSheetId="3">#REF!</definedName>
    <definedName name="FY0932.0" localSheetId="5">#REF!</definedName>
    <definedName name="FY0932.0" localSheetId="7">#REF!</definedName>
    <definedName name="FY0932.0">#REF!</definedName>
    <definedName name="FY09Ling" localSheetId="4">#REF!</definedName>
    <definedName name="FY09Ling" localSheetId="1">#REF!</definedName>
    <definedName name="FY09Ling" localSheetId="2">#REF!</definedName>
    <definedName name="FY09Ling" localSheetId="3">#REF!</definedName>
    <definedName name="FY09Ling" localSheetId="5">#REF!</definedName>
    <definedName name="FY09Ling" localSheetId="7">#REF!</definedName>
    <definedName name="FY09Ling">#REF!</definedName>
    <definedName name="FY09Mult" localSheetId="4">#REF!</definedName>
    <definedName name="FY09Mult" localSheetId="1">#REF!</definedName>
    <definedName name="FY09Mult" localSheetId="2">#REF!</definedName>
    <definedName name="FY09Mult" localSheetId="3">#REF!</definedName>
    <definedName name="FY09Mult" localSheetId="5">#REF!</definedName>
    <definedName name="FY09Mult" localSheetId="7">#REF!</definedName>
    <definedName name="FY09Mult">#REF!</definedName>
    <definedName name="FY09PEPI" localSheetId="4">#REF!</definedName>
    <definedName name="FY09PEPI" localSheetId="1">#REF!</definedName>
    <definedName name="FY09PEPI" localSheetId="2">#REF!</definedName>
    <definedName name="FY09PEPI" localSheetId="3">#REF!</definedName>
    <definedName name="FY09PEPI" localSheetId="5">#REF!</definedName>
    <definedName name="FY09PEPI" localSheetId="7">#REF!</definedName>
    <definedName name="FY09PEPI">#REF!</definedName>
    <definedName name="FY09Tot" localSheetId="4">#REF!</definedName>
    <definedName name="FY09Tot" localSheetId="1">#REF!</definedName>
    <definedName name="FY09Tot" localSheetId="2">#REF!</definedName>
    <definedName name="FY09Tot" localSheetId="3">#REF!</definedName>
    <definedName name="FY09Tot" localSheetId="5">#REF!</definedName>
    <definedName name="FY09Tot" localSheetId="7">#REF!</definedName>
    <definedName name="FY09Tot">#REF!</definedName>
    <definedName name="FY09Train" localSheetId="4">#REF!</definedName>
    <definedName name="FY09Train" localSheetId="1">#REF!</definedName>
    <definedName name="FY09Train" localSheetId="2">#REF!</definedName>
    <definedName name="FY09Train" localSheetId="3">#REF!</definedName>
    <definedName name="FY09Train" localSheetId="5">#REF!</definedName>
    <definedName name="FY09Train" localSheetId="7">#REF!</definedName>
    <definedName name="FY09Train">#REF!</definedName>
    <definedName name="hlhl0" localSheetId="2">'E. ATB Justification'!#REF!</definedName>
    <definedName name="INTEL" localSheetId="0">#REF!</definedName>
    <definedName name="INTEL" localSheetId="4">#REF!</definedName>
    <definedName name="INTEL" localSheetId="6">'[1]Sum of Req'!#REF!</definedName>
    <definedName name="INTEL" localSheetId="1">'B. Summary of Requirements '!#REF!</definedName>
    <definedName name="INTEL" localSheetId="2">#REF!</definedName>
    <definedName name="INTEL" localSheetId="3">#REF!</definedName>
    <definedName name="INTEL" localSheetId="5">#REF!</definedName>
    <definedName name="INTEL" localSheetId="7">#REF!</definedName>
    <definedName name="INTEL">#REF!</definedName>
    <definedName name="JMD" localSheetId="0">#REF!</definedName>
    <definedName name="JMD" localSheetId="4">#REF!</definedName>
    <definedName name="JMD" localSheetId="6">'[1]Sum of Req'!#REF!</definedName>
    <definedName name="JMD" localSheetId="1">'B. Summary of Requirements '!#REF!</definedName>
    <definedName name="JMD" localSheetId="2">#REF!</definedName>
    <definedName name="JMD" localSheetId="3">#REF!</definedName>
    <definedName name="JMD" localSheetId="5">#REF!</definedName>
    <definedName name="JMD" localSheetId="7">#REF!</definedName>
    <definedName name="JMD">#REF!</definedName>
    <definedName name="OLE_LINK7" localSheetId="2">'E. ATB Justification'!#REF!</definedName>
    <definedName name="PART" localSheetId="0">#REF!</definedName>
    <definedName name="PART" localSheetId="4">#REF!</definedName>
    <definedName name="PART" localSheetId="1">#REF!</definedName>
    <definedName name="PART" localSheetId="2">#REF!</definedName>
    <definedName name="PART" localSheetId="3">#REF!</definedName>
    <definedName name="PART" localSheetId="5">#REF!</definedName>
    <definedName name="PART" localSheetId="7">#REF!</definedName>
    <definedName name="PART">#REF!</definedName>
    <definedName name="_xlnm.Print_Area" localSheetId="0">'(A) Org Chart '!$A$1:$N$29</definedName>
    <definedName name="_xlnm.Print_Area" localSheetId="4">'(G) 2012 Crosswalk'!$A$1:$R$21</definedName>
    <definedName name="_xlnm.Print_Area" localSheetId="6">'(J) Financial Analysis'!$A$1:$J$28</definedName>
    <definedName name="_xlnm.Print_Area" localSheetId="8">'(L) Sum by OC'!$A$1:$O$43</definedName>
    <definedName name="_xlnm.Print_Area" localSheetId="1">'B. Summary of Requirements '!$A$1:$X$88</definedName>
    <definedName name="_xlnm.Print_Area" localSheetId="2">'E. ATB Justification'!$A$1:$Q$32</definedName>
    <definedName name="_xlnm.Print_Area" localSheetId="3">'F. 2011 Crosswalk'!$A$1:$O$20</definedName>
    <definedName name="_xlnm.Print_Area" localSheetId="5">'I. Permanent Positions'!$A$1:$K$28</definedName>
    <definedName name="_xlnm.Print_Area" localSheetId="7">'K. Summary by Grade'!$A$1:$I$25</definedName>
    <definedName name="_xlnm.Print_Area">#REF!</definedName>
    <definedName name="REIMPRO" localSheetId="0">#REF!</definedName>
    <definedName name="REIMPRO" localSheetId="4">#REF!</definedName>
    <definedName name="REIMPRO" localSheetId="1">#REF!</definedName>
    <definedName name="REIMPRO" localSheetId="2">#REF!</definedName>
    <definedName name="REIMPRO" localSheetId="3">#REF!</definedName>
    <definedName name="REIMPRO" localSheetId="5">#REF!</definedName>
    <definedName name="REIMPRO" localSheetId="7">#REF!</definedName>
    <definedName name="REIMPRO">#REF!</definedName>
    <definedName name="REIMSOR" localSheetId="0">#REF!</definedName>
    <definedName name="REIMSOR" localSheetId="4">#REF!</definedName>
    <definedName name="REIMSOR" localSheetId="1">#REF!</definedName>
    <definedName name="REIMSOR" localSheetId="2">#REF!</definedName>
    <definedName name="REIMSOR" localSheetId="3">#REF!</definedName>
    <definedName name="REIMSOR" localSheetId="5">#REF!</definedName>
    <definedName name="REIMSOR" localSheetId="7">#REF!</definedName>
    <definedName name="REIMSOR">#REF!</definedName>
    <definedName name="Z_12C66D54_5067_4346_818B_6EAB1C8A9183_.wvu.Cols" localSheetId="4" hidden="1">'(G) 2012 Crosswalk'!$H:$J</definedName>
    <definedName name="Z_12C66D54_5067_4346_818B_6EAB1C8A9183_.wvu.PrintArea" localSheetId="4" hidden="1">'(G) 2012 Crosswalk'!$A$1:$R$20</definedName>
    <definedName name="Z_12C66D54_5067_4346_818B_6EAB1C8A9183_.wvu.PrintArea" localSheetId="3" hidden="1">'F. 2011 Crosswalk'!$A$1:$O$20</definedName>
    <definedName name="Z_12C66D54_5067_4346_818B_6EAB1C8A9183_.wvu.PrintArea" localSheetId="5" hidden="1">'I. Permanent Positions'!$A$1:$K$28</definedName>
    <definedName name="Z_12C66D54_5067_4346_818B_6EAB1C8A9183_.wvu.PrintArea" localSheetId="7" hidden="1">'K. Summary by Grade'!$A$1:$I$25</definedName>
    <definedName name="Z_3118AF25_8423_420A_806A_487665220C68_.wvu.Cols" localSheetId="4" hidden="1">'(G) 2012 Crosswalk'!$H:$J</definedName>
    <definedName name="Z_3118AF25_8423_420A_806A_487665220C68_.wvu.PrintArea" localSheetId="4" hidden="1">'(G) 2012 Crosswalk'!$A$1:$R$20</definedName>
    <definedName name="Z_3118AF25_8423_420A_806A_487665220C68_.wvu.PrintArea" localSheetId="3" hidden="1">'F. 2011 Crosswalk'!$A$1:$O$20</definedName>
    <definedName name="Z_3118AF25_8423_420A_806A_487665220C68_.wvu.PrintArea" localSheetId="5" hidden="1">'I. Permanent Positions'!$A$1:$K$28</definedName>
    <definedName name="Z_3118AF25_8423_420A_806A_487665220C68_.wvu.PrintArea" localSheetId="7" hidden="1">'K. Summary by Grade'!$A$1:$I$25</definedName>
    <definedName name="Z_4148B88B_8ED7_4FDE_9459_DEB244AD0552_.wvu.Cols" localSheetId="4" hidden="1">'(G) 2012 Crosswalk'!$H:$J</definedName>
    <definedName name="Z_4148B88B_8ED7_4FDE_9459_DEB244AD0552_.wvu.Cols" localSheetId="3" hidden="1">'F. 2011 Crosswalk'!#REF!</definedName>
    <definedName name="Z_4148B88B_8ED7_4FDE_9459_DEB244AD0552_.wvu.PrintArea" localSheetId="4" hidden="1">'(G) 2012 Crosswalk'!$A$1:$R$20</definedName>
    <definedName name="Z_4148B88B_8ED7_4FDE_9459_DEB244AD0552_.wvu.PrintArea" localSheetId="3" hidden="1">'F. 2011 Crosswalk'!$A$1:$O$20</definedName>
    <definedName name="Z_4148B88B_8ED7_4FDE_9459_DEB244AD0552_.wvu.PrintArea" localSheetId="5" hidden="1">'I. Permanent Positions'!$A$1:$K$28</definedName>
    <definedName name="Z_4148B88B_8ED7_4FDE_9459_DEB244AD0552_.wvu.PrintArea" localSheetId="7" hidden="1">'K. Summary by Grade'!$A$1:$I$25</definedName>
    <definedName name="Z_44316D61_1C0D_4B40_9B5A_24E5313E978C_.wvu.PrintArea" localSheetId="1" hidden="1">'B. Summary of Requirements '!$A$1:$X$88</definedName>
    <definedName name="Z_4498F1DF_9C31_4F63_B24F_CC6B9BAE18B8_.wvu.PrintArea" localSheetId="2" hidden="1">'E. ATB Justification'!$A$1:$N$36</definedName>
    <definedName name="Z_56C0A34E_45B4_448B_85E5_70B3A8E63333_.wvu.PrintArea" localSheetId="4" hidden="1">'(G) 2012 Crosswalk'!$A$1:$R$20</definedName>
    <definedName name="Z_56C0A34E_45B4_448B_85E5_70B3A8E63333_.wvu.PrintArea" localSheetId="3" hidden="1">'F. 2011 Crosswalk'!$A$1:$O$20</definedName>
    <definedName name="Z_56C0A34E_45B4_448B_85E5_70B3A8E63333_.wvu.PrintArea" localSheetId="5" hidden="1">'I. Permanent Positions'!$A$1:$K$28</definedName>
    <definedName name="Z_56C0A34E_45B4_448B_85E5_70B3A8E63333_.wvu.PrintArea" localSheetId="7" hidden="1">'K. Summary by Grade'!$A$1:$I$25</definedName>
    <definedName name="Z_6BF0FA4D_68CA_453A_BF24_B3C53C829D19_.wvu.PrintArea" localSheetId="1" hidden="1">'B. Summary of Requirements '!$A$1:$X$88</definedName>
    <definedName name="Z_A6752429_A507_4568_A3A6_9F3519F96258_.wvu.PrintArea" localSheetId="2" hidden="1">'E. ATB Justification'!$A$1:$N$36</definedName>
    <definedName name="Z_B68D1EB1_8438_4091_A4AA_0781CF239830_.wvu.PrintArea" localSheetId="2" hidden="1">'E. ATB Justification'!$A$1:$N$36</definedName>
    <definedName name="Z_BE8B1767_05BA_42F9_981E_5B8BF6005D89_.wvu.PrintArea" localSheetId="1" hidden="1">'B. Summary of Requirements '!$A$1:$X$88</definedName>
    <definedName name="Z_D7E68027_6824_4F65_93EA_BB6653E50E8A_.wvu.PrintArea" localSheetId="2" hidden="1">'E. ATB Justification'!$A$1:$N$36</definedName>
  </definedNames>
  <calcPr calcId="125725"/>
</workbook>
</file>

<file path=xl/calcChain.xml><?xml version="1.0" encoding="utf-8"?>
<calcChain xmlns="http://schemas.openxmlformats.org/spreadsheetml/2006/main">
  <c r="L10" i="14"/>
  <c r="L29"/>
  <c r="O31" l="1"/>
  <c r="O15"/>
  <c r="O14"/>
  <c r="O13"/>
  <c r="O12"/>
  <c r="O11"/>
  <c r="I34"/>
  <c r="A5" i="65" l="1"/>
  <c r="F20" i="87" l="1"/>
  <c r="D20"/>
  <c r="B20"/>
  <c r="H19"/>
  <c r="H18"/>
  <c r="H17"/>
  <c r="H16"/>
  <c r="H15"/>
  <c r="H14"/>
  <c r="H13"/>
  <c r="H12"/>
  <c r="A6"/>
  <c r="D21" i="36"/>
  <c r="J15"/>
  <c r="J16"/>
  <c r="I13"/>
  <c r="J13"/>
  <c r="I14"/>
  <c r="J14"/>
  <c r="H20" i="87" l="1"/>
  <c r="H28" i="86" l="1"/>
  <c r="G28"/>
  <c r="F28"/>
  <c r="E28"/>
  <c r="D28"/>
  <c r="C28"/>
  <c r="B28"/>
  <c r="I27"/>
  <c r="J27" s="1"/>
  <c r="I25"/>
  <c r="K24"/>
  <c r="J24"/>
  <c r="I24"/>
  <c r="H24"/>
  <c r="G24"/>
  <c r="F24"/>
  <c r="E24"/>
  <c r="D24"/>
  <c r="C24"/>
  <c r="B24"/>
  <c r="A6"/>
  <c r="A5" i="85"/>
  <c r="Q18"/>
  <c r="Q17"/>
  <c r="Q14"/>
  <c r="O13"/>
  <c r="N13"/>
  <c r="M13"/>
  <c r="L13"/>
  <c r="L15" s="1"/>
  <c r="L19" s="1"/>
  <c r="K13"/>
  <c r="J13"/>
  <c r="I13"/>
  <c r="I15" s="1"/>
  <c r="I19" s="1"/>
  <c r="H13"/>
  <c r="G13"/>
  <c r="F13"/>
  <c r="F15" s="1"/>
  <c r="F19" s="1"/>
  <c r="E13"/>
  <c r="D13"/>
  <c r="C13"/>
  <c r="C15" s="1"/>
  <c r="C19" s="1"/>
  <c r="B13"/>
  <c r="R12"/>
  <c r="R13" s="1"/>
  <c r="Q12"/>
  <c r="Q13" s="1"/>
  <c r="P12"/>
  <c r="I28" i="86" l="1"/>
  <c r="J25"/>
  <c r="J28" s="1"/>
  <c r="K25"/>
  <c r="K28" s="1"/>
  <c r="Q15" i="85"/>
  <c r="Q19" s="1"/>
  <c r="P13"/>
  <c r="A5" i="84" l="1"/>
  <c r="L13" l="1"/>
  <c r="K13"/>
  <c r="J13"/>
  <c r="I13"/>
  <c r="H13"/>
  <c r="G13"/>
  <c r="F13"/>
  <c r="E13"/>
  <c r="D13"/>
  <c r="C13"/>
  <c r="C14" s="1"/>
  <c r="B13"/>
  <c r="O12"/>
  <c r="N12"/>
  <c r="N13" s="1"/>
  <c r="N14" s="1"/>
  <c r="M12"/>
  <c r="M13" s="1"/>
  <c r="O13" l="1"/>
  <c r="X29" i="77" l="1"/>
  <c r="L23" i="14" l="1"/>
  <c r="L20"/>
  <c r="J25" i="36" l="1"/>
  <c r="F16" i="14" l="1"/>
  <c r="E19" i="36"/>
  <c r="E28" s="1"/>
  <c r="F19"/>
  <c r="F28" s="1"/>
  <c r="W31" i="77"/>
  <c r="V31"/>
  <c r="X30"/>
  <c r="Q31" i="65"/>
  <c r="X31" i="77" l="1"/>
  <c r="N10" i="14"/>
  <c r="V19" i="77" l="1"/>
  <c r="W19"/>
  <c r="X19"/>
  <c r="N78" l="1"/>
  <c r="W78" s="1"/>
  <c r="W79" s="1"/>
  <c r="M78"/>
  <c r="V78" s="1"/>
  <c r="V79" s="1"/>
  <c r="O78"/>
  <c r="O79" s="1"/>
  <c r="W81"/>
  <c r="U79"/>
  <c r="T79"/>
  <c r="S79"/>
  <c r="R79"/>
  <c r="Q79"/>
  <c r="Q82" s="1"/>
  <c r="Q87" s="1"/>
  <c r="P79"/>
  <c r="L79"/>
  <c r="K79"/>
  <c r="J79"/>
  <c r="I79"/>
  <c r="H79"/>
  <c r="H82" s="1"/>
  <c r="H87" s="1"/>
  <c r="G79"/>
  <c r="F79"/>
  <c r="E79"/>
  <c r="E82" s="1"/>
  <c r="E87" s="1"/>
  <c r="D79"/>
  <c r="X50"/>
  <c r="W50"/>
  <c r="V50"/>
  <c r="X36"/>
  <c r="W36"/>
  <c r="V36"/>
  <c r="X16"/>
  <c r="W16"/>
  <c r="V16"/>
  <c r="H19" i="36"/>
  <c r="H28" s="1"/>
  <c r="G19"/>
  <c r="G28" s="1"/>
  <c r="D19"/>
  <c r="D28" s="1"/>
  <c r="C19"/>
  <c r="C28" s="1"/>
  <c r="Q32" i="65"/>
  <c r="O10" i="14"/>
  <c r="I16"/>
  <c r="I36" s="1"/>
  <c r="I42" s="1"/>
  <c r="F36"/>
  <c r="F42" s="1"/>
  <c r="J24" i="36"/>
  <c r="J23"/>
  <c r="J22"/>
  <c r="I25"/>
  <c r="I24"/>
  <c r="I23"/>
  <c r="I22"/>
  <c r="I21"/>
  <c r="O21" i="14"/>
  <c r="O28"/>
  <c r="O25"/>
  <c r="O34"/>
  <c r="O33"/>
  <c r="O32"/>
  <c r="O22"/>
  <c r="O29"/>
  <c r="O23"/>
  <c r="O24"/>
  <c r="R24"/>
  <c r="N11"/>
  <c r="N13"/>
  <c r="N12" s="1"/>
  <c r="N14"/>
  <c r="N15"/>
  <c r="K12"/>
  <c r="K16" s="1"/>
  <c r="H12"/>
  <c r="H16" s="1"/>
  <c r="E16"/>
  <c r="P16"/>
  <c r="Q16"/>
  <c r="O20"/>
  <c r="Q20"/>
  <c r="R20"/>
  <c r="R21"/>
  <c r="R22"/>
  <c r="P23"/>
  <c r="R23"/>
  <c r="R25"/>
  <c r="O26"/>
  <c r="R26"/>
  <c r="R28"/>
  <c r="R29"/>
  <c r="O30"/>
  <c r="R32"/>
  <c r="R33"/>
  <c r="R34"/>
  <c r="J21" i="36"/>
  <c r="L16" i="14"/>
  <c r="L36" s="1"/>
  <c r="L42" s="1"/>
  <c r="A4" i="65" l="1"/>
  <c r="A5" i="87"/>
  <c r="Q36" i="14"/>
  <c r="A67" i="77"/>
  <c r="N16" i="14"/>
  <c r="N79" i="77"/>
  <c r="N82" s="1"/>
  <c r="N87" s="1"/>
  <c r="X78"/>
  <c r="X79" s="1"/>
  <c r="W37"/>
  <c r="W38" s="1"/>
  <c r="W39" s="1"/>
  <c r="R36" i="14"/>
  <c r="R16"/>
  <c r="M79" i="77"/>
  <c r="V51"/>
  <c r="T82"/>
  <c r="T87" s="1"/>
  <c r="X51"/>
  <c r="W51"/>
  <c r="V37"/>
  <c r="V38" s="1"/>
  <c r="V39" s="1"/>
  <c r="V52" s="1"/>
  <c r="V53" s="1"/>
  <c r="X37"/>
  <c r="X38" s="1"/>
  <c r="X39" s="1"/>
  <c r="K82"/>
  <c r="K87" s="1"/>
  <c r="W82"/>
  <c r="W87" s="1"/>
  <c r="P36" i="14"/>
  <c r="J19" i="36"/>
  <c r="O16" i="14"/>
  <c r="I19" i="36"/>
  <c r="I28" s="1"/>
  <c r="R27" i="14"/>
  <c r="O27"/>
  <c r="J28" i="36"/>
  <c r="A4" i="85" l="1"/>
  <c r="A5" i="86"/>
  <c r="A4" i="84"/>
  <c r="O36" i="14"/>
  <c r="X52" i="77"/>
  <c r="X53" s="1"/>
  <c r="W52"/>
  <c r="W53" l="1"/>
</calcChain>
</file>

<file path=xl/sharedStrings.xml><?xml version="1.0" encoding="utf-8"?>
<sst xmlns="http://schemas.openxmlformats.org/spreadsheetml/2006/main" count="603" uniqueCount="205">
  <si>
    <t>Contract Specialist (1102)</t>
  </si>
  <si>
    <t>Information Technology (2210)</t>
  </si>
  <si>
    <t>Executive Director (340)</t>
  </si>
  <si>
    <t>Attorney (905)</t>
  </si>
  <si>
    <t>Budget Analyst (560)</t>
  </si>
  <si>
    <t>Accountant (510)</t>
  </si>
  <si>
    <t>Management/Program Analyst (343)</t>
  </si>
  <si>
    <t>Public Affairs (1035)</t>
  </si>
  <si>
    <t>Financial Administration (501)</t>
  </si>
  <si>
    <t>Misc. Admin &amp; Program (301)</t>
  </si>
  <si>
    <t>Budget Assistant/Technician (503)</t>
  </si>
  <si>
    <t>23.2 Moving/Lease Expirations/Contract Parking</t>
  </si>
  <si>
    <t>Total Adjustments to Base and Technical Adjustments</t>
  </si>
  <si>
    <t xml:space="preserve">Total Adjustments to Base </t>
  </si>
  <si>
    <t>Decision Unit</t>
  </si>
  <si>
    <t xml:space="preserve">     Total</t>
  </si>
  <si>
    <t>atb</t>
  </si>
  <si>
    <t>enhance</t>
  </si>
  <si>
    <t>FTE</t>
  </si>
  <si>
    <t>Total</t>
  </si>
  <si>
    <t>Detail of Permanent Positions by Category</t>
  </si>
  <si>
    <t>Category</t>
  </si>
  <si>
    <t>Program</t>
  </si>
  <si>
    <t>Transfers</t>
  </si>
  <si>
    <t>Grades and Salary Ranges</t>
  </si>
  <si>
    <t>LEAP</t>
  </si>
  <si>
    <t>11.5  Total, Other personnel compensation</t>
  </si>
  <si>
    <t xml:space="preserve">     Other Compensation</t>
  </si>
  <si>
    <t xml:space="preserve">     Overtime</t>
  </si>
  <si>
    <t>11.8  Special personal services payments</t>
  </si>
  <si>
    <t xml:space="preserve">    Full-time permanent</t>
  </si>
  <si>
    <t>12.0  Personnel benefits</t>
  </si>
  <si>
    <t>21.0  Travel and transportation of persons</t>
  </si>
  <si>
    <t>22.0  Transportation of things</t>
  </si>
  <si>
    <t>23.3  Comm., util., &amp; other misc. charges</t>
  </si>
  <si>
    <t>24.0  Printing and reproduction</t>
  </si>
  <si>
    <t>25.1  Advisory and assistance services</t>
  </si>
  <si>
    <t>25.2 Other services</t>
  </si>
  <si>
    <t>26.0  Supplies and materials</t>
  </si>
  <si>
    <t>31.0  Equipment</t>
  </si>
  <si>
    <t xml:space="preserve">          Total obligations</t>
  </si>
  <si>
    <t>Unobligated balance, start of year</t>
  </si>
  <si>
    <t>Unobligated balance, end of year</t>
  </si>
  <si>
    <t>Recoveries of prior year obligations</t>
  </si>
  <si>
    <t xml:space="preserve">          Total requirements</t>
  </si>
  <si>
    <t>11.3  Other than full-time permanent</t>
  </si>
  <si>
    <t>SES</t>
  </si>
  <si>
    <t>GS-15</t>
  </si>
  <si>
    <t>Personnel benefits</t>
  </si>
  <si>
    <t>Purchases of goods &amp; services from Government accounts</t>
  </si>
  <si>
    <t>GSA rent</t>
  </si>
  <si>
    <t>Advisory and assistance services</t>
  </si>
  <si>
    <t>Other services</t>
  </si>
  <si>
    <t>Average GS Salary</t>
  </si>
  <si>
    <t>Average GS Grade</t>
  </si>
  <si>
    <t>Object Classes</t>
  </si>
  <si>
    <t>Other Object Classes:</t>
  </si>
  <si>
    <t>Summary of Requirements by Object Class</t>
  </si>
  <si>
    <t>Overtime</t>
  </si>
  <si>
    <t>Total Program Changes</t>
  </si>
  <si>
    <t>23.1  GSA rent</t>
  </si>
  <si>
    <t>25.4  Operation and maintenance of facilities</t>
  </si>
  <si>
    <t>25.3 Purchases of goods &amp; services from Government accounts</t>
  </si>
  <si>
    <t>25.7 Operation and maintenance of equipment</t>
  </si>
  <si>
    <t>Justification for Base Adjustments</t>
  </si>
  <si>
    <t xml:space="preserve">Amount  </t>
  </si>
  <si>
    <t>Grades:</t>
  </si>
  <si>
    <t>(Dollars in Thousands)</t>
  </si>
  <si>
    <t>Salaries and Expenses</t>
  </si>
  <si>
    <t>Other FTE:</t>
  </si>
  <si>
    <t>Total Comp. FTE</t>
  </si>
  <si>
    <t>Total FTE</t>
  </si>
  <si>
    <t>Reimbursable FTE</t>
  </si>
  <si>
    <t>Other FTE</t>
  </si>
  <si>
    <t>Total Compensable FTE</t>
  </si>
  <si>
    <t>Headquarters (Washington, D.C.)</t>
  </si>
  <si>
    <t>Summary of Requirements</t>
  </si>
  <si>
    <t>Reimbursable FTE:</t>
  </si>
  <si>
    <t>Rescissions</t>
  </si>
  <si>
    <t xml:space="preserve">     Subtotal Increases</t>
  </si>
  <si>
    <t>Estimates by budget activity</t>
  </si>
  <si>
    <t>Pos.</t>
  </si>
  <si>
    <t xml:space="preserve"> </t>
  </si>
  <si>
    <t>Amount</t>
  </si>
  <si>
    <t>Recoveries</t>
  </si>
  <si>
    <t>Increases</t>
  </si>
  <si>
    <t>U.S. Field</t>
  </si>
  <si>
    <t>Foreign Field</t>
  </si>
  <si>
    <t>TOTAL</t>
  </si>
  <si>
    <t>Summary of Requirements by Grade</t>
  </si>
  <si>
    <t>Financial Analysis of Program Changes</t>
  </si>
  <si>
    <t>Inc. 1</t>
  </si>
  <si>
    <t>Inc. 2</t>
  </si>
  <si>
    <t>Offset</t>
  </si>
  <si>
    <t>Changes</t>
  </si>
  <si>
    <t xml:space="preserve">     Other personnel compensation</t>
  </si>
  <si>
    <t>Total FTE &amp; personnel compensation</t>
  </si>
  <si>
    <t>Adjustments to Base</t>
  </si>
  <si>
    <t>ATBs</t>
  </si>
  <si>
    <t>11.1  Direct FTE &amp; personnel compensation</t>
  </si>
  <si>
    <t xml:space="preserve">       Total </t>
  </si>
  <si>
    <t>Average SES Salary</t>
  </si>
  <si>
    <t>Prevention &amp; Prosecution of Violence Against Women</t>
  </si>
  <si>
    <t>E.  Justification for Base Adjustments</t>
  </si>
  <si>
    <t>end of line</t>
  </si>
  <si>
    <t>end of sheet</t>
  </si>
  <si>
    <t>Compensable Days</t>
  </si>
  <si>
    <t>POS</t>
  </si>
  <si>
    <t>Total Increase</t>
  </si>
  <si>
    <t>Total ATB</t>
  </si>
  <si>
    <t>Administrative Officer (341)</t>
  </si>
  <si>
    <t>Management and Administration</t>
  </si>
  <si>
    <t>2013 Total Request</t>
  </si>
  <si>
    <t>2013 Current Services</t>
  </si>
  <si>
    <t>2012 - 2013 Total Change</t>
  </si>
  <si>
    <r>
      <t>Health Insurance</t>
    </r>
    <r>
      <rPr>
        <sz val="9"/>
        <rFont val="Times New Roman"/>
        <family val="1"/>
      </rPr>
      <t>:  Effect January 2013, this component's contribution to Federal employees' health insurance premiums increase by 9.4% percent.  Applied against the 2012 estimate of $399,000, the additional amount required is $38,000.</t>
    </r>
  </si>
  <si>
    <t>2011 Enacted</t>
  </si>
  <si>
    <t>2011 Availability</t>
  </si>
  <si>
    <t>2013 Request</t>
  </si>
  <si>
    <t xml:space="preserve">  Total, 2013 program changes requested</t>
  </si>
  <si>
    <t>Lapse</t>
  </si>
  <si>
    <t>Program Change</t>
  </si>
  <si>
    <t>B: Summary of Requirements</t>
  </si>
  <si>
    <t>FY 2013 Request</t>
  </si>
  <si>
    <t>Perm. Pos.</t>
  </si>
  <si>
    <t>Technical Adjustments</t>
  </si>
  <si>
    <t>[list all - if applicable]</t>
  </si>
  <si>
    <t>Transfers:</t>
  </si>
  <si>
    <t>Decreases:</t>
  </si>
  <si>
    <t>Non-recurral of Personnel</t>
  </si>
  <si>
    <t>Non-recurral Non-Personnel</t>
  </si>
  <si>
    <t xml:space="preserve">    Subtotal Decreases</t>
  </si>
  <si>
    <t>2013 Spring call template</t>
  </si>
  <si>
    <t>2013 Adjustments to Base and Technical Adjustments</t>
  </si>
  <si>
    <t>2013 Program Changes</t>
  </si>
  <si>
    <t>Instructions</t>
  </si>
  <si>
    <t xml:space="preserve">This exhibit provides a snapshot of your request.  Begin by displaying the FY 2011 Enacted (with rescissions, direct only), followed by the FY 2010 Request (with rescissions, direct only), and the FY 2010 Supplementals.  Adjustments to Base should be developed using established standards and listed here.  Use Exhibit E to describe how your ATBs were calculated.  </t>
  </si>
  <si>
    <t xml:space="preserve">FTE, unless otherwise stated, represent the total full-time equivalent employment levels (excluding reimbursable) throughout the exhibits.  </t>
  </si>
  <si>
    <t>The FY 2011 and FY 2012 must tie to Exhibit B in the FY 2012 Current Rate unless you have Rescissions and Supplementals.</t>
  </si>
  <si>
    <t>The totals in the upper section of this exhibit must tie to the totals by Decision Unit in the lower section, and tie to the Summary of Requirements by Object Class exhibit for FY 2012 and FY 2013.</t>
  </si>
  <si>
    <t>At the bottom of the exhibit where reimbursables are noted, please only include reimbursable FTE resources.  Regular overtime, Law Enforcement Availability Pay (LEAP), Administratively Uncontrollable Overtime (AUO) &amp; 31 Act Overtime FTE should be shown separately.</t>
  </si>
  <si>
    <t>Crosswalk of 2011 Availability</t>
  </si>
  <si>
    <t>To OVW S&amp;E from OVW Grants Program</t>
  </si>
  <si>
    <t>To OVW S&amp;E from JCON and JCON S/TS</t>
  </si>
  <si>
    <r>
      <t>Retirement</t>
    </r>
    <r>
      <rPr>
        <sz val="9"/>
        <rFont val="Times New Roman"/>
        <family val="1"/>
      </rPr>
      <t>.  Agency retirement contributions increase as employees under CSRS retire and are replaced by FERS employees.  Based on OPM government-wide estimates, we project that the DOJ workforce will convert from CSRS to FERS at a rate of 1.3 percent per year.  The requested increase of  $14,000 is necessary to meet our increased retirement obligations as a result of this conversion.</t>
    </r>
  </si>
  <si>
    <r>
      <t>General Services Administration (GSA) Rent</t>
    </r>
    <r>
      <rPr>
        <sz val="9"/>
        <color indexed="8"/>
        <rFont val="Times New Roman"/>
        <family val="1"/>
      </rPr>
      <t>.  GSA will continue to charge rental rates that approximate those charged to commercial tenants for equivalent space and related services.  The requested increase of $434,000 is required to meet our commitment to GSA.  The costs associated with GSA rent were derived through the use of an automated system, which uses the latest inventory data, including rate increases to be effective in FY 2013 for each building currently occupied by Department of Justice components, as well as the costs of new space to be occupied.  GSA provided data on the rate increases.</t>
    </r>
  </si>
  <si>
    <r>
      <rPr>
        <u/>
        <sz val="9"/>
        <rFont val="Times New Roman"/>
        <family val="1"/>
      </rPr>
      <t>Change in Compensable Days.</t>
    </r>
    <r>
      <rPr>
        <sz val="9"/>
        <rFont val="Times New Roman"/>
        <family val="1"/>
      </rPr>
      <t xml:space="preserve"> The increased cost for one compensable day in FY 2013 compared to FY 2012 is calculated by dividing the FY 2012 estimated personnel compensation $8,569 and applicable benefits $2,055 by 260 compensable days.</t>
    </r>
  </si>
  <si>
    <t>SES, $119,554 - 179,700</t>
  </si>
  <si>
    <t>GS-15, $123,758 - 155,500</t>
  </si>
  <si>
    <t>GS-14, $105,211 - 136,771</t>
  </si>
  <si>
    <t>GS-13, $89,033 - 115,742</t>
  </si>
  <si>
    <t>GS-12, $74,872 - 97,333</t>
  </si>
  <si>
    <t>GS-11, $62,467 - 81,204</t>
  </si>
  <si>
    <t>GS-10, $56,857 - 73,917</t>
  </si>
  <si>
    <t>GS-9, $51,630 - 67,114</t>
  </si>
  <si>
    <t>Transfers in</t>
  </si>
  <si>
    <t xml:space="preserve">A transfer of $1,970 million from OVW grants program into salaries and expenses.  </t>
  </si>
  <si>
    <t>Pay and Benefits</t>
  </si>
  <si>
    <t>Domestic Rent and Facilities</t>
  </si>
  <si>
    <t>2012 Rescissions</t>
  </si>
  <si>
    <t>Total 2012 Enacted (with Rescissions)</t>
  </si>
  <si>
    <t>2012 Enacted</t>
  </si>
  <si>
    <t>Crosswalk of 2012 Availability</t>
  </si>
  <si>
    <t>2012 Availability</t>
  </si>
  <si>
    <r>
      <rPr>
        <u/>
        <sz val="9"/>
        <rFont val="Times New Roman"/>
        <family val="1"/>
      </rPr>
      <t>Security Charges:</t>
    </r>
    <r>
      <rPr>
        <sz val="9"/>
        <color indexed="8"/>
        <rFont val="Times New Roman"/>
        <family val="1"/>
      </rPr>
      <t xml:space="preserve">  Guard Service includes those costs paid directly by DOJ and those paid to Department of Homeland Security (DHS).  The requested increase of $13,000 is required to meet our commitment to DHS and other security costs.  </t>
    </r>
  </si>
  <si>
    <r>
      <rPr>
        <u/>
        <sz val="9"/>
        <rFont val="Times New Roman"/>
        <family val="1"/>
      </rPr>
      <t>JCON AND JCON S/TS.</t>
    </r>
    <r>
      <rPr>
        <sz val="9"/>
        <rFont val="Times New Roman"/>
        <family val="1"/>
      </rPr>
      <t xml:space="preserve"> A transfer of $31,000 is included in support of the Department's Justice Consolidated Office Network (JCON) and JCON S/TS programs which will be moved to the Working Capital Fund and provided as a billable service in FY 2013.</t>
    </r>
  </si>
  <si>
    <r>
      <rPr>
        <u/>
        <sz val="9"/>
        <rFont val="Times New Roman"/>
        <family val="1"/>
      </rPr>
      <t>FERS Rate Increase.</t>
    </r>
    <r>
      <rPr>
        <sz val="9"/>
        <rFont val="Times New Roman"/>
        <family val="1"/>
      </rPr>
      <t xml:space="preserve">  On June 11, 2010, the Board of Actuaries of the Civil Service Retirement System recommended a new set of economic assumptions for the Civil Service Retirement System (CSRS) and the Federal Employees Retirement System (FERS).  In accordance with this change, effective October 1, 2011 (FY 2012), the total Normal Cost of Regular retirement under FERS will increase from the current level of 12.5% of pay to 12.7%.  The total FERS contribution for Law Enforcement retirement will increase from 27.0% to 27.6%.  This will result in </t>
    </r>
    <r>
      <rPr>
        <b/>
        <sz val="9"/>
        <rFont val="Times New Roman"/>
        <family val="1"/>
      </rPr>
      <t>new agency contribution</t>
    </r>
    <r>
      <rPr>
        <sz val="9"/>
        <rFont val="Times New Roman"/>
        <family val="1"/>
      </rPr>
      <t xml:space="preserve"> rates of 11.9% for normal costs (up from the current 11.7%) and 26.3% for law enforcement personnel (up from the current 25.7%).  The amount requested, $19,000, represents the funds needed to cover this increase.
</t>
    </r>
  </si>
  <si>
    <t>25.6  Medical Care</t>
  </si>
  <si>
    <t xml:space="preserve">Note: Adjustments to base items are not included in the Department of Justice's FY 2013 President's Budget request.  Salaries and Expenses in FY 2012 and FY 2013 are funded within the OVW's grant programs.  </t>
  </si>
  <si>
    <t xml:space="preserve">2012 Enacted </t>
  </si>
  <si>
    <t>2011 Appropriation Enacted w/Rescissions</t>
  </si>
  <si>
    <t>F: Crosswalk of 2011 Availability</t>
  </si>
  <si>
    <t>FY 2011 Enacted Without Rescissions</t>
  </si>
  <si>
    <t>Reprogrammings / Transfers</t>
  </si>
  <si>
    <t>Carryover</t>
  </si>
  <si>
    <t>Prevention and Prosecution of Violence Against Women</t>
  </si>
  <si>
    <t>The Carryover amount of $844,000 is carryforward from FY '10 and $1,247 million is recoveries of prior year unpaid obligations.</t>
  </si>
  <si>
    <t xml:space="preserve">An additional $7,268 million was reprogrammed from OVW Grant programs to the OJP no-year Salaries and Expense account on behalf of OVW to support OVW Management and Administration.  </t>
  </si>
  <si>
    <t>FY 2012 Enacted Without Rescissions</t>
  </si>
  <si>
    <t>Supplementals</t>
  </si>
  <si>
    <t xml:space="preserve">  The Carryover amount of $4.832 million includes $3.696 million in carryforward as of October 1, 2011 and $1.136 million in recoveries of prior year unpaid obligations for the first quarter of FY 2012.</t>
  </si>
  <si>
    <t>2012 
Enacted</t>
  </si>
  <si>
    <t>Total Authorized</t>
  </si>
  <si>
    <t>Total Reimbursable</t>
  </si>
  <si>
    <t>Program Increases</t>
  </si>
  <si>
    <t>Program Decreases</t>
  </si>
  <si>
    <t>Total Pr. Changes</t>
  </si>
  <si>
    <t>2011
Enacted w/Rescissions</t>
  </si>
  <si>
    <t>K: Summary of Requirements by Grade</t>
  </si>
  <si>
    <t>2011 Enacted w/Rescissions</t>
  </si>
  <si>
    <t>Increase/Decrease</t>
  </si>
  <si>
    <t xml:space="preserve">     Total, Appropriated Positions</t>
  </si>
  <si>
    <t xml:space="preserve">L: Summary of Requirements by Object Class </t>
  </si>
  <si>
    <t>A: Organizational Chart</t>
  </si>
  <si>
    <t xml:space="preserve">G: Crosswalk of 2012 Availability </t>
  </si>
  <si>
    <t xml:space="preserve">I: Detail of Permanent Positions by Category </t>
  </si>
  <si>
    <t xml:space="preserve">   J: Financial Analysis of Program Changes </t>
  </si>
  <si>
    <t>2011 Actuals</t>
  </si>
  <si>
    <t>41.0  Settlements</t>
  </si>
  <si>
    <t>NOTE:  All FTE numbers in this table reflect authorized FTE, which is the total number of FTE available to a component. Because the FY 2013 President’s Budget Appendix builds the FTE request using actual FTE</t>
  </si>
  <si>
    <t xml:space="preserve">rather than authorized, it may not match the FY 2012 FTE enacted and FY 2013 FTE request reflected in this table.  </t>
  </si>
  <si>
    <t xml:space="preserve">       2011 Reprogramming</t>
  </si>
  <si>
    <t>Total 2011 Enacted (with Reprogramming)</t>
  </si>
  <si>
    <r>
      <rPr>
        <u/>
        <sz val="9"/>
        <rFont val="Times New Roman"/>
        <family val="1"/>
      </rPr>
      <t>2013 Pay Raise</t>
    </r>
    <r>
      <rPr>
        <sz val="9"/>
        <rFont val="Times New Roman"/>
        <family val="1"/>
      </rPr>
      <t>.  This request provides for a proposed 0.5 percent pay raise to be effective in January of 2013.  The increase only includes the general pay raise.  The amount request, $33,385, represents the pay amounts for 3/4 of the fiscal year plus appropriate benefits ($25,445 for pay and $7,940 for benefits.)</t>
    </r>
  </si>
  <si>
    <t>Office on Violence Against Women</t>
  </si>
</sst>
</file>

<file path=xl/styles.xml><?xml version="1.0" encoding="utf-8"?>
<styleSheet xmlns="http://schemas.openxmlformats.org/spreadsheetml/2006/main">
  <numFmts count="6">
    <numFmt numFmtId="5" formatCode="&quot;$&quot;#,##0_);\(&quot;$&quot;#,##0\)"/>
    <numFmt numFmtId="44" formatCode="_(&quot;$&quot;* #,##0.00_);_(&quot;$&quot;* \(#,##0.00\);_(&quot;$&quot;* &quot;-&quot;??_);_(@_)"/>
    <numFmt numFmtId="43" formatCode="_(* #,##0.00_);_(* \(#,##0.00\);_(* &quot;-&quot;??_);_(@_)"/>
    <numFmt numFmtId="164" formatCode="&quot;$&quot;#,##0"/>
    <numFmt numFmtId="165" formatCode="_(* #,##0_);_(* \(#,##0\);_(* &quot;....&quot;_);_(@_)"/>
    <numFmt numFmtId="166" formatCode="0.000"/>
  </numFmts>
  <fonts count="53">
    <font>
      <sz val="12"/>
      <name val="Arial"/>
    </font>
    <font>
      <sz val="12"/>
      <name val="TimesNewRomanPS"/>
    </font>
    <font>
      <sz val="12"/>
      <name val="Times New Roman"/>
      <family val="1"/>
    </font>
    <font>
      <sz val="10"/>
      <color indexed="8"/>
      <name val="TMS"/>
    </font>
    <font>
      <b/>
      <sz val="14"/>
      <name val="TimesNewRomanPS"/>
    </font>
    <font>
      <sz val="12"/>
      <name val="Times New Roman"/>
      <family val="1"/>
    </font>
    <font>
      <sz val="10"/>
      <color indexed="8"/>
      <name val="Times New Roman"/>
      <family val="1"/>
    </font>
    <font>
      <i/>
      <sz val="10"/>
      <color indexed="8"/>
      <name val="Times New Roman"/>
      <family val="1"/>
    </font>
    <font>
      <sz val="10"/>
      <name val="Times New Roman"/>
      <family val="1"/>
    </font>
    <font>
      <b/>
      <sz val="14"/>
      <name val="Times New Roman"/>
      <family val="1"/>
    </font>
    <font>
      <sz val="9"/>
      <color indexed="8"/>
      <name val="Times New Roman"/>
      <family val="1"/>
    </font>
    <font>
      <sz val="13"/>
      <name val="Times New Roman"/>
      <family val="1"/>
    </font>
    <font>
      <sz val="8"/>
      <color indexed="8"/>
      <name val="Times New Roman"/>
      <family val="1"/>
    </font>
    <font>
      <sz val="10"/>
      <name val="Arial"/>
      <family val="2"/>
    </font>
    <font>
      <b/>
      <sz val="12"/>
      <name val="Times New Roman"/>
      <family val="1"/>
    </font>
    <font>
      <b/>
      <sz val="16"/>
      <name val="Times New Roman"/>
      <family val="1"/>
    </font>
    <font>
      <sz val="10"/>
      <name val="TimesNewRomanPS"/>
    </font>
    <font>
      <sz val="10"/>
      <name val="Arial"/>
      <family val="2"/>
    </font>
    <font>
      <sz val="12"/>
      <color indexed="8"/>
      <name val="Times New Roman"/>
      <family val="1"/>
    </font>
    <font>
      <u/>
      <sz val="12"/>
      <color indexed="8"/>
      <name val="Times New Roman"/>
      <family val="1"/>
    </font>
    <font>
      <b/>
      <sz val="12"/>
      <color indexed="8"/>
      <name val="Times New Roman"/>
      <family val="1"/>
    </font>
    <font>
      <b/>
      <sz val="10"/>
      <color indexed="8"/>
      <name val="Times New Roman"/>
      <family val="1"/>
    </font>
    <font>
      <b/>
      <sz val="11"/>
      <color indexed="8"/>
      <name val="Times New Roman"/>
      <family val="1"/>
    </font>
    <font>
      <b/>
      <sz val="11"/>
      <name val="Times New Roman"/>
      <family val="1"/>
    </font>
    <font>
      <sz val="9"/>
      <name val="Times New Roman"/>
      <family val="1"/>
    </font>
    <font>
      <b/>
      <sz val="18"/>
      <name val="Times New Roman"/>
      <family val="1"/>
    </font>
    <font>
      <sz val="18"/>
      <name val="Times New Roman"/>
      <family val="1"/>
    </font>
    <font>
      <b/>
      <sz val="14"/>
      <color indexed="8"/>
      <name val="Times New Roman"/>
      <family val="1"/>
    </font>
    <font>
      <b/>
      <sz val="16"/>
      <color indexed="8"/>
      <name val="Times New Roman"/>
      <family val="1"/>
    </font>
    <font>
      <sz val="14"/>
      <color indexed="8"/>
      <name val="Times New Roman"/>
      <family val="1"/>
    </font>
    <font>
      <u/>
      <sz val="9"/>
      <name val="Times New Roman"/>
      <family val="1"/>
    </font>
    <font>
      <b/>
      <sz val="9"/>
      <name val="Times New Roman"/>
      <family val="1"/>
    </font>
    <font>
      <sz val="16"/>
      <color indexed="8"/>
      <name val="Times New Roman"/>
      <family val="1"/>
    </font>
    <font>
      <u/>
      <sz val="9"/>
      <color indexed="8"/>
      <name val="Times New Roman"/>
      <family val="1"/>
    </font>
    <font>
      <sz val="8"/>
      <name val="Arial"/>
      <family val="2"/>
    </font>
    <font>
      <sz val="11"/>
      <name val="Times New Roman"/>
      <family val="1"/>
    </font>
    <font>
      <sz val="12"/>
      <name val="Arial"/>
      <family val="2"/>
    </font>
    <font>
      <sz val="16"/>
      <name val="Arial"/>
      <family val="2"/>
    </font>
    <font>
      <sz val="8"/>
      <color indexed="9"/>
      <name val="Arial"/>
      <family val="2"/>
    </font>
    <font>
      <sz val="9"/>
      <color indexed="9"/>
      <name val="Times New Roman"/>
      <family val="1"/>
    </font>
    <font>
      <sz val="8"/>
      <color indexed="9"/>
      <name val="Times New Roman"/>
      <family val="1"/>
    </font>
    <font>
      <sz val="10"/>
      <color indexed="9"/>
      <name val="Times New Roman"/>
      <family val="1"/>
    </font>
    <font>
      <sz val="8"/>
      <name val="Times New Roman"/>
      <family val="1"/>
    </font>
    <font>
      <sz val="20"/>
      <name val="Arial"/>
      <family val="2"/>
    </font>
    <font>
      <sz val="12"/>
      <color theme="0"/>
      <name val="Times New Roman"/>
      <family val="1"/>
    </font>
    <font>
      <b/>
      <u/>
      <sz val="20"/>
      <name val="Arial"/>
      <family val="2"/>
    </font>
    <font>
      <b/>
      <sz val="20"/>
      <name val="Arial"/>
      <family val="2"/>
    </font>
    <font>
      <b/>
      <sz val="12"/>
      <name val="Arial"/>
      <family val="2"/>
    </font>
    <font>
      <sz val="12"/>
      <color indexed="9"/>
      <name val="Times New Roman"/>
      <family val="1"/>
    </font>
    <font>
      <sz val="12"/>
      <color theme="0"/>
      <name val="Arial"/>
      <family val="2"/>
    </font>
    <font>
      <sz val="12"/>
      <color indexed="9"/>
      <name val="Arial"/>
      <family val="2"/>
    </font>
    <font>
      <sz val="11"/>
      <color rgb="FF000000"/>
      <name val="Times New Roman"/>
      <family val="1"/>
    </font>
    <font>
      <sz val="14"/>
      <name val="Times New Roman"/>
      <family val="1"/>
    </font>
  </fonts>
  <fills count="4">
    <fill>
      <patternFill patternType="none"/>
    </fill>
    <fill>
      <patternFill patternType="gray125"/>
    </fill>
    <fill>
      <patternFill patternType="solid">
        <fgColor indexed="9"/>
        <bgColor indexed="64"/>
      </patternFill>
    </fill>
    <fill>
      <patternFill patternType="solid">
        <fgColor indexed="43"/>
        <bgColor indexed="64"/>
      </patternFill>
    </fill>
  </fills>
  <borders count="135">
    <border>
      <left/>
      <right/>
      <top/>
      <bottom/>
      <diagonal/>
    </border>
    <border>
      <left style="thin">
        <color indexed="23"/>
      </left>
      <right style="thin">
        <color indexed="23"/>
      </right>
      <top style="thin">
        <color indexed="23"/>
      </top>
      <bottom style="thin">
        <color indexed="23"/>
      </bottom>
      <diagonal/>
    </border>
    <border>
      <left/>
      <right style="thin">
        <color indexed="64"/>
      </right>
      <top/>
      <bottom/>
      <diagonal/>
    </border>
    <border>
      <left style="thin">
        <color indexed="64"/>
      </left>
      <right/>
      <top/>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style="medium">
        <color indexed="64"/>
      </top>
      <bottom/>
      <diagonal/>
    </border>
    <border>
      <left style="thin">
        <color indexed="64"/>
      </left>
      <right/>
      <top/>
      <bottom style="medium">
        <color indexed="64"/>
      </bottom>
      <diagonal/>
    </border>
    <border>
      <left/>
      <right/>
      <top/>
      <bottom style="medium">
        <color indexed="64"/>
      </bottom>
      <diagonal/>
    </border>
    <border>
      <left style="thin">
        <color indexed="64"/>
      </left>
      <right style="thin">
        <color indexed="64"/>
      </right>
      <top style="thin">
        <color indexed="8"/>
      </top>
      <bottom/>
      <diagonal/>
    </border>
    <border>
      <left style="thin">
        <color indexed="8"/>
      </left>
      <right/>
      <top style="thin">
        <color indexed="8"/>
      </top>
      <bottom/>
      <diagonal/>
    </border>
    <border>
      <left style="thin">
        <color indexed="8"/>
      </left>
      <right/>
      <top/>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top style="hair">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8"/>
      </left>
      <right/>
      <top/>
      <bottom style="medium">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8"/>
      </top>
      <bottom/>
      <diagonal/>
    </border>
    <border>
      <left/>
      <right/>
      <top/>
      <bottom style="thin">
        <color indexed="8"/>
      </bottom>
      <diagonal/>
    </border>
    <border>
      <left/>
      <right style="thin">
        <color indexed="8"/>
      </right>
      <top style="thin">
        <color indexed="8"/>
      </top>
      <bottom/>
      <diagonal/>
    </border>
    <border>
      <left/>
      <right style="thin">
        <color indexed="64"/>
      </right>
      <top style="medium">
        <color indexed="64"/>
      </top>
      <bottom/>
      <diagonal/>
    </border>
    <border>
      <left style="thin">
        <color indexed="64"/>
      </left>
      <right style="thin">
        <color indexed="8"/>
      </right>
      <top style="thin">
        <color indexed="8"/>
      </top>
      <bottom/>
      <diagonal/>
    </border>
    <border>
      <left style="thin">
        <color indexed="64"/>
      </left>
      <right/>
      <top style="medium">
        <color indexed="64"/>
      </top>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style="thin">
        <color indexed="8"/>
      </left>
      <right/>
      <top/>
      <bottom style="medium">
        <color indexed="8"/>
      </bottom>
      <diagonal/>
    </border>
    <border>
      <left/>
      <right style="thin">
        <color indexed="8"/>
      </right>
      <top/>
      <bottom style="medium">
        <color indexed="8"/>
      </bottom>
      <diagonal/>
    </border>
    <border>
      <left/>
      <right/>
      <top/>
      <bottom style="medium">
        <color indexed="8"/>
      </bottom>
      <diagonal/>
    </border>
    <border>
      <left/>
      <right style="medium">
        <color indexed="8"/>
      </right>
      <top style="thin">
        <color indexed="8"/>
      </top>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medium">
        <color indexed="64"/>
      </top>
      <bottom style="thin">
        <color indexed="64"/>
      </bottom>
      <diagonal/>
    </border>
    <border>
      <left style="thin">
        <color indexed="64"/>
      </left>
      <right/>
      <top/>
      <bottom style="thin">
        <color indexed="23"/>
      </bottom>
      <diagonal/>
    </border>
    <border>
      <left/>
      <right/>
      <top/>
      <bottom style="thin">
        <color indexed="23"/>
      </bottom>
      <diagonal/>
    </border>
    <border>
      <left style="thin">
        <color indexed="64"/>
      </left>
      <right style="thin">
        <color indexed="64"/>
      </right>
      <top/>
      <bottom style="thin">
        <color indexed="23"/>
      </bottom>
      <diagonal/>
    </border>
    <border>
      <left/>
      <right style="thin">
        <color indexed="64"/>
      </right>
      <top/>
      <bottom style="thin">
        <color indexed="23"/>
      </bottom>
      <diagonal/>
    </border>
    <border>
      <left/>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medium">
        <color indexed="64"/>
      </right>
      <top style="medium">
        <color indexed="64"/>
      </top>
      <bottom/>
      <diagonal/>
    </border>
    <border>
      <left/>
      <right/>
      <top style="thin">
        <color indexed="64"/>
      </top>
      <bottom style="medium">
        <color indexed="64"/>
      </bottom>
      <diagonal/>
    </border>
    <border>
      <left style="thin">
        <color indexed="64"/>
      </left>
      <right/>
      <top style="thin">
        <color indexed="23"/>
      </top>
      <bottom style="thin">
        <color indexed="23"/>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8"/>
      </left>
      <right style="thin">
        <color indexed="8"/>
      </right>
      <top/>
      <bottom style="thin">
        <color indexed="8"/>
      </bottom>
      <diagonal/>
    </border>
    <border>
      <left style="thin">
        <color indexed="8"/>
      </left>
      <right/>
      <top/>
      <bottom style="hair">
        <color indexed="8"/>
      </bottom>
      <diagonal/>
    </border>
    <border>
      <left style="thin">
        <color indexed="8"/>
      </left>
      <right style="thin">
        <color indexed="8"/>
      </right>
      <top style="hair">
        <color indexed="8"/>
      </top>
      <bottom style="thin">
        <color indexed="64"/>
      </bottom>
      <diagonal/>
    </border>
    <border>
      <left style="thin">
        <color indexed="8"/>
      </left>
      <right style="thin">
        <color indexed="64"/>
      </right>
      <top/>
      <bottom style="hair">
        <color indexed="8"/>
      </bottom>
      <diagonal/>
    </border>
    <border>
      <left/>
      <right style="thin">
        <color indexed="8"/>
      </right>
      <top/>
      <bottom style="hair">
        <color indexed="8"/>
      </bottom>
      <diagonal/>
    </border>
    <border>
      <left/>
      <right/>
      <top/>
      <bottom style="hair">
        <color indexed="8"/>
      </bottom>
      <diagonal/>
    </border>
    <border>
      <left/>
      <right style="thin">
        <color indexed="64"/>
      </right>
      <top/>
      <bottom style="hair">
        <color indexed="8"/>
      </bottom>
      <diagonal/>
    </border>
    <border>
      <left style="thin">
        <color indexed="64"/>
      </left>
      <right/>
      <top/>
      <bottom style="hair">
        <color indexed="8"/>
      </bottom>
      <diagonal/>
    </border>
    <border>
      <left/>
      <right style="medium">
        <color indexed="64"/>
      </right>
      <top/>
      <bottom style="hair">
        <color indexed="8"/>
      </bottom>
      <diagonal/>
    </border>
    <border>
      <left/>
      <right style="thin">
        <color indexed="8"/>
      </right>
      <top/>
      <bottom style="thin">
        <color indexed="8"/>
      </bottom>
      <diagonal/>
    </border>
    <border>
      <left style="thin">
        <color indexed="8"/>
      </left>
      <right/>
      <top style="hair">
        <color indexed="8"/>
      </top>
      <bottom style="thin">
        <color indexed="64"/>
      </bottom>
      <diagonal/>
    </border>
    <border>
      <left/>
      <right style="medium">
        <color indexed="64"/>
      </right>
      <top/>
      <bottom style="thin">
        <color indexed="8"/>
      </bottom>
      <diagonal/>
    </border>
    <border>
      <left/>
      <right style="medium">
        <color indexed="64"/>
      </right>
      <top style="thin">
        <color indexed="8"/>
      </top>
      <bottom/>
      <diagonal/>
    </border>
    <border>
      <left/>
      <right style="thin">
        <color indexed="8"/>
      </right>
      <top/>
      <bottom/>
      <diagonal/>
    </border>
    <border>
      <left/>
      <right style="medium">
        <color indexed="64"/>
      </right>
      <top/>
      <bottom/>
      <diagonal/>
    </border>
    <border>
      <left style="thin">
        <color indexed="8"/>
      </left>
      <right/>
      <top/>
      <bottom style="thin">
        <color indexed="64"/>
      </bottom>
      <diagonal/>
    </border>
    <border>
      <left/>
      <right style="thin">
        <color indexed="8"/>
      </right>
      <top/>
      <bottom style="thin">
        <color indexed="64"/>
      </bottom>
      <diagonal/>
    </border>
    <border>
      <left/>
      <right style="medium">
        <color indexed="64"/>
      </right>
      <top/>
      <bottom style="thin">
        <color indexed="64"/>
      </bottom>
      <diagonal/>
    </border>
    <border>
      <left/>
      <right style="thin">
        <color indexed="8"/>
      </right>
      <top style="thin">
        <color indexed="64"/>
      </top>
      <bottom/>
      <diagonal/>
    </border>
    <border>
      <left/>
      <right style="medium">
        <color indexed="8"/>
      </right>
      <top/>
      <bottom/>
      <diagonal/>
    </border>
    <border>
      <left/>
      <right style="thin">
        <color indexed="8"/>
      </right>
      <top/>
      <bottom style="thin">
        <color indexed="23"/>
      </bottom>
      <diagonal/>
    </border>
    <border>
      <left/>
      <right style="medium">
        <color indexed="8"/>
      </right>
      <top/>
      <bottom style="hair">
        <color indexed="8"/>
      </bottom>
      <diagonal/>
    </border>
    <border>
      <left style="thin">
        <color indexed="8"/>
      </left>
      <right/>
      <top style="thin">
        <color indexed="8"/>
      </top>
      <bottom style="medium">
        <color indexed="64"/>
      </bottom>
      <diagonal/>
    </border>
    <border>
      <left/>
      <right/>
      <top style="thin">
        <color indexed="8"/>
      </top>
      <bottom style="medium">
        <color indexed="64"/>
      </bottom>
      <diagonal/>
    </border>
    <border>
      <left style="thin">
        <color indexed="64"/>
      </left>
      <right/>
      <top style="thin">
        <color indexed="64"/>
      </top>
      <bottom style="medium">
        <color indexed="64"/>
      </bottom>
      <diagonal/>
    </border>
    <border>
      <left/>
      <right style="medium">
        <color indexed="8"/>
      </right>
      <top style="thin">
        <color indexed="8"/>
      </top>
      <bottom style="medium">
        <color indexed="64"/>
      </bottom>
      <diagonal/>
    </border>
    <border>
      <left style="thin">
        <color indexed="64"/>
      </left>
      <right/>
      <top style="thin">
        <color indexed="64"/>
      </top>
      <bottom style="hair">
        <color indexed="64"/>
      </bottom>
      <diagonal/>
    </border>
    <border>
      <left style="thin">
        <color indexed="8"/>
      </left>
      <right/>
      <top style="thin">
        <color indexed="8"/>
      </top>
      <bottom style="thin">
        <color indexed="8"/>
      </bottom>
      <diagonal/>
    </border>
    <border>
      <left/>
      <right/>
      <top style="thin">
        <color indexed="8"/>
      </top>
      <bottom style="thin">
        <color indexed="8"/>
      </bottom>
      <diagonal/>
    </border>
    <border>
      <left style="thin">
        <color indexed="64"/>
      </left>
      <right style="thin">
        <color indexed="64"/>
      </right>
      <top/>
      <bottom style="thin">
        <color indexed="8"/>
      </bottom>
      <diagonal/>
    </border>
    <border>
      <left style="thin">
        <color indexed="64"/>
      </left>
      <right style="thin">
        <color indexed="64"/>
      </right>
      <top style="hair">
        <color indexed="64"/>
      </top>
      <bottom style="hair">
        <color indexed="64"/>
      </bottom>
      <diagonal/>
    </border>
    <border>
      <left/>
      <right style="medium">
        <color indexed="8"/>
      </right>
      <top/>
      <bottom style="medium">
        <color indexed="8"/>
      </bottom>
      <diagonal/>
    </border>
    <border>
      <left style="thin">
        <color indexed="64"/>
      </left>
      <right/>
      <top style="thin">
        <color indexed="23"/>
      </top>
      <bottom style="hair">
        <color indexed="64"/>
      </bottom>
      <diagonal/>
    </border>
    <border>
      <left/>
      <right/>
      <top style="thin">
        <color indexed="23"/>
      </top>
      <bottom style="hair">
        <color indexed="64"/>
      </bottom>
      <diagonal/>
    </border>
    <border>
      <left style="thin">
        <color indexed="64"/>
      </left>
      <right/>
      <top/>
      <bottom style="thin">
        <color indexed="8"/>
      </bottom>
      <diagonal/>
    </border>
    <border>
      <left style="thin">
        <color indexed="64"/>
      </left>
      <right/>
      <top style="thin">
        <color indexed="23"/>
      </top>
      <bottom style="thin">
        <color indexed="64"/>
      </bottom>
      <diagonal/>
    </border>
    <border>
      <left/>
      <right/>
      <top style="thin">
        <color indexed="23"/>
      </top>
      <bottom style="thin">
        <color indexed="64"/>
      </bottom>
      <diagonal/>
    </border>
    <border>
      <left style="thin">
        <color indexed="64"/>
      </left>
      <right style="thin">
        <color indexed="64"/>
      </right>
      <top style="thin">
        <color indexed="23"/>
      </top>
      <bottom style="thin">
        <color indexed="64"/>
      </bottom>
      <diagonal/>
    </border>
    <border>
      <left style="thin">
        <color indexed="64"/>
      </left>
      <right style="thin">
        <color indexed="64"/>
      </right>
      <top style="hair">
        <color indexed="64"/>
      </top>
      <bottom style="thin">
        <color indexed="64"/>
      </bottom>
      <diagonal/>
    </border>
    <border>
      <left style="thin">
        <color indexed="8"/>
      </left>
      <right/>
      <top/>
      <bottom style="thin">
        <color indexed="23"/>
      </bottom>
      <diagonal/>
    </border>
    <border>
      <left style="thin">
        <color indexed="8"/>
      </left>
      <right/>
      <top style="thin">
        <color indexed="23"/>
      </top>
      <bottom style="thin">
        <color indexed="23"/>
      </bottom>
      <diagonal/>
    </border>
    <border>
      <left/>
      <right style="thin">
        <color indexed="64"/>
      </right>
      <top style="thin">
        <color indexed="23"/>
      </top>
      <bottom style="hair">
        <color indexed="64"/>
      </bottom>
      <diagonal/>
    </border>
    <border>
      <left/>
      <right style="thin">
        <color indexed="64"/>
      </right>
      <top style="thin">
        <color indexed="23"/>
      </top>
      <bottom style="thin">
        <color indexed="64"/>
      </bottom>
      <diagonal/>
    </border>
    <border>
      <left style="hair">
        <color indexed="64"/>
      </left>
      <right/>
      <top style="hair">
        <color indexed="64"/>
      </top>
      <bottom style="hair">
        <color indexed="64"/>
      </bottom>
      <diagonal/>
    </border>
    <border>
      <left style="thin">
        <color indexed="64"/>
      </left>
      <right/>
      <top style="medium">
        <color indexed="64"/>
      </top>
      <bottom style="hair">
        <color indexed="64"/>
      </bottom>
      <diagonal/>
    </border>
    <border>
      <left style="thin">
        <color indexed="64"/>
      </left>
      <right/>
      <top style="thin">
        <color indexed="8"/>
      </top>
      <bottom/>
      <diagonal/>
    </border>
    <border>
      <left style="thin">
        <color indexed="8"/>
      </left>
      <right/>
      <top style="thin">
        <color indexed="8"/>
      </top>
      <bottom style="thin">
        <color indexed="64"/>
      </bottom>
      <diagonal/>
    </border>
    <border>
      <left/>
      <right style="thin">
        <color indexed="8"/>
      </right>
      <top style="thin">
        <color indexed="8"/>
      </top>
      <bottom style="thin">
        <color indexed="64"/>
      </bottom>
      <diagonal/>
    </border>
    <border>
      <left/>
      <right style="thin">
        <color indexed="8"/>
      </right>
      <top style="thin">
        <color indexed="8"/>
      </top>
      <bottom style="thin">
        <color indexed="8"/>
      </bottom>
      <diagonal/>
    </border>
    <border>
      <left style="thin">
        <color indexed="8"/>
      </left>
      <right style="thin">
        <color indexed="8"/>
      </right>
      <top style="thin">
        <color indexed="64"/>
      </top>
      <bottom/>
      <diagonal/>
    </border>
    <border>
      <left style="thin">
        <color indexed="8"/>
      </left>
      <right style="thin">
        <color indexed="64"/>
      </right>
      <top style="thin">
        <color indexed="8"/>
      </top>
      <bottom/>
      <diagonal/>
    </border>
    <border>
      <left style="thin">
        <color indexed="8"/>
      </left>
      <right style="thin">
        <color indexed="8"/>
      </right>
      <top/>
      <bottom style="thin">
        <color indexed="64"/>
      </bottom>
      <diagonal/>
    </border>
    <border>
      <left style="thin">
        <color indexed="8"/>
      </left>
      <right style="thin">
        <color indexed="64"/>
      </right>
      <top/>
      <bottom style="thin">
        <color indexed="23"/>
      </bottom>
      <diagonal/>
    </border>
    <border>
      <left style="thin">
        <color indexed="64"/>
      </left>
      <right style="thin">
        <color indexed="8"/>
      </right>
      <top/>
      <bottom style="thin">
        <color indexed="8"/>
      </bottom>
      <diagonal/>
    </border>
    <border>
      <left style="thin">
        <color indexed="8"/>
      </left>
      <right style="thin">
        <color indexed="64"/>
      </right>
      <top/>
      <bottom style="thin">
        <color indexed="8"/>
      </bottom>
      <diagonal/>
    </border>
    <border>
      <left style="thin">
        <color indexed="23"/>
      </left>
      <right style="thin">
        <color indexed="23"/>
      </right>
      <top style="thin">
        <color indexed="23"/>
      </top>
      <bottom style="hair">
        <color indexed="23"/>
      </bottom>
      <diagonal/>
    </border>
    <border>
      <left style="thin">
        <color indexed="23"/>
      </left>
      <right style="thin">
        <color indexed="64"/>
      </right>
      <top style="thin">
        <color indexed="23"/>
      </top>
      <bottom style="hair">
        <color indexed="23"/>
      </bottom>
      <diagonal/>
    </border>
    <border>
      <left style="thin">
        <color indexed="23"/>
      </left>
      <right style="thin">
        <color indexed="23"/>
      </right>
      <top style="hair">
        <color indexed="23"/>
      </top>
      <bottom style="hair">
        <color indexed="23"/>
      </bottom>
      <diagonal/>
    </border>
    <border>
      <left style="thin">
        <color indexed="23"/>
      </left>
      <right style="thin">
        <color indexed="64"/>
      </right>
      <top style="hair">
        <color indexed="23"/>
      </top>
      <bottom style="hair">
        <color indexed="23"/>
      </bottom>
      <diagonal/>
    </border>
    <border>
      <left style="hair">
        <color indexed="64"/>
      </left>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hair">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hair">
        <color indexed="64"/>
      </right>
      <top style="thin">
        <color indexed="64"/>
      </top>
      <bottom style="hair">
        <color indexed="64"/>
      </bottom>
      <diagonal/>
    </border>
    <border>
      <left/>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thin">
        <color indexed="64"/>
      </bottom>
      <diagonal/>
    </border>
    <border>
      <left/>
      <right style="medium">
        <color indexed="64"/>
      </right>
      <top/>
      <bottom style="medium">
        <color indexed="64"/>
      </bottom>
      <diagonal/>
    </border>
    <border>
      <left/>
      <right style="medium">
        <color indexed="64"/>
      </right>
      <top style="medium">
        <color indexed="64"/>
      </top>
      <bottom style="hair">
        <color indexed="64"/>
      </bottom>
      <diagonal/>
    </border>
    <border>
      <left/>
      <right style="medium">
        <color indexed="64"/>
      </right>
      <top style="hair">
        <color indexed="64"/>
      </top>
      <bottom style="hair">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hair">
        <color indexed="64"/>
      </bottom>
      <diagonal/>
    </border>
    <border>
      <left/>
      <right style="medium">
        <color indexed="64"/>
      </right>
      <top style="hair">
        <color indexed="64"/>
      </top>
      <bottom style="medium">
        <color indexed="64"/>
      </bottom>
      <diagonal/>
    </border>
  </borders>
  <cellStyleXfs count="12">
    <xf numFmtId="0" fontId="0" fillId="0" borderId="0"/>
    <xf numFmtId="0" fontId="36" fillId="0" borderId="0"/>
    <xf numFmtId="0" fontId="17" fillId="0" borderId="0"/>
    <xf numFmtId="0" fontId="36" fillId="0" borderId="0"/>
    <xf numFmtId="43" fontId="13" fillId="0" borderId="0" applyFont="0" applyFill="0" applyBorder="0" applyAlignment="0" applyProtection="0"/>
    <xf numFmtId="44" fontId="13" fillId="0" borderId="0" applyFont="0" applyFill="0" applyBorder="0" applyAlignment="0" applyProtection="0"/>
    <xf numFmtId="43" fontId="13" fillId="0" borderId="0" applyFont="0" applyFill="0" applyBorder="0" applyAlignment="0" applyProtection="0"/>
    <xf numFmtId="43" fontId="13" fillId="0" borderId="0" applyFont="0" applyFill="0" applyBorder="0" applyAlignment="0" applyProtection="0"/>
    <xf numFmtId="44" fontId="13" fillId="0" borderId="0" applyFont="0" applyFill="0" applyBorder="0" applyAlignment="0" applyProtection="0"/>
    <xf numFmtId="0" fontId="13" fillId="0" borderId="0"/>
    <xf numFmtId="9" fontId="13" fillId="0" borderId="0" applyFont="0" applyFill="0" applyBorder="0" applyAlignment="0" applyProtection="0"/>
    <xf numFmtId="9" fontId="13" fillId="0" borderId="0" applyFont="0" applyFill="0" applyBorder="0" applyAlignment="0" applyProtection="0"/>
  </cellStyleXfs>
  <cellXfs count="590">
    <xf numFmtId="0" fontId="0" fillId="0" borderId="0" xfId="0"/>
    <xf numFmtId="165" fontId="5" fillId="0" borderId="0" xfId="0" applyNumberFormat="1" applyFont="1"/>
    <xf numFmtId="165" fontId="5" fillId="0" borderId="0" xfId="0" applyNumberFormat="1" applyFont="1" applyBorder="1"/>
    <xf numFmtId="165" fontId="5" fillId="0" borderId="0" xfId="0" applyNumberFormat="1" applyFont="1" applyBorder="1" applyAlignment="1">
      <alignment horizontal="centerContinuous"/>
    </xf>
    <xf numFmtId="165" fontId="8" fillId="0" borderId="0" xfId="0" applyNumberFormat="1" applyFont="1" applyAlignment="1"/>
    <xf numFmtId="165" fontId="5" fillId="0" borderId="0" xfId="0" applyNumberFormat="1" applyFont="1" applyAlignment="1"/>
    <xf numFmtId="165" fontId="11" fillId="0" borderId="0" xfId="0" applyNumberFormat="1" applyFont="1" applyAlignment="1">
      <alignment horizontal="centerContinuous"/>
    </xf>
    <xf numFmtId="165" fontId="4" fillId="0" borderId="0" xfId="0" applyNumberFormat="1" applyFont="1" applyAlignment="1">
      <alignment horizontal="centerContinuous"/>
    </xf>
    <xf numFmtId="165" fontId="6" fillId="2" borderId="0" xfId="0" applyNumberFormat="1" applyFont="1" applyFill="1" applyAlignment="1"/>
    <xf numFmtId="165" fontId="6" fillId="2" borderId="0" xfId="0" applyNumberFormat="1" applyFont="1" applyFill="1" applyBorder="1" applyAlignment="1"/>
    <xf numFmtId="165" fontId="6" fillId="2" borderId="0" xfId="0" applyNumberFormat="1" applyFont="1" applyFill="1" applyAlignment="1">
      <alignment horizontal="left"/>
    </xf>
    <xf numFmtId="165" fontId="8" fillId="0" borderId="0" xfId="0" applyNumberFormat="1" applyFont="1" applyAlignment="1">
      <alignment horizontal="left"/>
    </xf>
    <xf numFmtId="165" fontId="7" fillId="2" borderId="0" xfId="0" applyNumberFormat="1" applyFont="1" applyFill="1" applyBorder="1" applyAlignment="1"/>
    <xf numFmtId="165" fontId="12" fillId="2" borderId="0" xfId="0" applyNumberFormat="1" applyFont="1" applyFill="1" applyAlignment="1"/>
    <xf numFmtId="165" fontId="5" fillId="0" borderId="0" xfId="0" applyNumberFormat="1" applyFont="1" applyAlignment="1">
      <alignment horizontal="right"/>
    </xf>
    <xf numFmtId="0" fontId="2" fillId="0" borderId="0" xfId="0" applyNumberFormat="1" applyFont="1" applyAlignment="1"/>
    <xf numFmtId="3" fontId="3" fillId="2" borderId="0" xfId="0" applyNumberFormat="1" applyFont="1" applyFill="1" applyAlignment="1"/>
    <xf numFmtId="3" fontId="3" fillId="2" borderId="0" xfId="0" applyNumberFormat="1" applyFont="1" applyFill="1" applyAlignment="1">
      <alignment horizontal="centerContinuous"/>
    </xf>
    <xf numFmtId="0" fontId="0" fillId="0" borderId="0" xfId="0" applyBorder="1"/>
    <xf numFmtId="3" fontId="3" fillId="2" borderId="0" xfId="0" applyNumberFormat="1" applyFont="1" applyFill="1" applyBorder="1" applyAlignment="1"/>
    <xf numFmtId="3" fontId="15" fillId="0" borderId="0" xfId="0" applyNumberFormat="1" applyFont="1" applyAlignment="1"/>
    <xf numFmtId="165" fontId="16" fillId="0" borderId="0" xfId="0" applyNumberFormat="1" applyFont="1" applyAlignment="1">
      <alignment horizontal="centerContinuous"/>
    </xf>
    <xf numFmtId="3" fontId="2" fillId="0" borderId="0" xfId="0" applyNumberFormat="1" applyFont="1" applyAlignment="1"/>
    <xf numFmtId="3" fontId="18" fillId="2" borderId="18" xfId="0" applyNumberFormat="1" applyFont="1" applyFill="1" applyBorder="1" applyAlignment="1"/>
    <xf numFmtId="3" fontId="18" fillId="2" borderId="19" xfId="0" applyNumberFormat="1" applyFont="1" applyFill="1" applyBorder="1" applyAlignment="1"/>
    <xf numFmtId="3" fontId="19" fillId="2" borderId="19" xfId="0" applyNumberFormat="1" applyFont="1" applyFill="1" applyBorder="1" applyAlignment="1"/>
    <xf numFmtId="3" fontId="18" fillId="2" borderId="0" xfId="0" applyNumberFormat="1" applyFont="1" applyFill="1" applyBorder="1" applyAlignment="1"/>
    <xf numFmtId="0" fontId="24" fillId="0" borderId="0" xfId="0" applyFont="1"/>
    <xf numFmtId="165" fontId="6" fillId="2" borderId="21" xfId="0" applyNumberFormat="1" applyFont="1" applyFill="1" applyBorder="1" applyAlignment="1"/>
    <xf numFmtId="165" fontId="6" fillId="2" borderId="22" xfId="0" applyNumberFormat="1" applyFont="1" applyFill="1" applyBorder="1" applyAlignment="1"/>
    <xf numFmtId="165" fontId="5" fillId="0" borderId="13" xfId="0" applyNumberFormat="1" applyFont="1" applyBorder="1" applyAlignment="1"/>
    <xf numFmtId="165" fontId="5" fillId="0" borderId="20" xfId="0" applyNumberFormat="1" applyFont="1" applyBorder="1" applyAlignment="1"/>
    <xf numFmtId="165" fontId="5" fillId="0" borderId="15" xfId="0" applyNumberFormat="1" applyFont="1" applyBorder="1" applyAlignment="1"/>
    <xf numFmtId="0" fontId="0" fillId="0" borderId="21" xfId="0" applyBorder="1"/>
    <xf numFmtId="165" fontId="6" fillId="2" borderId="4" xfId="0" applyNumberFormat="1" applyFont="1" applyFill="1" applyBorder="1" applyAlignment="1">
      <alignment horizontal="left"/>
    </xf>
    <xf numFmtId="165" fontId="6" fillId="2" borderId="4" xfId="0" applyNumberFormat="1" applyFont="1" applyFill="1" applyBorder="1" applyAlignment="1"/>
    <xf numFmtId="165" fontId="6" fillId="2" borderId="11" xfId="0" applyNumberFormat="1" applyFont="1" applyFill="1" applyBorder="1" applyAlignment="1"/>
    <xf numFmtId="165" fontId="6" fillId="2" borderId="24" xfId="0" applyNumberFormat="1" applyFont="1" applyFill="1" applyBorder="1" applyAlignment="1"/>
    <xf numFmtId="165" fontId="6" fillId="2" borderId="25" xfId="0" applyNumberFormat="1" applyFont="1" applyFill="1" applyBorder="1" applyAlignment="1"/>
    <xf numFmtId="165" fontId="6" fillId="2" borderId="16" xfId="0" applyNumberFormat="1" applyFont="1" applyFill="1" applyBorder="1" applyAlignment="1"/>
    <xf numFmtId="165" fontId="6" fillId="2" borderId="3" xfId="0" applyNumberFormat="1" applyFont="1" applyFill="1" applyBorder="1" applyAlignment="1"/>
    <xf numFmtId="165" fontId="6" fillId="2" borderId="9" xfId="0" applyNumberFormat="1" applyFont="1" applyFill="1" applyBorder="1" applyAlignment="1"/>
    <xf numFmtId="165" fontId="6" fillId="2" borderId="27" xfId="0" applyNumberFormat="1" applyFont="1" applyFill="1" applyBorder="1" applyAlignment="1"/>
    <xf numFmtId="165" fontId="21" fillId="2" borderId="6" xfId="0" applyNumberFormat="1" applyFont="1" applyFill="1" applyBorder="1" applyAlignment="1">
      <alignment horizontal="centerContinuous"/>
    </xf>
    <xf numFmtId="165" fontId="21" fillId="2" borderId="7" xfId="0" applyNumberFormat="1" applyFont="1" applyFill="1" applyBorder="1" applyAlignment="1">
      <alignment horizontal="centerContinuous"/>
    </xf>
    <xf numFmtId="165" fontId="21" fillId="2" borderId="7" xfId="0" applyNumberFormat="1" applyFont="1" applyFill="1" applyBorder="1" applyAlignment="1"/>
    <xf numFmtId="165" fontId="21" fillId="2" borderId="8" xfId="0" applyNumberFormat="1" applyFont="1" applyFill="1" applyBorder="1" applyAlignment="1">
      <alignment horizontal="centerContinuous"/>
    </xf>
    <xf numFmtId="165" fontId="21" fillId="2" borderId="15" xfId="0" applyNumberFormat="1" applyFont="1" applyFill="1" applyBorder="1" applyAlignment="1">
      <alignment horizontal="right"/>
    </xf>
    <xf numFmtId="165" fontId="21" fillId="2" borderId="16" xfId="0" applyNumberFormat="1" applyFont="1" applyFill="1" applyBorder="1" applyAlignment="1">
      <alignment horizontal="right"/>
    </xf>
    <xf numFmtId="165" fontId="21" fillId="2" borderId="15" xfId="0" applyNumberFormat="1" applyFont="1" applyFill="1" applyBorder="1" applyAlignment="1"/>
    <xf numFmtId="165" fontId="21" fillId="2" borderId="16" xfId="0" applyNumberFormat="1" applyFont="1" applyFill="1" applyBorder="1" applyAlignment="1"/>
    <xf numFmtId="165" fontId="21" fillId="2" borderId="27" xfId="0" applyNumberFormat="1" applyFont="1" applyFill="1" applyBorder="1" applyAlignment="1">
      <alignment horizontal="right"/>
    </xf>
    <xf numFmtId="165" fontId="6" fillId="2" borderId="21" xfId="0" applyNumberFormat="1" applyFont="1" applyFill="1" applyBorder="1" applyAlignment="1">
      <alignment horizontal="left"/>
    </xf>
    <xf numFmtId="165" fontId="6" fillId="2" borderId="20" xfId="0" applyNumberFormat="1" applyFont="1" applyFill="1" applyBorder="1" applyAlignment="1"/>
    <xf numFmtId="165" fontId="7" fillId="2" borderId="21" xfId="0" applyNumberFormat="1" applyFont="1" applyFill="1" applyBorder="1" applyAlignment="1">
      <alignment horizontal="left"/>
    </xf>
    <xf numFmtId="165" fontId="7" fillId="2" borderId="20" xfId="0" applyNumberFormat="1" applyFont="1" applyFill="1" applyBorder="1" applyAlignment="1"/>
    <xf numFmtId="165" fontId="7" fillId="2" borderId="21" xfId="0" applyNumberFormat="1" applyFont="1" applyFill="1" applyBorder="1" applyAlignment="1"/>
    <xf numFmtId="165" fontId="6" fillId="2" borderId="20" xfId="0" applyNumberFormat="1" applyFont="1" applyFill="1" applyBorder="1" applyAlignment="1">
      <alignment horizontal="right"/>
    </xf>
    <xf numFmtId="165" fontId="6" fillId="2" borderId="21" xfId="0" applyNumberFormat="1" applyFont="1" applyFill="1" applyBorder="1" applyAlignment="1">
      <alignment horizontal="right"/>
    </xf>
    <xf numFmtId="166" fontId="6" fillId="2" borderId="21" xfId="0" applyNumberFormat="1" applyFont="1" applyFill="1" applyBorder="1" applyAlignment="1"/>
    <xf numFmtId="3" fontId="20" fillId="2" borderId="30" xfId="0" applyNumberFormat="1" applyFont="1" applyFill="1" applyBorder="1" applyAlignment="1"/>
    <xf numFmtId="165" fontId="5" fillId="0" borderId="31" xfId="0" applyNumberFormat="1" applyFont="1" applyBorder="1" applyAlignment="1"/>
    <xf numFmtId="165" fontId="6" fillId="2" borderId="32" xfId="0" applyNumberFormat="1" applyFont="1" applyFill="1" applyBorder="1" applyAlignment="1">
      <alignment horizontal="left"/>
    </xf>
    <xf numFmtId="165" fontId="6" fillId="2" borderId="32" xfId="0" applyNumberFormat="1" applyFont="1" applyFill="1" applyBorder="1" applyAlignment="1"/>
    <xf numFmtId="0" fontId="0" fillId="0" borderId="32" xfId="0" applyBorder="1"/>
    <xf numFmtId="165" fontId="6" fillId="2" borderId="31" xfId="0" applyNumberFormat="1" applyFont="1" applyFill="1" applyBorder="1" applyAlignment="1"/>
    <xf numFmtId="165" fontId="6" fillId="2" borderId="33" xfId="0" applyNumberFormat="1" applyFont="1" applyFill="1" applyBorder="1" applyAlignment="1"/>
    <xf numFmtId="165" fontId="21" fillId="2" borderId="21" xfId="0" applyNumberFormat="1" applyFont="1" applyFill="1" applyBorder="1" applyAlignment="1">
      <alignment horizontal="left"/>
    </xf>
    <xf numFmtId="165" fontId="21" fillId="2" borderId="20" xfId="0" applyNumberFormat="1" applyFont="1" applyFill="1" applyBorder="1" applyAlignment="1"/>
    <xf numFmtId="165" fontId="21" fillId="2" borderId="21" xfId="0" applyNumberFormat="1" applyFont="1" applyFill="1" applyBorder="1" applyAlignment="1"/>
    <xf numFmtId="5" fontId="21" fillId="2" borderId="21" xfId="0" applyNumberFormat="1" applyFont="1" applyFill="1" applyBorder="1" applyAlignment="1"/>
    <xf numFmtId="3" fontId="20" fillId="2" borderId="34" xfId="0" applyNumberFormat="1" applyFont="1" applyFill="1" applyBorder="1" applyAlignment="1">
      <alignment horizontal="centerContinuous"/>
    </xf>
    <xf numFmtId="3" fontId="32" fillId="2" borderId="0" xfId="0" applyNumberFormat="1" applyFont="1" applyFill="1" applyAlignment="1"/>
    <xf numFmtId="3" fontId="3" fillId="2" borderId="0" xfId="0" applyNumberFormat="1" applyFont="1" applyFill="1" applyBorder="1" applyAlignment="1">
      <alignment horizontal="centerContinuous"/>
    </xf>
    <xf numFmtId="3" fontId="3" fillId="2" borderId="35" xfId="0" applyNumberFormat="1" applyFont="1" applyFill="1" applyBorder="1" applyAlignment="1">
      <alignment horizontal="centerContinuous"/>
    </xf>
    <xf numFmtId="3" fontId="20" fillId="2" borderId="36" xfId="0" applyNumberFormat="1" applyFont="1" applyFill="1" applyBorder="1" applyAlignment="1">
      <alignment horizontal="centerContinuous"/>
    </xf>
    <xf numFmtId="3" fontId="18" fillId="2" borderId="37" xfId="0" applyNumberFormat="1" applyFont="1" applyFill="1" applyBorder="1" applyAlignment="1"/>
    <xf numFmtId="3" fontId="3" fillId="2" borderId="2" xfId="0" applyNumberFormat="1" applyFont="1" applyFill="1" applyBorder="1" applyAlignment="1"/>
    <xf numFmtId="3" fontId="20" fillId="2" borderId="42" xfId="0" applyNumberFormat="1" applyFont="1" applyFill="1" applyBorder="1" applyAlignment="1">
      <alignment horizontal="left"/>
    </xf>
    <xf numFmtId="3" fontId="20" fillId="2" borderId="42" xfId="0" applyNumberFormat="1" applyFont="1" applyFill="1" applyBorder="1" applyAlignment="1"/>
    <xf numFmtId="5" fontId="20" fillId="2" borderId="43" xfId="0" applyNumberFormat="1" applyFont="1" applyFill="1" applyBorder="1" applyAlignment="1"/>
    <xf numFmtId="3" fontId="20" fillId="2" borderId="44" xfId="0" applyNumberFormat="1" applyFont="1" applyFill="1" applyBorder="1" applyAlignment="1"/>
    <xf numFmtId="5" fontId="20" fillId="2" borderId="44" xfId="0" applyNumberFormat="1" applyFont="1" applyFill="1" applyBorder="1" applyAlignment="1"/>
    <xf numFmtId="3" fontId="18" fillId="2" borderId="45" xfId="0" applyNumberFormat="1" applyFont="1" applyFill="1" applyBorder="1" applyAlignment="1"/>
    <xf numFmtId="165" fontId="6" fillId="0" borderId="21" xfId="0" applyNumberFormat="1" applyFont="1" applyFill="1" applyBorder="1" applyAlignment="1">
      <alignment horizontal="left"/>
    </xf>
    <xf numFmtId="165" fontId="6" fillId="0" borderId="21" xfId="0" applyNumberFormat="1" applyFont="1" applyFill="1" applyBorder="1" applyAlignment="1"/>
    <xf numFmtId="0" fontId="0" fillId="0" borderId="21" xfId="0" applyFill="1" applyBorder="1"/>
    <xf numFmtId="165" fontId="6" fillId="0" borderId="20" xfId="0" applyNumberFormat="1" applyFont="1" applyFill="1" applyBorder="1" applyAlignment="1"/>
    <xf numFmtId="165" fontId="6" fillId="0" borderId="4" xfId="0" applyNumberFormat="1" applyFont="1" applyFill="1" applyBorder="1" applyAlignment="1">
      <alignment horizontal="left"/>
    </xf>
    <xf numFmtId="165" fontId="6" fillId="0" borderId="4" xfId="0" applyNumberFormat="1" applyFont="1" applyFill="1" applyBorder="1" applyAlignment="1"/>
    <xf numFmtId="0" fontId="0" fillId="0" borderId="33" xfId="0" applyFill="1" applyBorder="1"/>
    <xf numFmtId="165" fontId="6" fillId="0" borderId="13" xfId="0" applyNumberFormat="1" applyFont="1" applyFill="1" applyBorder="1" applyAlignment="1"/>
    <xf numFmtId="165" fontId="6" fillId="0" borderId="11" xfId="0" applyNumberFormat="1" applyFont="1" applyFill="1" applyBorder="1" applyAlignment="1"/>
    <xf numFmtId="165" fontId="6" fillId="2" borderId="6" xfId="0" applyNumberFormat="1" applyFont="1" applyFill="1" applyBorder="1" applyAlignment="1"/>
    <xf numFmtId="165" fontId="6" fillId="2" borderId="8" xfId="0" applyNumberFormat="1" applyFont="1" applyFill="1" applyBorder="1" applyAlignment="1"/>
    <xf numFmtId="165" fontId="6" fillId="2" borderId="7" xfId="0" applyNumberFormat="1" applyFont="1" applyFill="1" applyBorder="1" applyAlignment="1"/>
    <xf numFmtId="3" fontId="18" fillId="2" borderId="55" xfId="0" applyNumberFormat="1" applyFont="1" applyFill="1" applyBorder="1" applyAlignment="1"/>
    <xf numFmtId="3" fontId="18" fillId="2" borderId="39" xfId="0" applyNumberFormat="1" applyFont="1" applyFill="1" applyBorder="1" applyAlignment="1"/>
    <xf numFmtId="0" fontId="5" fillId="0" borderId="0" xfId="2" applyFont="1"/>
    <xf numFmtId="0" fontId="35" fillId="0" borderId="0" xfId="0" applyFont="1"/>
    <xf numFmtId="0" fontId="24" fillId="0" borderId="0" xfId="2" applyFont="1" applyBorder="1" applyAlignment="1">
      <alignment horizontal="center"/>
    </xf>
    <xf numFmtId="0" fontId="38" fillId="0" borderId="0" xfId="1" applyFont="1"/>
    <xf numFmtId="0" fontId="36" fillId="0" borderId="0" xfId="1"/>
    <xf numFmtId="0" fontId="36" fillId="0" borderId="0" xfId="1" applyBorder="1" applyAlignment="1">
      <alignment horizontal="center"/>
    </xf>
    <xf numFmtId="0" fontId="36" fillId="0" borderId="0" xfId="1" applyAlignment="1">
      <alignment horizontal="center"/>
    </xf>
    <xf numFmtId="0" fontId="24" fillId="0" borderId="0" xfId="1" applyFont="1" applyBorder="1" applyAlignment="1">
      <alignment horizontal="center"/>
    </xf>
    <xf numFmtId="0" fontId="24" fillId="0" borderId="0" xfId="1" applyFont="1"/>
    <xf numFmtId="0" fontId="24" fillId="0" borderId="0" xfId="1" applyFont="1" applyAlignment="1">
      <alignment vertical="top"/>
    </xf>
    <xf numFmtId="0" fontId="38" fillId="0" borderId="0" xfId="1" applyFont="1" applyAlignment="1">
      <alignment vertical="top"/>
    </xf>
    <xf numFmtId="0" fontId="36" fillId="0" borderId="0" xfId="1" applyAlignment="1">
      <alignment vertical="top"/>
    </xf>
    <xf numFmtId="0" fontId="30" fillId="0" borderId="0" xfId="1" applyFont="1" applyBorder="1" applyAlignment="1">
      <alignment horizontal="center" vertical="top"/>
    </xf>
    <xf numFmtId="0" fontId="36" fillId="0" borderId="0" xfId="1" applyBorder="1" applyAlignment="1">
      <alignment horizontal="center" vertical="top"/>
    </xf>
    <xf numFmtId="0" fontId="24" fillId="0" borderId="0" xfId="1" applyFont="1" applyBorder="1" applyAlignment="1">
      <alignment horizontal="center" vertical="top"/>
    </xf>
    <xf numFmtId="0" fontId="30" fillId="0" borderId="0" xfId="1" applyFont="1" applyBorder="1" applyAlignment="1">
      <alignment vertical="top" wrapText="1"/>
    </xf>
    <xf numFmtId="0" fontId="36" fillId="0" borderId="0" xfId="1" applyBorder="1" applyAlignment="1">
      <alignment vertical="top" wrapText="1"/>
    </xf>
    <xf numFmtId="0" fontId="39" fillId="0" borderId="0" xfId="1" applyFont="1" applyBorder="1" applyAlignment="1">
      <alignment horizontal="center" vertical="top"/>
    </xf>
    <xf numFmtId="0" fontId="40" fillId="0" borderId="0" xfId="1" applyFont="1" applyAlignment="1">
      <alignment vertical="top"/>
    </xf>
    <xf numFmtId="3" fontId="6" fillId="2" borderId="62" xfId="0" applyNumberFormat="1" applyFont="1" applyFill="1" applyBorder="1" applyAlignment="1">
      <alignment horizontal="left"/>
    </xf>
    <xf numFmtId="3" fontId="6" fillId="2" borderId="63" xfId="0" applyNumberFormat="1" applyFont="1" applyFill="1" applyBorder="1" applyAlignment="1">
      <alignment horizontal="left"/>
    </xf>
    <xf numFmtId="3" fontId="6" fillId="2" borderId="19" xfId="0" applyNumberFormat="1" applyFont="1" applyFill="1" applyBorder="1" applyAlignment="1">
      <alignment horizontal="left"/>
    </xf>
    <xf numFmtId="3" fontId="6" fillId="2" borderId="64" xfId="0" applyNumberFormat="1" applyFont="1" applyFill="1" applyBorder="1" applyAlignment="1">
      <alignment horizontal="left"/>
    </xf>
    <xf numFmtId="3" fontId="6" fillId="2" borderId="61" xfId="0" applyNumberFormat="1" applyFont="1" applyFill="1" applyBorder="1" applyAlignment="1">
      <alignment horizontal="left"/>
    </xf>
    <xf numFmtId="3" fontId="21" fillId="2" borderId="19" xfId="0" applyNumberFormat="1" applyFont="1" applyFill="1" applyBorder="1" applyAlignment="1">
      <alignment horizontal="left"/>
    </xf>
    <xf numFmtId="165" fontId="6" fillId="2" borderId="62" xfId="0" applyNumberFormat="1" applyFont="1" applyFill="1" applyBorder="1" applyAlignment="1"/>
    <xf numFmtId="165" fontId="6" fillId="2" borderId="65" xfId="0" applyNumberFormat="1" applyFont="1" applyFill="1" applyBorder="1" applyAlignment="1"/>
    <xf numFmtId="165" fontId="6" fillId="2" borderId="66" xfId="0" applyNumberFormat="1" applyFont="1" applyFill="1" applyBorder="1" applyAlignment="1"/>
    <xf numFmtId="165" fontId="6" fillId="2" borderId="67" xfId="0" applyNumberFormat="1" applyFont="1" applyFill="1" applyBorder="1" applyAlignment="1"/>
    <xf numFmtId="165" fontId="6" fillId="2" borderId="68" xfId="0" applyNumberFormat="1" applyFont="1" applyFill="1" applyBorder="1" applyAlignment="1"/>
    <xf numFmtId="165" fontId="6" fillId="2" borderId="69" xfId="0" applyNumberFormat="1" applyFont="1" applyFill="1" applyBorder="1" applyAlignment="1"/>
    <xf numFmtId="165" fontId="6" fillId="2" borderId="70" xfId="0" applyNumberFormat="1" applyFont="1" applyFill="1" applyBorder="1" applyAlignment="1"/>
    <xf numFmtId="3" fontId="6" fillId="2" borderId="18" xfId="0" applyNumberFormat="1" applyFont="1" applyFill="1" applyBorder="1" applyAlignment="1"/>
    <xf numFmtId="3" fontId="6" fillId="2" borderId="45" xfId="0" applyNumberFormat="1" applyFont="1" applyFill="1" applyBorder="1" applyAlignment="1"/>
    <xf numFmtId="165" fontId="6" fillId="2" borderId="71" xfId="0" applyNumberFormat="1" applyFont="1" applyFill="1" applyBorder="1" applyAlignment="1"/>
    <xf numFmtId="3" fontId="6" fillId="2" borderId="36" xfId="0" applyNumberFormat="1" applyFont="1" applyFill="1" applyBorder="1" applyAlignment="1"/>
    <xf numFmtId="3" fontId="6" fillId="2" borderId="73" xfId="0" applyNumberFormat="1" applyFont="1" applyFill="1" applyBorder="1" applyAlignment="1"/>
    <xf numFmtId="3" fontId="6" fillId="2" borderId="74" xfId="0" applyNumberFormat="1" applyFont="1" applyFill="1" applyBorder="1" applyAlignment="1"/>
    <xf numFmtId="3" fontId="6" fillId="2" borderId="75" xfId="0" applyNumberFormat="1" applyFont="1" applyFill="1" applyBorder="1" applyAlignment="1"/>
    <xf numFmtId="165" fontId="6" fillId="2" borderId="76" xfId="0" applyNumberFormat="1" applyFont="1" applyFill="1" applyBorder="1" applyAlignment="1"/>
    <xf numFmtId="165" fontId="6" fillId="2" borderId="77" xfId="0" applyNumberFormat="1" applyFont="1" applyFill="1" applyBorder="1" applyAlignment="1"/>
    <xf numFmtId="165" fontId="6" fillId="2" borderId="78" xfId="0" applyNumberFormat="1" applyFont="1" applyFill="1" applyBorder="1" applyAlignment="1"/>
    <xf numFmtId="3" fontId="6" fillId="2" borderId="19" xfId="0" applyNumberFormat="1" applyFont="1" applyFill="1" applyBorder="1" applyAlignment="1"/>
    <xf numFmtId="165" fontId="6" fillId="2" borderId="79" xfId="0" applyNumberFormat="1" applyFont="1" applyFill="1" applyBorder="1" applyAlignment="1"/>
    <xf numFmtId="3" fontId="6" fillId="2" borderId="0" xfId="0" applyNumberFormat="1" applyFont="1" applyFill="1" applyAlignment="1"/>
    <xf numFmtId="3" fontId="6" fillId="2" borderId="80" xfId="0" applyNumberFormat="1" applyFont="1" applyFill="1" applyBorder="1" applyAlignment="1"/>
    <xf numFmtId="3" fontId="6" fillId="2" borderId="34" xfId="0" applyNumberFormat="1" applyFont="1" applyFill="1" applyBorder="1" applyAlignment="1"/>
    <xf numFmtId="3" fontId="21" fillId="2" borderId="19" xfId="0" applyNumberFormat="1" applyFont="1" applyFill="1" applyBorder="1" applyAlignment="1"/>
    <xf numFmtId="3" fontId="21" fillId="2" borderId="74" xfId="0" applyNumberFormat="1" applyFont="1" applyFill="1" applyBorder="1" applyAlignment="1"/>
    <xf numFmtId="3" fontId="21" fillId="2" borderId="0" xfId="0" applyNumberFormat="1" applyFont="1" applyFill="1" applyAlignment="1"/>
    <xf numFmtId="3" fontId="21" fillId="2" borderId="80" xfId="0" applyNumberFormat="1" applyFont="1" applyFill="1" applyBorder="1" applyAlignment="1"/>
    <xf numFmtId="0" fontId="8" fillId="0" borderId="3" xfId="0" applyFont="1" applyBorder="1"/>
    <xf numFmtId="3" fontId="21" fillId="2" borderId="18" xfId="0" applyNumberFormat="1" applyFont="1" applyFill="1" applyBorder="1" applyAlignment="1">
      <alignment horizontal="centerContinuous" wrapText="1"/>
    </xf>
    <xf numFmtId="3" fontId="21" fillId="2" borderId="0" xfId="0" applyNumberFormat="1" applyFont="1" applyFill="1" applyAlignment="1">
      <alignment horizontal="centerContinuous"/>
    </xf>
    <xf numFmtId="3" fontId="21" fillId="2" borderId="19" xfId="0" applyNumberFormat="1" applyFont="1" applyFill="1" applyBorder="1" applyAlignment="1">
      <alignment horizontal="centerContinuous"/>
    </xf>
    <xf numFmtId="3" fontId="21" fillId="2" borderId="80" xfId="0" applyNumberFormat="1" applyFont="1" applyFill="1" applyBorder="1" applyAlignment="1">
      <alignment horizontal="centerContinuous"/>
    </xf>
    <xf numFmtId="3" fontId="21" fillId="2" borderId="83" xfId="0" applyNumberFormat="1" applyFont="1" applyFill="1" applyBorder="1" applyAlignment="1">
      <alignment horizontal="right"/>
    </xf>
    <xf numFmtId="3" fontId="21" fillId="2" borderId="84" xfId="0" applyNumberFormat="1" applyFont="1" applyFill="1" applyBorder="1" applyAlignment="1">
      <alignment horizontal="right"/>
    </xf>
    <xf numFmtId="3" fontId="21" fillId="2" borderId="85" xfId="0" applyNumberFormat="1" applyFont="1" applyFill="1" applyBorder="1" applyAlignment="1">
      <alignment horizontal="right"/>
    </xf>
    <xf numFmtId="3" fontId="21" fillId="2" borderId="86" xfId="0" applyNumberFormat="1" applyFont="1" applyFill="1" applyBorder="1" applyAlignment="1">
      <alignment horizontal="right"/>
    </xf>
    <xf numFmtId="165" fontId="20" fillId="2" borderId="43" xfId="0" applyNumberFormat="1" applyFont="1" applyFill="1" applyBorder="1" applyAlignment="1"/>
    <xf numFmtId="0" fontId="24" fillId="0" borderId="0" xfId="1" applyFont="1" applyAlignment="1">
      <alignment horizontal="center"/>
    </xf>
    <xf numFmtId="0" fontId="24" fillId="0" borderId="0" xfId="1" applyFont="1" applyAlignment="1">
      <alignment horizontal="center" vertical="top"/>
    </xf>
    <xf numFmtId="0" fontId="36" fillId="0" borderId="0" xfId="1" applyAlignment="1">
      <alignment horizontal="center" vertical="top"/>
    </xf>
    <xf numFmtId="0" fontId="24" fillId="0" borderId="0" xfId="0" applyFont="1" applyAlignment="1">
      <alignment horizontal="center"/>
    </xf>
    <xf numFmtId="0" fontId="8" fillId="0" borderId="0" xfId="1" applyFont="1"/>
    <xf numFmtId="0" fontId="41" fillId="0" borderId="0" xfId="1" applyFont="1"/>
    <xf numFmtId="0" fontId="8" fillId="0" borderId="0" xfId="1" applyFont="1" applyAlignment="1">
      <alignment horizontal="center"/>
    </xf>
    <xf numFmtId="37" fontId="24" fillId="0" borderId="0" xfId="1" applyNumberFormat="1" applyFont="1" applyAlignment="1">
      <alignment horizontal="center" vertical="top"/>
    </xf>
    <xf numFmtId="3" fontId="8" fillId="0" borderId="0" xfId="1" applyNumberFormat="1" applyFont="1" applyAlignment="1">
      <alignment horizontal="center"/>
    </xf>
    <xf numFmtId="0" fontId="39" fillId="0" borderId="0" xfId="1" applyFont="1"/>
    <xf numFmtId="3" fontId="24" fillId="0" borderId="0" xfId="1" applyNumberFormat="1" applyFont="1" applyAlignment="1">
      <alignment horizontal="center"/>
    </xf>
    <xf numFmtId="1" fontId="24" fillId="0" borderId="0" xfId="0" applyNumberFormat="1" applyFont="1" applyAlignment="1">
      <alignment horizontal="center"/>
    </xf>
    <xf numFmtId="165" fontId="20" fillId="2" borderId="92" xfId="0" applyNumberFormat="1" applyFont="1" applyFill="1" applyBorder="1" applyAlignment="1"/>
    <xf numFmtId="3" fontId="40" fillId="0" borderId="0" xfId="3" applyNumberFormat="1" applyFont="1" applyAlignment="1"/>
    <xf numFmtId="3" fontId="2" fillId="0" borderId="0" xfId="3" applyNumberFormat="1" applyFont="1" applyAlignment="1"/>
    <xf numFmtId="1" fontId="14" fillId="0" borderId="51" xfId="3" applyNumberFormat="1" applyFont="1" applyBorder="1" applyAlignment="1">
      <alignment horizontal="right"/>
    </xf>
    <xf numFmtId="164" fontId="14" fillId="0" borderId="52" xfId="3" applyNumberFormat="1" applyFont="1" applyBorder="1" applyAlignment="1"/>
    <xf numFmtId="37" fontId="2" fillId="0" borderId="23" xfId="3" applyNumberFormat="1" applyFont="1" applyBorder="1" applyAlignment="1">
      <alignment horizontal="right"/>
    </xf>
    <xf numFmtId="37" fontId="2" fillId="0" borderId="22" xfId="3" applyNumberFormat="1" applyFont="1" applyBorder="1" applyAlignment="1"/>
    <xf numFmtId="37" fontId="2" fillId="0" borderId="90" xfId="3" applyNumberFormat="1" applyFont="1" applyBorder="1" applyAlignment="1">
      <alignment horizontal="right"/>
    </xf>
    <xf numFmtId="37" fontId="2" fillId="0" borderId="90" xfId="3" applyNumberFormat="1" applyFont="1" applyBorder="1" applyAlignment="1"/>
    <xf numFmtId="37" fontId="2" fillId="0" borderId="51" xfId="3" applyNumberFormat="1" applyFont="1" applyBorder="1" applyAlignment="1">
      <alignment horizontal="right"/>
    </xf>
    <xf numFmtId="37" fontId="2" fillId="0" borderId="51" xfId="3" applyNumberFormat="1" applyFont="1" applyBorder="1" applyAlignment="1"/>
    <xf numFmtId="3" fontId="14" fillId="0" borderId="52" xfId="3" applyNumberFormat="1" applyFont="1" applyBorder="1" applyAlignment="1"/>
    <xf numFmtId="37" fontId="14" fillId="0" borderId="98" xfId="3" applyNumberFormat="1" applyFont="1" applyBorder="1" applyAlignment="1">
      <alignment horizontal="right"/>
    </xf>
    <xf numFmtId="37" fontId="14" fillId="0" borderId="98" xfId="3" applyNumberFormat="1" applyFont="1" applyBorder="1" applyAlignment="1"/>
    <xf numFmtId="37" fontId="2" fillId="0" borderId="23" xfId="3" applyNumberFormat="1" applyFont="1" applyBorder="1" applyAlignment="1"/>
    <xf numFmtId="37" fontId="2" fillId="0" borderId="23" xfId="3" applyNumberFormat="1" applyFont="1" applyFill="1" applyBorder="1" applyAlignment="1"/>
    <xf numFmtId="37" fontId="2" fillId="0" borderId="22" xfId="3" applyNumberFormat="1" applyFont="1" applyFill="1" applyBorder="1" applyAlignment="1"/>
    <xf numFmtId="37" fontId="14" fillId="0" borderId="91" xfId="3" applyNumberFormat="1" applyFont="1" applyFill="1" applyBorder="1" applyAlignment="1">
      <alignment horizontal="right"/>
    </xf>
    <xf numFmtId="37" fontId="2" fillId="0" borderId="91" xfId="3" applyNumberFormat="1" applyFont="1" applyFill="1" applyBorder="1" applyAlignment="1"/>
    <xf numFmtId="0" fontId="2" fillId="0" borderId="20" xfId="3" applyNumberFormat="1" applyFont="1" applyBorder="1" applyAlignment="1">
      <alignment horizontal="left" indent="4"/>
    </xf>
    <xf numFmtId="0" fontId="36" fillId="0" borderId="46" xfId="3" applyNumberFormat="1" applyBorder="1" applyAlignment="1">
      <alignment horizontal="left" indent="4"/>
    </xf>
    <xf numFmtId="37" fontId="2" fillId="0" borderId="99" xfId="3" applyNumberFormat="1" applyFont="1" applyFill="1" applyBorder="1" applyAlignment="1"/>
    <xf numFmtId="37" fontId="14" fillId="0" borderId="10" xfId="3" applyNumberFormat="1" applyFont="1" applyFill="1" applyBorder="1" applyAlignment="1"/>
    <xf numFmtId="37" fontId="2" fillId="0" borderId="10" xfId="3" applyNumberFormat="1" applyFont="1" applyBorder="1" applyAlignment="1"/>
    <xf numFmtId="165" fontId="2" fillId="0" borderId="0" xfId="3" applyNumberFormat="1" applyFont="1" applyAlignment="1"/>
    <xf numFmtId="3" fontId="44" fillId="0" borderId="0" xfId="3" applyNumberFormat="1" applyFont="1" applyAlignment="1"/>
    <xf numFmtId="3" fontId="14" fillId="0" borderId="0" xfId="3" applyNumberFormat="1" applyFont="1" applyAlignment="1">
      <alignment horizontal="centerContinuous"/>
    </xf>
    <xf numFmtId="165" fontId="14" fillId="0" borderId="0" xfId="3" applyNumberFormat="1" applyFont="1" applyAlignment="1">
      <alignment horizontal="centerContinuous"/>
    </xf>
    <xf numFmtId="0" fontId="2" fillId="0" borderId="15" xfId="3" applyNumberFormat="1" applyFont="1" applyBorder="1" applyAlignment="1">
      <alignment horizontal="right"/>
    </xf>
    <xf numFmtId="0" fontId="2" fillId="0" borderId="16" xfId="3" applyNumberFormat="1" applyFont="1" applyBorder="1" applyAlignment="1">
      <alignment horizontal="center"/>
    </xf>
    <xf numFmtId="0" fontId="2" fillId="0" borderId="16" xfId="3" applyNumberFormat="1" applyFont="1" applyBorder="1" applyAlignment="1">
      <alignment horizontal="right"/>
    </xf>
    <xf numFmtId="0" fontId="2" fillId="0" borderId="15" xfId="3" applyNumberFormat="1" applyFont="1" applyBorder="1" applyAlignment="1">
      <alignment horizontal="center"/>
    </xf>
    <xf numFmtId="0" fontId="2" fillId="0" borderId="27" xfId="3" applyNumberFormat="1" applyFont="1" applyBorder="1" applyAlignment="1">
      <alignment horizontal="right"/>
    </xf>
    <xf numFmtId="0" fontId="2" fillId="0" borderId="20" xfId="3" applyNumberFormat="1" applyFont="1" applyBorder="1" applyAlignment="1"/>
    <xf numFmtId="37" fontId="2" fillId="0" borderId="20" xfId="3" applyNumberFormat="1" applyFont="1" applyBorder="1" applyAlignment="1">
      <alignment horizontal="center"/>
    </xf>
    <xf numFmtId="37" fontId="2" fillId="0" borderId="21" xfId="3" applyNumberFormat="1" applyFont="1" applyBorder="1" applyAlignment="1">
      <alignment horizontal="center"/>
    </xf>
    <xf numFmtId="37" fontId="2" fillId="0" borderId="21" xfId="3" applyNumberFormat="1" applyFont="1" applyBorder="1" applyAlignment="1"/>
    <xf numFmtId="3" fontId="2" fillId="0" borderId="22" xfId="3" applyNumberFormat="1" applyFont="1" applyBorder="1" applyAlignment="1"/>
    <xf numFmtId="3" fontId="2" fillId="0" borderId="21" xfId="3" applyNumberFormat="1" applyFont="1" applyBorder="1" applyAlignment="1"/>
    <xf numFmtId="0" fontId="2" fillId="0" borderId="13" xfId="3" applyNumberFormat="1" applyFont="1" applyBorder="1" applyAlignment="1"/>
    <xf numFmtId="0" fontId="14" fillId="0" borderId="4" xfId="3" applyNumberFormat="1" applyFont="1" applyBorder="1" applyAlignment="1"/>
    <xf numFmtId="37" fontId="14" fillId="0" borderId="31" xfId="3" applyNumberFormat="1" applyFont="1" applyBorder="1" applyAlignment="1">
      <alignment horizontal="center"/>
    </xf>
    <xf numFmtId="37" fontId="14" fillId="0" borderId="4" xfId="3" applyNumberFormat="1" applyFont="1" applyBorder="1" applyAlignment="1">
      <alignment horizontal="center"/>
    </xf>
    <xf numFmtId="164" fontId="14" fillId="0" borderId="4" xfId="3" applyNumberFormat="1" applyFont="1" applyBorder="1" applyAlignment="1"/>
    <xf numFmtId="164" fontId="14" fillId="0" borderId="11" xfId="3" applyNumberFormat="1" applyFont="1" applyBorder="1" applyAlignment="1"/>
    <xf numFmtId="0" fontId="2" fillId="0" borderId="24" xfId="3" applyNumberFormat="1" applyFont="1" applyBorder="1" applyAlignment="1"/>
    <xf numFmtId="37" fontId="2" fillId="0" borderId="3" xfId="3" applyNumberFormat="1" applyFont="1" applyBorder="1" applyAlignment="1">
      <alignment horizontal="center"/>
    </xf>
    <xf numFmtId="37" fontId="2" fillId="0" borderId="0" xfId="3" applyNumberFormat="1" applyFont="1" applyAlignment="1">
      <alignment horizontal="center"/>
    </xf>
    <xf numFmtId="37" fontId="2" fillId="0" borderId="3" xfId="3" applyNumberFormat="1" applyFont="1" applyBorder="1" applyAlignment="1"/>
    <xf numFmtId="37" fontId="2" fillId="0" borderId="0" xfId="3" applyNumberFormat="1" applyFont="1" applyAlignment="1"/>
    <xf numFmtId="37" fontId="2" fillId="0" borderId="0" xfId="3" applyNumberFormat="1" applyFont="1" applyBorder="1" applyAlignment="1"/>
    <xf numFmtId="37" fontId="2" fillId="0" borderId="2" xfId="3" applyNumberFormat="1" applyFont="1" applyBorder="1" applyAlignment="1"/>
    <xf numFmtId="37" fontId="2" fillId="0" borderId="13" xfId="3" applyNumberFormat="1" applyFont="1" applyBorder="1" applyAlignment="1">
      <alignment horizontal="center"/>
    </xf>
    <xf numFmtId="37" fontId="2" fillId="0" borderId="4" xfId="3" applyNumberFormat="1" applyFont="1" applyBorder="1" applyAlignment="1">
      <alignment horizontal="center"/>
    </xf>
    <xf numFmtId="3" fontId="2" fillId="0" borderId="4" xfId="3" applyNumberFormat="1" applyFont="1" applyBorder="1" applyAlignment="1"/>
    <xf numFmtId="37" fontId="2" fillId="0" borderId="13" xfId="3" applyNumberFormat="1" applyFont="1" applyBorder="1" applyAlignment="1"/>
    <xf numFmtId="37" fontId="2" fillId="0" borderId="4" xfId="3" applyNumberFormat="1" applyFont="1" applyBorder="1" applyAlignment="1"/>
    <xf numFmtId="37" fontId="2" fillId="0" borderId="13" xfId="3" applyNumberFormat="1" applyFont="1" applyFill="1" applyBorder="1" applyAlignment="1"/>
    <xf numFmtId="37" fontId="2" fillId="0" borderId="4" xfId="3" applyNumberFormat="1" applyFont="1" applyFill="1" applyBorder="1" applyAlignment="1">
      <alignment horizontal="center"/>
    </xf>
    <xf numFmtId="37" fontId="2" fillId="0" borderId="4" xfId="3" applyNumberFormat="1" applyFont="1" applyFill="1" applyBorder="1" applyAlignment="1"/>
    <xf numFmtId="37" fontId="2" fillId="0" borderId="11" xfId="3" applyNumberFormat="1" applyFont="1" applyBorder="1" applyAlignment="1"/>
    <xf numFmtId="37" fontId="2" fillId="0" borderId="20" xfId="3" applyNumberFormat="1" applyFont="1" applyBorder="1" applyAlignment="1"/>
    <xf numFmtId="0" fontId="2" fillId="0" borderId="58" xfId="3" applyNumberFormat="1" applyFont="1" applyBorder="1" applyAlignment="1"/>
    <xf numFmtId="0" fontId="2" fillId="0" borderId="21" xfId="3" applyNumberFormat="1" applyFont="1" applyBorder="1" applyAlignment="1">
      <alignment horizontal="fill"/>
    </xf>
    <xf numFmtId="0" fontId="2" fillId="0" borderId="21" xfId="3" applyNumberFormat="1" applyFont="1" applyBorder="1" applyAlignment="1"/>
    <xf numFmtId="0" fontId="2" fillId="0" borderId="4" xfId="3" applyNumberFormat="1" applyFont="1" applyBorder="1" applyAlignment="1">
      <alignment horizontal="fill"/>
    </xf>
    <xf numFmtId="0" fontId="2" fillId="0" borderId="4" xfId="3" applyNumberFormat="1" applyFont="1" applyBorder="1" applyAlignment="1"/>
    <xf numFmtId="3" fontId="2" fillId="0" borderId="0" xfId="3" applyNumberFormat="1" applyFont="1" applyAlignment="1">
      <alignment horizontal="fill"/>
    </xf>
    <xf numFmtId="3" fontId="42" fillId="0" borderId="0" xfId="3" applyNumberFormat="1" applyFont="1" applyAlignment="1"/>
    <xf numFmtId="3" fontId="2" fillId="3" borderId="0" xfId="3" applyNumberFormat="1" applyFont="1" applyFill="1" applyAlignment="1"/>
    <xf numFmtId="165" fontId="2" fillId="3" borderId="0" xfId="3" applyNumberFormat="1" applyFont="1" applyFill="1" applyAlignment="1"/>
    <xf numFmtId="165" fontId="2" fillId="0" borderId="0" xfId="3" applyNumberFormat="1" applyFont="1" applyFill="1" applyAlignment="1"/>
    <xf numFmtId="165" fontId="36" fillId="0" borderId="0" xfId="3" applyNumberFormat="1" applyFont="1" applyFill="1" applyAlignment="1">
      <alignment horizontal="centerContinuous"/>
    </xf>
    <xf numFmtId="0" fontId="43" fillId="0" borderId="0" xfId="3" applyFont="1" applyFill="1" applyBorder="1" applyAlignment="1">
      <alignment vertical="top" wrapText="1"/>
    </xf>
    <xf numFmtId="0" fontId="47" fillId="3" borderId="0" xfId="3" applyFont="1" applyFill="1" applyAlignment="1">
      <alignment vertical="top" wrapText="1"/>
    </xf>
    <xf numFmtId="0" fontId="36" fillId="0" borderId="0" xfId="3" applyFont="1" applyFill="1" applyBorder="1" applyAlignment="1">
      <alignment vertical="top" wrapText="1"/>
    </xf>
    <xf numFmtId="3" fontId="43" fillId="3" borderId="0" xfId="3" applyNumberFormat="1" applyFont="1" applyFill="1" applyAlignment="1">
      <alignment wrapText="1"/>
    </xf>
    <xf numFmtId="0" fontId="36" fillId="3" borderId="0" xfId="3" applyFont="1" applyFill="1" applyAlignment="1">
      <alignment wrapText="1"/>
    </xf>
    <xf numFmtId="0" fontId="36" fillId="0" borderId="0" xfId="3" applyFont="1" applyFill="1" applyAlignment="1">
      <alignment wrapText="1"/>
    </xf>
    <xf numFmtId="165" fontId="48" fillId="0" borderId="0" xfId="3" applyNumberFormat="1" applyFont="1" applyFill="1" applyAlignment="1"/>
    <xf numFmtId="165" fontId="48" fillId="0" borderId="0" xfId="3" applyNumberFormat="1" applyFont="1" applyAlignment="1"/>
    <xf numFmtId="0" fontId="2" fillId="0" borderId="28" xfId="3" applyNumberFormat="1" applyFont="1" applyBorder="1" applyAlignment="1">
      <alignment horizontal="left" indent="2"/>
    </xf>
    <xf numFmtId="0" fontId="36" fillId="0" borderId="46" xfId="3" applyNumberFormat="1" applyBorder="1" applyAlignment="1">
      <alignment horizontal="left" indent="2"/>
    </xf>
    <xf numFmtId="0" fontId="2" fillId="0" borderId="46" xfId="3" applyNumberFormat="1" applyFont="1" applyBorder="1" applyAlignment="1">
      <alignment horizontal="left" indent="2"/>
    </xf>
    <xf numFmtId="0" fontId="2" fillId="0" borderId="28" xfId="3" applyNumberFormat="1" applyFont="1" applyBorder="1" applyAlignment="1">
      <alignment horizontal="left" indent="4"/>
    </xf>
    <xf numFmtId="0" fontId="14" fillId="0" borderId="28" xfId="3" applyNumberFormat="1" applyFont="1" applyBorder="1" applyAlignment="1">
      <alignment horizontal="left"/>
    </xf>
    <xf numFmtId="0" fontId="14" fillId="0" borderId="46" xfId="3" applyNumberFormat="1" applyFont="1" applyBorder="1" applyAlignment="1">
      <alignment horizontal="left"/>
    </xf>
    <xf numFmtId="37" fontId="14" fillId="0" borderId="23" xfId="3" applyNumberFormat="1" applyFont="1" applyFill="1" applyBorder="1" applyAlignment="1">
      <alignment horizontal="right"/>
    </xf>
    <xf numFmtId="37" fontId="14" fillId="0" borderId="22" xfId="3" applyNumberFormat="1" applyFont="1" applyFill="1" applyBorder="1" applyAlignment="1">
      <alignment horizontal="right"/>
    </xf>
    <xf numFmtId="0" fontId="0" fillId="0" borderId="0" xfId="0"/>
    <xf numFmtId="0" fontId="36" fillId="0" borderId="46" xfId="3" applyNumberFormat="1" applyBorder="1" applyAlignment="1">
      <alignment horizontal="left" indent="4"/>
    </xf>
    <xf numFmtId="0" fontId="2" fillId="0" borderId="28" xfId="3" applyNumberFormat="1" applyFont="1" applyBorder="1" applyAlignment="1">
      <alignment horizontal="left" indent="2"/>
    </xf>
    <xf numFmtId="165" fontId="6" fillId="2" borderId="100" xfId="0" applyNumberFormat="1" applyFont="1" applyFill="1" applyBorder="1" applyAlignment="1"/>
    <xf numFmtId="165" fontId="6" fillId="2" borderId="101" xfId="0" applyNumberFormat="1" applyFont="1" applyFill="1" applyBorder="1" applyAlignment="1"/>
    <xf numFmtId="165" fontId="6" fillId="2" borderId="101" xfId="0" applyNumberFormat="1" applyFont="1" applyFill="1" applyBorder="1" applyAlignment="1">
      <alignment horizontal="left"/>
    </xf>
    <xf numFmtId="165" fontId="8" fillId="0" borderId="101" xfId="0" applyNumberFormat="1" applyFont="1" applyBorder="1"/>
    <xf numFmtId="165" fontId="8" fillId="0" borderId="101" xfId="0" applyNumberFormat="1" applyFont="1" applyFill="1" applyBorder="1"/>
    <xf numFmtId="165" fontId="21" fillId="2" borderId="22" xfId="0" applyNumberFormat="1" applyFont="1" applyFill="1" applyBorder="1" applyAlignment="1"/>
    <xf numFmtId="37" fontId="6" fillId="2" borderId="20" xfId="0" applyNumberFormat="1" applyFont="1" applyFill="1" applyBorder="1" applyAlignment="1"/>
    <xf numFmtId="37" fontId="6" fillId="2" borderId="3" xfId="0" applyNumberFormat="1" applyFont="1" applyFill="1" applyBorder="1" applyAlignment="1"/>
    <xf numFmtId="37" fontId="6" fillId="2" borderId="0" xfId="0" applyNumberFormat="1" applyFont="1" applyFill="1" applyBorder="1" applyAlignment="1"/>
    <xf numFmtId="37" fontId="6" fillId="2" borderId="21" xfId="0" applyNumberFormat="1" applyFont="1" applyFill="1" applyBorder="1" applyAlignment="1"/>
    <xf numFmtId="165" fontId="2" fillId="0" borderId="0" xfId="0" applyNumberFormat="1" applyFont="1"/>
    <xf numFmtId="37" fontId="6" fillId="2" borderId="22" xfId="0" applyNumberFormat="1" applyFont="1" applyFill="1" applyBorder="1" applyAlignment="1"/>
    <xf numFmtId="37" fontId="6" fillId="2" borderId="2" xfId="0" applyNumberFormat="1" applyFont="1" applyFill="1" applyBorder="1" applyAlignment="1"/>
    <xf numFmtId="37" fontId="6" fillId="0" borderId="21" xfId="0" applyNumberFormat="1" applyFont="1" applyFill="1" applyBorder="1" applyAlignment="1"/>
    <xf numFmtId="37" fontId="6" fillId="0" borderId="20" xfId="0" applyNumberFormat="1" applyFont="1" applyFill="1" applyBorder="1" applyAlignment="1"/>
    <xf numFmtId="37" fontId="6" fillId="0" borderId="22" xfId="0" applyNumberFormat="1" applyFont="1" applyFill="1" applyBorder="1" applyAlignment="1"/>
    <xf numFmtId="37" fontId="6" fillId="2" borderId="62" xfId="0" applyNumberFormat="1" applyFont="1" applyFill="1" applyBorder="1" applyAlignment="1"/>
    <xf numFmtId="37" fontId="6" fillId="2" borderId="71" xfId="0" applyNumberFormat="1" applyFont="1" applyFill="1" applyBorder="1" applyAlignment="1"/>
    <xf numFmtId="37" fontId="6" fillId="2" borderId="69" xfId="0" applyNumberFormat="1" applyFont="1" applyFill="1" applyBorder="1" applyAlignment="1"/>
    <xf numFmtId="37" fontId="6" fillId="2" borderId="72" xfId="0" applyNumberFormat="1" applyFont="1" applyFill="1" applyBorder="1" applyAlignment="1"/>
    <xf numFmtId="37" fontId="6" fillId="2" borderId="70" xfId="0" applyNumberFormat="1" applyFont="1" applyFill="1" applyBorder="1" applyAlignment="1"/>
    <xf numFmtId="37" fontId="6" fillId="2" borderId="81" xfId="0" applyNumberFormat="1" applyFont="1" applyFill="1" applyBorder="1" applyAlignment="1"/>
    <xf numFmtId="37" fontId="6" fillId="2" borderId="66" xfId="0" applyNumberFormat="1" applyFont="1" applyFill="1" applyBorder="1" applyAlignment="1"/>
    <xf numFmtId="37" fontId="6" fillId="2" borderId="67" xfId="0" applyNumberFormat="1" applyFont="1" applyFill="1" applyBorder="1" applyAlignment="1"/>
    <xf numFmtId="37" fontId="6" fillId="2" borderId="82" xfId="0" applyNumberFormat="1" applyFont="1" applyFill="1" applyBorder="1" applyAlignment="1"/>
    <xf numFmtId="37" fontId="6" fillId="2" borderId="65" xfId="0" applyNumberFormat="1" applyFont="1" applyFill="1" applyBorder="1" applyAlignment="1"/>
    <xf numFmtId="37" fontId="14" fillId="0" borderId="51" xfId="3" applyNumberFormat="1" applyFont="1" applyBorder="1" applyAlignment="1"/>
    <xf numFmtId="0" fontId="2" fillId="0" borderId="104" xfId="3" applyNumberFormat="1" applyFont="1" applyBorder="1" applyAlignment="1">
      <alignment horizontal="left" indent="2"/>
    </xf>
    <xf numFmtId="165" fontId="2" fillId="0" borderId="0" xfId="3" applyNumberFormat="1" applyFont="1" applyBorder="1" applyAlignment="1"/>
    <xf numFmtId="165" fontId="1" fillId="0" borderId="0" xfId="3" applyNumberFormat="1" applyFont="1" applyAlignment="1"/>
    <xf numFmtId="165" fontId="1" fillId="0" borderId="0" xfId="3" applyNumberFormat="1" applyFont="1" applyFill="1" applyAlignment="1"/>
    <xf numFmtId="0" fontId="36" fillId="0" borderId="0" xfId="3"/>
    <xf numFmtId="165" fontId="2" fillId="0" borderId="0" xfId="3" applyNumberFormat="1" applyFont="1" applyAlignment="1"/>
    <xf numFmtId="0" fontId="9" fillId="0" borderId="0" xfId="3" applyFont="1"/>
    <xf numFmtId="0" fontId="2" fillId="0" borderId="6" xfId="3" applyNumberFormat="1" applyFont="1" applyBorder="1" applyAlignment="1"/>
    <xf numFmtId="0" fontId="30" fillId="0" borderId="0" xfId="1" applyFont="1" applyBorder="1" applyAlignment="1">
      <alignment horizontal="center" vertical="top"/>
    </xf>
    <xf numFmtId="0" fontId="36" fillId="0" borderId="0" xfId="1" applyBorder="1" applyAlignment="1">
      <alignment horizontal="center" vertical="top"/>
    </xf>
    <xf numFmtId="0" fontId="2" fillId="0" borderId="6" xfId="3" applyNumberFormat="1" applyFont="1" applyBorder="1" applyAlignment="1"/>
    <xf numFmtId="0" fontId="36" fillId="0" borderId="0" xfId="1" applyBorder="1" applyAlignment="1">
      <alignment horizontal="center"/>
    </xf>
    <xf numFmtId="165" fontId="40" fillId="0" borderId="0" xfId="3" applyNumberFormat="1" applyFont="1" applyAlignment="1"/>
    <xf numFmtId="0" fontId="14" fillId="0" borderId="15" xfId="3" applyNumberFormat="1" applyFont="1" applyBorder="1" applyAlignment="1">
      <alignment horizontal="right"/>
    </xf>
    <xf numFmtId="0" fontId="14" fillId="0" borderId="16" xfId="3" applyNumberFormat="1" applyFont="1" applyBorder="1" applyAlignment="1">
      <alignment horizontal="right"/>
    </xf>
    <xf numFmtId="0" fontId="14" fillId="0" borderId="26" xfId="3" applyNumberFormat="1" applyFont="1" applyBorder="1" applyAlignment="1">
      <alignment horizontal="center"/>
    </xf>
    <xf numFmtId="0" fontId="14" fillId="0" borderId="16" xfId="3" applyNumberFormat="1" applyFont="1" applyBorder="1" applyAlignment="1">
      <alignment horizontal="center"/>
    </xf>
    <xf numFmtId="0" fontId="14" fillId="0" borderId="27" xfId="3" applyNumberFormat="1" applyFont="1" applyBorder="1" applyAlignment="1">
      <alignment horizontal="right"/>
    </xf>
    <xf numFmtId="0" fontId="14" fillId="0" borderId="6" xfId="3" applyNumberFormat="1" applyFont="1" applyBorder="1" applyAlignment="1">
      <alignment horizontal="left" indent="3"/>
    </xf>
    <xf numFmtId="37" fontId="14" fillId="0" borderId="13" xfId="3" applyNumberFormat="1" applyFont="1" applyBorder="1" applyAlignment="1"/>
    <xf numFmtId="37" fontId="14" fillId="0" borderId="4" xfId="3" applyNumberFormat="1" applyFont="1" applyBorder="1" applyAlignment="1"/>
    <xf numFmtId="5" fontId="14" fillId="0" borderId="4" xfId="3" applyNumberFormat="1" applyFont="1" applyBorder="1" applyAlignment="1"/>
    <xf numFmtId="5" fontId="14" fillId="0" borderId="7" xfId="3" applyNumberFormat="1" applyFont="1" applyBorder="1" applyAlignment="1"/>
    <xf numFmtId="5" fontId="14" fillId="0" borderId="10" xfId="3" applyNumberFormat="1" applyFont="1" applyBorder="1" applyAlignment="1"/>
    <xf numFmtId="37" fontId="14" fillId="0" borderId="6" xfId="3" applyNumberFormat="1" applyFont="1" applyBorder="1" applyAlignment="1"/>
    <xf numFmtId="37" fontId="14" fillId="0" borderId="7" xfId="3" applyNumberFormat="1" applyFont="1" applyBorder="1" applyAlignment="1"/>
    <xf numFmtId="5" fontId="14" fillId="0" borderId="11" xfId="3" applyNumberFormat="1" applyFont="1" applyBorder="1" applyAlignment="1"/>
    <xf numFmtId="37" fontId="2" fillId="0" borderId="6" xfId="3" applyNumberFormat="1" applyFont="1" applyBorder="1" applyAlignment="1"/>
    <xf numFmtId="37" fontId="2" fillId="0" borderId="7" xfId="3" applyNumberFormat="1" applyFont="1" applyBorder="1" applyAlignment="1"/>
    <xf numFmtId="37" fontId="2" fillId="0" borderId="29" xfId="3" applyNumberFormat="1" applyFont="1" applyBorder="1" applyAlignment="1"/>
    <xf numFmtId="37" fontId="2" fillId="0" borderId="8" xfId="3" applyNumberFormat="1" applyFont="1" applyBorder="1" applyAlignment="1"/>
    <xf numFmtId="5" fontId="2" fillId="0" borderId="4" xfId="3" applyNumberFormat="1" applyFont="1" applyBorder="1" applyAlignment="1"/>
    <xf numFmtId="5" fontId="2" fillId="0" borderId="10" xfId="3" applyNumberFormat="1" applyFont="1" applyBorder="1" applyAlignment="1"/>
    <xf numFmtId="5" fontId="2" fillId="0" borderId="11" xfId="3" applyNumberFormat="1" applyFont="1" applyBorder="1" applyAlignment="1"/>
    <xf numFmtId="165" fontId="42" fillId="0" borderId="0" xfId="3" applyNumberFormat="1" applyFont="1" applyAlignment="1"/>
    <xf numFmtId="165" fontId="1" fillId="0" borderId="0" xfId="3" applyNumberFormat="1" applyFont="1" applyBorder="1"/>
    <xf numFmtId="0" fontId="38" fillId="0" borderId="0" xfId="3" applyFont="1"/>
    <xf numFmtId="0" fontId="2" fillId="0" borderId="105" xfId="3" applyNumberFormat="1" applyFont="1" applyBorder="1" applyAlignment="1">
      <alignment horizontal="left" wrapText="1" readingOrder="1"/>
    </xf>
    <xf numFmtId="165" fontId="8" fillId="0" borderId="0" xfId="3" applyNumberFormat="1" applyFont="1" applyAlignment="1"/>
    <xf numFmtId="0" fontId="2" fillId="0" borderId="87" xfId="3" applyNumberFormat="1" applyFont="1" applyBorder="1" applyAlignment="1"/>
    <xf numFmtId="0" fontId="2" fillId="0" borderId="28" xfId="3" applyNumberFormat="1" applyFont="1" applyBorder="1" applyAlignment="1">
      <alignment horizontal="left" indent="3"/>
    </xf>
    <xf numFmtId="0" fontId="2" fillId="0" borderId="31" xfId="3" applyNumberFormat="1" applyFont="1" applyBorder="1" applyAlignment="1">
      <alignment horizontal="left" indent="3"/>
    </xf>
    <xf numFmtId="0" fontId="49" fillId="0" borderId="0" xfId="3" applyFont="1"/>
    <xf numFmtId="165" fontId="38" fillId="0" borderId="0" xfId="3" applyNumberFormat="1" applyFont="1"/>
    <xf numFmtId="165" fontId="36" fillId="0" borderId="0" xfId="3" applyNumberFormat="1"/>
    <xf numFmtId="37" fontId="6" fillId="2" borderId="1" xfId="3" applyNumberFormat="1" applyFont="1" applyFill="1" applyBorder="1" applyAlignment="1"/>
    <xf numFmtId="37" fontId="6" fillId="2" borderId="54" xfId="3" applyNumberFormat="1" applyFont="1" applyFill="1" applyBorder="1" applyAlignment="1"/>
    <xf numFmtId="37" fontId="6" fillId="2" borderId="116" xfId="3" applyNumberFormat="1" applyFont="1" applyFill="1" applyBorder="1" applyAlignment="1"/>
    <xf numFmtId="37" fontId="6" fillId="2" borderId="117" xfId="3" applyNumberFormat="1" applyFont="1" applyFill="1" applyBorder="1" applyAlignment="1"/>
    <xf numFmtId="37" fontId="6" fillId="2" borderId="118" xfId="3" applyNumberFormat="1" applyFont="1" applyFill="1" applyBorder="1" applyAlignment="1"/>
    <xf numFmtId="37" fontId="6" fillId="2" borderId="119" xfId="3" applyNumberFormat="1" applyFont="1" applyFill="1" applyBorder="1" applyAlignment="1"/>
    <xf numFmtId="0" fontId="22" fillId="2" borderId="85" xfId="3" applyNumberFormat="1" applyFont="1" applyFill="1" applyBorder="1" applyAlignment="1">
      <alignment horizontal="left" indent="5"/>
    </xf>
    <xf numFmtId="37" fontId="22" fillId="2" borderId="120" xfId="3" applyNumberFormat="1" applyFont="1" applyFill="1" applyBorder="1" applyAlignment="1"/>
    <xf numFmtId="37" fontId="22" fillId="2" borderId="121" xfId="3" applyNumberFormat="1" applyFont="1" applyFill="1" applyBorder="1" applyAlignment="1"/>
    <xf numFmtId="37" fontId="22" fillId="2" borderId="56" xfId="3" applyNumberFormat="1" applyFont="1" applyFill="1" applyBorder="1" applyAlignment="1"/>
    <xf numFmtId="165" fontId="38" fillId="0" borderId="0" xfId="3" applyNumberFormat="1" applyFont="1" applyBorder="1"/>
    <xf numFmtId="0" fontId="6" fillId="2" borderId="122" xfId="3" applyNumberFormat="1" applyFont="1" applyFill="1" applyBorder="1" applyAlignment="1">
      <alignment horizontal="left"/>
    </xf>
    <xf numFmtId="37" fontId="8" fillId="0" borderId="48" xfId="3" applyNumberFormat="1" applyFont="1" applyBorder="1"/>
    <xf numFmtId="37" fontId="8" fillId="0" borderId="123" xfId="3" applyNumberFormat="1" applyFont="1" applyBorder="1"/>
    <xf numFmtId="37" fontId="6" fillId="2" borderId="123" xfId="3" applyNumberFormat="1" applyFont="1" applyFill="1" applyBorder="1" applyAlignment="1"/>
    <xf numFmtId="37" fontId="6" fillId="2" borderId="48" xfId="3" applyNumberFormat="1" applyFont="1" applyFill="1" applyBorder="1" applyAlignment="1"/>
    <xf numFmtId="165" fontId="36" fillId="0" borderId="0" xfId="3" applyNumberFormat="1" applyFont="1"/>
    <xf numFmtId="0" fontId="6" fillId="2" borderId="124" xfId="3" applyNumberFormat="1" applyFont="1" applyFill="1" applyBorder="1" applyAlignment="1">
      <alignment horizontal="left"/>
    </xf>
    <xf numFmtId="37" fontId="8" fillId="0" borderId="125" xfId="3" applyNumberFormat="1" applyFont="1" applyBorder="1"/>
    <xf numFmtId="37" fontId="8" fillId="0" borderId="126" xfId="3" applyNumberFormat="1" applyFont="1" applyBorder="1"/>
    <xf numFmtId="37" fontId="6" fillId="2" borderId="126" xfId="3" applyNumberFormat="1" applyFont="1" applyFill="1" applyBorder="1" applyAlignment="1"/>
    <xf numFmtId="37" fontId="6" fillId="2" borderId="125" xfId="3" applyNumberFormat="1" applyFont="1" applyFill="1" applyBorder="1" applyAlignment="1"/>
    <xf numFmtId="0" fontId="6" fillId="2" borderId="127" xfId="3" applyNumberFormat="1" applyFont="1" applyFill="1" applyBorder="1" applyAlignment="1">
      <alignment horizontal="left"/>
    </xf>
    <xf numFmtId="37" fontId="8" fillId="0" borderId="32" xfId="3" applyNumberFormat="1" applyFont="1" applyBorder="1"/>
    <xf numFmtId="37" fontId="8" fillId="0" borderId="99" xfId="3" applyNumberFormat="1" applyFont="1" applyBorder="1"/>
    <xf numFmtId="37" fontId="6" fillId="2" borderId="99" xfId="3" applyNumberFormat="1" applyFont="1" applyFill="1" applyBorder="1" applyAlignment="1"/>
    <xf numFmtId="37" fontId="6" fillId="2" borderId="32" xfId="3" applyNumberFormat="1" applyFont="1" applyFill="1" applyBorder="1" applyAlignment="1"/>
    <xf numFmtId="0" fontId="22" fillId="2" borderId="128" xfId="3" applyNumberFormat="1" applyFont="1" applyFill="1" applyBorder="1" applyAlignment="1">
      <alignment horizontal="left" indent="5"/>
    </xf>
    <xf numFmtId="37" fontId="23" fillId="0" borderId="7" xfId="3" applyNumberFormat="1" applyFont="1" applyBorder="1"/>
    <xf numFmtId="37" fontId="23" fillId="0" borderId="29" xfId="3" applyNumberFormat="1" applyFont="1" applyBorder="1"/>
    <xf numFmtId="165" fontId="36" fillId="0" borderId="0" xfId="3" applyNumberFormat="1" applyBorder="1"/>
    <xf numFmtId="165" fontId="50" fillId="0" borderId="0" xfId="3" applyNumberFormat="1" applyFont="1"/>
    <xf numFmtId="0" fontId="20" fillId="2" borderId="15" xfId="3" applyNumberFormat="1" applyFont="1" applyFill="1" applyBorder="1" applyAlignment="1">
      <alignment horizontal="right"/>
    </xf>
    <xf numFmtId="0" fontId="20" fillId="2" borderId="16" xfId="3" applyNumberFormat="1" applyFont="1" applyFill="1" applyBorder="1" applyAlignment="1">
      <alignment horizontal="right"/>
    </xf>
    <xf numFmtId="0" fontId="20" fillId="2" borderId="129" xfId="3" applyNumberFormat="1" applyFont="1" applyFill="1" applyBorder="1" applyAlignment="1">
      <alignment horizontal="right"/>
    </xf>
    <xf numFmtId="0" fontId="18" fillId="0" borderId="20" xfId="3" applyNumberFormat="1" applyFont="1" applyFill="1" applyBorder="1" applyAlignment="1">
      <alignment horizontal="left"/>
    </xf>
    <xf numFmtId="37" fontId="18" fillId="2" borderId="20" xfId="3" applyNumberFormat="1" applyFont="1" applyFill="1" applyBorder="1" applyAlignment="1"/>
    <xf numFmtId="37" fontId="18" fillId="2" borderId="21" xfId="3" applyNumberFormat="1" applyFont="1" applyFill="1" applyBorder="1" applyAlignment="1"/>
    <xf numFmtId="5" fontId="18" fillId="2" borderId="130" xfId="3" applyNumberFormat="1" applyFont="1" applyFill="1" applyBorder="1" applyAlignment="1"/>
    <xf numFmtId="0" fontId="18" fillId="2" borderId="20" xfId="3" applyNumberFormat="1" applyFont="1" applyFill="1" applyBorder="1" applyAlignment="1">
      <alignment horizontal="left"/>
    </xf>
    <xf numFmtId="5" fontId="18" fillId="2" borderId="131" xfId="3" applyNumberFormat="1" applyFont="1" applyFill="1" applyBorder="1" applyAlignment="1"/>
    <xf numFmtId="0" fontId="20" fillId="2" borderId="6" xfId="3" applyNumberFormat="1" applyFont="1" applyFill="1" applyBorder="1" applyAlignment="1">
      <alignment horizontal="left"/>
    </xf>
    <xf numFmtId="37" fontId="20" fillId="2" borderId="6" xfId="3" applyNumberFormat="1" applyFont="1" applyFill="1" applyBorder="1" applyAlignment="1"/>
    <xf numFmtId="37" fontId="20" fillId="2" borderId="7" xfId="3" applyNumberFormat="1" applyFont="1" applyFill="1" applyBorder="1" applyAlignment="1"/>
    <xf numFmtId="5" fontId="20" fillId="2" borderId="132" xfId="3" applyNumberFormat="1" applyFont="1" applyFill="1" applyBorder="1" applyAlignment="1"/>
    <xf numFmtId="0" fontId="20" fillId="2" borderId="20" xfId="3" applyNumberFormat="1" applyFont="1" applyFill="1" applyBorder="1" applyAlignment="1">
      <alignment horizontal="left"/>
    </xf>
    <xf numFmtId="4" fontId="18" fillId="2" borderId="20" xfId="3" applyNumberFormat="1" applyFont="1" applyFill="1" applyBorder="1" applyAlignment="1"/>
    <xf numFmtId="164" fontId="20" fillId="2" borderId="21" xfId="3" applyNumberFormat="1" applyFont="1" applyFill="1" applyBorder="1" applyAlignment="1"/>
    <xf numFmtId="4" fontId="2" fillId="0" borderId="20" xfId="3" applyNumberFormat="1" applyFont="1" applyBorder="1" applyAlignment="1"/>
    <xf numFmtId="5" fontId="18" fillId="2" borderId="133" xfId="3" applyNumberFormat="1" applyFont="1" applyFill="1" applyBorder="1" applyAlignment="1"/>
    <xf numFmtId="4" fontId="18" fillId="2" borderId="20" xfId="3" applyNumberFormat="1" applyFont="1" applyFill="1" applyBorder="1" applyAlignment="1">
      <alignment horizontal="right"/>
    </xf>
    <xf numFmtId="0" fontId="20" fillId="2" borderId="40" xfId="3" applyNumberFormat="1" applyFont="1" applyFill="1" applyBorder="1" applyAlignment="1">
      <alignment horizontal="left"/>
    </xf>
    <xf numFmtId="4" fontId="18" fillId="2" borderId="40" xfId="3" applyNumberFormat="1" applyFont="1" applyFill="1" applyBorder="1" applyAlignment="1">
      <alignment horizontal="right"/>
    </xf>
    <xf numFmtId="4" fontId="18" fillId="2" borderId="40" xfId="3" applyNumberFormat="1" applyFont="1" applyFill="1" applyBorder="1" applyAlignment="1"/>
    <xf numFmtId="5" fontId="18" fillId="2" borderId="134" xfId="3" applyNumberFormat="1" applyFont="1" applyFill="1" applyBorder="1" applyAlignment="1"/>
    <xf numFmtId="165" fontId="6" fillId="2" borderId="0" xfId="3" applyNumberFormat="1" applyFont="1" applyFill="1" applyAlignment="1"/>
    <xf numFmtId="165" fontId="34" fillId="0" borderId="0" xfId="3" applyNumberFormat="1" applyFont="1" applyAlignment="1"/>
    <xf numFmtId="4" fontId="20" fillId="2" borderId="41" xfId="3" applyNumberFormat="1" applyFont="1" applyFill="1" applyBorder="1" applyAlignment="1"/>
    <xf numFmtId="0" fontId="2" fillId="0" borderId="0" xfId="3" applyNumberFormat="1" applyFont="1" applyBorder="1" applyAlignment="1"/>
    <xf numFmtId="0" fontId="0" fillId="0" borderId="0" xfId="0" applyAlignment="1">
      <alignment vertical="top" wrapText="1"/>
    </xf>
    <xf numFmtId="0" fontId="43" fillId="3" borderId="0" xfId="3" applyFont="1" applyFill="1" applyBorder="1" applyAlignment="1">
      <alignment vertical="top" wrapText="1"/>
    </xf>
    <xf numFmtId="0" fontId="0" fillId="0" borderId="0" xfId="0"/>
    <xf numFmtId="0" fontId="36" fillId="3" borderId="0" xfId="3" applyFill="1" applyBorder="1" applyAlignment="1">
      <alignment vertical="top" wrapText="1"/>
    </xf>
    <xf numFmtId="0" fontId="2" fillId="0" borderId="57" xfId="0" applyNumberFormat="1" applyFont="1" applyBorder="1" applyAlignment="1"/>
    <xf numFmtId="0" fontId="0" fillId="0" borderId="53" xfId="0" applyNumberFormat="1" applyBorder="1" applyAlignment="1"/>
    <xf numFmtId="0" fontId="2" fillId="0" borderId="59" xfId="3" applyNumberFormat="1" applyFont="1" applyBorder="1" applyAlignment="1">
      <alignment horizontal="center"/>
    </xf>
    <xf numFmtId="0" fontId="2" fillId="0" borderId="60" xfId="3" applyNumberFormat="1" applyFont="1" applyBorder="1" applyAlignment="1">
      <alignment horizontal="center"/>
    </xf>
    <xf numFmtId="0" fontId="2" fillId="0" borderId="21" xfId="3" applyNumberFormat="1" applyFont="1" applyBorder="1" applyAlignment="1">
      <alignment horizontal="left"/>
    </xf>
    <xf numFmtId="0" fontId="2" fillId="0" borderId="22" xfId="3" applyNumberFormat="1" applyFont="1" applyBorder="1" applyAlignment="1">
      <alignment horizontal="left"/>
    </xf>
    <xf numFmtId="0" fontId="2" fillId="0" borderId="7" xfId="3" applyNumberFormat="1" applyFont="1" applyBorder="1" applyAlignment="1">
      <alignment horizontal="left"/>
    </xf>
    <xf numFmtId="0" fontId="2" fillId="0" borderId="8" xfId="3" applyNumberFormat="1" applyFont="1" applyBorder="1" applyAlignment="1">
      <alignment horizontal="left"/>
    </xf>
    <xf numFmtId="3" fontId="43" fillId="3" borderId="0" xfId="3" applyNumberFormat="1" applyFont="1" applyFill="1" applyAlignment="1">
      <alignment vertical="top" wrapText="1"/>
    </xf>
    <xf numFmtId="0" fontId="36" fillId="3" borderId="0" xfId="3" applyFill="1" applyAlignment="1">
      <alignment vertical="top" wrapText="1"/>
    </xf>
    <xf numFmtId="3" fontId="46" fillId="3" borderId="0" xfId="3" applyNumberFormat="1" applyFont="1" applyFill="1" applyAlignment="1">
      <alignment vertical="top" wrapText="1"/>
    </xf>
    <xf numFmtId="0" fontId="47" fillId="3" borderId="0" xfId="3" applyFont="1" applyFill="1" applyAlignment="1">
      <alignment vertical="top" wrapText="1"/>
    </xf>
    <xf numFmtId="3" fontId="45" fillId="3" borderId="0" xfId="3" applyNumberFormat="1" applyFont="1" applyFill="1" applyAlignment="1">
      <alignment horizontal="center"/>
    </xf>
    <xf numFmtId="0" fontId="2" fillId="0" borderId="24" xfId="3" applyNumberFormat="1" applyFont="1" applyBorder="1" applyAlignment="1">
      <alignment horizontal="center" vertical="center" wrapText="1"/>
    </xf>
    <xf numFmtId="0" fontId="36" fillId="0" borderId="25" xfId="3" applyNumberFormat="1" applyFont="1" applyBorder="1" applyAlignment="1">
      <alignment horizontal="center" vertical="center" wrapText="1"/>
    </xf>
    <xf numFmtId="0" fontId="36" fillId="0" borderId="9" xfId="3" applyNumberFormat="1" applyFont="1" applyBorder="1" applyAlignment="1">
      <alignment horizontal="center" vertical="center" wrapText="1"/>
    </xf>
    <xf numFmtId="0" fontId="36" fillId="0" borderId="13" xfId="3" applyNumberFormat="1" applyFont="1" applyBorder="1" applyAlignment="1">
      <alignment horizontal="center" vertical="center" wrapText="1"/>
    </xf>
    <xf numFmtId="0" fontId="36" fillId="0" borderId="4" xfId="3" applyNumberFormat="1" applyFont="1" applyBorder="1" applyAlignment="1">
      <alignment horizontal="center" vertical="center" wrapText="1"/>
    </xf>
    <xf numFmtId="0" fontId="36" fillId="0" borderId="11" xfId="3" applyNumberFormat="1" applyFont="1" applyBorder="1" applyAlignment="1">
      <alignment horizontal="center" vertical="center" wrapText="1"/>
    </xf>
    <xf numFmtId="0" fontId="2" fillId="0" borderId="21" xfId="3" applyNumberFormat="1" applyFont="1" applyBorder="1" applyAlignment="1"/>
    <xf numFmtId="0" fontId="2" fillId="0" borderId="25" xfId="3" applyNumberFormat="1" applyFont="1" applyBorder="1" applyAlignment="1">
      <alignment horizontal="center"/>
    </xf>
    <xf numFmtId="0" fontId="2" fillId="0" borderId="9" xfId="3" applyNumberFormat="1" applyFont="1" applyBorder="1" applyAlignment="1">
      <alignment horizontal="center"/>
    </xf>
    <xf numFmtId="3" fontId="26" fillId="0" borderId="0" xfId="3" applyNumberFormat="1" applyFont="1" applyAlignment="1">
      <alignment horizontal="center"/>
    </xf>
    <xf numFmtId="0" fontId="36" fillId="0" borderId="0" xfId="3" applyNumberFormat="1" applyBorder="1" applyAlignment="1">
      <alignment horizontal="center"/>
    </xf>
    <xf numFmtId="0" fontId="26" fillId="0" borderId="0" xfId="3" applyNumberFormat="1" applyFont="1" applyAlignment="1">
      <alignment horizontal="center"/>
    </xf>
    <xf numFmtId="0" fontId="36" fillId="0" borderId="0" xfId="3" applyNumberFormat="1" applyAlignment="1">
      <alignment horizontal="center"/>
    </xf>
    <xf numFmtId="0" fontId="2" fillId="0" borderId="4" xfId="3" applyNumberFormat="1" applyFont="1" applyBorder="1" applyAlignment="1">
      <alignment horizontal="left"/>
    </xf>
    <xf numFmtId="0" fontId="2" fillId="0" borderId="11" xfId="3" applyNumberFormat="1" applyFont="1" applyBorder="1" applyAlignment="1">
      <alignment horizontal="left"/>
    </xf>
    <xf numFmtId="0" fontId="25" fillId="0" borderId="0" xfId="3" applyNumberFormat="1" applyFont="1" applyAlignment="1">
      <alignment horizontal="center"/>
    </xf>
    <xf numFmtId="0" fontId="14" fillId="0" borderId="24" xfId="3" applyNumberFormat="1" applyFont="1" applyBorder="1" applyAlignment="1"/>
    <xf numFmtId="0" fontId="36" fillId="0" borderId="25" xfId="3" applyNumberFormat="1" applyFont="1" applyBorder="1" applyAlignment="1"/>
    <xf numFmtId="0" fontId="36" fillId="0" borderId="3" xfId="3" applyNumberFormat="1" applyFont="1" applyBorder="1" applyAlignment="1"/>
    <xf numFmtId="0" fontId="36" fillId="0" borderId="0" xfId="3" applyNumberFormat="1" applyFont="1" applyBorder="1" applyAlignment="1"/>
    <xf numFmtId="0" fontId="36" fillId="0" borderId="15" xfId="3" applyNumberFormat="1" applyFont="1" applyBorder="1" applyAlignment="1"/>
    <xf numFmtId="0" fontId="36" fillId="0" borderId="16" xfId="3" applyNumberFormat="1" applyFont="1" applyBorder="1" applyAlignment="1"/>
    <xf numFmtId="0" fontId="2" fillId="0" borderId="24" xfId="3" applyNumberFormat="1" applyFont="1" applyBorder="1" applyAlignment="1">
      <alignment horizontal="center" vertical="center"/>
    </xf>
    <xf numFmtId="0" fontId="36" fillId="0" borderId="25" xfId="3" applyNumberFormat="1" applyFont="1" applyBorder="1" applyAlignment="1">
      <alignment vertical="center"/>
    </xf>
    <xf numFmtId="0" fontId="36" fillId="0" borderId="9" xfId="3" applyNumberFormat="1" applyFont="1" applyBorder="1" applyAlignment="1">
      <alignment vertical="center"/>
    </xf>
    <xf numFmtId="0" fontId="36" fillId="0" borderId="13" xfId="3" applyNumberFormat="1" applyFont="1" applyBorder="1" applyAlignment="1">
      <alignment vertical="center"/>
    </xf>
    <xf numFmtId="0" fontId="36" fillId="0" borderId="4" xfId="3" applyNumberFormat="1" applyFont="1" applyBorder="1" applyAlignment="1">
      <alignment vertical="center"/>
    </xf>
    <xf numFmtId="0" fontId="36" fillId="0" borderId="11" xfId="3" applyNumberFormat="1" applyFont="1" applyBorder="1" applyAlignment="1">
      <alignment vertical="center"/>
    </xf>
    <xf numFmtId="0" fontId="2" fillId="0" borderId="28" xfId="3" applyNumberFormat="1" applyFont="1" applyBorder="1" applyAlignment="1">
      <alignment horizontal="left" indent="4"/>
    </xf>
    <xf numFmtId="0" fontId="2" fillId="0" borderId="46" xfId="3" applyNumberFormat="1" applyFont="1" applyBorder="1" applyAlignment="1">
      <alignment horizontal="left" indent="4"/>
    </xf>
    <xf numFmtId="0" fontId="2" fillId="0" borderId="47" xfId="3" applyNumberFormat="1" applyFont="1" applyBorder="1" applyAlignment="1">
      <alignment horizontal="left" indent="4"/>
    </xf>
    <xf numFmtId="0" fontId="2" fillId="0" borderId="20" xfId="3" applyNumberFormat="1" applyFont="1" applyBorder="1" applyAlignment="1">
      <alignment horizontal="left" indent="4"/>
    </xf>
    <xf numFmtId="0" fontId="36" fillId="0" borderId="21" xfId="3" applyNumberFormat="1" applyBorder="1" applyAlignment="1">
      <alignment horizontal="left" indent="4"/>
    </xf>
    <xf numFmtId="0" fontId="36" fillId="0" borderId="25" xfId="3" applyNumberFormat="1" applyFont="1" applyBorder="1" applyAlignment="1">
      <alignment vertical="center" wrapText="1"/>
    </xf>
    <xf numFmtId="0" fontId="36" fillId="0" borderId="13" xfId="3" applyNumberFormat="1" applyFont="1" applyBorder="1" applyAlignment="1">
      <alignment vertical="center" wrapText="1"/>
    </xf>
    <xf numFmtId="0" fontId="36" fillId="0" borderId="4" xfId="3" applyNumberFormat="1" applyFont="1" applyBorder="1" applyAlignment="1">
      <alignment vertical="center" wrapText="1"/>
    </xf>
    <xf numFmtId="0" fontId="2" fillId="0" borderId="6" xfId="3" applyNumberFormat="1" applyFont="1" applyBorder="1" applyAlignment="1"/>
    <xf numFmtId="0" fontId="36" fillId="0" borderId="7" xfId="3" applyNumberFormat="1" applyBorder="1" applyAlignment="1"/>
    <xf numFmtId="0" fontId="2" fillId="0" borderId="28" xfId="3" applyNumberFormat="1" applyFont="1" applyBorder="1" applyAlignment="1">
      <alignment horizontal="left" indent="2"/>
    </xf>
    <xf numFmtId="0" fontId="36" fillId="0" borderId="46" xfId="3" applyNumberFormat="1" applyBorder="1" applyAlignment="1">
      <alignment horizontal="left" indent="2"/>
    </xf>
    <xf numFmtId="0" fontId="36" fillId="0" borderId="46" xfId="3" applyNumberFormat="1" applyBorder="1" applyAlignment="1">
      <alignment horizontal="left" indent="4"/>
    </xf>
    <xf numFmtId="0" fontId="14" fillId="0" borderId="6" xfId="3" applyNumberFormat="1" applyFont="1" applyBorder="1" applyAlignment="1"/>
    <xf numFmtId="0" fontId="51" fillId="0" borderId="0" xfId="0" applyFont="1" applyAlignment="1">
      <alignment vertical="top" wrapText="1"/>
    </xf>
    <xf numFmtId="0" fontId="35" fillId="0" borderId="0" xfId="0" applyFont="1" applyAlignment="1">
      <alignment vertical="top" wrapText="1"/>
    </xf>
    <xf numFmtId="0" fontId="2" fillId="0" borderId="28" xfId="3" applyNumberFormat="1" applyFont="1" applyFill="1" applyBorder="1" applyAlignment="1">
      <alignment horizontal="left" indent="4"/>
    </xf>
    <xf numFmtId="0" fontId="2" fillId="0" borderId="28" xfId="3" applyNumberFormat="1" applyFont="1" applyBorder="1" applyAlignment="1"/>
    <xf numFmtId="0" fontId="36" fillId="0" borderId="46" xfId="3" applyNumberFormat="1" applyBorder="1" applyAlignment="1"/>
    <xf numFmtId="0" fontId="14" fillId="0" borderId="28" xfId="3" applyNumberFormat="1" applyFont="1" applyBorder="1" applyAlignment="1">
      <alignment horizontal="left"/>
    </xf>
    <xf numFmtId="0" fontId="14" fillId="0" borderId="46" xfId="3" applyNumberFormat="1" applyFont="1" applyBorder="1" applyAlignment="1">
      <alignment horizontal="left"/>
    </xf>
    <xf numFmtId="0" fontId="14" fillId="0" borderId="47" xfId="3" applyNumberFormat="1" applyFont="1" applyBorder="1" applyAlignment="1">
      <alignment horizontal="left"/>
    </xf>
    <xf numFmtId="0" fontId="14" fillId="0" borderId="49" xfId="3" applyNumberFormat="1" applyFont="1" applyBorder="1" applyAlignment="1"/>
    <xf numFmtId="0" fontId="36" fillId="0" borderId="50" xfId="3" applyNumberFormat="1" applyBorder="1" applyAlignment="1"/>
    <xf numFmtId="0" fontId="2" fillId="0" borderId="93" xfId="3" applyNumberFormat="1" applyFont="1" applyBorder="1" applyAlignment="1"/>
    <xf numFmtId="0" fontId="2" fillId="0" borderId="94" xfId="3" applyNumberFormat="1" applyFont="1" applyBorder="1" applyAlignment="1"/>
    <xf numFmtId="0" fontId="2" fillId="0" borderId="102" xfId="3" applyNumberFormat="1" applyFont="1" applyBorder="1" applyAlignment="1"/>
    <xf numFmtId="0" fontId="14" fillId="0" borderId="95" xfId="3" applyNumberFormat="1" applyFont="1" applyBorder="1" applyAlignment="1">
      <alignment horizontal="left" indent="2"/>
    </xf>
    <xf numFmtId="0" fontId="36" fillId="0" borderId="35" xfId="3" applyNumberFormat="1" applyBorder="1" applyAlignment="1">
      <alignment horizontal="left" indent="2"/>
    </xf>
    <xf numFmtId="0" fontId="14" fillId="0" borderId="96" xfId="3" applyNumberFormat="1" applyFont="1" applyBorder="1" applyAlignment="1">
      <alignment horizontal="left" indent="2"/>
    </xf>
    <xf numFmtId="0" fontId="14" fillId="0" borderId="97" xfId="3" applyNumberFormat="1" applyFont="1" applyBorder="1" applyAlignment="1">
      <alignment horizontal="left" indent="2"/>
    </xf>
    <xf numFmtId="0" fontId="14" fillId="0" borderId="103" xfId="3" applyNumberFormat="1" applyFont="1" applyBorder="1" applyAlignment="1">
      <alignment horizontal="left" indent="2"/>
    </xf>
    <xf numFmtId="3" fontId="8" fillId="0" borderId="0" xfId="3" applyNumberFormat="1" applyFont="1" applyAlignment="1">
      <alignment horizontal="center"/>
    </xf>
    <xf numFmtId="3" fontId="8" fillId="0" borderId="2" xfId="3" applyNumberFormat="1" applyFont="1" applyBorder="1" applyAlignment="1">
      <alignment horizontal="center"/>
    </xf>
    <xf numFmtId="3" fontId="8" fillId="0" borderId="16" xfId="3" applyNumberFormat="1" applyFont="1" applyBorder="1" applyAlignment="1">
      <alignment horizontal="center"/>
    </xf>
    <xf numFmtId="3" fontId="8" fillId="0" borderId="27" xfId="3" applyNumberFormat="1" applyFont="1" applyBorder="1" applyAlignment="1">
      <alignment horizontal="center"/>
    </xf>
    <xf numFmtId="165" fontId="14" fillId="0" borderId="6" xfId="3" applyNumberFormat="1" applyFont="1" applyBorder="1" applyAlignment="1">
      <alignment horizontal="center"/>
    </xf>
    <xf numFmtId="165" fontId="14" fillId="0" borderId="7" xfId="3" applyNumberFormat="1" applyFont="1" applyBorder="1" applyAlignment="1">
      <alignment horizontal="center"/>
    </xf>
    <xf numFmtId="165" fontId="14" fillId="0" borderId="8" xfId="3" applyNumberFormat="1" applyFont="1" applyBorder="1" applyAlignment="1">
      <alignment horizontal="center"/>
    </xf>
    <xf numFmtId="165" fontId="14" fillId="0" borderId="5" xfId="3" applyNumberFormat="1" applyFont="1" applyBorder="1" applyAlignment="1">
      <alignment horizontal="center" wrapText="1"/>
    </xf>
    <xf numFmtId="0" fontId="36" fillId="0" borderId="26" xfId="3" applyBorder="1" applyAlignment="1">
      <alignment horizontal="center" wrapText="1"/>
    </xf>
    <xf numFmtId="165" fontId="14" fillId="0" borderId="5" xfId="3" applyNumberFormat="1" applyFont="1" applyBorder="1" applyAlignment="1">
      <alignment horizontal="center"/>
    </xf>
    <xf numFmtId="0" fontId="36" fillId="0" borderId="26" xfId="3" applyBorder="1" applyAlignment="1"/>
    <xf numFmtId="165" fontId="14" fillId="0" borderId="5" xfId="3" applyNumberFormat="1" applyFont="1" applyBorder="1" applyAlignment="1">
      <alignment horizontal="right"/>
    </xf>
    <xf numFmtId="0" fontId="36" fillId="0" borderId="94" xfId="3" applyNumberFormat="1" applyBorder="1" applyAlignment="1"/>
    <xf numFmtId="0" fontId="15" fillId="0" borderId="0" xfId="3" applyNumberFormat="1" applyFont="1" applyAlignment="1"/>
    <xf numFmtId="0" fontId="37" fillId="0" borderId="0" xfId="3" applyNumberFormat="1" applyFont="1" applyAlignment="1"/>
    <xf numFmtId="3" fontId="2" fillId="0" borderId="0" xfId="3" applyNumberFormat="1" applyFont="1" applyAlignment="1">
      <alignment horizontal="center"/>
    </xf>
    <xf numFmtId="0" fontId="33" fillId="0" borderId="0" xfId="1" applyFont="1" applyBorder="1" applyAlignment="1">
      <alignment vertical="top" wrapText="1"/>
    </xf>
    <xf numFmtId="0" fontId="10" fillId="0" borderId="0" xfId="1" applyFont="1" applyBorder="1" applyAlignment="1">
      <alignment vertical="top" wrapText="1"/>
    </xf>
    <xf numFmtId="0" fontId="30" fillId="0" borderId="0" xfId="0" applyFont="1" applyBorder="1" applyAlignment="1">
      <alignment wrapText="1"/>
    </xf>
    <xf numFmtId="0" fontId="0" fillId="0" borderId="0" xfId="0" applyBorder="1" applyAlignment="1">
      <alignment wrapText="1"/>
    </xf>
    <xf numFmtId="0" fontId="24" fillId="0" borderId="0" xfId="1" applyFont="1" applyBorder="1" applyAlignment="1">
      <alignment vertical="top" wrapText="1"/>
    </xf>
    <xf numFmtId="0" fontId="36" fillId="0" borderId="0" xfId="0" applyFont="1" applyAlignment="1">
      <alignment vertical="top" wrapText="1"/>
    </xf>
    <xf numFmtId="0" fontId="24" fillId="0" borderId="0" xfId="0" applyFont="1" applyBorder="1" applyAlignment="1">
      <alignment wrapText="1"/>
    </xf>
    <xf numFmtId="0" fontId="36" fillId="0" borderId="0" xfId="0" applyFont="1" applyBorder="1" applyAlignment="1">
      <alignment wrapText="1"/>
    </xf>
    <xf numFmtId="0" fontId="15" fillId="0" borderId="0" xfId="2" applyFont="1" applyAlignment="1"/>
    <xf numFmtId="0" fontId="37" fillId="0" borderId="0" xfId="1" applyFont="1" applyBorder="1" applyAlignment="1"/>
    <xf numFmtId="0" fontId="14" fillId="0" borderId="0" xfId="2" applyFont="1" applyAlignment="1">
      <alignment horizontal="center"/>
    </xf>
    <xf numFmtId="0" fontId="36" fillId="0" borderId="0" xfId="1" applyBorder="1" applyAlignment="1">
      <alignment horizontal="center"/>
    </xf>
    <xf numFmtId="0" fontId="33" fillId="0" borderId="0" xfId="0" applyFont="1" applyBorder="1" applyAlignment="1">
      <alignment wrapText="1"/>
    </xf>
    <xf numFmtId="0" fontId="10" fillId="0" borderId="0" xfId="0" applyFont="1" applyBorder="1" applyAlignment="1">
      <alignment wrapText="1"/>
    </xf>
    <xf numFmtId="3" fontId="14" fillId="0" borderId="0" xfId="2" applyNumberFormat="1" applyFont="1" applyAlignment="1">
      <alignment horizontal="center"/>
    </xf>
    <xf numFmtId="0" fontId="30" fillId="0" borderId="0" xfId="1" applyFont="1" applyBorder="1" applyAlignment="1">
      <alignment horizontal="center" vertical="top"/>
    </xf>
    <xf numFmtId="0" fontId="36" fillId="0" borderId="0" xfId="1" applyBorder="1" applyAlignment="1">
      <alignment horizontal="center" vertical="top"/>
    </xf>
    <xf numFmtId="0" fontId="30" fillId="0" borderId="0" xfId="1" applyFont="1" applyBorder="1" applyAlignment="1">
      <alignment vertical="top" wrapText="1"/>
    </xf>
    <xf numFmtId="165" fontId="8" fillId="0" borderId="0" xfId="3" applyNumberFormat="1" applyFont="1" applyAlignment="1">
      <alignment horizontal="center"/>
    </xf>
    <xf numFmtId="0" fontId="2" fillId="0" borderId="0" xfId="3" applyFont="1" applyBorder="1" applyAlignment="1">
      <alignment horizontal="center"/>
    </xf>
    <xf numFmtId="3" fontId="15" fillId="0" borderId="0" xfId="3" applyNumberFormat="1" applyFont="1" applyAlignment="1"/>
    <xf numFmtId="0" fontId="37" fillId="0" borderId="0" xfId="3" applyFont="1" applyAlignment="1"/>
    <xf numFmtId="165" fontId="2" fillId="0" borderId="0" xfId="3" applyNumberFormat="1" applyFont="1" applyAlignment="1">
      <alignment horizontal="center"/>
    </xf>
    <xf numFmtId="165" fontId="9" fillId="0" borderId="0" xfId="3" applyNumberFormat="1" applyFont="1" applyAlignment="1">
      <alignment horizontal="center"/>
    </xf>
    <xf numFmtId="0" fontId="2" fillId="0" borderId="0" xfId="3" applyFont="1" applyAlignment="1">
      <alignment horizontal="center"/>
    </xf>
    <xf numFmtId="165" fontId="11" fillId="0" borderId="0" xfId="3" applyNumberFormat="1" applyFont="1" applyAlignment="1">
      <alignment horizontal="center"/>
    </xf>
    <xf numFmtId="165" fontId="2" fillId="0" borderId="4" xfId="3" applyNumberFormat="1" applyFont="1" applyBorder="1" applyAlignment="1">
      <alignment horizontal="center"/>
    </xf>
    <xf numFmtId="0" fontId="14" fillId="0" borderId="24" xfId="3" applyNumberFormat="1" applyFont="1" applyBorder="1" applyAlignment="1">
      <alignment horizontal="center"/>
    </xf>
    <xf numFmtId="0" fontId="14" fillId="0" borderId="3" xfId="3" applyNumberFormat="1" applyFont="1" applyBorder="1" applyAlignment="1">
      <alignment horizontal="center"/>
    </xf>
    <xf numFmtId="0" fontId="14" fillId="0" borderId="15" xfId="3" applyNumberFormat="1" applyFont="1" applyBorder="1" applyAlignment="1">
      <alignment horizontal="center"/>
    </xf>
    <xf numFmtId="0" fontId="14" fillId="0" borderId="24" xfId="3" applyNumberFormat="1" applyFont="1" applyBorder="1" applyAlignment="1">
      <alignment horizontal="center" vertical="center" wrapText="1"/>
    </xf>
    <xf numFmtId="0" fontId="2" fillId="0" borderId="25" xfId="3" applyNumberFormat="1" applyFont="1" applyBorder="1" applyAlignment="1">
      <alignment horizontal="center" vertical="center" wrapText="1"/>
    </xf>
    <xf numFmtId="0" fontId="2" fillId="0" borderId="9" xfId="3" applyNumberFormat="1" applyFont="1" applyBorder="1" applyAlignment="1">
      <alignment horizontal="center" vertical="center" wrapText="1"/>
    </xf>
    <xf numFmtId="0" fontId="2" fillId="0" borderId="3" xfId="3" applyNumberFormat="1" applyFont="1" applyBorder="1" applyAlignment="1">
      <alignment horizontal="center" vertical="center" wrapText="1"/>
    </xf>
    <xf numFmtId="0" fontId="2" fillId="0" borderId="0" xfId="3" applyNumberFormat="1" applyFont="1" applyBorder="1" applyAlignment="1">
      <alignment horizontal="center" vertical="center" wrapText="1"/>
    </xf>
    <xf numFmtId="0" fontId="2" fillId="0" borderId="2" xfId="3" applyNumberFormat="1" applyFont="1" applyBorder="1" applyAlignment="1">
      <alignment horizontal="center" vertical="center" wrapText="1"/>
    </xf>
    <xf numFmtId="0" fontId="14" fillId="0" borderId="24" xfId="3" applyNumberFormat="1" applyFont="1" applyBorder="1" applyAlignment="1">
      <alignment horizontal="center" vertical="center"/>
    </xf>
    <xf numFmtId="0" fontId="2" fillId="0" borderId="25" xfId="3" applyNumberFormat="1" applyFont="1" applyBorder="1" applyAlignment="1">
      <alignment horizontal="center" vertical="center"/>
    </xf>
    <xf numFmtId="0" fontId="2" fillId="0" borderId="9" xfId="3" applyNumberFormat="1" applyFont="1" applyBorder="1" applyAlignment="1">
      <alignment horizontal="center" vertical="center"/>
    </xf>
    <xf numFmtId="0" fontId="2" fillId="0" borderId="3" xfId="3" applyNumberFormat="1" applyFont="1" applyBorder="1" applyAlignment="1">
      <alignment horizontal="center" vertical="center"/>
    </xf>
    <xf numFmtId="0" fontId="2" fillId="0" borderId="0" xfId="3" applyNumberFormat="1" applyFont="1" applyBorder="1" applyAlignment="1">
      <alignment horizontal="center" vertical="center"/>
    </xf>
    <xf numFmtId="0" fontId="2" fillId="0" borderId="2" xfId="3" applyNumberFormat="1" applyFont="1" applyBorder="1" applyAlignment="1">
      <alignment horizontal="center" vertical="center"/>
    </xf>
    <xf numFmtId="0" fontId="14" fillId="0" borderId="5" xfId="3" applyNumberFormat="1" applyFont="1" applyBorder="1" applyAlignment="1">
      <alignment horizontal="center" vertical="center" wrapText="1"/>
    </xf>
    <xf numFmtId="0" fontId="14" fillId="0" borderId="12" xfId="3" applyNumberFormat="1" applyFont="1" applyBorder="1" applyAlignment="1">
      <alignment horizontal="center" vertical="center" wrapText="1"/>
    </xf>
    <xf numFmtId="0" fontId="14" fillId="0" borderId="9" xfId="3" applyNumberFormat="1" applyFont="1" applyBorder="1" applyAlignment="1">
      <alignment horizontal="center" vertical="center" wrapText="1"/>
    </xf>
    <xf numFmtId="0" fontId="14" fillId="0" borderId="2" xfId="3" applyNumberFormat="1" applyFont="1" applyBorder="1" applyAlignment="1">
      <alignment horizontal="center" vertical="center" wrapText="1"/>
    </xf>
    <xf numFmtId="0" fontId="21" fillId="2" borderId="111" xfId="3" applyNumberFormat="1" applyFont="1" applyFill="1" applyBorder="1" applyAlignment="1">
      <alignment horizontal="center" wrapText="1"/>
    </xf>
    <xf numFmtId="0" fontId="2" fillId="0" borderId="115" xfId="3" applyNumberFormat="1" applyFont="1" applyBorder="1" applyAlignment="1">
      <alignment horizontal="center" wrapText="1"/>
    </xf>
    <xf numFmtId="165" fontId="2" fillId="0" borderId="0" xfId="3" applyNumberFormat="1" applyFont="1" applyBorder="1" applyAlignment="1">
      <alignment horizontal="center"/>
    </xf>
    <xf numFmtId="165" fontId="6" fillId="2" borderId="35" xfId="3" applyNumberFormat="1" applyFont="1" applyFill="1" applyBorder="1" applyAlignment="1">
      <alignment horizontal="center"/>
    </xf>
    <xf numFmtId="0" fontId="21" fillId="2" borderId="106" xfId="3" applyNumberFormat="1" applyFont="1" applyFill="1" applyBorder="1" applyAlignment="1">
      <alignment horizontal="center" wrapText="1"/>
    </xf>
    <xf numFmtId="0" fontId="2" fillId="0" borderId="3" xfId="3" applyNumberFormat="1" applyFont="1" applyBorder="1" applyAlignment="1">
      <alignment wrapText="1"/>
    </xf>
    <xf numFmtId="0" fontId="2" fillId="0" borderId="95" xfId="3" applyNumberFormat="1" applyFont="1" applyBorder="1" applyAlignment="1">
      <alignment wrapText="1"/>
    </xf>
    <xf numFmtId="0" fontId="21" fillId="2" borderId="107" xfId="3" applyNumberFormat="1" applyFont="1" applyFill="1" applyBorder="1" applyAlignment="1">
      <alignment horizontal="center" vertical="center" wrapText="1"/>
    </xf>
    <xf numFmtId="0" fontId="2" fillId="0" borderId="108" xfId="3" applyNumberFormat="1" applyFont="1" applyBorder="1" applyAlignment="1">
      <alignment horizontal="center" vertical="center" wrapText="1"/>
    </xf>
    <xf numFmtId="0" fontId="21" fillId="2" borderId="88" xfId="3" applyNumberFormat="1" applyFont="1" applyFill="1" applyBorder="1" applyAlignment="1">
      <alignment horizontal="center" vertical="center"/>
    </xf>
    <xf numFmtId="0" fontId="21" fillId="2" borderId="89" xfId="3" applyNumberFormat="1" applyFont="1" applyFill="1" applyBorder="1" applyAlignment="1">
      <alignment horizontal="center" vertical="center"/>
    </xf>
    <xf numFmtId="0" fontId="21" fillId="2" borderId="109" xfId="3" applyNumberFormat="1" applyFont="1" applyFill="1" applyBorder="1" applyAlignment="1">
      <alignment horizontal="center" vertical="center"/>
    </xf>
    <xf numFmtId="0" fontId="21" fillId="2" borderId="110" xfId="3" applyNumberFormat="1" applyFont="1" applyFill="1" applyBorder="1" applyAlignment="1">
      <alignment horizontal="center" wrapText="1"/>
    </xf>
    <xf numFmtId="0" fontId="2" fillId="0" borderId="112" xfId="3" applyNumberFormat="1" applyFont="1" applyBorder="1" applyAlignment="1">
      <alignment horizontal="center" wrapText="1"/>
    </xf>
    <xf numFmtId="0" fontId="21" fillId="2" borderId="113" xfId="3" applyNumberFormat="1" applyFont="1" applyFill="1" applyBorder="1" applyAlignment="1">
      <alignment horizontal="center" wrapText="1"/>
    </xf>
    <xf numFmtId="0" fontId="21" fillId="2" borderId="17" xfId="3" applyNumberFormat="1" applyFont="1" applyFill="1" applyBorder="1" applyAlignment="1">
      <alignment horizontal="center" wrapText="1"/>
    </xf>
    <xf numFmtId="0" fontId="2" fillId="0" borderId="90" xfId="3" applyNumberFormat="1" applyFont="1" applyBorder="1" applyAlignment="1">
      <alignment horizontal="center" wrapText="1"/>
    </xf>
    <xf numFmtId="0" fontId="21" fillId="2" borderId="38" xfId="3" applyNumberFormat="1" applyFont="1" applyFill="1" applyBorder="1" applyAlignment="1">
      <alignment horizontal="center" wrapText="1"/>
    </xf>
    <xf numFmtId="0" fontId="2" fillId="0" borderId="114" xfId="3" applyNumberFormat="1" applyFont="1" applyBorder="1" applyAlignment="1">
      <alignment horizontal="center" wrapText="1"/>
    </xf>
    <xf numFmtId="0" fontId="11" fillId="0" borderId="0" xfId="3" applyNumberFormat="1" applyFont="1" applyBorder="1" applyAlignment="1">
      <alignment horizontal="center"/>
    </xf>
    <xf numFmtId="0" fontId="2" fillId="0" borderId="0" xfId="3" applyNumberFormat="1" applyFont="1" applyBorder="1" applyAlignment="1">
      <alignment horizontal="center"/>
    </xf>
    <xf numFmtId="0" fontId="2" fillId="0" borderId="0" xfId="3" applyNumberFormat="1" applyFont="1" applyBorder="1" applyAlignment="1"/>
    <xf numFmtId="3" fontId="15" fillId="0" borderId="0" xfId="3" applyNumberFormat="1" applyFont="1" applyAlignment="1">
      <alignment horizontal="center"/>
    </xf>
    <xf numFmtId="3" fontId="15" fillId="0" borderId="0" xfId="3" applyNumberFormat="1" applyFont="1" applyBorder="1" applyAlignment="1">
      <alignment horizontal="center"/>
    </xf>
    <xf numFmtId="0" fontId="9" fillId="0" borderId="0" xfId="3" applyNumberFormat="1" applyFont="1" applyAlignment="1">
      <alignment horizontal="center"/>
    </xf>
    <xf numFmtId="3" fontId="11" fillId="0" borderId="0" xfId="3" applyNumberFormat="1" applyFont="1" applyAlignment="1">
      <alignment horizontal="center"/>
    </xf>
    <xf numFmtId="3" fontId="52" fillId="0" borderId="0" xfId="3" applyNumberFormat="1" applyFont="1" applyAlignment="1">
      <alignment horizontal="center"/>
    </xf>
    <xf numFmtId="0" fontId="52" fillId="0" borderId="0" xfId="3" applyNumberFormat="1" applyFont="1" applyBorder="1" applyAlignment="1">
      <alignment horizontal="center"/>
    </xf>
    <xf numFmtId="165" fontId="41" fillId="2" borderId="0" xfId="3" applyNumberFormat="1" applyFont="1" applyFill="1" applyAlignment="1">
      <alignment horizontal="center"/>
    </xf>
    <xf numFmtId="0" fontId="48" fillId="0" borderId="0" xfId="3" applyFont="1" applyBorder="1" applyAlignment="1">
      <alignment horizontal="center"/>
    </xf>
    <xf numFmtId="165" fontId="6" fillId="2" borderId="0" xfId="3" applyNumberFormat="1" applyFont="1" applyFill="1" applyAlignment="1">
      <alignment horizontal="center"/>
    </xf>
    <xf numFmtId="165" fontId="6" fillId="2" borderId="16" xfId="3" applyNumberFormat="1" applyFont="1" applyFill="1" applyBorder="1" applyAlignment="1">
      <alignment horizontal="center"/>
    </xf>
    <xf numFmtId="0" fontId="20" fillId="2" borderId="14" xfId="3" applyNumberFormat="1" applyFont="1" applyFill="1" applyBorder="1" applyAlignment="1">
      <alignment wrapText="1"/>
    </xf>
    <xf numFmtId="0" fontId="2" fillId="0" borderId="12" xfId="3" applyNumberFormat="1" applyFont="1" applyBorder="1" applyAlignment="1">
      <alignment wrapText="1"/>
    </xf>
    <xf numFmtId="0" fontId="2" fillId="0" borderId="26" xfId="3" applyNumberFormat="1" applyFont="1" applyBorder="1" applyAlignment="1">
      <alignment wrapText="1"/>
    </xf>
    <xf numFmtId="0" fontId="20" fillId="2" borderId="39" xfId="3" applyNumberFormat="1" applyFont="1" applyFill="1" applyBorder="1" applyAlignment="1">
      <alignment horizontal="center" vertical="center" wrapText="1"/>
    </xf>
    <xf numFmtId="0" fontId="2" fillId="0" borderId="37" xfId="3" applyNumberFormat="1" applyFont="1" applyBorder="1" applyAlignment="1">
      <alignment horizontal="center" vertical="center" wrapText="1"/>
    </xf>
    <xf numFmtId="0" fontId="2" fillId="0" borderId="13" xfId="3" applyNumberFormat="1" applyFont="1" applyBorder="1" applyAlignment="1">
      <alignment horizontal="center" vertical="center" wrapText="1"/>
    </xf>
    <xf numFmtId="0" fontId="2" fillId="0" borderId="11" xfId="3" applyNumberFormat="1" applyFont="1" applyBorder="1" applyAlignment="1">
      <alignment horizontal="center" vertical="center" wrapText="1"/>
    </xf>
    <xf numFmtId="0" fontId="2" fillId="0" borderId="55" xfId="3" applyNumberFormat="1" applyFont="1" applyBorder="1" applyAlignment="1">
      <alignment horizontal="center" vertical="center" wrapText="1"/>
    </xf>
    <xf numFmtId="0" fontId="2" fillId="0" borderId="78" xfId="3" applyNumberFormat="1" applyFont="1" applyBorder="1" applyAlignment="1">
      <alignment horizontal="center" vertical="center" wrapText="1"/>
    </xf>
    <xf numFmtId="0" fontId="29" fillId="2" borderId="0" xfId="3" applyNumberFormat="1" applyFont="1" applyFill="1" applyAlignment="1">
      <alignment horizontal="center"/>
    </xf>
    <xf numFmtId="0" fontId="2" fillId="0" borderId="0" xfId="3" applyNumberFormat="1" applyFont="1" applyAlignment="1">
      <alignment horizontal="center"/>
    </xf>
    <xf numFmtId="0" fontId="28" fillId="2" borderId="0" xfId="3" applyNumberFormat="1" applyFont="1" applyFill="1" applyAlignment="1"/>
    <xf numFmtId="0" fontId="2" fillId="0" borderId="0" xfId="3" applyNumberFormat="1" applyFont="1" applyAlignment="1"/>
    <xf numFmtId="165" fontId="27" fillId="2" borderId="0" xfId="3" applyNumberFormat="1" applyFont="1" applyFill="1" applyAlignment="1">
      <alignment horizontal="center"/>
    </xf>
    <xf numFmtId="0" fontId="28" fillId="2" borderId="0" xfId="3" applyNumberFormat="1" applyFont="1" applyFill="1" applyAlignment="1">
      <alignment horizontal="center"/>
    </xf>
    <xf numFmtId="3" fontId="29" fillId="2" borderId="0" xfId="3" applyNumberFormat="1" applyFont="1" applyFill="1" applyAlignment="1">
      <alignment horizontal="center"/>
    </xf>
    <xf numFmtId="165" fontId="21" fillId="2" borderId="6" xfId="0" applyNumberFormat="1" applyFont="1" applyFill="1" applyBorder="1" applyAlignment="1">
      <alignment horizontal="center" wrapText="1"/>
    </xf>
    <xf numFmtId="0" fontId="0" fillId="0" borderId="7" xfId="0" applyBorder="1" applyAlignment="1">
      <alignment horizontal="center"/>
    </xf>
    <xf numFmtId="0" fontId="0" fillId="0" borderId="8" xfId="0" applyBorder="1" applyAlignment="1">
      <alignment horizontal="center"/>
    </xf>
    <xf numFmtId="0" fontId="0" fillId="0" borderId="8" xfId="0" applyBorder="1" applyAlignment="1">
      <alignment horizontal="center" wrapText="1"/>
    </xf>
    <xf numFmtId="165" fontId="6" fillId="2" borderId="21" xfId="0" applyNumberFormat="1" applyFont="1" applyFill="1" applyBorder="1" applyAlignment="1">
      <alignment horizontal="center"/>
    </xf>
    <xf numFmtId="165" fontId="6" fillId="2" borderId="22" xfId="0" applyNumberFormat="1" applyFont="1" applyFill="1" applyBorder="1" applyAlignment="1">
      <alignment horizontal="center"/>
    </xf>
    <xf numFmtId="165" fontId="9" fillId="0" borderId="0" xfId="0" applyNumberFormat="1" applyFont="1" applyAlignment="1">
      <alignment horizontal="center"/>
    </xf>
    <xf numFmtId="165" fontId="5" fillId="0" borderId="0" xfId="0" applyNumberFormat="1" applyFont="1" applyAlignment="1">
      <alignment horizontal="center"/>
    </xf>
    <xf numFmtId="165" fontId="8" fillId="0" borderId="0" xfId="0" applyNumberFormat="1" applyFont="1" applyAlignment="1">
      <alignment horizontal="center"/>
    </xf>
  </cellXfs>
  <cellStyles count="12">
    <cellStyle name="Comma 2" xfId="6"/>
    <cellStyle name="Comma 3" xfId="7"/>
    <cellStyle name="Comma 4" xfId="4"/>
    <cellStyle name="Currency 2" xfId="8"/>
    <cellStyle name="Currency 3" xfId="5"/>
    <cellStyle name="Normal" xfId="0" builtinId="0"/>
    <cellStyle name="Normal 2" xfId="3"/>
    <cellStyle name="Normal 3" xfId="9"/>
    <cellStyle name="Normal_FY10 OVW - CJ Submission 508 Compliant - MA Exhibits Final 4-25-09" xfId="1"/>
    <cellStyle name="Normal_Rsrcs_X_ DOJ Goal  Obj" xfId="2"/>
    <cellStyle name="Percent 2" xfId="10"/>
    <cellStyle name="Percent 2 2" xfId="11"/>
  </cellStyles>
  <dxfs count="0"/>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685800</xdr:colOff>
      <xdr:row>2</xdr:row>
      <xdr:rowOff>95250</xdr:rowOff>
    </xdr:from>
    <xdr:to>
      <xdr:col>10</xdr:col>
      <xdr:colOff>685800</xdr:colOff>
      <xdr:row>27</xdr:row>
      <xdr:rowOff>123825</xdr:rowOff>
    </xdr:to>
    <xdr:pic>
      <xdr:nvPicPr>
        <xdr:cNvPr id="2" name="Picture 1" descr="OVW Org Chart_0001"/>
        <xdr:cNvPicPr>
          <a:picLocks noChangeAspect="1" noChangeArrowheads="1"/>
        </xdr:cNvPicPr>
      </xdr:nvPicPr>
      <xdr:blipFill>
        <a:blip xmlns:r="http://schemas.openxmlformats.org/officeDocument/2006/relationships" r:embed="rId1" cstate="print"/>
        <a:srcRect/>
        <a:stretch>
          <a:fillRect/>
        </a:stretch>
      </xdr:blipFill>
      <xdr:spPr bwMode="auto">
        <a:xfrm>
          <a:off x="685800" y="523875"/>
          <a:ext cx="7620000" cy="4791075"/>
        </a:xfrm>
        <a:prstGeom prst="rect">
          <a:avLst/>
        </a:prstGeom>
        <a:noFill/>
        <a:ln w="9525">
          <a:noFill/>
          <a:miter lim="800000"/>
          <a:headEnd/>
          <a:tailEnd/>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WINNT\Profiles\debjones\Temporary%20Internet%20Files\OLKD\2006%20Perf%20Budget%20Cong%20Submission%20Exhibits%20Template2.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BUDGET/Formulation/FY%202013/2013%20CJ/FY13%20Exhibit%20Template%20-%20CJ%20Submission%20508%20Compliant%20-%20Final.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NSTRUCTIONS"/>
      <sheetName val="Org Chart"/>
      <sheetName val="Approp Lang"/>
      <sheetName val="Sum of Req"/>
      <sheetName val="Increases Offsets"/>
      <sheetName val="Strat Goal &amp; Obj"/>
      <sheetName val="ATB Justification"/>
      <sheetName val="2004 XWalk"/>
      <sheetName val="2005 XWalk"/>
      <sheetName val="Reimb Resources"/>
      <sheetName val="Perm Positions"/>
      <sheetName val="Summ Atty Agt"/>
      <sheetName val="Financial Analysis"/>
      <sheetName val="Sum by Grade"/>
      <sheetName val="Sum by OC"/>
      <sheetName val="Cong Reports"/>
      <sheetName val="PAR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STRUCTIONS"/>
      <sheetName val="A. Organization Chart"/>
      <sheetName val="B. Summary of Requirements "/>
      <sheetName val="C. Increases Offsets"/>
      <sheetName val="D. Strategic Goals &amp; Objectives"/>
      <sheetName val="E. ATB Justification"/>
      <sheetName val="F. 2011 Crosswalk"/>
      <sheetName val="(G) 2012 Crosswalk"/>
      <sheetName val="H. Reimbursable Resources"/>
      <sheetName val="I. Permanent Positions"/>
      <sheetName val="J. Financial Analysis"/>
      <sheetName val="K. Summary by Grade"/>
      <sheetName val="L. Summary by Object Class"/>
      <sheetName val="(M) Studies"/>
      <sheetName val="P. ATB by Decision Unit"/>
      <sheetName val="(N-2) Domestic Agent"/>
      <sheetName val="(N-3) Domestic Attorney"/>
      <sheetName val="(N-4) Domestic Prof Sup"/>
      <sheetName val="(N-5) Domestic Clerical"/>
      <sheetName val="(P) IT"/>
    </sheetNames>
    <sheetDataSet>
      <sheetData sheetId="0" refreshError="1"/>
      <sheetData sheetId="1" refreshError="1"/>
      <sheetData sheetId="2" refreshError="1">
        <row r="5">
          <cell r="A5" t="str">
            <v>Component Name</v>
          </cell>
        </row>
        <row r="6">
          <cell r="A6" t="str">
            <v>Salaries and Expenses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sheetPr>
    <pageSetUpPr fitToPage="1"/>
  </sheetPr>
  <dimension ref="A1"/>
  <sheetViews>
    <sheetView workbookViewId="0">
      <selection activeCell="E32" sqref="E32"/>
    </sheetView>
  </sheetViews>
  <sheetFormatPr defaultRowHeight="15"/>
  <cols>
    <col min="1" max="16384" width="8.88671875" style="294"/>
  </cols>
  <sheetData>
    <row r="1" spans="1:1" ht="18.75">
      <c r="A1" s="296" t="s">
        <v>193</v>
      </c>
    </row>
  </sheetData>
  <printOptions horizontalCentered="1"/>
  <pageMargins left="0.75" right="0.75" top="1" bottom="1" header="0.5" footer="0.5"/>
  <pageSetup scale="81" orientation="landscape" r:id="rId1"/>
  <headerFooter alignWithMargins="0">
    <oddFooter>&amp;C&amp;"Times New Roman,Regular"Exhibit A - Organizational Chart</oddFooter>
  </headerFooter>
  <drawing r:id="rId2"/>
</worksheet>
</file>

<file path=xl/worksheets/sheet2.xml><?xml version="1.0" encoding="utf-8"?>
<worksheet xmlns="http://schemas.openxmlformats.org/spreadsheetml/2006/main" xmlns:r="http://schemas.openxmlformats.org/officeDocument/2006/relationships">
  <sheetPr codeName="Sheet4">
    <pageSetUpPr fitToPage="1"/>
  </sheetPr>
  <dimension ref="A1:AA110"/>
  <sheetViews>
    <sheetView showGridLines="0" showOutlineSymbols="0" zoomScaleNormal="100" zoomScaleSheetLayoutView="75" workbookViewId="0">
      <selection activeCell="E32" sqref="E32"/>
    </sheetView>
  </sheetViews>
  <sheetFormatPr defaultColWidth="9.6640625" defaultRowHeight="15.75"/>
  <cols>
    <col min="1" max="2" width="2.5546875" style="173" customWidth="1"/>
    <col min="3" max="3" width="25" style="173" customWidth="1"/>
    <col min="4" max="4" width="6.88671875" style="195" customWidth="1"/>
    <col min="5" max="5" width="6.21875" style="195" customWidth="1"/>
    <col min="6" max="6" width="10.21875" style="195" customWidth="1"/>
    <col min="7" max="7" width="8.44140625" style="195" customWidth="1"/>
    <col min="8" max="8" width="6.21875" style="195" customWidth="1"/>
    <col min="9" max="9" width="9.77734375" style="195" customWidth="1"/>
    <col min="10" max="10" width="6.21875" style="195" bestFit="1" customWidth="1"/>
    <col min="11" max="11" width="5.6640625" style="195" customWidth="1"/>
    <col min="12" max="12" width="9.33203125" style="195" bestFit="1" customWidth="1"/>
    <col min="13" max="13" width="7" style="195" bestFit="1" customWidth="1"/>
    <col min="14" max="14" width="6.109375" style="195" customWidth="1"/>
    <col min="15" max="15" width="9.77734375" style="195" customWidth="1"/>
    <col min="16" max="17" width="5.6640625" style="195" customWidth="1"/>
    <col min="18" max="18" width="8.5546875" style="195" customWidth="1"/>
    <col min="19" max="19" width="6.109375" style="195" hidden="1" customWidth="1"/>
    <col min="20" max="20" width="5.6640625" style="195" hidden="1" customWidth="1"/>
    <col min="21" max="21" width="7" style="195" hidden="1" customWidth="1"/>
    <col min="22" max="22" width="9.5546875" style="195" customWidth="1"/>
    <col min="23" max="23" width="9.77734375" style="195" bestFit="1" customWidth="1"/>
    <col min="24" max="24" width="13.21875" style="195" bestFit="1" customWidth="1"/>
    <col min="25" max="25" width="6.5546875" style="239" customWidth="1"/>
    <col min="26" max="26" width="6.5546875" style="173" customWidth="1"/>
    <col min="27" max="27" width="7.6640625" style="173" customWidth="1"/>
    <col min="28" max="256" width="9.6640625" style="173"/>
    <col min="257" max="258" width="2.5546875" style="173" customWidth="1"/>
    <col min="259" max="259" width="25" style="173" customWidth="1"/>
    <col min="260" max="260" width="6.88671875" style="173" customWidth="1"/>
    <col min="261" max="261" width="6.21875" style="173" customWidth="1"/>
    <col min="262" max="262" width="10.21875" style="173" customWidth="1"/>
    <col min="263" max="263" width="8.44140625" style="173" bestFit="1" customWidth="1"/>
    <col min="264" max="264" width="6.21875" style="173" customWidth="1"/>
    <col min="265" max="265" width="9.77734375" style="173" customWidth="1"/>
    <col min="266" max="266" width="6.21875" style="173" bestFit="1" customWidth="1"/>
    <col min="267" max="267" width="5.6640625" style="173" customWidth="1"/>
    <col min="268" max="268" width="9.33203125" style="173" bestFit="1" customWidth="1"/>
    <col min="269" max="269" width="7" style="173" bestFit="1" customWidth="1"/>
    <col min="270" max="270" width="6.109375" style="173" customWidth="1"/>
    <col min="271" max="271" width="9.77734375" style="173" customWidth="1"/>
    <col min="272" max="273" width="5.6640625" style="173" customWidth="1"/>
    <col min="274" max="274" width="8.5546875" style="173" customWidth="1"/>
    <col min="275" max="277" width="0" style="173" hidden="1" customWidth="1"/>
    <col min="278" max="278" width="9.5546875" style="173" customWidth="1"/>
    <col min="279" max="279" width="9.77734375" style="173" bestFit="1" customWidth="1"/>
    <col min="280" max="280" width="13.21875" style="173" bestFit="1" customWidth="1"/>
    <col min="281" max="282" width="6.5546875" style="173" customWidth="1"/>
    <col min="283" max="283" width="7.6640625" style="173" customWidth="1"/>
    <col min="284" max="512" width="9.6640625" style="173"/>
    <col min="513" max="514" width="2.5546875" style="173" customWidth="1"/>
    <col min="515" max="515" width="25" style="173" customWidth="1"/>
    <col min="516" max="516" width="6.88671875" style="173" customWidth="1"/>
    <col min="517" max="517" width="6.21875" style="173" customWidth="1"/>
    <col min="518" max="518" width="10.21875" style="173" customWidth="1"/>
    <col min="519" max="519" width="8.44140625" style="173" bestFit="1" customWidth="1"/>
    <col min="520" max="520" width="6.21875" style="173" customWidth="1"/>
    <col min="521" max="521" width="9.77734375" style="173" customWidth="1"/>
    <col min="522" max="522" width="6.21875" style="173" bestFit="1" customWidth="1"/>
    <col min="523" max="523" width="5.6640625" style="173" customWidth="1"/>
    <col min="524" max="524" width="9.33203125" style="173" bestFit="1" customWidth="1"/>
    <col min="525" max="525" width="7" style="173" bestFit="1" customWidth="1"/>
    <col min="526" max="526" width="6.109375" style="173" customWidth="1"/>
    <col min="527" max="527" width="9.77734375" style="173" customWidth="1"/>
    <col min="528" max="529" width="5.6640625" style="173" customWidth="1"/>
    <col min="530" max="530" width="8.5546875" style="173" customWidth="1"/>
    <col min="531" max="533" width="0" style="173" hidden="1" customWidth="1"/>
    <col min="534" max="534" width="9.5546875" style="173" customWidth="1"/>
    <col min="535" max="535" width="9.77734375" style="173" bestFit="1" customWidth="1"/>
    <col min="536" max="536" width="13.21875" style="173" bestFit="1" customWidth="1"/>
    <col min="537" max="538" width="6.5546875" style="173" customWidth="1"/>
    <col min="539" max="539" width="7.6640625" style="173" customWidth="1"/>
    <col min="540" max="768" width="9.6640625" style="173"/>
    <col min="769" max="770" width="2.5546875" style="173" customWidth="1"/>
    <col min="771" max="771" width="25" style="173" customWidth="1"/>
    <col min="772" max="772" width="6.88671875" style="173" customWidth="1"/>
    <col min="773" max="773" width="6.21875" style="173" customWidth="1"/>
    <col min="774" max="774" width="10.21875" style="173" customWidth="1"/>
    <col min="775" max="775" width="8.44140625" style="173" bestFit="1" customWidth="1"/>
    <col min="776" max="776" width="6.21875" style="173" customWidth="1"/>
    <col min="777" max="777" width="9.77734375" style="173" customWidth="1"/>
    <col min="778" max="778" width="6.21875" style="173" bestFit="1" customWidth="1"/>
    <col min="779" max="779" width="5.6640625" style="173" customWidth="1"/>
    <col min="780" max="780" width="9.33203125" style="173" bestFit="1" customWidth="1"/>
    <col min="781" max="781" width="7" style="173" bestFit="1" customWidth="1"/>
    <col min="782" max="782" width="6.109375" style="173" customWidth="1"/>
    <col min="783" max="783" width="9.77734375" style="173" customWidth="1"/>
    <col min="784" max="785" width="5.6640625" style="173" customWidth="1"/>
    <col min="786" max="786" width="8.5546875" style="173" customWidth="1"/>
    <col min="787" max="789" width="0" style="173" hidden="1" customWidth="1"/>
    <col min="790" max="790" width="9.5546875" style="173" customWidth="1"/>
    <col min="791" max="791" width="9.77734375" style="173" bestFit="1" customWidth="1"/>
    <col min="792" max="792" width="13.21875" style="173" bestFit="1" customWidth="1"/>
    <col min="793" max="794" width="6.5546875" style="173" customWidth="1"/>
    <col min="795" max="795" width="7.6640625" style="173" customWidth="1"/>
    <col min="796" max="1024" width="9.6640625" style="173"/>
    <col min="1025" max="1026" width="2.5546875" style="173" customWidth="1"/>
    <col min="1027" max="1027" width="25" style="173" customWidth="1"/>
    <col min="1028" max="1028" width="6.88671875" style="173" customWidth="1"/>
    <col min="1029" max="1029" width="6.21875" style="173" customWidth="1"/>
    <col min="1030" max="1030" width="10.21875" style="173" customWidth="1"/>
    <col min="1031" max="1031" width="8.44140625" style="173" bestFit="1" customWidth="1"/>
    <col min="1032" max="1032" width="6.21875" style="173" customWidth="1"/>
    <col min="1033" max="1033" width="9.77734375" style="173" customWidth="1"/>
    <col min="1034" max="1034" width="6.21875" style="173" bestFit="1" customWidth="1"/>
    <col min="1035" max="1035" width="5.6640625" style="173" customWidth="1"/>
    <col min="1036" max="1036" width="9.33203125" style="173" bestFit="1" customWidth="1"/>
    <col min="1037" max="1037" width="7" style="173" bestFit="1" customWidth="1"/>
    <col min="1038" max="1038" width="6.109375" style="173" customWidth="1"/>
    <col min="1039" max="1039" width="9.77734375" style="173" customWidth="1"/>
    <col min="1040" max="1041" width="5.6640625" style="173" customWidth="1"/>
    <col min="1042" max="1042" width="8.5546875" style="173" customWidth="1"/>
    <col min="1043" max="1045" width="0" style="173" hidden="1" customWidth="1"/>
    <col min="1046" max="1046" width="9.5546875" style="173" customWidth="1"/>
    <col min="1047" max="1047" width="9.77734375" style="173" bestFit="1" customWidth="1"/>
    <col min="1048" max="1048" width="13.21875" style="173" bestFit="1" customWidth="1"/>
    <col min="1049" max="1050" width="6.5546875" style="173" customWidth="1"/>
    <col min="1051" max="1051" width="7.6640625" style="173" customWidth="1"/>
    <col min="1052" max="1280" width="9.6640625" style="173"/>
    <col min="1281" max="1282" width="2.5546875" style="173" customWidth="1"/>
    <col min="1283" max="1283" width="25" style="173" customWidth="1"/>
    <col min="1284" max="1284" width="6.88671875" style="173" customWidth="1"/>
    <col min="1285" max="1285" width="6.21875" style="173" customWidth="1"/>
    <col min="1286" max="1286" width="10.21875" style="173" customWidth="1"/>
    <col min="1287" max="1287" width="8.44140625" style="173" bestFit="1" customWidth="1"/>
    <col min="1288" max="1288" width="6.21875" style="173" customWidth="1"/>
    <col min="1289" max="1289" width="9.77734375" style="173" customWidth="1"/>
    <col min="1290" max="1290" width="6.21875" style="173" bestFit="1" customWidth="1"/>
    <col min="1291" max="1291" width="5.6640625" style="173" customWidth="1"/>
    <col min="1292" max="1292" width="9.33203125" style="173" bestFit="1" customWidth="1"/>
    <col min="1293" max="1293" width="7" style="173" bestFit="1" customWidth="1"/>
    <col min="1294" max="1294" width="6.109375" style="173" customWidth="1"/>
    <col min="1295" max="1295" width="9.77734375" style="173" customWidth="1"/>
    <col min="1296" max="1297" width="5.6640625" style="173" customWidth="1"/>
    <col min="1298" max="1298" width="8.5546875" style="173" customWidth="1"/>
    <col min="1299" max="1301" width="0" style="173" hidden="1" customWidth="1"/>
    <col min="1302" max="1302" width="9.5546875" style="173" customWidth="1"/>
    <col min="1303" max="1303" width="9.77734375" style="173" bestFit="1" customWidth="1"/>
    <col min="1304" max="1304" width="13.21875" style="173" bestFit="1" customWidth="1"/>
    <col min="1305" max="1306" width="6.5546875" style="173" customWidth="1"/>
    <col min="1307" max="1307" width="7.6640625" style="173" customWidth="1"/>
    <col min="1308" max="1536" width="9.6640625" style="173"/>
    <col min="1537" max="1538" width="2.5546875" style="173" customWidth="1"/>
    <col min="1539" max="1539" width="25" style="173" customWidth="1"/>
    <col min="1540" max="1540" width="6.88671875" style="173" customWidth="1"/>
    <col min="1541" max="1541" width="6.21875" style="173" customWidth="1"/>
    <col min="1542" max="1542" width="10.21875" style="173" customWidth="1"/>
    <col min="1543" max="1543" width="8.44140625" style="173" bestFit="1" customWidth="1"/>
    <col min="1544" max="1544" width="6.21875" style="173" customWidth="1"/>
    <col min="1545" max="1545" width="9.77734375" style="173" customWidth="1"/>
    <col min="1546" max="1546" width="6.21875" style="173" bestFit="1" customWidth="1"/>
    <col min="1547" max="1547" width="5.6640625" style="173" customWidth="1"/>
    <col min="1548" max="1548" width="9.33203125" style="173" bestFit="1" customWidth="1"/>
    <col min="1549" max="1549" width="7" style="173" bestFit="1" customWidth="1"/>
    <col min="1550" max="1550" width="6.109375" style="173" customWidth="1"/>
    <col min="1551" max="1551" width="9.77734375" style="173" customWidth="1"/>
    <col min="1552" max="1553" width="5.6640625" style="173" customWidth="1"/>
    <col min="1554" max="1554" width="8.5546875" style="173" customWidth="1"/>
    <col min="1555" max="1557" width="0" style="173" hidden="1" customWidth="1"/>
    <col min="1558" max="1558" width="9.5546875" style="173" customWidth="1"/>
    <col min="1559" max="1559" width="9.77734375" style="173" bestFit="1" customWidth="1"/>
    <col min="1560" max="1560" width="13.21875" style="173" bestFit="1" customWidth="1"/>
    <col min="1561" max="1562" width="6.5546875" style="173" customWidth="1"/>
    <col min="1563" max="1563" width="7.6640625" style="173" customWidth="1"/>
    <col min="1564" max="1792" width="9.6640625" style="173"/>
    <col min="1793" max="1794" width="2.5546875" style="173" customWidth="1"/>
    <col min="1795" max="1795" width="25" style="173" customWidth="1"/>
    <col min="1796" max="1796" width="6.88671875" style="173" customWidth="1"/>
    <col min="1797" max="1797" width="6.21875" style="173" customWidth="1"/>
    <col min="1798" max="1798" width="10.21875" style="173" customWidth="1"/>
    <col min="1799" max="1799" width="8.44140625" style="173" bestFit="1" customWidth="1"/>
    <col min="1800" max="1800" width="6.21875" style="173" customWidth="1"/>
    <col min="1801" max="1801" width="9.77734375" style="173" customWidth="1"/>
    <col min="1802" max="1802" width="6.21875" style="173" bestFit="1" customWidth="1"/>
    <col min="1803" max="1803" width="5.6640625" style="173" customWidth="1"/>
    <col min="1804" max="1804" width="9.33203125" style="173" bestFit="1" customWidth="1"/>
    <col min="1805" max="1805" width="7" style="173" bestFit="1" customWidth="1"/>
    <col min="1806" max="1806" width="6.109375" style="173" customWidth="1"/>
    <col min="1807" max="1807" width="9.77734375" style="173" customWidth="1"/>
    <col min="1808" max="1809" width="5.6640625" style="173" customWidth="1"/>
    <col min="1810" max="1810" width="8.5546875" style="173" customWidth="1"/>
    <col min="1811" max="1813" width="0" style="173" hidden="1" customWidth="1"/>
    <col min="1814" max="1814" width="9.5546875" style="173" customWidth="1"/>
    <col min="1815" max="1815" width="9.77734375" style="173" bestFit="1" customWidth="1"/>
    <col min="1816" max="1816" width="13.21875" style="173" bestFit="1" customWidth="1"/>
    <col min="1817" max="1818" width="6.5546875" style="173" customWidth="1"/>
    <col min="1819" max="1819" width="7.6640625" style="173" customWidth="1"/>
    <col min="1820" max="2048" width="9.6640625" style="173"/>
    <col min="2049" max="2050" width="2.5546875" style="173" customWidth="1"/>
    <col min="2051" max="2051" width="25" style="173" customWidth="1"/>
    <col min="2052" max="2052" width="6.88671875" style="173" customWidth="1"/>
    <col min="2053" max="2053" width="6.21875" style="173" customWidth="1"/>
    <col min="2054" max="2054" width="10.21875" style="173" customWidth="1"/>
    <col min="2055" max="2055" width="8.44140625" style="173" bestFit="1" customWidth="1"/>
    <col min="2056" max="2056" width="6.21875" style="173" customWidth="1"/>
    <col min="2057" max="2057" width="9.77734375" style="173" customWidth="1"/>
    <col min="2058" max="2058" width="6.21875" style="173" bestFit="1" customWidth="1"/>
    <col min="2059" max="2059" width="5.6640625" style="173" customWidth="1"/>
    <col min="2060" max="2060" width="9.33203125" style="173" bestFit="1" customWidth="1"/>
    <col min="2061" max="2061" width="7" style="173" bestFit="1" customWidth="1"/>
    <col min="2062" max="2062" width="6.109375" style="173" customWidth="1"/>
    <col min="2063" max="2063" width="9.77734375" style="173" customWidth="1"/>
    <col min="2064" max="2065" width="5.6640625" style="173" customWidth="1"/>
    <col min="2066" max="2066" width="8.5546875" style="173" customWidth="1"/>
    <col min="2067" max="2069" width="0" style="173" hidden="1" customWidth="1"/>
    <col min="2070" max="2070" width="9.5546875" style="173" customWidth="1"/>
    <col min="2071" max="2071" width="9.77734375" style="173" bestFit="1" customWidth="1"/>
    <col min="2072" max="2072" width="13.21875" style="173" bestFit="1" customWidth="1"/>
    <col min="2073" max="2074" width="6.5546875" style="173" customWidth="1"/>
    <col min="2075" max="2075" width="7.6640625" style="173" customWidth="1"/>
    <col min="2076" max="2304" width="9.6640625" style="173"/>
    <col min="2305" max="2306" width="2.5546875" style="173" customWidth="1"/>
    <col min="2307" max="2307" width="25" style="173" customWidth="1"/>
    <col min="2308" max="2308" width="6.88671875" style="173" customWidth="1"/>
    <col min="2309" max="2309" width="6.21875" style="173" customWidth="1"/>
    <col min="2310" max="2310" width="10.21875" style="173" customWidth="1"/>
    <col min="2311" max="2311" width="8.44140625" style="173" bestFit="1" customWidth="1"/>
    <col min="2312" max="2312" width="6.21875" style="173" customWidth="1"/>
    <col min="2313" max="2313" width="9.77734375" style="173" customWidth="1"/>
    <col min="2314" max="2314" width="6.21875" style="173" bestFit="1" customWidth="1"/>
    <col min="2315" max="2315" width="5.6640625" style="173" customWidth="1"/>
    <col min="2316" max="2316" width="9.33203125" style="173" bestFit="1" customWidth="1"/>
    <col min="2317" max="2317" width="7" style="173" bestFit="1" customWidth="1"/>
    <col min="2318" max="2318" width="6.109375" style="173" customWidth="1"/>
    <col min="2319" max="2319" width="9.77734375" style="173" customWidth="1"/>
    <col min="2320" max="2321" width="5.6640625" style="173" customWidth="1"/>
    <col min="2322" max="2322" width="8.5546875" style="173" customWidth="1"/>
    <col min="2323" max="2325" width="0" style="173" hidden="1" customWidth="1"/>
    <col min="2326" max="2326" width="9.5546875" style="173" customWidth="1"/>
    <col min="2327" max="2327" width="9.77734375" style="173" bestFit="1" customWidth="1"/>
    <col min="2328" max="2328" width="13.21875" style="173" bestFit="1" customWidth="1"/>
    <col min="2329" max="2330" width="6.5546875" style="173" customWidth="1"/>
    <col min="2331" max="2331" width="7.6640625" style="173" customWidth="1"/>
    <col min="2332" max="2560" width="9.6640625" style="173"/>
    <col min="2561" max="2562" width="2.5546875" style="173" customWidth="1"/>
    <col min="2563" max="2563" width="25" style="173" customWidth="1"/>
    <col min="2564" max="2564" width="6.88671875" style="173" customWidth="1"/>
    <col min="2565" max="2565" width="6.21875" style="173" customWidth="1"/>
    <col min="2566" max="2566" width="10.21875" style="173" customWidth="1"/>
    <col min="2567" max="2567" width="8.44140625" style="173" bestFit="1" customWidth="1"/>
    <col min="2568" max="2568" width="6.21875" style="173" customWidth="1"/>
    <col min="2569" max="2569" width="9.77734375" style="173" customWidth="1"/>
    <col min="2570" max="2570" width="6.21875" style="173" bestFit="1" customWidth="1"/>
    <col min="2571" max="2571" width="5.6640625" style="173" customWidth="1"/>
    <col min="2572" max="2572" width="9.33203125" style="173" bestFit="1" customWidth="1"/>
    <col min="2573" max="2573" width="7" style="173" bestFit="1" customWidth="1"/>
    <col min="2574" max="2574" width="6.109375" style="173" customWidth="1"/>
    <col min="2575" max="2575" width="9.77734375" style="173" customWidth="1"/>
    <col min="2576" max="2577" width="5.6640625" style="173" customWidth="1"/>
    <col min="2578" max="2578" width="8.5546875" style="173" customWidth="1"/>
    <col min="2579" max="2581" width="0" style="173" hidden="1" customWidth="1"/>
    <col min="2582" max="2582" width="9.5546875" style="173" customWidth="1"/>
    <col min="2583" max="2583" width="9.77734375" style="173" bestFit="1" customWidth="1"/>
    <col min="2584" max="2584" width="13.21875" style="173" bestFit="1" customWidth="1"/>
    <col min="2585" max="2586" width="6.5546875" style="173" customWidth="1"/>
    <col min="2587" max="2587" width="7.6640625" style="173" customWidth="1"/>
    <col min="2588" max="2816" width="9.6640625" style="173"/>
    <col min="2817" max="2818" width="2.5546875" style="173" customWidth="1"/>
    <col min="2819" max="2819" width="25" style="173" customWidth="1"/>
    <col min="2820" max="2820" width="6.88671875" style="173" customWidth="1"/>
    <col min="2821" max="2821" width="6.21875" style="173" customWidth="1"/>
    <col min="2822" max="2822" width="10.21875" style="173" customWidth="1"/>
    <col min="2823" max="2823" width="8.44140625" style="173" bestFit="1" customWidth="1"/>
    <col min="2824" max="2824" width="6.21875" style="173" customWidth="1"/>
    <col min="2825" max="2825" width="9.77734375" style="173" customWidth="1"/>
    <col min="2826" max="2826" width="6.21875" style="173" bestFit="1" customWidth="1"/>
    <col min="2827" max="2827" width="5.6640625" style="173" customWidth="1"/>
    <col min="2828" max="2828" width="9.33203125" style="173" bestFit="1" customWidth="1"/>
    <col min="2829" max="2829" width="7" style="173" bestFit="1" customWidth="1"/>
    <col min="2830" max="2830" width="6.109375" style="173" customWidth="1"/>
    <col min="2831" max="2831" width="9.77734375" style="173" customWidth="1"/>
    <col min="2832" max="2833" width="5.6640625" style="173" customWidth="1"/>
    <col min="2834" max="2834" width="8.5546875" style="173" customWidth="1"/>
    <col min="2835" max="2837" width="0" style="173" hidden="1" customWidth="1"/>
    <col min="2838" max="2838" width="9.5546875" style="173" customWidth="1"/>
    <col min="2839" max="2839" width="9.77734375" style="173" bestFit="1" customWidth="1"/>
    <col min="2840" max="2840" width="13.21875" style="173" bestFit="1" customWidth="1"/>
    <col min="2841" max="2842" width="6.5546875" style="173" customWidth="1"/>
    <col min="2843" max="2843" width="7.6640625" style="173" customWidth="1"/>
    <col min="2844" max="3072" width="9.6640625" style="173"/>
    <col min="3073" max="3074" width="2.5546875" style="173" customWidth="1"/>
    <col min="3075" max="3075" width="25" style="173" customWidth="1"/>
    <col min="3076" max="3076" width="6.88671875" style="173" customWidth="1"/>
    <col min="3077" max="3077" width="6.21875" style="173" customWidth="1"/>
    <col min="3078" max="3078" width="10.21875" style="173" customWidth="1"/>
    <col min="3079" max="3079" width="8.44140625" style="173" bestFit="1" customWidth="1"/>
    <col min="3080" max="3080" width="6.21875" style="173" customWidth="1"/>
    <col min="3081" max="3081" width="9.77734375" style="173" customWidth="1"/>
    <col min="3082" max="3082" width="6.21875" style="173" bestFit="1" customWidth="1"/>
    <col min="3083" max="3083" width="5.6640625" style="173" customWidth="1"/>
    <col min="3084" max="3084" width="9.33203125" style="173" bestFit="1" customWidth="1"/>
    <col min="3085" max="3085" width="7" style="173" bestFit="1" customWidth="1"/>
    <col min="3086" max="3086" width="6.109375" style="173" customWidth="1"/>
    <col min="3087" max="3087" width="9.77734375" style="173" customWidth="1"/>
    <col min="3088" max="3089" width="5.6640625" style="173" customWidth="1"/>
    <col min="3090" max="3090" width="8.5546875" style="173" customWidth="1"/>
    <col min="3091" max="3093" width="0" style="173" hidden="1" customWidth="1"/>
    <col min="3094" max="3094" width="9.5546875" style="173" customWidth="1"/>
    <col min="3095" max="3095" width="9.77734375" style="173" bestFit="1" customWidth="1"/>
    <col min="3096" max="3096" width="13.21875" style="173" bestFit="1" customWidth="1"/>
    <col min="3097" max="3098" width="6.5546875" style="173" customWidth="1"/>
    <col min="3099" max="3099" width="7.6640625" style="173" customWidth="1"/>
    <col min="3100" max="3328" width="9.6640625" style="173"/>
    <col min="3329" max="3330" width="2.5546875" style="173" customWidth="1"/>
    <col min="3331" max="3331" width="25" style="173" customWidth="1"/>
    <col min="3332" max="3332" width="6.88671875" style="173" customWidth="1"/>
    <col min="3333" max="3333" width="6.21875" style="173" customWidth="1"/>
    <col min="3334" max="3334" width="10.21875" style="173" customWidth="1"/>
    <col min="3335" max="3335" width="8.44140625" style="173" bestFit="1" customWidth="1"/>
    <col min="3336" max="3336" width="6.21875" style="173" customWidth="1"/>
    <col min="3337" max="3337" width="9.77734375" style="173" customWidth="1"/>
    <col min="3338" max="3338" width="6.21875" style="173" bestFit="1" customWidth="1"/>
    <col min="3339" max="3339" width="5.6640625" style="173" customWidth="1"/>
    <col min="3340" max="3340" width="9.33203125" style="173" bestFit="1" customWidth="1"/>
    <col min="3341" max="3341" width="7" style="173" bestFit="1" customWidth="1"/>
    <col min="3342" max="3342" width="6.109375" style="173" customWidth="1"/>
    <col min="3343" max="3343" width="9.77734375" style="173" customWidth="1"/>
    <col min="3344" max="3345" width="5.6640625" style="173" customWidth="1"/>
    <col min="3346" max="3346" width="8.5546875" style="173" customWidth="1"/>
    <col min="3347" max="3349" width="0" style="173" hidden="1" customWidth="1"/>
    <col min="3350" max="3350" width="9.5546875" style="173" customWidth="1"/>
    <col min="3351" max="3351" width="9.77734375" style="173" bestFit="1" customWidth="1"/>
    <col min="3352" max="3352" width="13.21875" style="173" bestFit="1" customWidth="1"/>
    <col min="3353" max="3354" width="6.5546875" style="173" customWidth="1"/>
    <col min="3355" max="3355" width="7.6640625" style="173" customWidth="1"/>
    <col min="3356" max="3584" width="9.6640625" style="173"/>
    <col min="3585" max="3586" width="2.5546875" style="173" customWidth="1"/>
    <col min="3587" max="3587" width="25" style="173" customWidth="1"/>
    <col min="3588" max="3588" width="6.88671875" style="173" customWidth="1"/>
    <col min="3589" max="3589" width="6.21875" style="173" customWidth="1"/>
    <col min="3590" max="3590" width="10.21875" style="173" customWidth="1"/>
    <col min="3591" max="3591" width="8.44140625" style="173" bestFit="1" customWidth="1"/>
    <col min="3592" max="3592" width="6.21875" style="173" customWidth="1"/>
    <col min="3593" max="3593" width="9.77734375" style="173" customWidth="1"/>
    <col min="3594" max="3594" width="6.21875" style="173" bestFit="1" customWidth="1"/>
    <col min="3595" max="3595" width="5.6640625" style="173" customWidth="1"/>
    <col min="3596" max="3596" width="9.33203125" style="173" bestFit="1" customWidth="1"/>
    <col min="3597" max="3597" width="7" style="173" bestFit="1" customWidth="1"/>
    <col min="3598" max="3598" width="6.109375" style="173" customWidth="1"/>
    <col min="3599" max="3599" width="9.77734375" style="173" customWidth="1"/>
    <col min="3600" max="3601" width="5.6640625" style="173" customWidth="1"/>
    <col min="3602" max="3602" width="8.5546875" style="173" customWidth="1"/>
    <col min="3603" max="3605" width="0" style="173" hidden="1" customWidth="1"/>
    <col min="3606" max="3606" width="9.5546875" style="173" customWidth="1"/>
    <col min="3607" max="3607" width="9.77734375" style="173" bestFit="1" customWidth="1"/>
    <col min="3608" max="3608" width="13.21875" style="173" bestFit="1" customWidth="1"/>
    <col min="3609" max="3610" width="6.5546875" style="173" customWidth="1"/>
    <col min="3611" max="3611" width="7.6640625" style="173" customWidth="1"/>
    <col min="3612" max="3840" width="9.6640625" style="173"/>
    <col min="3841" max="3842" width="2.5546875" style="173" customWidth="1"/>
    <col min="3843" max="3843" width="25" style="173" customWidth="1"/>
    <col min="3844" max="3844" width="6.88671875" style="173" customWidth="1"/>
    <col min="3845" max="3845" width="6.21875" style="173" customWidth="1"/>
    <col min="3846" max="3846" width="10.21875" style="173" customWidth="1"/>
    <col min="3847" max="3847" width="8.44140625" style="173" bestFit="1" customWidth="1"/>
    <col min="3848" max="3848" width="6.21875" style="173" customWidth="1"/>
    <col min="3849" max="3849" width="9.77734375" style="173" customWidth="1"/>
    <col min="3850" max="3850" width="6.21875" style="173" bestFit="1" customWidth="1"/>
    <col min="3851" max="3851" width="5.6640625" style="173" customWidth="1"/>
    <col min="3852" max="3852" width="9.33203125" style="173" bestFit="1" customWidth="1"/>
    <col min="3853" max="3853" width="7" style="173" bestFit="1" customWidth="1"/>
    <col min="3854" max="3854" width="6.109375" style="173" customWidth="1"/>
    <col min="3855" max="3855" width="9.77734375" style="173" customWidth="1"/>
    <col min="3856" max="3857" width="5.6640625" style="173" customWidth="1"/>
    <col min="3858" max="3858" width="8.5546875" style="173" customWidth="1"/>
    <col min="3859" max="3861" width="0" style="173" hidden="1" customWidth="1"/>
    <col min="3862" max="3862" width="9.5546875" style="173" customWidth="1"/>
    <col min="3863" max="3863" width="9.77734375" style="173" bestFit="1" customWidth="1"/>
    <col min="3864" max="3864" width="13.21875" style="173" bestFit="1" customWidth="1"/>
    <col min="3865" max="3866" width="6.5546875" style="173" customWidth="1"/>
    <col min="3867" max="3867" width="7.6640625" style="173" customWidth="1"/>
    <col min="3868" max="4096" width="9.6640625" style="173"/>
    <col min="4097" max="4098" width="2.5546875" style="173" customWidth="1"/>
    <col min="4099" max="4099" width="25" style="173" customWidth="1"/>
    <col min="4100" max="4100" width="6.88671875" style="173" customWidth="1"/>
    <col min="4101" max="4101" width="6.21875" style="173" customWidth="1"/>
    <col min="4102" max="4102" width="10.21875" style="173" customWidth="1"/>
    <col min="4103" max="4103" width="8.44140625" style="173" bestFit="1" customWidth="1"/>
    <col min="4104" max="4104" width="6.21875" style="173" customWidth="1"/>
    <col min="4105" max="4105" width="9.77734375" style="173" customWidth="1"/>
    <col min="4106" max="4106" width="6.21875" style="173" bestFit="1" customWidth="1"/>
    <col min="4107" max="4107" width="5.6640625" style="173" customWidth="1"/>
    <col min="4108" max="4108" width="9.33203125" style="173" bestFit="1" customWidth="1"/>
    <col min="4109" max="4109" width="7" style="173" bestFit="1" customWidth="1"/>
    <col min="4110" max="4110" width="6.109375" style="173" customWidth="1"/>
    <col min="4111" max="4111" width="9.77734375" style="173" customWidth="1"/>
    <col min="4112" max="4113" width="5.6640625" style="173" customWidth="1"/>
    <col min="4114" max="4114" width="8.5546875" style="173" customWidth="1"/>
    <col min="4115" max="4117" width="0" style="173" hidden="1" customWidth="1"/>
    <col min="4118" max="4118" width="9.5546875" style="173" customWidth="1"/>
    <col min="4119" max="4119" width="9.77734375" style="173" bestFit="1" customWidth="1"/>
    <col min="4120" max="4120" width="13.21875" style="173" bestFit="1" customWidth="1"/>
    <col min="4121" max="4122" width="6.5546875" style="173" customWidth="1"/>
    <col min="4123" max="4123" width="7.6640625" style="173" customWidth="1"/>
    <col min="4124" max="4352" width="9.6640625" style="173"/>
    <col min="4353" max="4354" width="2.5546875" style="173" customWidth="1"/>
    <col min="4355" max="4355" width="25" style="173" customWidth="1"/>
    <col min="4356" max="4356" width="6.88671875" style="173" customWidth="1"/>
    <col min="4357" max="4357" width="6.21875" style="173" customWidth="1"/>
    <col min="4358" max="4358" width="10.21875" style="173" customWidth="1"/>
    <col min="4359" max="4359" width="8.44140625" style="173" bestFit="1" customWidth="1"/>
    <col min="4360" max="4360" width="6.21875" style="173" customWidth="1"/>
    <col min="4361" max="4361" width="9.77734375" style="173" customWidth="1"/>
    <col min="4362" max="4362" width="6.21875" style="173" bestFit="1" customWidth="1"/>
    <col min="4363" max="4363" width="5.6640625" style="173" customWidth="1"/>
    <col min="4364" max="4364" width="9.33203125" style="173" bestFit="1" customWidth="1"/>
    <col min="4365" max="4365" width="7" style="173" bestFit="1" customWidth="1"/>
    <col min="4366" max="4366" width="6.109375" style="173" customWidth="1"/>
    <col min="4367" max="4367" width="9.77734375" style="173" customWidth="1"/>
    <col min="4368" max="4369" width="5.6640625" style="173" customWidth="1"/>
    <col min="4370" max="4370" width="8.5546875" style="173" customWidth="1"/>
    <col min="4371" max="4373" width="0" style="173" hidden="1" customWidth="1"/>
    <col min="4374" max="4374" width="9.5546875" style="173" customWidth="1"/>
    <col min="4375" max="4375" width="9.77734375" style="173" bestFit="1" customWidth="1"/>
    <col min="4376" max="4376" width="13.21875" style="173" bestFit="1" customWidth="1"/>
    <col min="4377" max="4378" width="6.5546875" style="173" customWidth="1"/>
    <col min="4379" max="4379" width="7.6640625" style="173" customWidth="1"/>
    <col min="4380" max="4608" width="9.6640625" style="173"/>
    <col min="4609" max="4610" width="2.5546875" style="173" customWidth="1"/>
    <col min="4611" max="4611" width="25" style="173" customWidth="1"/>
    <col min="4612" max="4612" width="6.88671875" style="173" customWidth="1"/>
    <col min="4613" max="4613" width="6.21875" style="173" customWidth="1"/>
    <col min="4614" max="4614" width="10.21875" style="173" customWidth="1"/>
    <col min="4615" max="4615" width="8.44140625" style="173" bestFit="1" customWidth="1"/>
    <col min="4616" max="4616" width="6.21875" style="173" customWidth="1"/>
    <col min="4617" max="4617" width="9.77734375" style="173" customWidth="1"/>
    <col min="4618" max="4618" width="6.21875" style="173" bestFit="1" customWidth="1"/>
    <col min="4619" max="4619" width="5.6640625" style="173" customWidth="1"/>
    <col min="4620" max="4620" width="9.33203125" style="173" bestFit="1" customWidth="1"/>
    <col min="4621" max="4621" width="7" style="173" bestFit="1" customWidth="1"/>
    <col min="4622" max="4622" width="6.109375" style="173" customWidth="1"/>
    <col min="4623" max="4623" width="9.77734375" style="173" customWidth="1"/>
    <col min="4624" max="4625" width="5.6640625" style="173" customWidth="1"/>
    <col min="4626" max="4626" width="8.5546875" style="173" customWidth="1"/>
    <col min="4627" max="4629" width="0" style="173" hidden="1" customWidth="1"/>
    <col min="4630" max="4630" width="9.5546875" style="173" customWidth="1"/>
    <col min="4631" max="4631" width="9.77734375" style="173" bestFit="1" customWidth="1"/>
    <col min="4632" max="4632" width="13.21875" style="173" bestFit="1" customWidth="1"/>
    <col min="4633" max="4634" width="6.5546875" style="173" customWidth="1"/>
    <col min="4635" max="4635" width="7.6640625" style="173" customWidth="1"/>
    <col min="4636" max="4864" width="9.6640625" style="173"/>
    <col min="4865" max="4866" width="2.5546875" style="173" customWidth="1"/>
    <col min="4867" max="4867" width="25" style="173" customWidth="1"/>
    <col min="4868" max="4868" width="6.88671875" style="173" customWidth="1"/>
    <col min="4869" max="4869" width="6.21875" style="173" customWidth="1"/>
    <col min="4870" max="4870" width="10.21875" style="173" customWidth="1"/>
    <col min="4871" max="4871" width="8.44140625" style="173" bestFit="1" customWidth="1"/>
    <col min="4872" max="4872" width="6.21875" style="173" customWidth="1"/>
    <col min="4873" max="4873" width="9.77734375" style="173" customWidth="1"/>
    <col min="4874" max="4874" width="6.21875" style="173" bestFit="1" customWidth="1"/>
    <col min="4875" max="4875" width="5.6640625" style="173" customWidth="1"/>
    <col min="4876" max="4876" width="9.33203125" style="173" bestFit="1" customWidth="1"/>
    <col min="4877" max="4877" width="7" style="173" bestFit="1" customWidth="1"/>
    <col min="4878" max="4878" width="6.109375" style="173" customWidth="1"/>
    <col min="4879" max="4879" width="9.77734375" style="173" customWidth="1"/>
    <col min="4880" max="4881" width="5.6640625" style="173" customWidth="1"/>
    <col min="4882" max="4882" width="8.5546875" style="173" customWidth="1"/>
    <col min="4883" max="4885" width="0" style="173" hidden="1" customWidth="1"/>
    <col min="4886" max="4886" width="9.5546875" style="173" customWidth="1"/>
    <col min="4887" max="4887" width="9.77734375" style="173" bestFit="1" customWidth="1"/>
    <col min="4888" max="4888" width="13.21875" style="173" bestFit="1" customWidth="1"/>
    <col min="4889" max="4890" width="6.5546875" style="173" customWidth="1"/>
    <col min="4891" max="4891" width="7.6640625" style="173" customWidth="1"/>
    <col min="4892" max="5120" width="9.6640625" style="173"/>
    <col min="5121" max="5122" width="2.5546875" style="173" customWidth="1"/>
    <col min="5123" max="5123" width="25" style="173" customWidth="1"/>
    <col min="5124" max="5124" width="6.88671875" style="173" customWidth="1"/>
    <col min="5125" max="5125" width="6.21875" style="173" customWidth="1"/>
    <col min="5126" max="5126" width="10.21875" style="173" customWidth="1"/>
    <col min="5127" max="5127" width="8.44140625" style="173" bestFit="1" customWidth="1"/>
    <col min="5128" max="5128" width="6.21875" style="173" customWidth="1"/>
    <col min="5129" max="5129" width="9.77734375" style="173" customWidth="1"/>
    <col min="5130" max="5130" width="6.21875" style="173" bestFit="1" customWidth="1"/>
    <col min="5131" max="5131" width="5.6640625" style="173" customWidth="1"/>
    <col min="5132" max="5132" width="9.33203125" style="173" bestFit="1" customWidth="1"/>
    <col min="5133" max="5133" width="7" style="173" bestFit="1" customWidth="1"/>
    <col min="5134" max="5134" width="6.109375" style="173" customWidth="1"/>
    <col min="5135" max="5135" width="9.77734375" style="173" customWidth="1"/>
    <col min="5136" max="5137" width="5.6640625" style="173" customWidth="1"/>
    <col min="5138" max="5138" width="8.5546875" style="173" customWidth="1"/>
    <col min="5139" max="5141" width="0" style="173" hidden="1" customWidth="1"/>
    <col min="5142" max="5142" width="9.5546875" style="173" customWidth="1"/>
    <col min="5143" max="5143" width="9.77734375" style="173" bestFit="1" customWidth="1"/>
    <col min="5144" max="5144" width="13.21875" style="173" bestFit="1" customWidth="1"/>
    <col min="5145" max="5146" width="6.5546875" style="173" customWidth="1"/>
    <col min="5147" max="5147" width="7.6640625" style="173" customWidth="1"/>
    <col min="5148" max="5376" width="9.6640625" style="173"/>
    <col min="5377" max="5378" width="2.5546875" style="173" customWidth="1"/>
    <col min="5379" max="5379" width="25" style="173" customWidth="1"/>
    <col min="5380" max="5380" width="6.88671875" style="173" customWidth="1"/>
    <col min="5381" max="5381" width="6.21875" style="173" customWidth="1"/>
    <col min="5382" max="5382" width="10.21875" style="173" customWidth="1"/>
    <col min="5383" max="5383" width="8.44140625" style="173" bestFit="1" customWidth="1"/>
    <col min="5384" max="5384" width="6.21875" style="173" customWidth="1"/>
    <col min="5385" max="5385" width="9.77734375" style="173" customWidth="1"/>
    <col min="5386" max="5386" width="6.21875" style="173" bestFit="1" customWidth="1"/>
    <col min="5387" max="5387" width="5.6640625" style="173" customWidth="1"/>
    <col min="5388" max="5388" width="9.33203125" style="173" bestFit="1" customWidth="1"/>
    <col min="5389" max="5389" width="7" style="173" bestFit="1" customWidth="1"/>
    <col min="5390" max="5390" width="6.109375" style="173" customWidth="1"/>
    <col min="5391" max="5391" width="9.77734375" style="173" customWidth="1"/>
    <col min="5392" max="5393" width="5.6640625" style="173" customWidth="1"/>
    <col min="5394" max="5394" width="8.5546875" style="173" customWidth="1"/>
    <col min="5395" max="5397" width="0" style="173" hidden="1" customWidth="1"/>
    <col min="5398" max="5398" width="9.5546875" style="173" customWidth="1"/>
    <col min="5399" max="5399" width="9.77734375" style="173" bestFit="1" customWidth="1"/>
    <col min="5400" max="5400" width="13.21875" style="173" bestFit="1" customWidth="1"/>
    <col min="5401" max="5402" width="6.5546875" style="173" customWidth="1"/>
    <col min="5403" max="5403" width="7.6640625" style="173" customWidth="1"/>
    <col min="5404" max="5632" width="9.6640625" style="173"/>
    <col min="5633" max="5634" width="2.5546875" style="173" customWidth="1"/>
    <col min="5635" max="5635" width="25" style="173" customWidth="1"/>
    <col min="5636" max="5636" width="6.88671875" style="173" customWidth="1"/>
    <col min="5637" max="5637" width="6.21875" style="173" customWidth="1"/>
    <col min="5638" max="5638" width="10.21875" style="173" customWidth="1"/>
    <col min="5639" max="5639" width="8.44140625" style="173" bestFit="1" customWidth="1"/>
    <col min="5640" max="5640" width="6.21875" style="173" customWidth="1"/>
    <col min="5641" max="5641" width="9.77734375" style="173" customWidth="1"/>
    <col min="5642" max="5642" width="6.21875" style="173" bestFit="1" customWidth="1"/>
    <col min="5643" max="5643" width="5.6640625" style="173" customWidth="1"/>
    <col min="5644" max="5644" width="9.33203125" style="173" bestFit="1" customWidth="1"/>
    <col min="5645" max="5645" width="7" style="173" bestFit="1" customWidth="1"/>
    <col min="5646" max="5646" width="6.109375" style="173" customWidth="1"/>
    <col min="5647" max="5647" width="9.77734375" style="173" customWidth="1"/>
    <col min="5648" max="5649" width="5.6640625" style="173" customWidth="1"/>
    <col min="5650" max="5650" width="8.5546875" style="173" customWidth="1"/>
    <col min="5651" max="5653" width="0" style="173" hidden="1" customWidth="1"/>
    <col min="5654" max="5654" width="9.5546875" style="173" customWidth="1"/>
    <col min="5655" max="5655" width="9.77734375" style="173" bestFit="1" customWidth="1"/>
    <col min="5656" max="5656" width="13.21875" style="173" bestFit="1" customWidth="1"/>
    <col min="5657" max="5658" width="6.5546875" style="173" customWidth="1"/>
    <col min="5659" max="5659" width="7.6640625" style="173" customWidth="1"/>
    <col min="5660" max="5888" width="9.6640625" style="173"/>
    <col min="5889" max="5890" width="2.5546875" style="173" customWidth="1"/>
    <col min="5891" max="5891" width="25" style="173" customWidth="1"/>
    <col min="5892" max="5892" width="6.88671875" style="173" customWidth="1"/>
    <col min="5893" max="5893" width="6.21875" style="173" customWidth="1"/>
    <col min="5894" max="5894" width="10.21875" style="173" customWidth="1"/>
    <col min="5895" max="5895" width="8.44140625" style="173" bestFit="1" customWidth="1"/>
    <col min="5896" max="5896" width="6.21875" style="173" customWidth="1"/>
    <col min="5897" max="5897" width="9.77734375" style="173" customWidth="1"/>
    <col min="5898" max="5898" width="6.21875" style="173" bestFit="1" customWidth="1"/>
    <col min="5899" max="5899" width="5.6640625" style="173" customWidth="1"/>
    <col min="5900" max="5900" width="9.33203125" style="173" bestFit="1" customWidth="1"/>
    <col min="5901" max="5901" width="7" style="173" bestFit="1" customWidth="1"/>
    <col min="5902" max="5902" width="6.109375" style="173" customWidth="1"/>
    <col min="5903" max="5903" width="9.77734375" style="173" customWidth="1"/>
    <col min="5904" max="5905" width="5.6640625" style="173" customWidth="1"/>
    <col min="5906" max="5906" width="8.5546875" style="173" customWidth="1"/>
    <col min="5907" max="5909" width="0" style="173" hidden="1" customWidth="1"/>
    <col min="5910" max="5910" width="9.5546875" style="173" customWidth="1"/>
    <col min="5911" max="5911" width="9.77734375" style="173" bestFit="1" customWidth="1"/>
    <col min="5912" max="5912" width="13.21875" style="173" bestFit="1" customWidth="1"/>
    <col min="5913" max="5914" width="6.5546875" style="173" customWidth="1"/>
    <col min="5915" max="5915" width="7.6640625" style="173" customWidth="1"/>
    <col min="5916" max="6144" width="9.6640625" style="173"/>
    <col min="6145" max="6146" width="2.5546875" style="173" customWidth="1"/>
    <col min="6147" max="6147" width="25" style="173" customWidth="1"/>
    <col min="6148" max="6148" width="6.88671875" style="173" customWidth="1"/>
    <col min="6149" max="6149" width="6.21875" style="173" customWidth="1"/>
    <col min="6150" max="6150" width="10.21875" style="173" customWidth="1"/>
    <col min="6151" max="6151" width="8.44140625" style="173" bestFit="1" customWidth="1"/>
    <col min="6152" max="6152" width="6.21875" style="173" customWidth="1"/>
    <col min="6153" max="6153" width="9.77734375" style="173" customWidth="1"/>
    <col min="6154" max="6154" width="6.21875" style="173" bestFit="1" customWidth="1"/>
    <col min="6155" max="6155" width="5.6640625" style="173" customWidth="1"/>
    <col min="6156" max="6156" width="9.33203125" style="173" bestFit="1" customWidth="1"/>
    <col min="6157" max="6157" width="7" style="173" bestFit="1" customWidth="1"/>
    <col min="6158" max="6158" width="6.109375" style="173" customWidth="1"/>
    <col min="6159" max="6159" width="9.77734375" style="173" customWidth="1"/>
    <col min="6160" max="6161" width="5.6640625" style="173" customWidth="1"/>
    <col min="6162" max="6162" width="8.5546875" style="173" customWidth="1"/>
    <col min="6163" max="6165" width="0" style="173" hidden="1" customWidth="1"/>
    <col min="6166" max="6166" width="9.5546875" style="173" customWidth="1"/>
    <col min="6167" max="6167" width="9.77734375" style="173" bestFit="1" customWidth="1"/>
    <col min="6168" max="6168" width="13.21875" style="173" bestFit="1" customWidth="1"/>
    <col min="6169" max="6170" width="6.5546875" style="173" customWidth="1"/>
    <col min="6171" max="6171" width="7.6640625" style="173" customWidth="1"/>
    <col min="6172" max="6400" width="9.6640625" style="173"/>
    <col min="6401" max="6402" width="2.5546875" style="173" customWidth="1"/>
    <col min="6403" max="6403" width="25" style="173" customWidth="1"/>
    <col min="6404" max="6404" width="6.88671875" style="173" customWidth="1"/>
    <col min="6405" max="6405" width="6.21875" style="173" customWidth="1"/>
    <col min="6406" max="6406" width="10.21875" style="173" customWidth="1"/>
    <col min="6407" max="6407" width="8.44140625" style="173" bestFit="1" customWidth="1"/>
    <col min="6408" max="6408" width="6.21875" style="173" customWidth="1"/>
    <col min="6409" max="6409" width="9.77734375" style="173" customWidth="1"/>
    <col min="6410" max="6410" width="6.21875" style="173" bestFit="1" customWidth="1"/>
    <col min="6411" max="6411" width="5.6640625" style="173" customWidth="1"/>
    <col min="6412" max="6412" width="9.33203125" style="173" bestFit="1" customWidth="1"/>
    <col min="6413" max="6413" width="7" style="173" bestFit="1" customWidth="1"/>
    <col min="6414" max="6414" width="6.109375" style="173" customWidth="1"/>
    <col min="6415" max="6415" width="9.77734375" style="173" customWidth="1"/>
    <col min="6416" max="6417" width="5.6640625" style="173" customWidth="1"/>
    <col min="6418" max="6418" width="8.5546875" style="173" customWidth="1"/>
    <col min="6419" max="6421" width="0" style="173" hidden="1" customWidth="1"/>
    <col min="6422" max="6422" width="9.5546875" style="173" customWidth="1"/>
    <col min="6423" max="6423" width="9.77734375" style="173" bestFit="1" customWidth="1"/>
    <col min="6424" max="6424" width="13.21875" style="173" bestFit="1" customWidth="1"/>
    <col min="6425" max="6426" width="6.5546875" style="173" customWidth="1"/>
    <col min="6427" max="6427" width="7.6640625" style="173" customWidth="1"/>
    <col min="6428" max="6656" width="9.6640625" style="173"/>
    <col min="6657" max="6658" width="2.5546875" style="173" customWidth="1"/>
    <col min="6659" max="6659" width="25" style="173" customWidth="1"/>
    <col min="6660" max="6660" width="6.88671875" style="173" customWidth="1"/>
    <col min="6661" max="6661" width="6.21875" style="173" customWidth="1"/>
    <col min="6662" max="6662" width="10.21875" style="173" customWidth="1"/>
    <col min="6663" max="6663" width="8.44140625" style="173" bestFit="1" customWidth="1"/>
    <col min="6664" max="6664" width="6.21875" style="173" customWidth="1"/>
    <col min="6665" max="6665" width="9.77734375" style="173" customWidth="1"/>
    <col min="6666" max="6666" width="6.21875" style="173" bestFit="1" customWidth="1"/>
    <col min="6667" max="6667" width="5.6640625" style="173" customWidth="1"/>
    <col min="6668" max="6668" width="9.33203125" style="173" bestFit="1" customWidth="1"/>
    <col min="6669" max="6669" width="7" style="173" bestFit="1" customWidth="1"/>
    <col min="6670" max="6670" width="6.109375" style="173" customWidth="1"/>
    <col min="6671" max="6671" width="9.77734375" style="173" customWidth="1"/>
    <col min="6672" max="6673" width="5.6640625" style="173" customWidth="1"/>
    <col min="6674" max="6674" width="8.5546875" style="173" customWidth="1"/>
    <col min="6675" max="6677" width="0" style="173" hidden="1" customWidth="1"/>
    <col min="6678" max="6678" width="9.5546875" style="173" customWidth="1"/>
    <col min="6679" max="6679" width="9.77734375" style="173" bestFit="1" customWidth="1"/>
    <col min="6680" max="6680" width="13.21875" style="173" bestFit="1" customWidth="1"/>
    <col min="6681" max="6682" width="6.5546875" style="173" customWidth="1"/>
    <col min="6683" max="6683" width="7.6640625" style="173" customWidth="1"/>
    <col min="6684" max="6912" width="9.6640625" style="173"/>
    <col min="6913" max="6914" width="2.5546875" style="173" customWidth="1"/>
    <col min="6915" max="6915" width="25" style="173" customWidth="1"/>
    <col min="6916" max="6916" width="6.88671875" style="173" customWidth="1"/>
    <col min="6917" max="6917" width="6.21875" style="173" customWidth="1"/>
    <col min="6918" max="6918" width="10.21875" style="173" customWidth="1"/>
    <col min="6919" max="6919" width="8.44140625" style="173" bestFit="1" customWidth="1"/>
    <col min="6920" max="6920" width="6.21875" style="173" customWidth="1"/>
    <col min="6921" max="6921" width="9.77734375" style="173" customWidth="1"/>
    <col min="6922" max="6922" width="6.21875" style="173" bestFit="1" customWidth="1"/>
    <col min="6923" max="6923" width="5.6640625" style="173" customWidth="1"/>
    <col min="6924" max="6924" width="9.33203125" style="173" bestFit="1" customWidth="1"/>
    <col min="6925" max="6925" width="7" style="173" bestFit="1" customWidth="1"/>
    <col min="6926" max="6926" width="6.109375" style="173" customWidth="1"/>
    <col min="6927" max="6927" width="9.77734375" style="173" customWidth="1"/>
    <col min="6928" max="6929" width="5.6640625" style="173" customWidth="1"/>
    <col min="6930" max="6930" width="8.5546875" style="173" customWidth="1"/>
    <col min="6931" max="6933" width="0" style="173" hidden="1" customWidth="1"/>
    <col min="6934" max="6934" width="9.5546875" style="173" customWidth="1"/>
    <col min="6935" max="6935" width="9.77734375" style="173" bestFit="1" customWidth="1"/>
    <col min="6936" max="6936" width="13.21875" style="173" bestFit="1" customWidth="1"/>
    <col min="6937" max="6938" width="6.5546875" style="173" customWidth="1"/>
    <col min="6939" max="6939" width="7.6640625" style="173" customWidth="1"/>
    <col min="6940" max="7168" width="9.6640625" style="173"/>
    <col min="7169" max="7170" width="2.5546875" style="173" customWidth="1"/>
    <col min="7171" max="7171" width="25" style="173" customWidth="1"/>
    <col min="7172" max="7172" width="6.88671875" style="173" customWidth="1"/>
    <col min="7173" max="7173" width="6.21875" style="173" customWidth="1"/>
    <col min="7174" max="7174" width="10.21875" style="173" customWidth="1"/>
    <col min="7175" max="7175" width="8.44140625" style="173" bestFit="1" customWidth="1"/>
    <col min="7176" max="7176" width="6.21875" style="173" customWidth="1"/>
    <col min="7177" max="7177" width="9.77734375" style="173" customWidth="1"/>
    <col min="7178" max="7178" width="6.21875" style="173" bestFit="1" customWidth="1"/>
    <col min="7179" max="7179" width="5.6640625" style="173" customWidth="1"/>
    <col min="7180" max="7180" width="9.33203125" style="173" bestFit="1" customWidth="1"/>
    <col min="7181" max="7181" width="7" style="173" bestFit="1" customWidth="1"/>
    <col min="7182" max="7182" width="6.109375" style="173" customWidth="1"/>
    <col min="7183" max="7183" width="9.77734375" style="173" customWidth="1"/>
    <col min="7184" max="7185" width="5.6640625" style="173" customWidth="1"/>
    <col min="7186" max="7186" width="8.5546875" style="173" customWidth="1"/>
    <col min="7187" max="7189" width="0" style="173" hidden="1" customWidth="1"/>
    <col min="7190" max="7190" width="9.5546875" style="173" customWidth="1"/>
    <col min="7191" max="7191" width="9.77734375" style="173" bestFit="1" customWidth="1"/>
    <col min="7192" max="7192" width="13.21875" style="173" bestFit="1" customWidth="1"/>
    <col min="7193" max="7194" width="6.5546875" style="173" customWidth="1"/>
    <col min="7195" max="7195" width="7.6640625" style="173" customWidth="1"/>
    <col min="7196" max="7424" width="9.6640625" style="173"/>
    <col min="7425" max="7426" width="2.5546875" style="173" customWidth="1"/>
    <col min="7427" max="7427" width="25" style="173" customWidth="1"/>
    <col min="7428" max="7428" width="6.88671875" style="173" customWidth="1"/>
    <col min="7429" max="7429" width="6.21875" style="173" customWidth="1"/>
    <col min="7430" max="7430" width="10.21875" style="173" customWidth="1"/>
    <col min="7431" max="7431" width="8.44140625" style="173" bestFit="1" customWidth="1"/>
    <col min="7432" max="7432" width="6.21875" style="173" customWidth="1"/>
    <col min="7433" max="7433" width="9.77734375" style="173" customWidth="1"/>
    <col min="7434" max="7434" width="6.21875" style="173" bestFit="1" customWidth="1"/>
    <col min="7435" max="7435" width="5.6640625" style="173" customWidth="1"/>
    <col min="7436" max="7436" width="9.33203125" style="173" bestFit="1" customWidth="1"/>
    <col min="7437" max="7437" width="7" style="173" bestFit="1" customWidth="1"/>
    <col min="7438" max="7438" width="6.109375" style="173" customWidth="1"/>
    <col min="7439" max="7439" width="9.77734375" style="173" customWidth="1"/>
    <col min="7440" max="7441" width="5.6640625" style="173" customWidth="1"/>
    <col min="7442" max="7442" width="8.5546875" style="173" customWidth="1"/>
    <col min="7443" max="7445" width="0" style="173" hidden="1" customWidth="1"/>
    <col min="7446" max="7446" width="9.5546875" style="173" customWidth="1"/>
    <col min="7447" max="7447" width="9.77734375" style="173" bestFit="1" customWidth="1"/>
    <col min="7448" max="7448" width="13.21875" style="173" bestFit="1" customWidth="1"/>
    <col min="7449" max="7450" width="6.5546875" style="173" customWidth="1"/>
    <col min="7451" max="7451" width="7.6640625" style="173" customWidth="1"/>
    <col min="7452" max="7680" width="9.6640625" style="173"/>
    <col min="7681" max="7682" width="2.5546875" style="173" customWidth="1"/>
    <col min="7683" max="7683" width="25" style="173" customWidth="1"/>
    <col min="7684" max="7684" width="6.88671875" style="173" customWidth="1"/>
    <col min="7685" max="7685" width="6.21875" style="173" customWidth="1"/>
    <col min="7686" max="7686" width="10.21875" style="173" customWidth="1"/>
    <col min="7687" max="7687" width="8.44140625" style="173" bestFit="1" customWidth="1"/>
    <col min="7688" max="7688" width="6.21875" style="173" customWidth="1"/>
    <col min="7689" max="7689" width="9.77734375" style="173" customWidth="1"/>
    <col min="7690" max="7690" width="6.21875" style="173" bestFit="1" customWidth="1"/>
    <col min="7691" max="7691" width="5.6640625" style="173" customWidth="1"/>
    <col min="7692" max="7692" width="9.33203125" style="173" bestFit="1" customWidth="1"/>
    <col min="7693" max="7693" width="7" style="173" bestFit="1" customWidth="1"/>
    <col min="7694" max="7694" width="6.109375" style="173" customWidth="1"/>
    <col min="7695" max="7695" width="9.77734375" style="173" customWidth="1"/>
    <col min="7696" max="7697" width="5.6640625" style="173" customWidth="1"/>
    <col min="7698" max="7698" width="8.5546875" style="173" customWidth="1"/>
    <col min="7699" max="7701" width="0" style="173" hidden="1" customWidth="1"/>
    <col min="7702" max="7702" width="9.5546875" style="173" customWidth="1"/>
    <col min="7703" max="7703" width="9.77734375" style="173" bestFit="1" customWidth="1"/>
    <col min="7704" max="7704" width="13.21875" style="173" bestFit="1" customWidth="1"/>
    <col min="7705" max="7706" width="6.5546875" style="173" customWidth="1"/>
    <col min="7707" max="7707" width="7.6640625" style="173" customWidth="1"/>
    <col min="7708" max="7936" width="9.6640625" style="173"/>
    <col min="7937" max="7938" width="2.5546875" style="173" customWidth="1"/>
    <col min="7939" max="7939" width="25" style="173" customWidth="1"/>
    <col min="7940" max="7940" width="6.88671875" style="173" customWidth="1"/>
    <col min="7941" max="7941" width="6.21875" style="173" customWidth="1"/>
    <col min="7942" max="7942" width="10.21875" style="173" customWidth="1"/>
    <col min="7943" max="7943" width="8.44140625" style="173" bestFit="1" customWidth="1"/>
    <col min="7944" max="7944" width="6.21875" style="173" customWidth="1"/>
    <col min="7945" max="7945" width="9.77734375" style="173" customWidth="1"/>
    <col min="7946" max="7946" width="6.21875" style="173" bestFit="1" customWidth="1"/>
    <col min="7947" max="7947" width="5.6640625" style="173" customWidth="1"/>
    <col min="7948" max="7948" width="9.33203125" style="173" bestFit="1" customWidth="1"/>
    <col min="7949" max="7949" width="7" style="173" bestFit="1" customWidth="1"/>
    <col min="7950" max="7950" width="6.109375" style="173" customWidth="1"/>
    <col min="7951" max="7951" width="9.77734375" style="173" customWidth="1"/>
    <col min="7952" max="7953" width="5.6640625" style="173" customWidth="1"/>
    <col min="7954" max="7954" width="8.5546875" style="173" customWidth="1"/>
    <col min="7955" max="7957" width="0" style="173" hidden="1" customWidth="1"/>
    <col min="7958" max="7958" width="9.5546875" style="173" customWidth="1"/>
    <col min="7959" max="7959" width="9.77734375" style="173" bestFit="1" customWidth="1"/>
    <col min="7960" max="7960" width="13.21875" style="173" bestFit="1" customWidth="1"/>
    <col min="7961" max="7962" width="6.5546875" style="173" customWidth="1"/>
    <col min="7963" max="7963" width="7.6640625" style="173" customWidth="1"/>
    <col min="7964" max="8192" width="9.6640625" style="173"/>
    <col min="8193" max="8194" width="2.5546875" style="173" customWidth="1"/>
    <col min="8195" max="8195" width="25" style="173" customWidth="1"/>
    <col min="8196" max="8196" width="6.88671875" style="173" customWidth="1"/>
    <col min="8197" max="8197" width="6.21875" style="173" customWidth="1"/>
    <col min="8198" max="8198" width="10.21875" style="173" customWidth="1"/>
    <col min="8199" max="8199" width="8.44140625" style="173" bestFit="1" customWidth="1"/>
    <col min="8200" max="8200" width="6.21875" style="173" customWidth="1"/>
    <col min="8201" max="8201" width="9.77734375" style="173" customWidth="1"/>
    <col min="8202" max="8202" width="6.21875" style="173" bestFit="1" customWidth="1"/>
    <col min="8203" max="8203" width="5.6640625" style="173" customWidth="1"/>
    <col min="8204" max="8204" width="9.33203125" style="173" bestFit="1" customWidth="1"/>
    <col min="8205" max="8205" width="7" style="173" bestFit="1" customWidth="1"/>
    <col min="8206" max="8206" width="6.109375" style="173" customWidth="1"/>
    <col min="8207" max="8207" width="9.77734375" style="173" customWidth="1"/>
    <col min="8208" max="8209" width="5.6640625" style="173" customWidth="1"/>
    <col min="8210" max="8210" width="8.5546875" style="173" customWidth="1"/>
    <col min="8211" max="8213" width="0" style="173" hidden="1" customWidth="1"/>
    <col min="8214" max="8214" width="9.5546875" style="173" customWidth="1"/>
    <col min="8215" max="8215" width="9.77734375" style="173" bestFit="1" customWidth="1"/>
    <col min="8216" max="8216" width="13.21875" style="173" bestFit="1" customWidth="1"/>
    <col min="8217" max="8218" width="6.5546875" style="173" customWidth="1"/>
    <col min="8219" max="8219" width="7.6640625" style="173" customWidth="1"/>
    <col min="8220" max="8448" width="9.6640625" style="173"/>
    <col min="8449" max="8450" width="2.5546875" style="173" customWidth="1"/>
    <col min="8451" max="8451" width="25" style="173" customWidth="1"/>
    <col min="8452" max="8452" width="6.88671875" style="173" customWidth="1"/>
    <col min="8453" max="8453" width="6.21875" style="173" customWidth="1"/>
    <col min="8454" max="8454" width="10.21875" style="173" customWidth="1"/>
    <col min="8455" max="8455" width="8.44140625" style="173" bestFit="1" customWidth="1"/>
    <col min="8456" max="8456" width="6.21875" style="173" customWidth="1"/>
    <col min="8457" max="8457" width="9.77734375" style="173" customWidth="1"/>
    <col min="8458" max="8458" width="6.21875" style="173" bestFit="1" customWidth="1"/>
    <col min="8459" max="8459" width="5.6640625" style="173" customWidth="1"/>
    <col min="8460" max="8460" width="9.33203125" style="173" bestFit="1" customWidth="1"/>
    <col min="8461" max="8461" width="7" style="173" bestFit="1" customWidth="1"/>
    <col min="8462" max="8462" width="6.109375" style="173" customWidth="1"/>
    <col min="8463" max="8463" width="9.77734375" style="173" customWidth="1"/>
    <col min="8464" max="8465" width="5.6640625" style="173" customWidth="1"/>
    <col min="8466" max="8466" width="8.5546875" style="173" customWidth="1"/>
    <col min="8467" max="8469" width="0" style="173" hidden="1" customWidth="1"/>
    <col min="8470" max="8470" width="9.5546875" style="173" customWidth="1"/>
    <col min="8471" max="8471" width="9.77734375" style="173" bestFit="1" customWidth="1"/>
    <col min="8472" max="8472" width="13.21875" style="173" bestFit="1" customWidth="1"/>
    <col min="8473" max="8474" width="6.5546875" style="173" customWidth="1"/>
    <col min="8475" max="8475" width="7.6640625" style="173" customWidth="1"/>
    <col min="8476" max="8704" width="9.6640625" style="173"/>
    <col min="8705" max="8706" width="2.5546875" style="173" customWidth="1"/>
    <col min="8707" max="8707" width="25" style="173" customWidth="1"/>
    <col min="8708" max="8708" width="6.88671875" style="173" customWidth="1"/>
    <col min="8709" max="8709" width="6.21875" style="173" customWidth="1"/>
    <col min="8710" max="8710" width="10.21875" style="173" customWidth="1"/>
    <col min="8711" max="8711" width="8.44140625" style="173" bestFit="1" customWidth="1"/>
    <col min="8712" max="8712" width="6.21875" style="173" customWidth="1"/>
    <col min="8713" max="8713" width="9.77734375" style="173" customWidth="1"/>
    <col min="8714" max="8714" width="6.21875" style="173" bestFit="1" customWidth="1"/>
    <col min="8715" max="8715" width="5.6640625" style="173" customWidth="1"/>
    <col min="8716" max="8716" width="9.33203125" style="173" bestFit="1" customWidth="1"/>
    <col min="8717" max="8717" width="7" style="173" bestFit="1" customWidth="1"/>
    <col min="8718" max="8718" width="6.109375" style="173" customWidth="1"/>
    <col min="8719" max="8719" width="9.77734375" style="173" customWidth="1"/>
    <col min="8720" max="8721" width="5.6640625" style="173" customWidth="1"/>
    <col min="8722" max="8722" width="8.5546875" style="173" customWidth="1"/>
    <col min="8723" max="8725" width="0" style="173" hidden="1" customWidth="1"/>
    <col min="8726" max="8726" width="9.5546875" style="173" customWidth="1"/>
    <col min="8727" max="8727" width="9.77734375" style="173" bestFit="1" customWidth="1"/>
    <col min="8728" max="8728" width="13.21875" style="173" bestFit="1" customWidth="1"/>
    <col min="8729" max="8730" width="6.5546875" style="173" customWidth="1"/>
    <col min="8731" max="8731" width="7.6640625" style="173" customWidth="1"/>
    <col min="8732" max="8960" width="9.6640625" style="173"/>
    <col min="8961" max="8962" width="2.5546875" style="173" customWidth="1"/>
    <col min="8963" max="8963" width="25" style="173" customWidth="1"/>
    <col min="8964" max="8964" width="6.88671875" style="173" customWidth="1"/>
    <col min="8965" max="8965" width="6.21875" style="173" customWidth="1"/>
    <col min="8966" max="8966" width="10.21875" style="173" customWidth="1"/>
    <col min="8967" max="8967" width="8.44140625" style="173" bestFit="1" customWidth="1"/>
    <col min="8968" max="8968" width="6.21875" style="173" customWidth="1"/>
    <col min="8969" max="8969" width="9.77734375" style="173" customWidth="1"/>
    <col min="8970" max="8970" width="6.21875" style="173" bestFit="1" customWidth="1"/>
    <col min="8971" max="8971" width="5.6640625" style="173" customWidth="1"/>
    <col min="8972" max="8972" width="9.33203125" style="173" bestFit="1" customWidth="1"/>
    <col min="8973" max="8973" width="7" style="173" bestFit="1" customWidth="1"/>
    <col min="8974" max="8974" width="6.109375" style="173" customWidth="1"/>
    <col min="8975" max="8975" width="9.77734375" style="173" customWidth="1"/>
    <col min="8976" max="8977" width="5.6640625" style="173" customWidth="1"/>
    <col min="8978" max="8978" width="8.5546875" style="173" customWidth="1"/>
    <col min="8979" max="8981" width="0" style="173" hidden="1" customWidth="1"/>
    <col min="8982" max="8982" width="9.5546875" style="173" customWidth="1"/>
    <col min="8983" max="8983" width="9.77734375" style="173" bestFit="1" customWidth="1"/>
    <col min="8984" max="8984" width="13.21875" style="173" bestFit="1" customWidth="1"/>
    <col min="8985" max="8986" width="6.5546875" style="173" customWidth="1"/>
    <col min="8987" max="8987" width="7.6640625" style="173" customWidth="1"/>
    <col min="8988" max="9216" width="9.6640625" style="173"/>
    <col min="9217" max="9218" width="2.5546875" style="173" customWidth="1"/>
    <col min="9219" max="9219" width="25" style="173" customWidth="1"/>
    <col min="9220" max="9220" width="6.88671875" style="173" customWidth="1"/>
    <col min="9221" max="9221" width="6.21875" style="173" customWidth="1"/>
    <col min="9222" max="9222" width="10.21875" style="173" customWidth="1"/>
    <col min="9223" max="9223" width="8.44140625" style="173" bestFit="1" customWidth="1"/>
    <col min="9224" max="9224" width="6.21875" style="173" customWidth="1"/>
    <col min="9225" max="9225" width="9.77734375" style="173" customWidth="1"/>
    <col min="9226" max="9226" width="6.21875" style="173" bestFit="1" customWidth="1"/>
    <col min="9227" max="9227" width="5.6640625" style="173" customWidth="1"/>
    <col min="9228" max="9228" width="9.33203125" style="173" bestFit="1" customWidth="1"/>
    <col min="9229" max="9229" width="7" style="173" bestFit="1" customWidth="1"/>
    <col min="9230" max="9230" width="6.109375" style="173" customWidth="1"/>
    <col min="9231" max="9231" width="9.77734375" style="173" customWidth="1"/>
    <col min="9232" max="9233" width="5.6640625" style="173" customWidth="1"/>
    <col min="9234" max="9234" width="8.5546875" style="173" customWidth="1"/>
    <col min="9235" max="9237" width="0" style="173" hidden="1" customWidth="1"/>
    <col min="9238" max="9238" width="9.5546875" style="173" customWidth="1"/>
    <col min="9239" max="9239" width="9.77734375" style="173" bestFit="1" customWidth="1"/>
    <col min="9240" max="9240" width="13.21875" style="173" bestFit="1" customWidth="1"/>
    <col min="9241" max="9242" width="6.5546875" style="173" customWidth="1"/>
    <col min="9243" max="9243" width="7.6640625" style="173" customWidth="1"/>
    <col min="9244" max="9472" width="9.6640625" style="173"/>
    <col min="9473" max="9474" width="2.5546875" style="173" customWidth="1"/>
    <col min="9475" max="9475" width="25" style="173" customWidth="1"/>
    <col min="9476" max="9476" width="6.88671875" style="173" customWidth="1"/>
    <col min="9477" max="9477" width="6.21875" style="173" customWidth="1"/>
    <col min="9478" max="9478" width="10.21875" style="173" customWidth="1"/>
    <col min="9479" max="9479" width="8.44140625" style="173" bestFit="1" customWidth="1"/>
    <col min="9480" max="9480" width="6.21875" style="173" customWidth="1"/>
    <col min="9481" max="9481" width="9.77734375" style="173" customWidth="1"/>
    <col min="9482" max="9482" width="6.21875" style="173" bestFit="1" customWidth="1"/>
    <col min="9483" max="9483" width="5.6640625" style="173" customWidth="1"/>
    <col min="9484" max="9484" width="9.33203125" style="173" bestFit="1" customWidth="1"/>
    <col min="9485" max="9485" width="7" style="173" bestFit="1" customWidth="1"/>
    <col min="9486" max="9486" width="6.109375" style="173" customWidth="1"/>
    <col min="9487" max="9487" width="9.77734375" style="173" customWidth="1"/>
    <col min="9488" max="9489" width="5.6640625" style="173" customWidth="1"/>
    <col min="9490" max="9490" width="8.5546875" style="173" customWidth="1"/>
    <col min="9491" max="9493" width="0" style="173" hidden="1" customWidth="1"/>
    <col min="9494" max="9494" width="9.5546875" style="173" customWidth="1"/>
    <col min="9495" max="9495" width="9.77734375" style="173" bestFit="1" customWidth="1"/>
    <col min="9496" max="9496" width="13.21875" style="173" bestFit="1" customWidth="1"/>
    <col min="9497" max="9498" width="6.5546875" style="173" customWidth="1"/>
    <col min="9499" max="9499" width="7.6640625" style="173" customWidth="1"/>
    <col min="9500" max="9728" width="9.6640625" style="173"/>
    <col min="9729" max="9730" width="2.5546875" style="173" customWidth="1"/>
    <col min="9731" max="9731" width="25" style="173" customWidth="1"/>
    <col min="9732" max="9732" width="6.88671875" style="173" customWidth="1"/>
    <col min="9733" max="9733" width="6.21875" style="173" customWidth="1"/>
    <col min="9734" max="9734" width="10.21875" style="173" customWidth="1"/>
    <col min="9735" max="9735" width="8.44140625" style="173" bestFit="1" customWidth="1"/>
    <col min="9736" max="9736" width="6.21875" style="173" customWidth="1"/>
    <col min="9737" max="9737" width="9.77734375" style="173" customWidth="1"/>
    <col min="9738" max="9738" width="6.21875" style="173" bestFit="1" customWidth="1"/>
    <col min="9739" max="9739" width="5.6640625" style="173" customWidth="1"/>
    <col min="9740" max="9740" width="9.33203125" style="173" bestFit="1" customWidth="1"/>
    <col min="9741" max="9741" width="7" style="173" bestFit="1" customWidth="1"/>
    <col min="9742" max="9742" width="6.109375" style="173" customWidth="1"/>
    <col min="9743" max="9743" width="9.77734375" style="173" customWidth="1"/>
    <col min="9744" max="9745" width="5.6640625" style="173" customWidth="1"/>
    <col min="9746" max="9746" width="8.5546875" style="173" customWidth="1"/>
    <col min="9747" max="9749" width="0" style="173" hidden="1" customWidth="1"/>
    <col min="9750" max="9750" width="9.5546875" style="173" customWidth="1"/>
    <col min="9751" max="9751" width="9.77734375" style="173" bestFit="1" customWidth="1"/>
    <col min="9752" max="9752" width="13.21875" style="173" bestFit="1" customWidth="1"/>
    <col min="9753" max="9754" width="6.5546875" style="173" customWidth="1"/>
    <col min="9755" max="9755" width="7.6640625" style="173" customWidth="1"/>
    <col min="9756" max="9984" width="9.6640625" style="173"/>
    <col min="9985" max="9986" width="2.5546875" style="173" customWidth="1"/>
    <col min="9987" max="9987" width="25" style="173" customWidth="1"/>
    <col min="9988" max="9988" width="6.88671875" style="173" customWidth="1"/>
    <col min="9989" max="9989" width="6.21875" style="173" customWidth="1"/>
    <col min="9990" max="9990" width="10.21875" style="173" customWidth="1"/>
    <col min="9991" max="9991" width="8.44140625" style="173" bestFit="1" customWidth="1"/>
    <col min="9992" max="9992" width="6.21875" style="173" customWidth="1"/>
    <col min="9993" max="9993" width="9.77734375" style="173" customWidth="1"/>
    <col min="9994" max="9994" width="6.21875" style="173" bestFit="1" customWidth="1"/>
    <col min="9995" max="9995" width="5.6640625" style="173" customWidth="1"/>
    <col min="9996" max="9996" width="9.33203125" style="173" bestFit="1" customWidth="1"/>
    <col min="9997" max="9997" width="7" style="173" bestFit="1" customWidth="1"/>
    <col min="9998" max="9998" width="6.109375" style="173" customWidth="1"/>
    <col min="9999" max="9999" width="9.77734375" style="173" customWidth="1"/>
    <col min="10000" max="10001" width="5.6640625" style="173" customWidth="1"/>
    <col min="10002" max="10002" width="8.5546875" style="173" customWidth="1"/>
    <col min="10003" max="10005" width="0" style="173" hidden="1" customWidth="1"/>
    <col min="10006" max="10006" width="9.5546875" style="173" customWidth="1"/>
    <col min="10007" max="10007" width="9.77734375" style="173" bestFit="1" customWidth="1"/>
    <col min="10008" max="10008" width="13.21875" style="173" bestFit="1" customWidth="1"/>
    <col min="10009" max="10010" width="6.5546875" style="173" customWidth="1"/>
    <col min="10011" max="10011" width="7.6640625" style="173" customWidth="1"/>
    <col min="10012" max="10240" width="9.6640625" style="173"/>
    <col min="10241" max="10242" width="2.5546875" style="173" customWidth="1"/>
    <col min="10243" max="10243" width="25" style="173" customWidth="1"/>
    <col min="10244" max="10244" width="6.88671875" style="173" customWidth="1"/>
    <col min="10245" max="10245" width="6.21875" style="173" customWidth="1"/>
    <col min="10246" max="10246" width="10.21875" style="173" customWidth="1"/>
    <col min="10247" max="10247" width="8.44140625" style="173" bestFit="1" customWidth="1"/>
    <col min="10248" max="10248" width="6.21875" style="173" customWidth="1"/>
    <col min="10249" max="10249" width="9.77734375" style="173" customWidth="1"/>
    <col min="10250" max="10250" width="6.21875" style="173" bestFit="1" customWidth="1"/>
    <col min="10251" max="10251" width="5.6640625" style="173" customWidth="1"/>
    <col min="10252" max="10252" width="9.33203125" style="173" bestFit="1" customWidth="1"/>
    <col min="10253" max="10253" width="7" style="173" bestFit="1" customWidth="1"/>
    <col min="10254" max="10254" width="6.109375" style="173" customWidth="1"/>
    <col min="10255" max="10255" width="9.77734375" style="173" customWidth="1"/>
    <col min="10256" max="10257" width="5.6640625" style="173" customWidth="1"/>
    <col min="10258" max="10258" width="8.5546875" style="173" customWidth="1"/>
    <col min="10259" max="10261" width="0" style="173" hidden="1" customWidth="1"/>
    <col min="10262" max="10262" width="9.5546875" style="173" customWidth="1"/>
    <col min="10263" max="10263" width="9.77734375" style="173" bestFit="1" customWidth="1"/>
    <col min="10264" max="10264" width="13.21875" style="173" bestFit="1" customWidth="1"/>
    <col min="10265" max="10266" width="6.5546875" style="173" customWidth="1"/>
    <col min="10267" max="10267" width="7.6640625" style="173" customWidth="1"/>
    <col min="10268" max="10496" width="9.6640625" style="173"/>
    <col min="10497" max="10498" width="2.5546875" style="173" customWidth="1"/>
    <col min="10499" max="10499" width="25" style="173" customWidth="1"/>
    <col min="10500" max="10500" width="6.88671875" style="173" customWidth="1"/>
    <col min="10501" max="10501" width="6.21875" style="173" customWidth="1"/>
    <col min="10502" max="10502" width="10.21875" style="173" customWidth="1"/>
    <col min="10503" max="10503" width="8.44140625" style="173" bestFit="1" customWidth="1"/>
    <col min="10504" max="10504" width="6.21875" style="173" customWidth="1"/>
    <col min="10505" max="10505" width="9.77734375" style="173" customWidth="1"/>
    <col min="10506" max="10506" width="6.21875" style="173" bestFit="1" customWidth="1"/>
    <col min="10507" max="10507" width="5.6640625" style="173" customWidth="1"/>
    <col min="10508" max="10508" width="9.33203125" style="173" bestFit="1" customWidth="1"/>
    <col min="10509" max="10509" width="7" style="173" bestFit="1" customWidth="1"/>
    <col min="10510" max="10510" width="6.109375" style="173" customWidth="1"/>
    <col min="10511" max="10511" width="9.77734375" style="173" customWidth="1"/>
    <col min="10512" max="10513" width="5.6640625" style="173" customWidth="1"/>
    <col min="10514" max="10514" width="8.5546875" style="173" customWidth="1"/>
    <col min="10515" max="10517" width="0" style="173" hidden="1" customWidth="1"/>
    <col min="10518" max="10518" width="9.5546875" style="173" customWidth="1"/>
    <col min="10519" max="10519" width="9.77734375" style="173" bestFit="1" customWidth="1"/>
    <col min="10520" max="10520" width="13.21875" style="173" bestFit="1" customWidth="1"/>
    <col min="10521" max="10522" width="6.5546875" style="173" customWidth="1"/>
    <col min="10523" max="10523" width="7.6640625" style="173" customWidth="1"/>
    <col min="10524" max="10752" width="9.6640625" style="173"/>
    <col min="10753" max="10754" width="2.5546875" style="173" customWidth="1"/>
    <col min="10755" max="10755" width="25" style="173" customWidth="1"/>
    <col min="10756" max="10756" width="6.88671875" style="173" customWidth="1"/>
    <col min="10757" max="10757" width="6.21875" style="173" customWidth="1"/>
    <col min="10758" max="10758" width="10.21875" style="173" customWidth="1"/>
    <col min="10759" max="10759" width="8.44140625" style="173" bestFit="1" customWidth="1"/>
    <col min="10760" max="10760" width="6.21875" style="173" customWidth="1"/>
    <col min="10761" max="10761" width="9.77734375" style="173" customWidth="1"/>
    <col min="10762" max="10762" width="6.21875" style="173" bestFit="1" customWidth="1"/>
    <col min="10763" max="10763" width="5.6640625" style="173" customWidth="1"/>
    <col min="10764" max="10764" width="9.33203125" style="173" bestFit="1" customWidth="1"/>
    <col min="10765" max="10765" width="7" style="173" bestFit="1" customWidth="1"/>
    <col min="10766" max="10766" width="6.109375" style="173" customWidth="1"/>
    <col min="10767" max="10767" width="9.77734375" style="173" customWidth="1"/>
    <col min="10768" max="10769" width="5.6640625" style="173" customWidth="1"/>
    <col min="10770" max="10770" width="8.5546875" style="173" customWidth="1"/>
    <col min="10771" max="10773" width="0" style="173" hidden="1" customWidth="1"/>
    <col min="10774" max="10774" width="9.5546875" style="173" customWidth="1"/>
    <col min="10775" max="10775" width="9.77734375" style="173" bestFit="1" customWidth="1"/>
    <col min="10776" max="10776" width="13.21875" style="173" bestFit="1" customWidth="1"/>
    <col min="10777" max="10778" width="6.5546875" style="173" customWidth="1"/>
    <col min="10779" max="10779" width="7.6640625" style="173" customWidth="1"/>
    <col min="10780" max="11008" width="9.6640625" style="173"/>
    <col min="11009" max="11010" width="2.5546875" style="173" customWidth="1"/>
    <col min="11011" max="11011" width="25" style="173" customWidth="1"/>
    <col min="11012" max="11012" width="6.88671875" style="173" customWidth="1"/>
    <col min="11013" max="11013" width="6.21875" style="173" customWidth="1"/>
    <col min="11014" max="11014" width="10.21875" style="173" customWidth="1"/>
    <col min="11015" max="11015" width="8.44140625" style="173" bestFit="1" customWidth="1"/>
    <col min="11016" max="11016" width="6.21875" style="173" customWidth="1"/>
    <col min="11017" max="11017" width="9.77734375" style="173" customWidth="1"/>
    <col min="11018" max="11018" width="6.21875" style="173" bestFit="1" customWidth="1"/>
    <col min="11019" max="11019" width="5.6640625" style="173" customWidth="1"/>
    <col min="11020" max="11020" width="9.33203125" style="173" bestFit="1" customWidth="1"/>
    <col min="11021" max="11021" width="7" style="173" bestFit="1" customWidth="1"/>
    <col min="11022" max="11022" width="6.109375" style="173" customWidth="1"/>
    <col min="11023" max="11023" width="9.77734375" style="173" customWidth="1"/>
    <col min="11024" max="11025" width="5.6640625" style="173" customWidth="1"/>
    <col min="11026" max="11026" width="8.5546875" style="173" customWidth="1"/>
    <col min="11027" max="11029" width="0" style="173" hidden="1" customWidth="1"/>
    <col min="11030" max="11030" width="9.5546875" style="173" customWidth="1"/>
    <col min="11031" max="11031" width="9.77734375" style="173" bestFit="1" customWidth="1"/>
    <col min="11032" max="11032" width="13.21875" style="173" bestFit="1" customWidth="1"/>
    <col min="11033" max="11034" width="6.5546875" style="173" customWidth="1"/>
    <col min="11035" max="11035" width="7.6640625" style="173" customWidth="1"/>
    <col min="11036" max="11264" width="9.6640625" style="173"/>
    <col min="11265" max="11266" width="2.5546875" style="173" customWidth="1"/>
    <col min="11267" max="11267" width="25" style="173" customWidth="1"/>
    <col min="11268" max="11268" width="6.88671875" style="173" customWidth="1"/>
    <col min="11269" max="11269" width="6.21875" style="173" customWidth="1"/>
    <col min="11270" max="11270" width="10.21875" style="173" customWidth="1"/>
    <col min="11271" max="11271" width="8.44140625" style="173" bestFit="1" customWidth="1"/>
    <col min="11272" max="11272" width="6.21875" style="173" customWidth="1"/>
    <col min="11273" max="11273" width="9.77734375" style="173" customWidth="1"/>
    <col min="11274" max="11274" width="6.21875" style="173" bestFit="1" customWidth="1"/>
    <col min="11275" max="11275" width="5.6640625" style="173" customWidth="1"/>
    <col min="11276" max="11276" width="9.33203125" style="173" bestFit="1" customWidth="1"/>
    <col min="11277" max="11277" width="7" style="173" bestFit="1" customWidth="1"/>
    <col min="11278" max="11278" width="6.109375" style="173" customWidth="1"/>
    <col min="11279" max="11279" width="9.77734375" style="173" customWidth="1"/>
    <col min="11280" max="11281" width="5.6640625" style="173" customWidth="1"/>
    <col min="11282" max="11282" width="8.5546875" style="173" customWidth="1"/>
    <col min="11283" max="11285" width="0" style="173" hidden="1" customWidth="1"/>
    <col min="11286" max="11286" width="9.5546875" style="173" customWidth="1"/>
    <col min="11287" max="11287" width="9.77734375" style="173" bestFit="1" customWidth="1"/>
    <col min="11288" max="11288" width="13.21875" style="173" bestFit="1" customWidth="1"/>
    <col min="11289" max="11290" width="6.5546875" style="173" customWidth="1"/>
    <col min="11291" max="11291" width="7.6640625" style="173" customWidth="1"/>
    <col min="11292" max="11520" width="9.6640625" style="173"/>
    <col min="11521" max="11522" width="2.5546875" style="173" customWidth="1"/>
    <col min="11523" max="11523" width="25" style="173" customWidth="1"/>
    <col min="11524" max="11524" width="6.88671875" style="173" customWidth="1"/>
    <col min="11525" max="11525" width="6.21875" style="173" customWidth="1"/>
    <col min="11526" max="11526" width="10.21875" style="173" customWidth="1"/>
    <col min="11527" max="11527" width="8.44140625" style="173" bestFit="1" customWidth="1"/>
    <col min="11528" max="11528" width="6.21875" style="173" customWidth="1"/>
    <col min="11529" max="11529" width="9.77734375" style="173" customWidth="1"/>
    <col min="11530" max="11530" width="6.21875" style="173" bestFit="1" customWidth="1"/>
    <col min="11531" max="11531" width="5.6640625" style="173" customWidth="1"/>
    <col min="11532" max="11532" width="9.33203125" style="173" bestFit="1" customWidth="1"/>
    <col min="11533" max="11533" width="7" style="173" bestFit="1" customWidth="1"/>
    <col min="11534" max="11534" width="6.109375" style="173" customWidth="1"/>
    <col min="11535" max="11535" width="9.77734375" style="173" customWidth="1"/>
    <col min="11536" max="11537" width="5.6640625" style="173" customWidth="1"/>
    <col min="11538" max="11538" width="8.5546875" style="173" customWidth="1"/>
    <col min="11539" max="11541" width="0" style="173" hidden="1" customWidth="1"/>
    <col min="11542" max="11542" width="9.5546875" style="173" customWidth="1"/>
    <col min="11543" max="11543" width="9.77734375" style="173" bestFit="1" customWidth="1"/>
    <col min="11544" max="11544" width="13.21875" style="173" bestFit="1" customWidth="1"/>
    <col min="11545" max="11546" width="6.5546875" style="173" customWidth="1"/>
    <col min="11547" max="11547" width="7.6640625" style="173" customWidth="1"/>
    <col min="11548" max="11776" width="9.6640625" style="173"/>
    <col min="11777" max="11778" width="2.5546875" style="173" customWidth="1"/>
    <col min="11779" max="11779" width="25" style="173" customWidth="1"/>
    <col min="11780" max="11780" width="6.88671875" style="173" customWidth="1"/>
    <col min="11781" max="11781" width="6.21875" style="173" customWidth="1"/>
    <col min="11782" max="11782" width="10.21875" style="173" customWidth="1"/>
    <col min="11783" max="11783" width="8.44140625" style="173" bestFit="1" customWidth="1"/>
    <col min="11784" max="11784" width="6.21875" style="173" customWidth="1"/>
    <col min="11785" max="11785" width="9.77734375" style="173" customWidth="1"/>
    <col min="11786" max="11786" width="6.21875" style="173" bestFit="1" customWidth="1"/>
    <col min="11787" max="11787" width="5.6640625" style="173" customWidth="1"/>
    <col min="11788" max="11788" width="9.33203125" style="173" bestFit="1" customWidth="1"/>
    <col min="11789" max="11789" width="7" style="173" bestFit="1" customWidth="1"/>
    <col min="11790" max="11790" width="6.109375" style="173" customWidth="1"/>
    <col min="11791" max="11791" width="9.77734375" style="173" customWidth="1"/>
    <col min="11792" max="11793" width="5.6640625" style="173" customWidth="1"/>
    <col min="11794" max="11794" width="8.5546875" style="173" customWidth="1"/>
    <col min="11795" max="11797" width="0" style="173" hidden="1" customWidth="1"/>
    <col min="11798" max="11798" width="9.5546875" style="173" customWidth="1"/>
    <col min="11799" max="11799" width="9.77734375" style="173" bestFit="1" customWidth="1"/>
    <col min="11800" max="11800" width="13.21875" style="173" bestFit="1" customWidth="1"/>
    <col min="11801" max="11802" width="6.5546875" style="173" customWidth="1"/>
    <col min="11803" max="11803" width="7.6640625" style="173" customWidth="1"/>
    <col min="11804" max="12032" width="9.6640625" style="173"/>
    <col min="12033" max="12034" width="2.5546875" style="173" customWidth="1"/>
    <col min="12035" max="12035" width="25" style="173" customWidth="1"/>
    <col min="12036" max="12036" width="6.88671875" style="173" customWidth="1"/>
    <col min="12037" max="12037" width="6.21875" style="173" customWidth="1"/>
    <col min="12038" max="12038" width="10.21875" style="173" customWidth="1"/>
    <col min="12039" max="12039" width="8.44140625" style="173" bestFit="1" customWidth="1"/>
    <col min="12040" max="12040" width="6.21875" style="173" customWidth="1"/>
    <col min="12041" max="12041" width="9.77734375" style="173" customWidth="1"/>
    <col min="12042" max="12042" width="6.21875" style="173" bestFit="1" customWidth="1"/>
    <col min="12043" max="12043" width="5.6640625" style="173" customWidth="1"/>
    <col min="12044" max="12044" width="9.33203125" style="173" bestFit="1" customWidth="1"/>
    <col min="12045" max="12045" width="7" style="173" bestFit="1" customWidth="1"/>
    <col min="12046" max="12046" width="6.109375" style="173" customWidth="1"/>
    <col min="12047" max="12047" width="9.77734375" style="173" customWidth="1"/>
    <col min="12048" max="12049" width="5.6640625" style="173" customWidth="1"/>
    <col min="12050" max="12050" width="8.5546875" style="173" customWidth="1"/>
    <col min="12051" max="12053" width="0" style="173" hidden="1" customWidth="1"/>
    <col min="12054" max="12054" width="9.5546875" style="173" customWidth="1"/>
    <col min="12055" max="12055" width="9.77734375" style="173" bestFit="1" customWidth="1"/>
    <col min="12056" max="12056" width="13.21875" style="173" bestFit="1" customWidth="1"/>
    <col min="12057" max="12058" width="6.5546875" style="173" customWidth="1"/>
    <col min="12059" max="12059" width="7.6640625" style="173" customWidth="1"/>
    <col min="12060" max="12288" width="9.6640625" style="173"/>
    <col min="12289" max="12290" width="2.5546875" style="173" customWidth="1"/>
    <col min="12291" max="12291" width="25" style="173" customWidth="1"/>
    <col min="12292" max="12292" width="6.88671875" style="173" customWidth="1"/>
    <col min="12293" max="12293" width="6.21875" style="173" customWidth="1"/>
    <col min="12294" max="12294" width="10.21875" style="173" customWidth="1"/>
    <col min="12295" max="12295" width="8.44140625" style="173" bestFit="1" customWidth="1"/>
    <col min="12296" max="12296" width="6.21875" style="173" customWidth="1"/>
    <col min="12297" max="12297" width="9.77734375" style="173" customWidth="1"/>
    <col min="12298" max="12298" width="6.21875" style="173" bestFit="1" customWidth="1"/>
    <col min="12299" max="12299" width="5.6640625" style="173" customWidth="1"/>
    <col min="12300" max="12300" width="9.33203125" style="173" bestFit="1" customWidth="1"/>
    <col min="12301" max="12301" width="7" style="173" bestFit="1" customWidth="1"/>
    <col min="12302" max="12302" width="6.109375" style="173" customWidth="1"/>
    <col min="12303" max="12303" width="9.77734375" style="173" customWidth="1"/>
    <col min="12304" max="12305" width="5.6640625" style="173" customWidth="1"/>
    <col min="12306" max="12306" width="8.5546875" style="173" customWidth="1"/>
    <col min="12307" max="12309" width="0" style="173" hidden="1" customWidth="1"/>
    <col min="12310" max="12310" width="9.5546875" style="173" customWidth="1"/>
    <col min="12311" max="12311" width="9.77734375" style="173" bestFit="1" customWidth="1"/>
    <col min="12312" max="12312" width="13.21875" style="173" bestFit="1" customWidth="1"/>
    <col min="12313" max="12314" width="6.5546875" style="173" customWidth="1"/>
    <col min="12315" max="12315" width="7.6640625" style="173" customWidth="1"/>
    <col min="12316" max="12544" width="9.6640625" style="173"/>
    <col min="12545" max="12546" width="2.5546875" style="173" customWidth="1"/>
    <col min="12547" max="12547" width="25" style="173" customWidth="1"/>
    <col min="12548" max="12548" width="6.88671875" style="173" customWidth="1"/>
    <col min="12549" max="12549" width="6.21875" style="173" customWidth="1"/>
    <col min="12550" max="12550" width="10.21875" style="173" customWidth="1"/>
    <col min="12551" max="12551" width="8.44140625" style="173" bestFit="1" customWidth="1"/>
    <col min="12552" max="12552" width="6.21875" style="173" customWidth="1"/>
    <col min="12553" max="12553" width="9.77734375" style="173" customWidth="1"/>
    <col min="12554" max="12554" width="6.21875" style="173" bestFit="1" customWidth="1"/>
    <col min="12555" max="12555" width="5.6640625" style="173" customWidth="1"/>
    <col min="12556" max="12556" width="9.33203125" style="173" bestFit="1" customWidth="1"/>
    <col min="12557" max="12557" width="7" style="173" bestFit="1" customWidth="1"/>
    <col min="12558" max="12558" width="6.109375" style="173" customWidth="1"/>
    <col min="12559" max="12559" width="9.77734375" style="173" customWidth="1"/>
    <col min="12560" max="12561" width="5.6640625" style="173" customWidth="1"/>
    <col min="12562" max="12562" width="8.5546875" style="173" customWidth="1"/>
    <col min="12563" max="12565" width="0" style="173" hidden="1" customWidth="1"/>
    <col min="12566" max="12566" width="9.5546875" style="173" customWidth="1"/>
    <col min="12567" max="12567" width="9.77734375" style="173" bestFit="1" customWidth="1"/>
    <col min="12568" max="12568" width="13.21875" style="173" bestFit="1" customWidth="1"/>
    <col min="12569" max="12570" width="6.5546875" style="173" customWidth="1"/>
    <col min="12571" max="12571" width="7.6640625" style="173" customWidth="1"/>
    <col min="12572" max="12800" width="9.6640625" style="173"/>
    <col min="12801" max="12802" width="2.5546875" style="173" customWidth="1"/>
    <col min="12803" max="12803" width="25" style="173" customWidth="1"/>
    <col min="12804" max="12804" width="6.88671875" style="173" customWidth="1"/>
    <col min="12805" max="12805" width="6.21875" style="173" customWidth="1"/>
    <col min="12806" max="12806" width="10.21875" style="173" customWidth="1"/>
    <col min="12807" max="12807" width="8.44140625" style="173" bestFit="1" customWidth="1"/>
    <col min="12808" max="12808" width="6.21875" style="173" customWidth="1"/>
    <col min="12809" max="12809" width="9.77734375" style="173" customWidth="1"/>
    <col min="12810" max="12810" width="6.21875" style="173" bestFit="1" customWidth="1"/>
    <col min="12811" max="12811" width="5.6640625" style="173" customWidth="1"/>
    <col min="12812" max="12812" width="9.33203125" style="173" bestFit="1" customWidth="1"/>
    <col min="12813" max="12813" width="7" style="173" bestFit="1" customWidth="1"/>
    <col min="12814" max="12814" width="6.109375" style="173" customWidth="1"/>
    <col min="12815" max="12815" width="9.77734375" style="173" customWidth="1"/>
    <col min="12816" max="12817" width="5.6640625" style="173" customWidth="1"/>
    <col min="12818" max="12818" width="8.5546875" style="173" customWidth="1"/>
    <col min="12819" max="12821" width="0" style="173" hidden="1" customWidth="1"/>
    <col min="12822" max="12822" width="9.5546875" style="173" customWidth="1"/>
    <col min="12823" max="12823" width="9.77734375" style="173" bestFit="1" customWidth="1"/>
    <col min="12824" max="12824" width="13.21875" style="173" bestFit="1" customWidth="1"/>
    <col min="12825" max="12826" width="6.5546875" style="173" customWidth="1"/>
    <col min="12827" max="12827" width="7.6640625" style="173" customWidth="1"/>
    <col min="12828" max="13056" width="9.6640625" style="173"/>
    <col min="13057" max="13058" width="2.5546875" style="173" customWidth="1"/>
    <col min="13059" max="13059" width="25" style="173" customWidth="1"/>
    <col min="13060" max="13060" width="6.88671875" style="173" customWidth="1"/>
    <col min="13061" max="13061" width="6.21875" style="173" customWidth="1"/>
    <col min="13062" max="13062" width="10.21875" style="173" customWidth="1"/>
    <col min="13063" max="13063" width="8.44140625" style="173" bestFit="1" customWidth="1"/>
    <col min="13064" max="13064" width="6.21875" style="173" customWidth="1"/>
    <col min="13065" max="13065" width="9.77734375" style="173" customWidth="1"/>
    <col min="13066" max="13066" width="6.21875" style="173" bestFit="1" customWidth="1"/>
    <col min="13067" max="13067" width="5.6640625" style="173" customWidth="1"/>
    <col min="13068" max="13068" width="9.33203125" style="173" bestFit="1" customWidth="1"/>
    <col min="13069" max="13069" width="7" style="173" bestFit="1" customWidth="1"/>
    <col min="13070" max="13070" width="6.109375" style="173" customWidth="1"/>
    <col min="13071" max="13071" width="9.77734375" style="173" customWidth="1"/>
    <col min="13072" max="13073" width="5.6640625" style="173" customWidth="1"/>
    <col min="13074" max="13074" width="8.5546875" style="173" customWidth="1"/>
    <col min="13075" max="13077" width="0" style="173" hidden="1" customWidth="1"/>
    <col min="13078" max="13078" width="9.5546875" style="173" customWidth="1"/>
    <col min="13079" max="13079" width="9.77734375" style="173" bestFit="1" customWidth="1"/>
    <col min="13080" max="13080" width="13.21875" style="173" bestFit="1" customWidth="1"/>
    <col min="13081" max="13082" width="6.5546875" style="173" customWidth="1"/>
    <col min="13083" max="13083" width="7.6640625" style="173" customWidth="1"/>
    <col min="13084" max="13312" width="9.6640625" style="173"/>
    <col min="13313" max="13314" width="2.5546875" style="173" customWidth="1"/>
    <col min="13315" max="13315" width="25" style="173" customWidth="1"/>
    <col min="13316" max="13316" width="6.88671875" style="173" customWidth="1"/>
    <col min="13317" max="13317" width="6.21875" style="173" customWidth="1"/>
    <col min="13318" max="13318" width="10.21875" style="173" customWidth="1"/>
    <col min="13319" max="13319" width="8.44140625" style="173" bestFit="1" customWidth="1"/>
    <col min="13320" max="13320" width="6.21875" style="173" customWidth="1"/>
    <col min="13321" max="13321" width="9.77734375" style="173" customWidth="1"/>
    <col min="13322" max="13322" width="6.21875" style="173" bestFit="1" customWidth="1"/>
    <col min="13323" max="13323" width="5.6640625" style="173" customWidth="1"/>
    <col min="13324" max="13324" width="9.33203125" style="173" bestFit="1" customWidth="1"/>
    <col min="13325" max="13325" width="7" style="173" bestFit="1" customWidth="1"/>
    <col min="13326" max="13326" width="6.109375" style="173" customWidth="1"/>
    <col min="13327" max="13327" width="9.77734375" style="173" customWidth="1"/>
    <col min="13328" max="13329" width="5.6640625" style="173" customWidth="1"/>
    <col min="13330" max="13330" width="8.5546875" style="173" customWidth="1"/>
    <col min="13331" max="13333" width="0" style="173" hidden="1" customWidth="1"/>
    <col min="13334" max="13334" width="9.5546875" style="173" customWidth="1"/>
    <col min="13335" max="13335" width="9.77734375" style="173" bestFit="1" customWidth="1"/>
    <col min="13336" max="13336" width="13.21875" style="173" bestFit="1" customWidth="1"/>
    <col min="13337" max="13338" width="6.5546875" style="173" customWidth="1"/>
    <col min="13339" max="13339" width="7.6640625" style="173" customWidth="1"/>
    <col min="13340" max="13568" width="9.6640625" style="173"/>
    <col min="13569" max="13570" width="2.5546875" style="173" customWidth="1"/>
    <col min="13571" max="13571" width="25" style="173" customWidth="1"/>
    <col min="13572" max="13572" width="6.88671875" style="173" customWidth="1"/>
    <col min="13573" max="13573" width="6.21875" style="173" customWidth="1"/>
    <col min="13574" max="13574" width="10.21875" style="173" customWidth="1"/>
    <col min="13575" max="13575" width="8.44140625" style="173" bestFit="1" customWidth="1"/>
    <col min="13576" max="13576" width="6.21875" style="173" customWidth="1"/>
    <col min="13577" max="13577" width="9.77734375" style="173" customWidth="1"/>
    <col min="13578" max="13578" width="6.21875" style="173" bestFit="1" customWidth="1"/>
    <col min="13579" max="13579" width="5.6640625" style="173" customWidth="1"/>
    <col min="13580" max="13580" width="9.33203125" style="173" bestFit="1" customWidth="1"/>
    <col min="13581" max="13581" width="7" style="173" bestFit="1" customWidth="1"/>
    <col min="13582" max="13582" width="6.109375" style="173" customWidth="1"/>
    <col min="13583" max="13583" width="9.77734375" style="173" customWidth="1"/>
    <col min="13584" max="13585" width="5.6640625" style="173" customWidth="1"/>
    <col min="13586" max="13586" width="8.5546875" style="173" customWidth="1"/>
    <col min="13587" max="13589" width="0" style="173" hidden="1" customWidth="1"/>
    <col min="13590" max="13590" width="9.5546875" style="173" customWidth="1"/>
    <col min="13591" max="13591" width="9.77734375" style="173" bestFit="1" customWidth="1"/>
    <col min="13592" max="13592" width="13.21875" style="173" bestFit="1" customWidth="1"/>
    <col min="13593" max="13594" width="6.5546875" style="173" customWidth="1"/>
    <col min="13595" max="13595" width="7.6640625" style="173" customWidth="1"/>
    <col min="13596" max="13824" width="9.6640625" style="173"/>
    <col min="13825" max="13826" width="2.5546875" style="173" customWidth="1"/>
    <col min="13827" max="13827" width="25" style="173" customWidth="1"/>
    <col min="13828" max="13828" width="6.88671875" style="173" customWidth="1"/>
    <col min="13829" max="13829" width="6.21875" style="173" customWidth="1"/>
    <col min="13830" max="13830" width="10.21875" style="173" customWidth="1"/>
    <col min="13831" max="13831" width="8.44140625" style="173" bestFit="1" customWidth="1"/>
    <col min="13832" max="13832" width="6.21875" style="173" customWidth="1"/>
    <col min="13833" max="13833" width="9.77734375" style="173" customWidth="1"/>
    <col min="13834" max="13834" width="6.21875" style="173" bestFit="1" customWidth="1"/>
    <col min="13835" max="13835" width="5.6640625" style="173" customWidth="1"/>
    <col min="13836" max="13836" width="9.33203125" style="173" bestFit="1" customWidth="1"/>
    <col min="13837" max="13837" width="7" style="173" bestFit="1" customWidth="1"/>
    <col min="13838" max="13838" width="6.109375" style="173" customWidth="1"/>
    <col min="13839" max="13839" width="9.77734375" style="173" customWidth="1"/>
    <col min="13840" max="13841" width="5.6640625" style="173" customWidth="1"/>
    <col min="13842" max="13842" width="8.5546875" style="173" customWidth="1"/>
    <col min="13843" max="13845" width="0" style="173" hidden="1" customWidth="1"/>
    <col min="13846" max="13846" width="9.5546875" style="173" customWidth="1"/>
    <col min="13847" max="13847" width="9.77734375" style="173" bestFit="1" customWidth="1"/>
    <col min="13848" max="13848" width="13.21875" style="173" bestFit="1" customWidth="1"/>
    <col min="13849" max="13850" width="6.5546875" style="173" customWidth="1"/>
    <col min="13851" max="13851" width="7.6640625" style="173" customWidth="1"/>
    <col min="13852" max="14080" width="9.6640625" style="173"/>
    <col min="14081" max="14082" width="2.5546875" style="173" customWidth="1"/>
    <col min="14083" max="14083" width="25" style="173" customWidth="1"/>
    <col min="14084" max="14084" width="6.88671875" style="173" customWidth="1"/>
    <col min="14085" max="14085" width="6.21875" style="173" customWidth="1"/>
    <col min="14086" max="14086" width="10.21875" style="173" customWidth="1"/>
    <col min="14087" max="14087" width="8.44140625" style="173" bestFit="1" customWidth="1"/>
    <col min="14088" max="14088" width="6.21875" style="173" customWidth="1"/>
    <col min="14089" max="14089" width="9.77734375" style="173" customWidth="1"/>
    <col min="14090" max="14090" width="6.21875" style="173" bestFit="1" customWidth="1"/>
    <col min="14091" max="14091" width="5.6640625" style="173" customWidth="1"/>
    <col min="14092" max="14092" width="9.33203125" style="173" bestFit="1" customWidth="1"/>
    <col min="14093" max="14093" width="7" style="173" bestFit="1" customWidth="1"/>
    <col min="14094" max="14094" width="6.109375" style="173" customWidth="1"/>
    <col min="14095" max="14095" width="9.77734375" style="173" customWidth="1"/>
    <col min="14096" max="14097" width="5.6640625" style="173" customWidth="1"/>
    <col min="14098" max="14098" width="8.5546875" style="173" customWidth="1"/>
    <col min="14099" max="14101" width="0" style="173" hidden="1" customWidth="1"/>
    <col min="14102" max="14102" width="9.5546875" style="173" customWidth="1"/>
    <col min="14103" max="14103" width="9.77734375" style="173" bestFit="1" customWidth="1"/>
    <col min="14104" max="14104" width="13.21875" style="173" bestFit="1" customWidth="1"/>
    <col min="14105" max="14106" width="6.5546875" style="173" customWidth="1"/>
    <col min="14107" max="14107" width="7.6640625" style="173" customWidth="1"/>
    <col min="14108" max="14336" width="9.6640625" style="173"/>
    <col min="14337" max="14338" width="2.5546875" style="173" customWidth="1"/>
    <col min="14339" max="14339" width="25" style="173" customWidth="1"/>
    <col min="14340" max="14340" width="6.88671875" style="173" customWidth="1"/>
    <col min="14341" max="14341" width="6.21875" style="173" customWidth="1"/>
    <col min="14342" max="14342" width="10.21875" style="173" customWidth="1"/>
    <col min="14343" max="14343" width="8.44140625" style="173" bestFit="1" customWidth="1"/>
    <col min="14344" max="14344" width="6.21875" style="173" customWidth="1"/>
    <col min="14345" max="14345" width="9.77734375" style="173" customWidth="1"/>
    <col min="14346" max="14346" width="6.21875" style="173" bestFit="1" customWidth="1"/>
    <col min="14347" max="14347" width="5.6640625" style="173" customWidth="1"/>
    <col min="14348" max="14348" width="9.33203125" style="173" bestFit="1" customWidth="1"/>
    <col min="14349" max="14349" width="7" style="173" bestFit="1" customWidth="1"/>
    <col min="14350" max="14350" width="6.109375" style="173" customWidth="1"/>
    <col min="14351" max="14351" width="9.77734375" style="173" customWidth="1"/>
    <col min="14352" max="14353" width="5.6640625" style="173" customWidth="1"/>
    <col min="14354" max="14354" width="8.5546875" style="173" customWidth="1"/>
    <col min="14355" max="14357" width="0" style="173" hidden="1" customWidth="1"/>
    <col min="14358" max="14358" width="9.5546875" style="173" customWidth="1"/>
    <col min="14359" max="14359" width="9.77734375" style="173" bestFit="1" customWidth="1"/>
    <col min="14360" max="14360" width="13.21875" style="173" bestFit="1" customWidth="1"/>
    <col min="14361" max="14362" width="6.5546875" style="173" customWidth="1"/>
    <col min="14363" max="14363" width="7.6640625" style="173" customWidth="1"/>
    <col min="14364" max="14592" width="9.6640625" style="173"/>
    <col min="14593" max="14594" width="2.5546875" style="173" customWidth="1"/>
    <col min="14595" max="14595" width="25" style="173" customWidth="1"/>
    <col min="14596" max="14596" width="6.88671875" style="173" customWidth="1"/>
    <col min="14597" max="14597" width="6.21875" style="173" customWidth="1"/>
    <col min="14598" max="14598" width="10.21875" style="173" customWidth="1"/>
    <col min="14599" max="14599" width="8.44140625" style="173" bestFit="1" customWidth="1"/>
    <col min="14600" max="14600" width="6.21875" style="173" customWidth="1"/>
    <col min="14601" max="14601" width="9.77734375" style="173" customWidth="1"/>
    <col min="14602" max="14602" width="6.21875" style="173" bestFit="1" customWidth="1"/>
    <col min="14603" max="14603" width="5.6640625" style="173" customWidth="1"/>
    <col min="14604" max="14604" width="9.33203125" style="173" bestFit="1" customWidth="1"/>
    <col min="14605" max="14605" width="7" style="173" bestFit="1" customWidth="1"/>
    <col min="14606" max="14606" width="6.109375" style="173" customWidth="1"/>
    <col min="14607" max="14607" width="9.77734375" style="173" customWidth="1"/>
    <col min="14608" max="14609" width="5.6640625" style="173" customWidth="1"/>
    <col min="14610" max="14610" width="8.5546875" style="173" customWidth="1"/>
    <col min="14611" max="14613" width="0" style="173" hidden="1" customWidth="1"/>
    <col min="14614" max="14614" width="9.5546875" style="173" customWidth="1"/>
    <col min="14615" max="14615" width="9.77734375" style="173" bestFit="1" customWidth="1"/>
    <col min="14616" max="14616" width="13.21875" style="173" bestFit="1" customWidth="1"/>
    <col min="14617" max="14618" width="6.5546875" style="173" customWidth="1"/>
    <col min="14619" max="14619" width="7.6640625" style="173" customWidth="1"/>
    <col min="14620" max="14848" width="9.6640625" style="173"/>
    <col min="14849" max="14850" width="2.5546875" style="173" customWidth="1"/>
    <col min="14851" max="14851" width="25" style="173" customWidth="1"/>
    <col min="14852" max="14852" width="6.88671875" style="173" customWidth="1"/>
    <col min="14853" max="14853" width="6.21875" style="173" customWidth="1"/>
    <col min="14854" max="14854" width="10.21875" style="173" customWidth="1"/>
    <col min="14855" max="14855" width="8.44140625" style="173" bestFit="1" customWidth="1"/>
    <col min="14856" max="14856" width="6.21875" style="173" customWidth="1"/>
    <col min="14857" max="14857" width="9.77734375" style="173" customWidth="1"/>
    <col min="14858" max="14858" width="6.21875" style="173" bestFit="1" customWidth="1"/>
    <col min="14859" max="14859" width="5.6640625" style="173" customWidth="1"/>
    <col min="14860" max="14860" width="9.33203125" style="173" bestFit="1" customWidth="1"/>
    <col min="14861" max="14861" width="7" style="173" bestFit="1" customWidth="1"/>
    <col min="14862" max="14862" width="6.109375" style="173" customWidth="1"/>
    <col min="14863" max="14863" width="9.77734375" style="173" customWidth="1"/>
    <col min="14864" max="14865" width="5.6640625" style="173" customWidth="1"/>
    <col min="14866" max="14866" width="8.5546875" style="173" customWidth="1"/>
    <col min="14867" max="14869" width="0" style="173" hidden="1" customWidth="1"/>
    <col min="14870" max="14870" width="9.5546875" style="173" customWidth="1"/>
    <col min="14871" max="14871" width="9.77734375" style="173" bestFit="1" customWidth="1"/>
    <col min="14872" max="14872" width="13.21875" style="173" bestFit="1" customWidth="1"/>
    <col min="14873" max="14874" width="6.5546875" style="173" customWidth="1"/>
    <col min="14875" max="14875" width="7.6640625" style="173" customWidth="1"/>
    <col min="14876" max="15104" width="9.6640625" style="173"/>
    <col min="15105" max="15106" width="2.5546875" style="173" customWidth="1"/>
    <col min="15107" max="15107" width="25" style="173" customWidth="1"/>
    <col min="15108" max="15108" width="6.88671875" style="173" customWidth="1"/>
    <col min="15109" max="15109" width="6.21875" style="173" customWidth="1"/>
    <col min="15110" max="15110" width="10.21875" style="173" customWidth="1"/>
    <col min="15111" max="15111" width="8.44140625" style="173" bestFit="1" customWidth="1"/>
    <col min="15112" max="15112" width="6.21875" style="173" customWidth="1"/>
    <col min="15113" max="15113" width="9.77734375" style="173" customWidth="1"/>
    <col min="15114" max="15114" width="6.21875" style="173" bestFit="1" customWidth="1"/>
    <col min="15115" max="15115" width="5.6640625" style="173" customWidth="1"/>
    <col min="15116" max="15116" width="9.33203125" style="173" bestFit="1" customWidth="1"/>
    <col min="15117" max="15117" width="7" style="173" bestFit="1" customWidth="1"/>
    <col min="15118" max="15118" width="6.109375" style="173" customWidth="1"/>
    <col min="15119" max="15119" width="9.77734375" style="173" customWidth="1"/>
    <col min="15120" max="15121" width="5.6640625" style="173" customWidth="1"/>
    <col min="15122" max="15122" width="8.5546875" style="173" customWidth="1"/>
    <col min="15123" max="15125" width="0" style="173" hidden="1" customWidth="1"/>
    <col min="15126" max="15126" width="9.5546875" style="173" customWidth="1"/>
    <col min="15127" max="15127" width="9.77734375" style="173" bestFit="1" customWidth="1"/>
    <col min="15128" max="15128" width="13.21875" style="173" bestFit="1" customWidth="1"/>
    <col min="15129" max="15130" width="6.5546875" style="173" customWidth="1"/>
    <col min="15131" max="15131" width="7.6640625" style="173" customWidth="1"/>
    <col min="15132" max="15360" width="9.6640625" style="173"/>
    <col min="15361" max="15362" width="2.5546875" style="173" customWidth="1"/>
    <col min="15363" max="15363" width="25" style="173" customWidth="1"/>
    <col min="15364" max="15364" width="6.88671875" style="173" customWidth="1"/>
    <col min="15365" max="15365" width="6.21875" style="173" customWidth="1"/>
    <col min="15366" max="15366" width="10.21875" style="173" customWidth="1"/>
    <col min="15367" max="15367" width="8.44140625" style="173" bestFit="1" customWidth="1"/>
    <col min="15368" max="15368" width="6.21875" style="173" customWidth="1"/>
    <col min="15369" max="15369" width="9.77734375" style="173" customWidth="1"/>
    <col min="15370" max="15370" width="6.21875" style="173" bestFit="1" customWidth="1"/>
    <col min="15371" max="15371" width="5.6640625" style="173" customWidth="1"/>
    <col min="15372" max="15372" width="9.33203125" style="173" bestFit="1" customWidth="1"/>
    <col min="15373" max="15373" width="7" style="173" bestFit="1" customWidth="1"/>
    <col min="15374" max="15374" width="6.109375" style="173" customWidth="1"/>
    <col min="15375" max="15375" width="9.77734375" style="173" customWidth="1"/>
    <col min="15376" max="15377" width="5.6640625" style="173" customWidth="1"/>
    <col min="15378" max="15378" width="8.5546875" style="173" customWidth="1"/>
    <col min="15379" max="15381" width="0" style="173" hidden="1" customWidth="1"/>
    <col min="15382" max="15382" width="9.5546875" style="173" customWidth="1"/>
    <col min="15383" max="15383" width="9.77734375" style="173" bestFit="1" customWidth="1"/>
    <col min="15384" max="15384" width="13.21875" style="173" bestFit="1" customWidth="1"/>
    <col min="15385" max="15386" width="6.5546875" style="173" customWidth="1"/>
    <col min="15387" max="15387" width="7.6640625" style="173" customWidth="1"/>
    <col min="15388" max="15616" width="9.6640625" style="173"/>
    <col min="15617" max="15618" width="2.5546875" style="173" customWidth="1"/>
    <col min="15619" max="15619" width="25" style="173" customWidth="1"/>
    <col min="15620" max="15620" width="6.88671875" style="173" customWidth="1"/>
    <col min="15621" max="15621" width="6.21875" style="173" customWidth="1"/>
    <col min="15622" max="15622" width="10.21875" style="173" customWidth="1"/>
    <col min="15623" max="15623" width="8.44140625" style="173" bestFit="1" customWidth="1"/>
    <col min="15624" max="15624" width="6.21875" style="173" customWidth="1"/>
    <col min="15625" max="15625" width="9.77734375" style="173" customWidth="1"/>
    <col min="15626" max="15626" width="6.21875" style="173" bestFit="1" customWidth="1"/>
    <col min="15627" max="15627" width="5.6640625" style="173" customWidth="1"/>
    <col min="15628" max="15628" width="9.33203125" style="173" bestFit="1" customWidth="1"/>
    <col min="15629" max="15629" width="7" style="173" bestFit="1" customWidth="1"/>
    <col min="15630" max="15630" width="6.109375" style="173" customWidth="1"/>
    <col min="15631" max="15631" width="9.77734375" style="173" customWidth="1"/>
    <col min="15632" max="15633" width="5.6640625" style="173" customWidth="1"/>
    <col min="15634" max="15634" width="8.5546875" style="173" customWidth="1"/>
    <col min="15635" max="15637" width="0" style="173" hidden="1" customWidth="1"/>
    <col min="15638" max="15638" width="9.5546875" style="173" customWidth="1"/>
    <col min="15639" max="15639" width="9.77734375" style="173" bestFit="1" customWidth="1"/>
    <col min="15640" max="15640" width="13.21875" style="173" bestFit="1" customWidth="1"/>
    <col min="15641" max="15642" width="6.5546875" style="173" customWidth="1"/>
    <col min="15643" max="15643" width="7.6640625" style="173" customWidth="1"/>
    <col min="15644" max="15872" width="9.6640625" style="173"/>
    <col min="15873" max="15874" width="2.5546875" style="173" customWidth="1"/>
    <col min="15875" max="15875" width="25" style="173" customWidth="1"/>
    <col min="15876" max="15876" width="6.88671875" style="173" customWidth="1"/>
    <col min="15877" max="15877" width="6.21875" style="173" customWidth="1"/>
    <col min="15878" max="15878" width="10.21875" style="173" customWidth="1"/>
    <col min="15879" max="15879" width="8.44140625" style="173" bestFit="1" customWidth="1"/>
    <col min="15880" max="15880" width="6.21875" style="173" customWidth="1"/>
    <col min="15881" max="15881" width="9.77734375" style="173" customWidth="1"/>
    <col min="15882" max="15882" width="6.21875" style="173" bestFit="1" customWidth="1"/>
    <col min="15883" max="15883" width="5.6640625" style="173" customWidth="1"/>
    <col min="15884" max="15884" width="9.33203125" style="173" bestFit="1" customWidth="1"/>
    <col min="15885" max="15885" width="7" style="173" bestFit="1" customWidth="1"/>
    <col min="15886" max="15886" width="6.109375" style="173" customWidth="1"/>
    <col min="15887" max="15887" width="9.77734375" style="173" customWidth="1"/>
    <col min="15888" max="15889" width="5.6640625" style="173" customWidth="1"/>
    <col min="15890" max="15890" width="8.5546875" style="173" customWidth="1"/>
    <col min="15891" max="15893" width="0" style="173" hidden="1" customWidth="1"/>
    <col min="15894" max="15894" width="9.5546875" style="173" customWidth="1"/>
    <col min="15895" max="15895" width="9.77734375" style="173" bestFit="1" customWidth="1"/>
    <col min="15896" max="15896" width="13.21875" style="173" bestFit="1" customWidth="1"/>
    <col min="15897" max="15898" width="6.5546875" style="173" customWidth="1"/>
    <col min="15899" max="15899" width="7.6640625" style="173" customWidth="1"/>
    <col min="15900" max="16128" width="9.6640625" style="173"/>
    <col min="16129" max="16130" width="2.5546875" style="173" customWidth="1"/>
    <col min="16131" max="16131" width="25" style="173" customWidth="1"/>
    <col min="16132" max="16132" width="6.88671875" style="173" customWidth="1"/>
    <col min="16133" max="16133" width="6.21875" style="173" customWidth="1"/>
    <col min="16134" max="16134" width="10.21875" style="173" customWidth="1"/>
    <col min="16135" max="16135" width="8.44140625" style="173" bestFit="1" customWidth="1"/>
    <col min="16136" max="16136" width="6.21875" style="173" customWidth="1"/>
    <col min="16137" max="16137" width="9.77734375" style="173" customWidth="1"/>
    <col min="16138" max="16138" width="6.21875" style="173" bestFit="1" customWidth="1"/>
    <col min="16139" max="16139" width="5.6640625" style="173" customWidth="1"/>
    <col min="16140" max="16140" width="9.33203125" style="173" bestFit="1" customWidth="1"/>
    <col min="16141" max="16141" width="7" style="173" bestFit="1" customWidth="1"/>
    <col min="16142" max="16142" width="6.109375" style="173" customWidth="1"/>
    <col min="16143" max="16143" width="9.77734375" style="173" customWidth="1"/>
    <col min="16144" max="16145" width="5.6640625" style="173" customWidth="1"/>
    <col min="16146" max="16146" width="8.5546875" style="173" customWidth="1"/>
    <col min="16147" max="16149" width="0" style="173" hidden="1" customWidth="1"/>
    <col min="16150" max="16150" width="9.5546875" style="173" customWidth="1"/>
    <col min="16151" max="16151" width="9.77734375" style="173" bestFit="1" customWidth="1"/>
    <col min="16152" max="16152" width="13.21875" style="173" bestFit="1" customWidth="1"/>
    <col min="16153" max="16154" width="6.5546875" style="173" customWidth="1"/>
    <col min="16155" max="16155" width="7.6640625" style="173" customWidth="1"/>
    <col min="16156" max="16384" width="9.6640625" style="173"/>
  </cols>
  <sheetData>
    <row r="1" spans="1:25" ht="20.25">
      <c r="A1" s="484" t="s">
        <v>122</v>
      </c>
      <c r="B1" s="485"/>
      <c r="C1" s="485"/>
      <c r="D1" s="485"/>
      <c r="E1" s="485"/>
      <c r="F1" s="485"/>
      <c r="G1" s="485"/>
      <c r="H1" s="485"/>
      <c r="I1" s="485"/>
      <c r="J1" s="485"/>
      <c r="K1" s="485"/>
      <c r="L1" s="485"/>
      <c r="M1" s="485"/>
      <c r="N1" s="485"/>
      <c r="O1" s="485"/>
      <c r="P1" s="485"/>
      <c r="Q1" s="485"/>
      <c r="R1" s="485"/>
      <c r="S1" s="485"/>
      <c r="T1" s="485"/>
      <c r="U1" s="485"/>
      <c r="V1" s="485"/>
      <c r="W1" s="485"/>
      <c r="X1" s="485"/>
      <c r="Y1" s="172" t="s">
        <v>104</v>
      </c>
    </row>
    <row r="2" spans="1:25">
      <c r="A2" s="486"/>
      <c r="B2" s="486"/>
      <c r="C2" s="486"/>
      <c r="D2" s="486"/>
      <c r="E2" s="486"/>
      <c r="F2" s="486"/>
      <c r="G2" s="486"/>
      <c r="H2" s="486"/>
      <c r="I2" s="486"/>
      <c r="J2" s="486"/>
      <c r="K2" s="486"/>
      <c r="L2" s="486"/>
      <c r="M2" s="486"/>
      <c r="N2" s="486"/>
      <c r="O2" s="486"/>
      <c r="P2" s="486"/>
      <c r="Q2" s="486"/>
      <c r="R2" s="486"/>
      <c r="S2" s="486"/>
      <c r="T2" s="486"/>
      <c r="U2" s="486"/>
      <c r="V2" s="486"/>
      <c r="W2" s="486"/>
      <c r="X2" s="486"/>
      <c r="Y2" s="172" t="s">
        <v>104</v>
      </c>
    </row>
    <row r="3" spans="1:25">
      <c r="A3" s="471"/>
      <c r="B3" s="471"/>
      <c r="C3" s="471"/>
      <c r="D3" s="471"/>
      <c r="E3" s="471"/>
      <c r="F3" s="471"/>
      <c r="G3" s="471"/>
      <c r="H3" s="471"/>
      <c r="I3" s="471"/>
      <c r="J3" s="471"/>
      <c r="K3" s="471"/>
      <c r="L3" s="471"/>
      <c r="M3" s="471"/>
      <c r="N3" s="471"/>
      <c r="O3" s="471"/>
      <c r="P3" s="471"/>
      <c r="Q3" s="471"/>
      <c r="R3" s="471"/>
      <c r="S3" s="471"/>
      <c r="T3" s="471"/>
      <c r="U3" s="471"/>
      <c r="V3" s="471"/>
      <c r="W3" s="471"/>
      <c r="X3" s="471"/>
      <c r="Y3" s="172" t="s">
        <v>104</v>
      </c>
    </row>
    <row r="4" spans="1:25" ht="22.5">
      <c r="A4" s="426" t="s">
        <v>76</v>
      </c>
      <c r="B4" s="423"/>
      <c r="C4" s="423"/>
      <c r="D4" s="423"/>
      <c r="E4" s="423"/>
      <c r="F4" s="423"/>
      <c r="G4" s="423"/>
      <c r="H4" s="423"/>
      <c r="I4" s="423"/>
      <c r="J4" s="423"/>
      <c r="K4" s="423"/>
      <c r="L4" s="423"/>
      <c r="M4" s="423"/>
      <c r="N4" s="423"/>
      <c r="O4" s="423"/>
      <c r="P4" s="423"/>
      <c r="Q4" s="423"/>
      <c r="R4" s="423"/>
      <c r="S4" s="423"/>
      <c r="T4" s="423"/>
      <c r="U4" s="423"/>
      <c r="V4" s="423"/>
      <c r="W4" s="423"/>
      <c r="X4" s="423"/>
      <c r="Y4" s="172" t="s">
        <v>104</v>
      </c>
    </row>
    <row r="5" spans="1:25" ht="23.25">
      <c r="A5" s="420" t="s">
        <v>204</v>
      </c>
      <c r="B5" s="421"/>
      <c r="C5" s="421"/>
      <c r="D5" s="421"/>
      <c r="E5" s="421"/>
      <c r="F5" s="421"/>
      <c r="G5" s="421"/>
      <c r="H5" s="421"/>
      <c r="I5" s="421"/>
      <c r="J5" s="421"/>
      <c r="K5" s="421"/>
      <c r="L5" s="421"/>
      <c r="M5" s="421"/>
      <c r="N5" s="421"/>
      <c r="O5" s="421"/>
      <c r="P5" s="421"/>
      <c r="Q5" s="421"/>
      <c r="R5" s="421"/>
      <c r="S5" s="421"/>
      <c r="T5" s="421"/>
      <c r="U5" s="421"/>
      <c r="V5" s="421"/>
      <c r="W5" s="421"/>
      <c r="X5" s="421"/>
      <c r="Y5" s="172" t="s">
        <v>104</v>
      </c>
    </row>
    <row r="6" spans="1:25" ht="23.25">
      <c r="A6" s="422" t="s">
        <v>68</v>
      </c>
      <c r="B6" s="423"/>
      <c r="C6" s="423"/>
      <c r="D6" s="423"/>
      <c r="E6" s="423"/>
      <c r="F6" s="423"/>
      <c r="G6" s="423"/>
      <c r="H6" s="423"/>
      <c r="I6" s="423"/>
      <c r="J6" s="423"/>
      <c r="K6" s="423"/>
      <c r="L6" s="423"/>
      <c r="M6" s="423"/>
      <c r="N6" s="423"/>
      <c r="O6" s="423"/>
      <c r="P6" s="423"/>
      <c r="Q6" s="423"/>
      <c r="R6" s="423"/>
      <c r="S6" s="423"/>
      <c r="T6" s="423"/>
      <c r="U6" s="423"/>
      <c r="V6" s="423"/>
      <c r="W6" s="423"/>
      <c r="X6" s="423"/>
      <c r="Y6" s="172" t="s">
        <v>104</v>
      </c>
    </row>
    <row r="7" spans="1:25" ht="23.25">
      <c r="A7" s="422" t="s">
        <v>67</v>
      </c>
      <c r="B7" s="421"/>
      <c r="C7" s="421"/>
      <c r="D7" s="421"/>
      <c r="E7" s="421"/>
      <c r="F7" s="421"/>
      <c r="G7" s="421"/>
      <c r="H7" s="421"/>
      <c r="I7" s="421"/>
      <c r="J7" s="421"/>
      <c r="K7" s="421"/>
      <c r="L7" s="421"/>
      <c r="M7" s="421"/>
      <c r="N7" s="421"/>
      <c r="O7" s="421"/>
      <c r="P7" s="421"/>
      <c r="Q7" s="421"/>
      <c r="R7" s="421"/>
      <c r="S7" s="421"/>
      <c r="T7" s="421"/>
      <c r="U7" s="421"/>
      <c r="V7" s="421"/>
      <c r="W7" s="421"/>
      <c r="X7" s="421"/>
      <c r="Y7" s="172" t="s">
        <v>104</v>
      </c>
    </row>
    <row r="8" spans="1:25" ht="23.25">
      <c r="A8" s="420"/>
      <c r="B8" s="420"/>
      <c r="C8" s="420"/>
      <c r="D8" s="420"/>
      <c r="E8" s="420"/>
      <c r="F8" s="420"/>
      <c r="G8" s="420"/>
      <c r="H8" s="420"/>
      <c r="I8" s="420"/>
      <c r="J8" s="420"/>
      <c r="K8" s="420"/>
      <c r="L8" s="420"/>
      <c r="M8" s="420"/>
      <c r="N8" s="420"/>
      <c r="O8" s="420"/>
      <c r="P8" s="420"/>
      <c r="Q8" s="420"/>
      <c r="R8" s="420"/>
      <c r="S8" s="420"/>
      <c r="T8" s="420"/>
      <c r="U8" s="420"/>
      <c r="V8" s="420"/>
      <c r="W8" s="420"/>
      <c r="X8" s="420"/>
      <c r="Y8" s="172" t="s">
        <v>104</v>
      </c>
    </row>
    <row r="9" spans="1:25" ht="23.25">
      <c r="A9" s="420"/>
      <c r="B9" s="420"/>
      <c r="C9" s="420"/>
      <c r="D9" s="420"/>
      <c r="E9" s="420"/>
      <c r="F9" s="420"/>
      <c r="G9" s="420"/>
      <c r="H9" s="420"/>
      <c r="I9" s="420"/>
      <c r="J9" s="420"/>
      <c r="K9" s="420"/>
      <c r="L9" s="420"/>
      <c r="M9" s="420"/>
      <c r="N9" s="420"/>
      <c r="O9" s="420"/>
      <c r="P9" s="420"/>
      <c r="Q9" s="420"/>
      <c r="R9" s="420"/>
      <c r="S9" s="420"/>
      <c r="T9" s="420"/>
      <c r="U9" s="420"/>
      <c r="V9" s="420"/>
      <c r="W9" s="420"/>
      <c r="X9" s="420"/>
      <c r="Y9" s="172" t="s">
        <v>104</v>
      </c>
    </row>
    <row r="10" spans="1:25" ht="23.25">
      <c r="A10" s="420"/>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172" t="s">
        <v>104</v>
      </c>
    </row>
    <row r="11" spans="1:25">
      <c r="A11" s="471"/>
      <c r="B11" s="471"/>
      <c r="C11" s="471"/>
      <c r="D11" s="471"/>
      <c r="E11" s="471"/>
      <c r="F11" s="471"/>
      <c r="G11" s="471"/>
      <c r="H11" s="471"/>
      <c r="I11" s="471"/>
      <c r="J11" s="471"/>
      <c r="K11" s="471"/>
      <c r="L11" s="471"/>
      <c r="M11" s="471"/>
      <c r="N11" s="471"/>
      <c r="O11" s="471"/>
      <c r="P11" s="471"/>
      <c r="Q11" s="471"/>
      <c r="R11" s="471"/>
      <c r="S11" s="471"/>
      <c r="T11" s="471"/>
      <c r="U11" s="472"/>
      <c r="V11" s="475" t="s">
        <v>123</v>
      </c>
      <c r="W11" s="476"/>
      <c r="X11" s="477"/>
      <c r="Y11" s="172" t="s">
        <v>104</v>
      </c>
    </row>
    <row r="12" spans="1:25">
      <c r="A12" s="471"/>
      <c r="B12" s="471"/>
      <c r="C12" s="471"/>
      <c r="D12" s="471"/>
      <c r="E12" s="471"/>
      <c r="F12" s="471"/>
      <c r="G12" s="471"/>
      <c r="H12" s="471"/>
      <c r="I12" s="471"/>
      <c r="J12" s="471"/>
      <c r="K12" s="471"/>
      <c r="L12" s="471"/>
      <c r="M12" s="471"/>
      <c r="N12" s="471"/>
      <c r="O12" s="471"/>
      <c r="P12" s="471"/>
      <c r="Q12" s="471"/>
      <c r="R12" s="471"/>
      <c r="S12" s="471"/>
      <c r="T12" s="471"/>
      <c r="U12" s="472"/>
      <c r="V12" s="478" t="s">
        <v>124</v>
      </c>
      <c r="W12" s="480" t="s">
        <v>18</v>
      </c>
      <c r="X12" s="482" t="s">
        <v>83</v>
      </c>
      <c r="Y12" s="172" t="s">
        <v>104</v>
      </c>
    </row>
    <row r="13" spans="1:25" ht="16.5" thickBot="1">
      <c r="A13" s="473"/>
      <c r="B13" s="473"/>
      <c r="C13" s="473"/>
      <c r="D13" s="473"/>
      <c r="E13" s="473"/>
      <c r="F13" s="473"/>
      <c r="G13" s="473"/>
      <c r="H13" s="473"/>
      <c r="I13" s="473"/>
      <c r="J13" s="473"/>
      <c r="K13" s="473"/>
      <c r="L13" s="473"/>
      <c r="M13" s="473"/>
      <c r="N13" s="473"/>
      <c r="O13" s="473"/>
      <c r="P13" s="473"/>
      <c r="Q13" s="473"/>
      <c r="R13" s="473"/>
      <c r="S13" s="473"/>
      <c r="T13" s="473"/>
      <c r="U13" s="474"/>
      <c r="V13" s="479"/>
      <c r="W13" s="481"/>
      <c r="X13" s="481"/>
      <c r="Y13" s="172" t="s">
        <v>104</v>
      </c>
    </row>
    <row r="14" spans="1:25">
      <c r="A14" s="461" t="s">
        <v>116</v>
      </c>
      <c r="B14" s="462"/>
      <c r="C14" s="462"/>
      <c r="D14" s="462"/>
      <c r="E14" s="462"/>
      <c r="F14" s="462"/>
      <c r="G14" s="462"/>
      <c r="H14" s="462"/>
      <c r="I14" s="462"/>
      <c r="J14" s="462"/>
      <c r="K14" s="462"/>
      <c r="L14" s="462"/>
      <c r="M14" s="462"/>
      <c r="N14" s="462"/>
      <c r="O14" s="462"/>
      <c r="P14" s="462"/>
      <c r="Q14" s="462"/>
      <c r="R14" s="462"/>
      <c r="S14" s="462"/>
      <c r="T14" s="462"/>
      <c r="U14" s="462"/>
      <c r="V14" s="174">
        <v>70</v>
      </c>
      <c r="W14" s="174">
        <v>70</v>
      </c>
      <c r="X14" s="175">
        <v>13738</v>
      </c>
      <c r="Y14" s="172" t="s">
        <v>104</v>
      </c>
    </row>
    <row r="15" spans="1:25" ht="20.25" customHeight="1">
      <c r="A15" s="463" t="s">
        <v>201</v>
      </c>
      <c r="B15" s="464"/>
      <c r="C15" s="464"/>
      <c r="D15" s="464"/>
      <c r="E15" s="464"/>
      <c r="F15" s="464"/>
      <c r="G15" s="464"/>
      <c r="H15" s="464"/>
      <c r="I15" s="464"/>
      <c r="J15" s="464"/>
      <c r="K15" s="464"/>
      <c r="L15" s="464"/>
      <c r="M15" s="464"/>
      <c r="N15" s="464"/>
      <c r="O15" s="464"/>
      <c r="P15" s="464"/>
      <c r="Q15" s="464"/>
      <c r="R15" s="464"/>
      <c r="S15" s="464"/>
      <c r="T15" s="464"/>
      <c r="U15" s="465"/>
      <c r="V15" s="176"/>
      <c r="W15" s="176"/>
      <c r="X15" s="177">
        <v>7268</v>
      </c>
      <c r="Y15" s="172" t="s">
        <v>104</v>
      </c>
    </row>
    <row r="16" spans="1:25">
      <c r="A16" s="466" t="s">
        <v>202</v>
      </c>
      <c r="B16" s="467"/>
      <c r="C16" s="467"/>
      <c r="D16" s="467"/>
      <c r="E16" s="467"/>
      <c r="F16" s="467"/>
      <c r="G16" s="467"/>
      <c r="H16" s="467"/>
      <c r="I16" s="467"/>
      <c r="J16" s="467"/>
      <c r="K16" s="467"/>
      <c r="L16" s="467"/>
      <c r="M16" s="467"/>
      <c r="N16" s="467"/>
      <c r="O16" s="467"/>
      <c r="P16" s="467"/>
      <c r="Q16" s="467"/>
      <c r="R16" s="467"/>
      <c r="S16" s="467"/>
      <c r="T16" s="467"/>
      <c r="U16" s="467"/>
      <c r="V16" s="178">
        <f>+V15+V14</f>
        <v>70</v>
      </c>
      <c r="W16" s="178">
        <f>+W15+W14</f>
        <v>70</v>
      </c>
      <c r="X16" s="179">
        <f>+X15+X14</f>
        <v>21006</v>
      </c>
      <c r="Y16" s="172" t="s">
        <v>104</v>
      </c>
    </row>
    <row r="17" spans="1:25">
      <c r="A17" s="461" t="s">
        <v>161</v>
      </c>
      <c r="B17" s="462"/>
      <c r="C17" s="462"/>
      <c r="D17" s="462"/>
      <c r="E17" s="462"/>
      <c r="F17" s="462"/>
      <c r="G17" s="462"/>
      <c r="H17" s="462"/>
      <c r="I17" s="462"/>
      <c r="J17" s="462"/>
      <c r="K17" s="462"/>
      <c r="L17" s="462"/>
      <c r="M17" s="462"/>
      <c r="N17" s="462"/>
      <c r="O17" s="462"/>
      <c r="P17" s="462"/>
      <c r="Q17" s="462"/>
      <c r="R17" s="462"/>
      <c r="S17" s="462"/>
      <c r="T17" s="462"/>
      <c r="U17" s="462"/>
      <c r="V17" s="181">
        <v>70</v>
      </c>
      <c r="W17" s="180">
        <v>70</v>
      </c>
      <c r="X17" s="289">
        <v>18185.7</v>
      </c>
      <c r="Y17" s="172" t="s">
        <v>104</v>
      </c>
    </row>
    <row r="18" spans="1:25" ht="18.75" customHeight="1">
      <c r="A18" s="398" t="s">
        <v>159</v>
      </c>
      <c r="B18" s="399"/>
      <c r="C18" s="399"/>
      <c r="D18" s="399"/>
      <c r="E18" s="399"/>
      <c r="F18" s="399"/>
      <c r="G18" s="399"/>
      <c r="H18" s="399"/>
      <c r="I18" s="399"/>
      <c r="J18" s="399"/>
      <c r="K18" s="399"/>
      <c r="L18" s="399"/>
      <c r="M18" s="399"/>
      <c r="N18" s="399"/>
      <c r="O18" s="399"/>
      <c r="P18" s="399"/>
      <c r="Q18" s="399"/>
      <c r="R18" s="399"/>
      <c r="S18" s="399"/>
      <c r="T18" s="399"/>
      <c r="U18" s="399"/>
      <c r="V18" s="174"/>
      <c r="W18" s="174"/>
      <c r="X18" s="182"/>
      <c r="Y18" s="172" t="s">
        <v>104</v>
      </c>
    </row>
    <row r="19" spans="1:25">
      <c r="A19" s="468" t="s">
        <v>160</v>
      </c>
      <c r="B19" s="469"/>
      <c r="C19" s="469"/>
      <c r="D19" s="469"/>
      <c r="E19" s="469"/>
      <c r="F19" s="469"/>
      <c r="G19" s="469"/>
      <c r="H19" s="469"/>
      <c r="I19" s="469"/>
      <c r="J19" s="469"/>
      <c r="K19" s="469"/>
      <c r="L19" s="469"/>
      <c r="M19" s="469"/>
      <c r="N19" s="469"/>
      <c r="O19" s="469"/>
      <c r="P19" s="469"/>
      <c r="Q19" s="469"/>
      <c r="R19" s="469"/>
      <c r="S19" s="469"/>
      <c r="T19" s="469"/>
      <c r="U19" s="470"/>
      <c r="V19" s="183">
        <f>+V18+V17</f>
        <v>70</v>
      </c>
      <c r="W19" s="183">
        <f>+W18+W17</f>
        <v>70</v>
      </c>
      <c r="X19" s="184">
        <f>+X18+X17</f>
        <v>18185.7</v>
      </c>
      <c r="Y19" s="172" t="s">
        <v>104</v>
      </c>
    </row>
    <row r="20" spans="1:25" hidden="1">
      <c r="A20" s="463" t="s">
        <v>125</v>
      </c>
      <c r="B20" s="483"/>
      <c r="C20" s="483"/>
      <c r="D20" s="483"/>
      <c r="E20" s="483"/>
      <c r="F20" s="483"/>
      <c r="G20" s="483"/>
      <c r="H20" s="483"/>
      <c r="I20" s="483"/>
      <c r="J20" s="483"/>
      <c r="K20" s="483"/>
      <c r="L20" s="483"/>
      <c r="M20" s="483"/>
      <c r="N20" s="483"/>
      <c r="O20" s="483"/>
      <c r="P20" s="483"/>
      <c r="Q20" s="483"/>
      <c r="R20" s="483"/>
      <c r="S20" s="483"/>
      <c r="T20" s="483"/>
      <c r="U20" s="483"/>
      <c r="V20" s="185"/>
      <c r="W20" s="185"/>
      <c r="X20" s="177"/>
      <c r="Y20" s="172" t="s">
        <v>104</v>
      </c>
    </row>
    <row r="21" spans="1:25" hidden="1">
      <c r="A21" s="455" t="s">
        <v>126</v>
      </c>
      <c r="B21" s="451"/>
      <c r="C21" s="451"/>
      <c r="D21" s="451"/>
      <c r="E21" s="451"/>
      <c r="F21" s="451"/>
      <c r="G21" s="451"/>
      <c r="H21" s="451"/>
      <c r="I21" s="451"/>
      <c r="J21" s="451"/>
      <c r="K21" s="451"/>
      <c r="L21" s="451"/>
      <c r="M21" s="451"/>
      <c r="N21" s="451"/>
      <c r="O21" s="451"/>
      <c r="P21" s="451"/>
      <c r="Q21" s="451"/>
      <c r="R21" s="451"/>
      <c r="S21" s="451"/>
      <c r="T21" s="451"/>
      <c r="U21" s="451"/>
      <c r="V21" s="185"/>
      <c r="W21" s="185"/>
      <c r="X21" s="177"/>
      <c r="Y21" s="172" t="s">
        <v>104</v>
      </c>
    </row>
    <row r="22" spans="1:25">
      <c r="A22" s="456" t="s">
        <v>97</v>
      </c>
      <c r="B22" s="457"/>
      <c r="C22" s="457"/>
      <c r="D22" s="457"/>
      <c r="E22" s="457"/>
      <c r="F22" s="457"/>
      <c r="G22" s="457"/>
      <c r="H22" s="457"/>
      <c r="I22" s="457"/>
      <c r="J22" s="457"/>
      <c r="K22" s="457"/>
      <c r="L22" s="457"/>
      <c r="M22" s="457"/>
      <c r="N22" s="457"/>
      <c r="O22" s="457"/>
      <c r="P22" s="457"/>
      <c r="Q22" s="457"/>
      <c r="R22" s="457"/>
      <c r="S22" s="457"/>
      <c r="T22" s="457"/>
      <c r="U22" s="457"/>
      <c r="V22" s="185"/>
      <c r="W22" s="185"/>
      <c r="X22" s="177"/>
      <c r="Y22" s="172" t="s">
        <v>104</v>
      </c>
    </row>
    <row r="23" spans="1:25" hidden="1">
      <c r="A23" s="449" t="s">
        <v>127</v>
      </c>
      <c r="B23" s="450"/>
      <c r="C23" s="450"/>
      <c r="D23" s="450"/>
      <c r="E23" s="450"/>
      <c r="F23" s="450"/>
      <c r="G23" s="450"/>
      <c r="H23" s="450"/>
      <c r="I23" s="450"/>
      <c r="J23" s="450"/>
      <c r="K23" s="450"/>
      <c r="L23" s="450"/>
      <c r="M23" s="450"/>
      <c r="N23" s="450"/>
      <c r="O23" s="450"/>
      <c r="P23" s="450"/>
      <c r="Q23" s="450"/>
      <c r="R23" s="450"/>
      <c r="S23" s="450"/>
      <c r="T23" s="450"/>
      <c r="U23" s="450"/>
      <c r="V23" s="185"/>
      <c r="W23" s="185"/>
      <c r="X23" s="177"/>
      <c r="Y23" s="172" t="s">
        <v>104</v>
      </c>
    </row>
    <row r="24" spans="1:25" hidden="1">
      <c r="A24" s="455" t="s">
        <v>126</v>
      </c>
      <c r="B24" s="451"/>
      <c r="C24" s="451"/>
      <c r="D24" s="451"/>
      <c r="E24" s="451"/>
      <c r="F24" s="451"/>
      <c r="G24" s="451"/>
      <c r="H24" s="451"/>
      <c r="I24" s="451"/>
      <c r="J24" s="451"/>
      <c r="K24" s="451"/>
      <c r="L24" s="451"/>
      <c r="M24" s="451"/>
      <c r="N24" s="451"/>
      <c r="O24" s="451"/>
      <c r="P24" s="451"/>
      <c r="Q24" s="451"/>
      <c r="R24" s="451"/>
      <c r="S24" s="451"/>
      <c r="T24" s="451"/>
      <c r="U24" s="451"/>
      <c r="V24" s="185"/>
      <c r="W24" s="185"/>
      <c r="X24" s="177"/>
      <c r="Y24" s="172" t="s">
        <v>104</v>
      </c>
    </row>
    <row r="25" spans="1:25" hidden="1">
      <c r="A25" s="290"/>
      <c r="B25" s="254" t="s">
        <v>23</v>
      </c>
      <c r="C25" s="254"/>
      <c r="D25" s="261"/>
      <c r="E25" s="261"/>
      <c r="F25" s="261"/>
      <c r="G25" s="261"/>
      <c r="H25" s="261"/>
      <c r="I25" s="261"/>
      <c r="J25" s="261"/>
      <c r="K25" s="261"/>
      <c r="L25" s="261"/>
      <c r="M25" s="261"/>
      <c r="N25" s="261"/>
      <c r="O25" s="261"/>
      <c r="P25" s="261"/>
      <c r="Q25" s="261"/>
      <c r="R25" s="261"/>
      <c r="S25" s="261"/>
      <c r="T25" s="261"/>
      <c r="U25" s="261"/>
      <c r="V25" s="185"/>
      <c r="W25" s="185"/>
      <c r="X25" s="177"/>
      <c r="Y25" s="172" t="s">
        <v>104</v>
      </c>
    </row>
    <row r="26" spans="1:25" hidden="1">
      <c r="A26" s="252"/>
      <c r="B26" s="254" t="s">
        <v>106</v>
      </c>
      <c r="C26" s="254" t="s">
        <v>142</v>
      </c>
      <c r="D26" s="254"/>
      <c r="E26" s="254"/>
      <c r="F26" s="254"/>
      <c r="G26" s="254"/>
      <c r="H26" s="254"/>
      <c r="I26" s="254"/>
      <c r="J26" s="254"/>
      <c r="K26" s="254"/>
      <c r="L26" s="254"/>
      <c r="M26" s="254"/>
      <c r="N26" s="254"/>
      <c r="O26" s="254"/>
      <c r="P26" s="254"/>
      <c r="Q26" s="254"/>
      <c r="R26" s="254"/>
      <c r="S26" s="254"/>
      <c r="T26" s="254"/>
      <c r="U26" s="254"/>
      <c r="V26" s="185"/>
      <c r="W26" s="185"/>
      <c r="X26" s="177"/>
      <c r="Y26" s="172" t="s">
        <v>104</v>
      </c>
    </row>
    <row r="27" spans="1:25" hidden="1">
      <c r="A27" s="252"/>
      <c r="B27" s="254"/>
      <c r="C27" s="254" t="s">
        <v>143</v>
      </c>
      <c r="D27" s="254"/>
      <c r="E27" s="254"/>
      <c r="F27" s="254"/>
      <c r="G27" s="254"/>
      <c r="H27" s="254"/>
      <c r="I27" s="254"/>
      <c r="J27" s="254"/>
      <c r="K27" s="254"/>
      <c r="L27" s="254"/>
      <c r="M27" s="254"/>
      <c r="N27" s="254"/>
      <c r="O27" s="254"/>
      <c r="P27" s="254"/>
      <c r="Q27" s="254"/>
      <c r="R27" s="254"/>
      <c r="S27" s="254"/>
      <c r="T27" s="254"/>
      <c r="U27" s="254"/>
      <c r="V27" s="185"/>
      <c r="W27" s="185"/>
      <c r="X27" s="177"/>
      <c r="Y27" s="172" t="s">
        <v>104</v>
      </c>
    </row>
    <row r="28" spans="1:25">
      <c r="A28" s="262"/>
      <c r="B28" s="254" t="s">
        <v>85</v>
      </c>
      <c r="C28" s="254"/>
      <c r="D28" s="254"/>
      <c r="E28" s="254"/>
      <c r="F28" s="254"/>
      <c r="G28" s="254"/>
      <c r="H28" s="254"/>
      <c r="I28" s="254"/>
      <c r="J28" s="254"/>
      <c r="K28" s="254"/>
      <c r="L28" s="254"/>
      <c r="M28" s="254"/>
      <c r="N28" s="254"/>
      <c r="O28" s="254"/>
      <c r="P28" s="254"/>
      <c r="Q28" s="254"/>
      <c r="R28" s="254"/>
      <c r="S28" s="254"/>
      <c r="T28" s="254"/>
      <c r="U28" s="254"/>
      <c r="V28" s="185"/>
      <c r="W28" s="185"/>
      <c r="X28" s="177"/>
      <c r="Y28" s="172" t="s">
        <v>104</v>
      </c>
    </row>
    <row r="29" spans="1:25">
      <c r="A29" s="262"/>
      <c r="B29" s="254"/>
      <c r="C29" s="254" t="s">
        <v>157</v>
      </c>
      <c r="D29" s="254"/>
      <c r="E29" s="254"/>
      <c r="F29" s="254"/>
      <c r="G29" s="254"/>
      <c r="H29" s="254"/>
      <c r="I29" s="254"/>
      <c r="J29" s="254"/>
      <c r="K29" s="254"/>
      <c r="L29" s="254"/>
      <c r="M29" s="254"/>
      <c r="N29" s="254"/>
      <c r="O29" s="254"/>
      <c r="P29" s="254"/>
      <c r="Q29" s="254"/>
      <c r="R29" s="254"/>
      <c r="S29" s="254"/>
      <c r="T29" s="254"/>
      <c r="U29" s="254"/>
      <c r="V29" s="185"/>
      <c r="W29" s="185"/>
      <c r="X29" s="177">
        <f>45+19+14+38+33</f>
        <v>149</v>
      </c>
      <c r="Y29" s="172" t="s">
        <v>104</v>
      </c>
    </row>
    <row r="30" spans="1:25">
      <c r="A30" s="262"/>
      <c r="B30" s="254"/>
      <c r="C30" s="254" t="s">
        <v>158</v>
      </c>
      <c r="D30" s="254"/>
      <c r="E30" s="254"/>
      <c r="F30" s="254"/>
      <c r="G30" s="254"/>
      <c r="H30" s="254"/>
      <c r="I30" s="254"/>
      <c r="J30" s="254"/>
      <c r="K30" s="254"/>
      <c r="L30" s="254"/>
      <c r="M30" s="254"/>
      <c r="N30" s="254"/>
      <c r="O30" s="254"/>
      <c r="P30" s="254"/>
      <c r="Q30" s="254"/>
      <c r="R30" s="254"/>
      <c r="S30" s="254"/>
      <c r="T30" s="254"/>
      <c r="U30" s="254"/>
      <c r="V30" s="185"/>
      <c r="W30" s="185"/>
      <c r="X30" s="177">
        <f>434+13</f>
        <v>447</v>
      </c>
      <c r="Y30" s="172" t="s">
        <v>104</v>
      </c>
    </row>
    <row r="31" spans="1:25">
      <c r="A31" s="439" t="s">
        <v>79</v>
      </c>
      <c r="B31" s="451"/>
      <c r="C31" s="451"/>
      <c r="D31" s="451"/>
      <c r="E31" s="451"/>
      <c r="F31" s="451"/>
      <c r="G31" s="451"/>
      <c r="H31" s="451"/>
      <c r="I31" s="451"/>
      <c r="J31" s="451"/>
      <c r="K31" s="451"/>
      <c r="L31" s="451"/>
      <c r="M31" s="451"/>
      <c r="N31" s="451"/>
      <c r="O31" s="451"/>
      <c r="P31" s="451"/>
      <c r="Q31" s="451"/>
      <c r="R31" s="451"/>
      <c r="S31" s="451"/>
      <c r="T31" s="451"/>
      <c r="U31" s="451"/>
      <c r="V31" s="186">
        <f t="shared" ref="V31:W31" si="0">SUM(V23:V30)</f>
        <v>0</v>
      </c>
      <c r="W31" s="186">
        <f t="shared" si="0"/>
        <v>0</v>
      </c>
      <c r="X31" s="186">
        <f>SUM(X23:X30)</f>
        <v>596</v>
      </c>
      <c r="Y31" s="172" t="s">
        <v>104</v>
      </c>
    </row>
    <row r="32" spans="1:25">
      <c r="A32" s="255"/>
      <c r="B32" s="191"/>
      <c r="C32" s="191"/>
      <c r="D32" s="191"/>
      <c r="E32" s="191"/>
      <c r="F32" s="191"/>
      <c r="G32" s="191"/>
      <c r="H32" s="191"/>
      <c r="I32" s="191"/>
      <c r="J32" s="191"/>
      <c r="K32" s="191"/>
      <c r="L32" s="191"/>
      <c r="M32" s="191"/>
      <c r="N32" s="191"/>
      <c r="O32" s="191"/>
      <c r="P32" s="191"/>
      <c r="Q32" s="191"/>
      <c r="R32" s="191"/>
      <c r="S32" s="191"/>
      <c r="T32" s="191"/>
      <c r="U32" s="191"/>
      <c r="V32" s="186"/>
      <c r="W32" s="186"/>
      <c r="X32" s="187"/>
      <c r="Y32" s="172" t="s">
        <v>104</v>
      </c>
    </row>
    <row r="33" spans="1:25" hidden="1">
      <c r="A33" s="449" t="s">
        <v>128</v>
      </c>
      <c r="B33" s="450"/>
      <c r="C33" s="450"/>
      <c r="D33" s="450"/>
      <c r="E33" s="450"/>
      <c r="F33" s="450"/>
      <c r="G33" s="450"/>
      <c r="H33" s="450"/>
      <c r="I33" s="450"/>
      <c r="J33" s="450"/>
      <c r="K33" s="450"/>
      <c r="L33" s="450"/>
      <c r="M33" s="450"/>
      <c r="N33" s="450"/>
      <c r="O33" s="450"/>
      <c r="P33" s="450"/>
      <c r="Q33" s="450"/>
      <c r="R33" s="450"/>
      <c r="S33" s="450"/>
      <c r="T33" s="450"/>
      <c r="U33" s="450"/>
      <c r="V33" s="186"/>
      <c r="W33" s="186"/>
      <c r="X33" s="187"/>
      <c r="Y33" s="172" t="s">
        <v>104</v>
      </c>
    </row>
    <row r="34" spans="1:25" hidden="1">
      <c r="A34" s="439" t="s">
        <v>129</v>
      </c>
      <c r="B34" s="451"/>
      <c r="C34" s="451"/>
      <c r="D34" s="451"/>
      <c r="E34" s="451"/>
      <c r="F34" s="451"/>
      <c r="G34" s="451"/>
      <c r="H34" s="451"/>
      <c r="I34" s="451"/>
      <c r="J34" s="451"/>
      <c r="K34" s="451"/>
      <c r="L34" s="451"/>
      <c r="M34" s="451"/>
      <c r="N34" s="451"/>
      <c r="O34" s="451"/>
      <c r="P34" s="451"/>
      <c r="Q34" s="451"/>
      <c r="R34" s="451"/>
      <c r="S34" s="451"/>
      <c r="T34" s="451"/>
      <c r="U34" s="451"/>
      <c r="V34" s="186"/>
      <c r="W34" s="186"/>
      <c r="X34" s="187"/>
      <c r="Y34" s="172" t="s">
        <v>104</v>
      </c>
    </row>
    <row r="35" spans="1:25" hidden="1">
      <c r="A35" s="455" t="s">
        <v>130</v>
      </c>
      <c r="B35" s="451"/>
      <c r="C35" s="451"/>
      <c r="D35" s="451"/>
      <c r="E35" s="451"/>
      <c r="F35" s="451"/>
      <c r="G35" s="451"/>
      <c r="H35" s="451"/>
      <c r="I35" s="451"/>
      <c r="J35" s="451"/>
      <c r="K35" s="451"/>
      <c r="L35" s="451"/>
      <c r="M35" s="451"/>
      <c r="N35" s="451"/>
      <c r="O35" s="451"/>
      <c r="P35" s="451"/>
      <c r="Q35" s="451"/>
      <c r="R35" s="451"/>
      <c r="S35" s="451"/>
      <c r="T35" s="451"/>
      <c r="U35" s="451"/>
      <c r="V35" s="186"/>
      <c r="W35" s="186"/>
      <c r="X35" s="187"/>
      <c r="Y35" s="172" t="s">
        <v>104</v>
      </c>
    </row>
    <row r="36" spans="1:25" hidden="1">
      <c r="A36" s="439" t="s">
        <v>131</v>
      </c>
      <c r="B36" s="451"/>
      <c r="C36" s="451"/>
      <c r="D36" s="451"/>
      <c r="E36" s="451"/>
      <c r="F36" s="451"/>
      <c r="G36" s="451"/>
      <c r="H36" s="451"/>
      <c r="I36" s="451"/>
      <c r="J36" s="451"/>
      <c r="K36" s="451"/>
      <c r="L36" s="451"/>
      <c r="M36" s="451"/>
      <c r="N36" s="451"/>
      <c r="O36" s="451"/>
      <c r="P36" s="451"/>
      <c r="Q36" s="451"/>
      <c r="R36" s="451"/>
      <c r="S36" s="451"/>
      <c r="T36" s="451"/>
      <c r="U36" s="451"/>
      <c r="V36" s="186">
        <f>SUM(V34:V35)</f>
        <v>0</v>
      </c>
      <c r="W36" s="186">
        <f>SUM(W34:W35)</f>
        <v>0</v>
      </c>
      <c r="X36" s="186">
        <f>SUM(X34:X35)</f>
        <v>0</v>
      </c>
      <c r="Y36" s="172" t="s">
        <v>104</v>
      </c>
    </row>
    <row r="37" spans="1:25">
      <c r="A37" s="449" t="s">
        <v>13</v>
      </c>
      <c r="B37" s="450"/>
      <c r="C37" s="450"/>
      <c r="D37" s="450"/>
      <c r="E37" s="450"/>
      <c r="F37" s="450"/>
      <c r="G37" s="450"/>
      <c r="H37" s="450"/>
      <c r="I37" s="450"/>
      <c r="J37" s="450"/>
      <c r="K37" s="450"/>
      <c r="L37" s="450"/>
      <c r="M37" s="450"/>
      <c r="N37" s="450"/>
      <c r="O37" s="450"/>
      <c r="P37" s="450"/>
      <c r="Q37" s="450"/>
      <c r="R37" s="450"/>
      <c r="S37" s="450"/>
      <c r="T37" s="450"/>
      <c r="U37" s="450"/>
      <c r="V37" s="186">
        <f>+V31+V36</f>
        <v>0</v>
      </c>
      <c r="W37" s="186">
        <f>+W31+W36</f>
        <v>0</v>
      </c>
      <c r="X37" s="186">
        <f>+X31+X36</f>
        <v>596</v>
      </c>
      <c r="Y37" s="172" t="s">
        <v>104</v>
      </c>
    </row>
    <row r="38" spans="1:25">
      <c r="A38" s="449" t="s">
        <v>12</v>
      </c>
      <c r="B38" s="450"/>
      <c r="C38" s="450"/>
      <c r="D38" s="450"/>
      <c r="E38" s="450"/>
      <c r="F38" s="450"/>
      <c r="G38" s="450"/>
      <c r="H38" s="450"/>
      <c r="I38" s="450"/>
      <c r="J38" s="450"/>
      <c r="K38" s="450"/>
      <c r="L38" s="450"/>
      <c r="M38" s="450"/>
      <c r="N38" s="450"/>
      <c r="O38" s="450"/>
      <c r="P38" s="450"/>
      <c r="Q38" s="450"/>
      <c r="R38" s="450"/>
      <c r="S38" s="450"/>
      <c r="T38" s="450"/>
      <c r="U38" s="450"/>
      <c r="V38" s="186">
        <f>V37+V21</f>
        <v>0</v>
      </c>
      <c r="W38" s="186">
        <f>W37+W21</f>
        <v>0</v>
      </c>
      <c r="X38" s="186">
        <f>X37+X21</f>
        <v>596</v>
      </c>
      <c r="Y38" s="172" t="s">
        <v>104</v>
      </c>
    </row>
    <row r="39" spans="1:25">
      <c r="A39" s="458" t="s">
        <v>113</v>
      </c>
      <c r="B39" s="459"/>
      <c r="C39" s="459"/>
      <c r="D39" s="459"/>
      <c r="E39" s="459"/>
      <c r="F39" s="459"/>
      <c r="G39" s="459"/>
      <c r="H39" s="459"/>
      <c r="I39" s="459"/>
      <c r="J39" s="459"/>
      <c r="K39" s="459"/>
      <c r="L39" s="459"/>
      <c r="M39" s="459"/>
      <c r="N39" s="459"/>
      <c r="O39" s="459"/>
      <c r="P39" s="459"/>
      <c r="Q39" s="459"/>
      <c r="R39" s="459"/>
      <c r="S39" s="459"/>
      <c r="T39" s="459"/>
      <c r="U39" s="460"/>
      <c r="V39" s="188">
        <f>+V38+V19</f>
        <v>70</v>
      </c>
      <c r="W39" s="188">
        <f>+W38+W19</f>
        <v>70</v>
      </c>
      <c r="X39" s="188">
        <f>+X38+X19</f>
        <v>18781.7</v>
      </c>
      <c r="Y39" s="172" t="s">
        <v>104</v>
      </c>
    </row>
    <row r="40" spans="1:25">
      <c r="A40" s="256"/>
      <c r="B40" s="257"/>
      <c r="C40" s="257"/>
      <c r="D40" s="257"/>
      <c r="E40" s="257"/>
      <c r="F40" s="257"/>
      <c r="G40" s="257"/>
      <c r="H40" s="257"/>
      <c r="I40" s="257"/>
      <c r="J40" s="257"/>
      <c r="K40" s="257"/>
      <c r="L40" s="257"/>
      <c r="M40" s="257"/>
      <c r="N40" s="257"/>
      <c r="O40" s="257"/>
      <c r="P40" s="257"/>
      <c r="Q40" s="257"/>
      <c r="R40" s="257"/>
      <c r="S40" s="257"/>
      <c r="T40" s="257"/>
      <c r="U40" s="257"/>
      <c r="V40" s="258"/>
      <c r="W40" s="258"/>
      <c r="X40" s="259"/>
      <c r="Y40" s="172" t="s">
        <v>104</v>
      </c>
    </row>
    <row r="41" spans="1:25" ht="18" hidden="1" customHeight="1">
      <c r="A41" s="456"/>
      <c r="B41" s="457"/>
      <c r="C41" s="457"/>
      <c r="D41" s="457"/>
      <c r="E41" s="457"/>
      <c r="F41" s="457"/>
      <c r="G41" s="457"/>
      <c r="H41" s="457"/>
      <c r="I41" s="457"/>
      <c r="J41" s="457"/>
      <c r="K41" s="457"/>
      <c r="L41" s="457"/>
      <c r="M41" s="457"/>
      <c r="N41" s="457"/>
      <c r="O41" s="457"/>
      <c r="P41" s="457"/>
      <c r="Q41" s="457"/>
      <c r="R41" s="457"/>
      <c r="S41" s="457"/>
      <c r="T41" s="457"/>
      <c r="U41" s="457"/>
      <c r="V41" s="186"/>
      <c r="W41" s="186"/>
      <c r="X41" s="187"/>
      <c r="Y41" s="172"/>
    </row>
    <row r="42" spans="1:25" hidden="1">
      <c r="A42" s="449"/>
      <c r="B42" s="450"/>
      <c r="C42" s="450"/>
      <c r="D42" s="450"/>
      <c r="E42" s="450"/>
      <c r="F42" s="450"/>
      <c r="G42" s="450"/>
      <c r="H42" s="450"/>
      <c r="I42" s="450"/>
      <c r="J42" s="450"/>
      <c r="K42" s="450"/>
      <c r="L42" s="450"/>
      <c r="M42" s="450"/>
      <c r="N42" s="450"/>
      <c r="O42" s="450"/>
      <c r="P42" s="450"/>
      <c r="Q42" s="450"/>
      <c r="R42" s="450"/>
      <c r="S42" s="450"/>
      <c r="T42" s="450"/>
      <c r="U42" s="450"/>
      <c r="V42" s="186"/>
      <c r="W42" s="186"/>
      <c r="X42" s="187"/>
      <c r="Y42" s="172"/>
    </row>
    <row r="43" spans="1:25" hidden="1">
      <c r="A43" s="439"/>
      <c r="B43" s="440"/>
      <c r="C43" s="440"/>
      <c r="D43" s="440"/>
      <c r="E43" s="440"/>
      <c r="F43" s="440"/>
      <c r="G43" s="440"/>
      <c r="H43" s="440"/>
      <c r="I43" s="440"/>
      <c r="J43" s="440"/>
      <c r="K43" s="440"/>
      <c r="L43" s="440"/>
      <c r="M43" s="440"/>
      <c r="N43" s="440"/>
      <c r="O43" s="440"/>
      <c r="P43" s="440"/>
      <c r="Q43" s="440"/>
      <c r="R43" s="440"/>
      <c r="S43" s="440"/>
      <c r="T43" s="440"/>
      <c r="U43" s="441"/>
      <c r="V43" s="186"/>
      <c r="W43" s="186"/>
      <c r="X43" s="187"/>
      <c r="Y43" s="172"/>
    </row>
    <row r="44" spans="1:25" hidden="1">
      <c r="A44" s="439"/>
      <c r="B44" s="440"/>
      <c r="C44" s="440"/>
      <c r="D44" s="440"/>
      <c r="E44" s="440"/>
      <c r="F44" s="440"/>
      <c r="G44" s="440"/>
      <c r="H44" s="440"/>
      <c r="I44" s="440"/>
      <c r="J44" s="440"/>
      <c r="K44" s="440"/>
      <c r="L44" s="440"/>
      <c r="M44" s="440"/>
      <c r="N44" s="440"/>
      <c r="O44" s="440"/>
      <c r="P44" s="440"/>
      <c r="Q44" s="440"/>
      <c r="R44" s="440"/>
      <c r="S44" s="440"/>
      <c r="T44" s="440"/>
      <c r="U44" s="441"/>
      <c r="V44" s="186"/>
      <c r="W44" s="186"/>
      <c r="X44" s="187"/>
      <c r="Y44" s="172"/>
    </row>
    <row r="45" spans="1:25" hidden="1">
      <c r="A45" s="442"/>
      <c r="B45" s="443"/>
      <c r="C45" s="443"/>
      <c r="D45" s="443"/>
      <c r="E45" s="443"/>
      <c r="F45" s="443"/>
      <c r="G45" s="443"/>
      <c r="H45" s="443"/>
      <c r="I45" s="443"/>
      <c r="J45" s="443"/>
      <c r="K45" s="443"/>
      <c r="L45" s="443"/>
      <c r="M45" s="443"/>
      <c r="N45" s="443"/>
      <c r="O45" s="443"/>
      <c r="P45" s="443"/>
      <c r="Q45" s="443"/>
      <c r="R45" s="443"/>
      <c r="S45" s="443"/>
      <c r="T45" s="443"/>
      <c r="U45" s="443"/>
      <c r="V45" s="189"/>
      <c r="W45" s="187"/>
      <c r="X45" s="187"/>
      <c r="Y45" s="172"/>
    </row>
    <row r="46" spans="1:25" hidden="1">
      <c r="A46" s="449"/>
      <c r="B46" s="450"/>
      <c r="C46" s="450"/>
      <c r="D46" s="450"/>
      <c r="E46" s="450"/>
      <c r="F46" s="450"/>
      <c r="G46" s="450"/>
      <c r="H46" s="450"/>
      <c r="I46" s="450"/>
      <c r="J46" s="450"/>
      <c r="K46" s="450"/>
      <c r="L46" s="450"/>
      <c r="M46" s="450"/>
      <c r="N46" s="450"/>
      <c r="O46" s="450"/>
      <c r="P46" s="450"/>
      <c r="Q46" s="450"/>
      <c r="R46" s="450"/>
      <c r="S46" s="450"/>
      <c r="T46" s="450"/>
      <c r="U46" s="450"/>
      <c r="V46" s="186"/>
      <c r="W46" s="186"/>
      <c r="X46" s="187"/>
      <c r="Y46" s="172"/>
    </row>
    <row r="47" spans="1:25" hidden="1">
      <c r="A47" s="252"/>
      <c r="B47" s="253"/>
      <c r="C47" s="253"/>
      <c r="D47" s="253"/>
      <c r="E47" s="253"/>
      <c r="F47" s="253"/>
      <c r="G47" s="253"/>
      <c r="H47" s="253"/>
      <c r="I47" s="253"/>
      <c r="J47" s="253"/>
      <c r="K47" s="253"/>
      <c r="L47" s="253"/>
      <c r="M47" s="253"/>
      <c r="N47" s="253"/>
      <c r="O47" s="253"/>
      <c r="P47" s="253"/>
      <c r="Q47" s="253"/>
      <c r="R47" s="253"/>
      <c r="S47" s="253"/>
      <c r="T47" s="253"/>
      <c r="U47" s="253"/>
      <c r="V47" s="186"/>
      <c r="W47" s="186"/>
      <c r="X47" s="187"/>
      <c r="Y47" s="172"/>
    </row>
    <row r="48" spans="1:25" hidden="1">
      <c r="A48" s="439"/>
      <c r="B48" s="451"/>
      <c r="C48" s="451"/>
      <c r="D48" s="451"/>
      <c r="E48" s="451"/>
      <c r="F48" s="451"/>
      <c r="G48" s="451"/>
      <c r="H48" s="451"/>
      <c r="I48" s="451"/>
      <c r="J48" s="451"/>
      <c r="K48" s="451"/>
      <c r="L48" s="451"/>
      <c r="M48" s="451"/>
      <c r="N48" s="451"/>
      <c r="O48" s="451"/>
      <c r="P48" s="451"/>
      <c r="Q48" s="451"/>
      <c r="R48" s="451"/>
      <c r="S48" s="451"/>
      <c r="T48" s="451"/>
      <c r="U48" s="451"/>
      <c r="V48" s="186"/>
      <c r="W48" s="186"/>
      <c r="X48" s="187"/>
      <c r="Y48" s="172"/>
    </row>
    <row r="49" spans="1:26">
      <c r="A49" s="439"/>
      <c r="B49" s="451"/>
      <c r="C49" s="451"/>
      <c r="D49" s="451"/>
      <c r="E49" s="451"/>
      <c r="F49" s="451"/>
      <c r="G49" s="451"/>
      <c r="H49" s="451"/>
      <c r="I49" s="451"/>
      <c r="J49" s="451"/>
      <c r="K49" s="451"/>
      <c r="L49" s="451"/>
      <c r="M49" s="451"/>
      <c r="N49" s="451"/>
      <c r="O49" s="451"/>
      <c r="P49" s="451"/>
      <c r="Q49" s="451"/>
      <c r="R49" s="451"/>
      <c r="S49" s="451"/>
      <c r="T49" s="451"/>
      <c r="U49" s="451"/>
      <c r="V49" s="186"/>
      <c r="W49" s="186"/>
      <c r="X49" s="186"/>
      <c r="Y49" s="172" t="s">
        <v>104</v>
      </c>
    </row>
    <row r="50" spans="1:26" hidden="1">
      <c r="A50" s="190"/>
      <c r="B50" s="191"/>
      <c r="C50" s="191"/>
      <c r="D50" s="191"/>
      <c r="E50" s="191"/>
      <c r="F50" s="191"/>
      <c r="G50" s="191"/>
      <c r="H50" s="191"/>
      <c r="I50" s="191"/>
      <c r="J50" s="191"/>
      <c r="K50" s="191"/>
      <c r="L50" s="191"/>
      <c r="M50" s="191"/>
      <c r="N50" s="191"/>
      <c r="O50" s="191"/>
      <c r="P50" s="191"/>
      <c r="Q50" s="191"/>
      <c r="R50" s="191"/>
      <c r="S50" s="191"/>
      <c r="T50" s="191"/>
      <c r="U50" s="191"/>
      <c r="V50" s="186">
        <f>SUM(V48:V49)</f>
        <v>0</v>
      </c>
      <c r="W50" s="186">
        <f>SUM(W48:W49)</f>
        <v>0</v>
      </c>
      <c r="X50" s="187">
        <f>SUM(X48:X49)</f>
        <v>0</v>
      </c>
      <c r="Y50" s="172" t="s">
        <v>104</v>
      </c>
    </row>
    <row r="51" spans="1:26" ht="18" customHeight="1">
      <c r="A51" s="449" t="s">
        <v>59</v>
      </c>
      <c r="B51" s="450"/>
      <c r="C51" s="450"/>
      <c r="D51" s="450"/>
      <c r="E51" s="450"/>
      <c r="F51" s="450"/>
      <c r="G51" s="450"/>
      <c r="H51" s="450"/>
      <c r="I51" s="450"/>
      <c r="J51" s="450"/>
      <c r="K51" s="450"/>
      <c r="L51" s="450"/>
      <c r="M51" s="450"/>
      <c r="N51" s="450"/>
      <c r="O51" s="450"/>
      <c r="P51" s="450"/>
      <c r="Q51" s="450"/>
      <c r="R51" s="450"/>
      <c r="S51" s="450"/>
      <c r="T51" s="450"/>
      <c r="U51" s="450"/>
      <c r="V51" s="192">
        <f>+V45+V50</f>
        <v>0</v>
      </c>
      <c r="W51" s="192">
        <f>+W45+W50</f>
        <v>0</v>
      </c>
      <c r="X51" s="192">
        <f>+X45+X50</f>
        <v>0</v>
      </c>
      <c r="Y51" s="172" t="s">
        <v>104</v>
      </c>
    </row>
    <row r="52" spans="1:26" ht="18" customHeight="1">
      <c r="A52" s="452" t="s">
        <v>112</v>
      </c>
      <c r="B52" s="448"/>
      <c r="C52" s="448"/>
      <c r="D52" s="448"/>
      <c r="E52" s="448"/>
      <c r="F52" s="448"/>
      <c r="G52" s="448"/>
      <c r="H52" s="448"/>
      <c r="I52" s="448"/>
      <c r="J52" s="448"/>
      <c r="K52" s="448"/>
      <c r="L52" s="448"/>
      <c r="M52" s="448"/>
      <c r="N52" s="448"/>
      <c r="O52" s="448"/>
      <c r="P52" s="448"/>
      <c r="Q52" s="448"/>
      <c r="R52" s="448"/>
      <c r="S52" s="448"/>
      <c r="T52" s="448"/>
      <c r="U52" s="448"/>
      <c r="V52" s="193">
        <f>V39+V51</f>
        <v>70</v>
      </c>
      <c r="W52" s="193">
        <f>W39+W51</f>
        <v>70</v>
      </c>
      <c r="X52" s="193">
        <f>X39+X51</f>
        <v>18781.7</v>
      </c>
      <c r="Y52" s="172" t="s">
        <v>104</v>
      </c>
    </row>
    <row r="53" spans="1:26" ht="18" customHeight="1">
      <c r="A53" s="447" t="s">
        <v>114</v>
      </c>
      <c r="B53" s="448"/>
      <c r="C53" s="448"/>
      <c r="D53" s="448"/>
      <c r="E53" s="448"/>
      <c r="F53" s="448"/>
      <c r="G53" s="448"/>
      <c r="H53" s="448"/>
      <c r="I53" s="448"/>
      <c r="J53" s="448"/>
      <c r="K53" s="448"/>
      <c r="L53" s="448"/>
      <c r="M53" s="448"/>
      <c r="N53" s="448"/>
      <c r="O53" s="448"/>
      <c r="P53" s="448"/>
      <c r="Q53" s="448"/>
      <c r="R53" s="448"/>
      <c r="S53" s="448"/>
      <c r="T53" s="448"/>
      <c r="U53" s="448"/>
      <c r="V53" s="194">
        <f>+V52-V19</f>
        <v>0</v>
      </c>
      <c r="W53" s="194">
        <f>+W52-W19</f>
        <v>0</v>
      </c>
      <c r="X53" s="194">
        <f>+X52-X19</f>
        <v>596</v>
      </c>
      <c r="Y53" s="172" t="s">
        <v>105</v>
      </c>
    </row>
    <row r="54" spans="1:26">
      <c r="Y54" s="172" t="s">
        <v>104</v>
      </c>
    </row>
    <row r="55" spans="1:26" ht="18" customHeight="1">
      <c r="A55" s="196" t="s">
        <v>132</v>
      </c>
      <c r="C55" s="173" t="s">
        <v>168</v>
      </c>
      <c r="Y55" s="172" t="s">
        <v>104</v>
      </c>
    </row>
    <row r="56" spans="1:26">
      <c r="C56" s="173" t="s">
        <v>199</v>
      </c>
    </row>
    <row r="57" spans="1:26" ht="27.75" customHeight="1">
      <c r="C57" s="453" t="s">
        <v>200</v>
      </c>
      <c r="D57" s="454"/>
      <c r="E57" s="454"/>
      <c r="F57" s="454"/>
      <c r="G57" s="454"/>
      <c r="H57" s="454"/>
      <c r="I57" s="454"/>
      <c r="J57" s="454"/>
      <c r="K57" s="454"/>
      <c r="L57" s="454"/>
      <c r="M57" s="454"/>
      <c r="N57" s="454"/>
      <c r="O57" s="454"/>
      <c r="P57" s="454"/>
      <c r="Q57" s="454"/>
      <c r="R57" s="454"/>
      <c r="S57" s="454"/>
      <c r="T57" s="454"/>
      <c r="U57" s="454"/>
      <c r="V57" s="454"/>
      <c r="W57" s="454"/>
      <c r="X57" s="454"/>
      <c r="Y57" s="454"/>
      <c r="Z57" s="454"/>
    </row>
    <row r="58" spans="1:26" ht="18" customHeight="1">
      <c r="C58" s="453"/>
      <c r="D58" s="454"/>
      <c r="E58" s="454"/>
      <c r="F58" s="454"/>
      <c r="G58" s="454"/>
      <c r="H58" s="454"/>
      <c r="I58" s="454"/>
      <c r="J58" s="454"/>
      <c r="K58" s="454"/>
      <c r="L58" s="454"/>
      <c r="M58" s="454"/>
      <c r="N58" s="454"/>
      <c r="O58" s="454"/>
      <c r="P58" s="454"/>
      <c r="Q58" s="454"/>
      <c r="R58" s="454"/>
      <c r="S58" s="454"/>
      <c r="T58" s="454"/>
      <c r="U58" s="454"/>
      <c r="V58" s="454"/>
      <c r="W58" s="454"/>
      <c r="X58" s="454"/>
      <c r="Y58" s="454"/>
      <c r="Z58" s="454"/>
    </row>
    <row r="59" spans="1:26" ht="18" customHeight="1">
      <c r="C59" s="453"/>
      <c r="D59" s="454"/>
      <c r="E59" s="454"/>
      <c r="F59" s="454"/>
      <c r="G59" s="454"/>
      <c r="H59" s="454"/>
      <c r="I59" s="454"/>
      <c r="J59" s="454"/>
      <c r="K59" s="454"/>
      <c r="L59" s="454"/>
      <c r="M59" s="454"/>
      <c r="N59" s="454"/>
      <c r="O59" s="454"/>
      <c r="P59" s="454"/>
      <c r="Q59" s="454"/>
      <c r="R59" s="454"/>
      <c r="S59" s="454"/>
      <c r="T59" s="454"/>
      <c r="U59" s="454"/>
      <c r="V59" s="454"/>
      <c r="W59" s="454"/>
      <c r="X59" s="454"/>
      <c r="Y59" s="454"/>
      <c r="Z59" s="454"/>
    </row>
    <row r="60" spans="1:26" ht="18" customHeight="1">
      <c r="C60" s="454"/>
      <c r="D60" s="454"/>
      <c r="E60" s="454"/>
      <c r="F60" s="454"/>
      <c r="G60" s="454"/>
      <c r="H60" s="454"/>
      <c r="I60" s="454"/>
      <c r="J60" s="454"/>
      <c r="K60" s="454"/>
      <c r="L60" s="454"/>
      <c r="M60" s="454"/>
      <c r="N60" s="454"/>
      <c r="O60" s="454"/>
      <c r="P60" s="454"/>
      <c r="Q60" s="454"/>
      <c r="R60" s="454"/>
      <c r="S60" s="454"/>
      <c r="T60" s="454"/>
      <c r="U60" s="454"/>
      <c r="V60" s="454"/>
      <c r="W60" s="454"/>
      <c r="X60" s="454"/>
      <c r="Y60" s="454"/>
      <c r="Z60" s="454"/>
    </row>
    <row r="61" spans="1:26" ht="18" customHeight="1">
      <c r="C61" s="454"/>
      <c r="D61" s="454"/>
      <c r="E61" s="454"/>
      <c r="F61" s="454"/>
      <c r="G61" s="454"/>
      <c r="H61" s="454"/>
      <c r="I61" s="454"/>
      <c r="J61" s="454"/>
      <c r="K61" s="454"/>
      <c r="L61" s="454"/>
      <c r="M61" s="454"/>
      <c r="N61" s="454"/>
      <c r="O61" s="454"/>
      <c r="P61" s="454"/>
      <c r="Q61" s="454"/>
      <c r="R61" s="454"/>
      <c r="S61" s="454"/>
      <c r="T61" s="454"/>
      <c r="U61" s="454"/>
      <c r="V61" s="454"/>
      <c r="W61" s="454"/>
      <c r="X61" s="454"/>
      <c r="Y61" s="454"/>
      <c r="Z61" s="454"/>
    </row>
    <row r="62" spans="1:26" ht="18" customHeight="1">
      <c r="Y62" s="172" t="s">
        <v>104</v>
      </c>
    </row>
    <row r="63" spans="1:26" ht="18" customHeight="1">
      <c r="Y63" s="172" t="s">
        <v>104</v>
      </c>
    </row>
    <row r="64" spans="1:26" ht="18" customHeight="1">
      <c r="Y64" s="172" t="s">
        <v>104</v>
      </c>
    </row>
    <row r="65" spans="1:25" ht="18" customHeight="1">
      <c r="Y65" s="172" t="s">
        <v>104</v>
      </c>
    </row>
    <row r="66" spans="1:25" ht="22.5">
      <c r="A66" s="426" t="s">
        <v>76</v>
      </c>
      <c r="B66" s="423"/>
      <c r="C66" s="423"/>
      <c r="D66" s="423"/>
      <c r="E66" s="423"/>
      <c r="F66" s="423"/>
      <c r="G66" s="423"/>
      <c r="H66" s="423"/>
      <c r="I66" s="423"/>
      <c r="J66" s="423"/>
      <c r="K66" s="423"/>
      <c r="L66" s="423"/>
      <c r="M66" s="423"/>
      <c r="N66" s="423"/>
      <c r="O66" s="423"/>
      <c r="P66" s="423"/>
      <c r="Q66" s="423"/>
      <c r="R66" s="423"/>
      <c r="S66" s="423"/>
      <c r="T66" s="423"/>
      <c r="U66" s="423"/>
      <c r="V66" s="423"/>
      <c r="W66" s="423"/>
      <c r="X66" s="423"/>
      <c r="Y66" s="172" t="s">
        <v>104</v>
      </c>
    </row>
    <row r="67" spans="1:25" ht="23.25">
      <c r="A67" s="420" t="str">
        <f>5:5</f>
        <v>Office on Violence Against Women</v>
      </c>
      <c r="B67" s="421"/>
      <c r="C67" s="421"/>
      <c r="D67" s="421"/>
      <c r="E67" s="421"/>
      <c r="F67" s="421"/>
      <c r="G67" s="421"/>
      <c r="H67" s="421"/>
      <c r="I67" s="421"/>
      <c r="J67" s="421"/>
      <c r="K67" s="421"/>
      <c r="L67" s="421"/>
      <c r="M67" s="421"/>
      <c r="N67" s="421"/>
      <c r="O67" s="421"/>
      <c r="P67" s="421"/>
      <c r="Q67" s="421"/>
      <c r="R67" s="421"/>
      <c r="S67" s="421"/>
      <c r="T67" s="421"/>
      <c r="U67" s="421"/>
      <c r="V67" s="421"/>
      <c r="W67" s="421"/>
      <c r="X67" s="421"/>
      <c r="Y67" s="172" t="s">
        <v>104</v>
      </c>
    </row>
    <row r="68" spans="1:25" ht="23.25">
      <c r="A68" s="422" t="s">
        <v>68</v>
      </c>
      <c r="B68" s="423"/>
      <c r="C68" s="423"/>
      <c r="D68" s="423"/>
      <c r="E68" s="423"/>
      <c r="F68" s="423"/>
      <c r="G68" s="423"/>
      <c r="H68" s="423"/>
      <c r="I68" s="423"/>
      <c r="J68" s="423"/>
      <c r="K68" s="423"/>
      <c r="L68" s="423"/>
      <c r="M68" s="423"/>
      <c r="N68" s="423"/>
      <c r="O68" s="423"/>
      <c r="P68" s="423"/>
      <c r="Q68" s="423"/>
      <c r="R68" s="423"/>
      <c r="S68" s="423"/>
      <c r="T68" s="423"/>
      <c r="U68" s="423"/>
      <c r="V68" s="423"/>
      <c r="W68" s="423"/>
      <c r="X68" s="423"/>
      <c r="Y68" s="172" t="s">
        <v>104</v>
      </c>
    </row>
    <row r="69" spans="1:25" ht="23.25">
      <c r="A69" s="422" t="s">
        <v>67</v>
      </c>
      <c r="B69" s="421"/>
      <c r="C69" s="421"/>
      <c r="D69" s="421"/>
      <c r="E69" s="421"/>
      <c r="F69" s="421"/>
      <c r="G69" s="421"/>
      <c r="H69" s="421"/>
      <c r="I69" s="421"/>
      <c r="J69" s="421"/>
      <c r="K69" s="421"/>
      <c r="L69" s="421"/>
      <c r="M69" s="421"/>
      <c r="N69" s="421"/>
      <c r="O69" s="421"/>
      <c r="P69" s="421"/>
      <c r="Q69" s="421"/>
      <c r="R69" s="421"/>
      <c r="S69" s="421"/>
      <c r="T69" s="421"/>
      <c r="U69" s="421"/>
      <c r="V69" s="421"/>
      <c r="W69" s="421"/>
      <c r="X69" s="421"/>
      <c r="Y69" s="172" t="s">
        <v>104</v>
      </c>
    </row>
    <row r="70" spans="1:25" ht="18" customHeight="1">
      <c r="Y70" s="172" t="s">
        <v>104</v>
      </c>
    </row>
    <row r="71" spans="1:25" ht="18" customHeight="1">
      <c r="Y71" s="172" t="s">
        <v>104</v>
      </c>
    </row>
    <row r="72" spans="1:25" ht="18" customHeight="1">
      <c r="Y72" s="172" t="s">
        <v>104</v>
      </c>
    </row>
    <row r="73" spans="1:25" ht="18" customHeight="1">
      <c r="Y73" s="172" t="s">
        <v>104</v>
      </c>
    </row>
    <row r="74" spans="1:25" ht="18" customHeight="1">
      <c r="A74" s="197"/>
      <c r="B74" s="197"/>
      <c r="C74" s="197"/>
      <c r="D74" s="198"/>
      <c r="E74" s="198"/>
      <c r="F74" s="198"/>
      <c r="G74" s="198"/>
      <c r="H74" s="198"/>
      <c r="I74" s="198"/>
      <c r="J74" s="198"/>
      <c r="K74" s="198"/>
      <c r="L74" s="198"/>
      <c r="M74" s="198"/>
      <c r="N74" s="198"/>
      <c r="O74" s="198"/>
      <c r="P74" s="198"/>
      <c r="Q74" s="198"/>
      <c r="R74" s="198"/>
      <c r="S74" s="198"/>
      <c r="T74" s="198"/>
      <c r="U74" s="198"/>
      <c r="V74" s="198"/>
      <c r="W74" s="198"/>
      <c r="X74" s="198"/>
      <c r="Y74" s="172" t="s">
        <v>104</v>
      </c>
    </row>
    <row r="75" spans="1:25">
      <c r="A75" s="427" t="s">
        <v>80</v>
      </c>
      <c r="B75" s="428"/>
      <c r="C75" s="428"/>
      <c r="D75" s="411" t="s">
        <v>170</v>
      </c>
      <c r="E75" s="412"/>
      <c r="F75" s="413"/>
      <c r="G75" s="433" t="s">
        <v>169</v>
      </c>
      <c r="H75" s="434"/>
      <c r="I75" s="435"/>
      <c r="J75" s="411" t="s">
        <v>133</v>
      </c>
      <c r="K75" s="412"/>
      <c r="L75" s="413"/>
      <c r="M75" s="411" t="s">
        <v>113</v>
      </c>
      <c r="N75" s="412"/>
      <c r="O75" s="413"/>
      <c r="P75" s="411" t="s">
        <v>134</v>
      </c>
      <c r="Q75" s="444"/>
      <c r="R75" s="444"/>
      <c r="S75" s="411"/>
      <c r="T75" s="412"/>
      <c r="U75" s="412"/>
      <c r="V75" s="411" t="s">
        <v>118</v>
      </c>
      <c r="W75" s="412"/>
      <c r="X75" s="413"/>
      <c r="Y75" s="172" t="s">
        <v>104</v>
      </c>
    </row>
    <row r="76" spans="1:25" ht="31.5" customHeight="1">
      <c r="A76" s="429"/>
      <c r="B76" s="430"/>
      <c r="C76" s="430"/>
      <c r="D76" s="414"/>
      <c r="E76" s="415"/>
      <c r="F76" s="416"/>
      <c r="G76" s="436"/>
      <c r="H76" s="437"/>
      <c r="I76" s="438"/>
      <c r="J76" s="414"/>
      <c r="K76" s="415"/>
      <c r="L76" s="416"/>
      <c r="M76" s="414"/>
      <c r="N76" s="415"/>
      <c r="O76" s="416"/>
      <c r="P76" s="445"/>
      <c r="Q76" s="446"/>
      <c r="R76" s="446"/>
      <c r="S76" s="414"/>
      <c r="T76" s="415"/>
      <c r="U76" s="415"/>
      <c r="V76" s="414"/>
      <c r="W76" s="415"/>
      <c r="X76" s="416"/>
      <c r="Y76" s="172" t="s">
        <v>104</v>
      </c>
    </row>
    <row r="77" spans="1:25" ht="16.5" thickBot="1">
      <c r="A77" s="431"/>
      <c r="B77" s="432"/>
      <c r="C77" s="432"/>
      <c r="D77" s="199" t="s">
        <v>81</v>
      </c>
      <c r="E77" s="200" t="s">
        <v>18</v>
      </c>
      <c r="F77" s="201" t="s">
        <v>83</v>
      </c>
      <c r="G77" s="199" t="s">
        <v>81</v>
      </c>
      <c r="H77" s="200" t="s">
        <v>18</v>
      </c>
      <c r="I77" s="201" t="s">
        <v>83</v>
      </c>
      <c r="J77" s="199" t="s">
        <v>81</v>
      </c>
      <c r="K77" s="200" t="s">
        <v>18</v>
      </c>
      <c r="L77" s="201" t="s">
        <v>83</v>
      </c>
      <c r="M77" s="199" t="s">
        <v>81</v>
      </c>
      <c r="N77" s="200" t="s">
        <v>18</v>
      </c>
      <c r="O77" s="201" t="s">
        <v>83</v>
      </c>
      <c r="P77" s="199" t="s">
        <v>81</v>
      </c>
      <c r="Q77" s="200" t="s">
        <v>18</v>
      </c>
      <c r="R77" s="201" t="s">
        <v>83</v>
      </c>
      <c r="S77" s="199" t="s">
        <v>81</v>
      </c>
      <c r="T77" s="200" t="s">
        <v>18</v>
      </c>
      <c r="U77" s="201" t="s">
        <v>83</v>
      </c>
      <c r="V77" s="202" t="s">
        <v>81</v>
      </c>
      <c r="W77" s="200" t="s">
        <v>18</v>
      </c>
      <c r="X77" s="203" t="s">
        <v>83</v>
      </c>
      <c r="Y77" s="172" t="s">
        <v>104</v>
      </c>
    </row>
    <row r="78" spans="1:25">
      <c r="A78" s="204"/>
      <c r="B78" s="417" t="s">
        <v>111</v>
      </c>
      <c r="C78" s="417"/>
      <c r="D78" s="205">
        <v>70</v>
      </c>
      <c r="E78" s="206">
        <v>70</v>
      </c>
      <c r="F78" s="207">
        <v>13738</v>
      </c>
      <c r="G78" s="205">
        <v>70</v>
      </c>
      <c r="H78" s="206">
        <v>70</v>
      </c>
      <c r="I78" s="207">
        <v>18186</v>
      </c>
      <c r="J78" s="205">
        <v>0</v>
      </c>
      <c r="K78" s="206">
        <v>0</v>
      </c>
      <c r="L78" s="207">
        <v>596</v>
      </c>
      <c r="M78" s="205">
        <f>G78+J78</f>
        <v>70</v>
      </c>
      <c r="N78" s="206">
        <f>H78+K78</f>
        <v>70</v>
      </c>
      <c r="O78" s="207">
        <f>I78+L78</f>
        <v>18782</v>
      </c>
      <c r="P78" s="205">
        <v>0</v>
      </c>
      <c r="Q78" s="206">
        <v>0</v>
      </c>
      <c r="R78" s="207">
        <v>0</v>
      </c>
      <c r="S78" s="205"/>
      <c r="T78" s="206"/>
      <c r="U78" s="207"/>
      <c r="V78" s="205">
        <f>M78+P78</f>
        <v>70</v>
      </c>
      <c r="W78" s="206">
        <f>N78+Q78</f>
        <v>70</v>
      </c>
      <c r="X78" s="208">
        <f>O78+R78</f>
        <v>18782</v>
      </c>
      <c r="Y78" s="172" t="s">
        <v>104</v>
      </c>
    </row>
    <row r="79" spans="1:25">
      <c r="A79" s="210"/>
      <c r="B79" s="211"/>
      <c r="C79" s="211" t="s">
        <v>19</v>
      </c>
      <c r="D79" s="212">
        <f t="shared" ref="D79:X79" si="1">SUM(D78:D78)</f>
        <v>70</v>
      </c>
      <c r="E79" s="213">
        <f t="shared" si="1"/>
        <v>70</v>
      </c>
      <c r="F79" s="214">
        <f t="shared" si="1"/>
        <v>13738</v>
      </c>
      <c r="G79" s="212">
        <f t="shared" si="1"/>
        <v>70</v>
      </c>
      <c r="H79" s="213">
        <f t="shared" si="1"/>
        <v>70</v>
      </c>
      <c r="I79" s="214">
        <f t="shared" si="1"/>
        <v>18186</v>
      </c>
      <c r="J79" s="212">
        <f t="shared" si="1"/>
        <v>0</v>
      </c>
      <c r="K79" s="213">
        <f t="shared" si="1"/>
        <v>0</v>
      </c>
      <c r="L79" s="214">
        <f t="shared" si="1"/>
        <v>596</v>
      </c>
      <c r="M79" s="212">
        <f t="shared" si="1"/>
        <v>70</v>
      </c>
      <c r="N79" s="213">
        <f t="shared" si="1"/>
        <v>70</v>
      </c>
      <c r="O79" s="214">
        <f t="shared" si="1"/>
        <v>18782</v>
      </c>
      <c r="P79" s="212">
        <f t="shared" si="1"/>
        <v>0</v>
      </c>
      <c r="Q79" s="213">
        <f t="shared" si="1"/>
        <v>0</v>
      </c>
      <c r="R79" s="214">
        <f t="shared" si="1"/>
        <v>0</v>
      </c>
      <c r="S79" s="212">
        <f t="shared" si="1"/>
        <v>0</v>
      </c>
      <c r="T79" s="213">
        <f t="shared" si="1"/>
        <v>0</v>
      </c>
      <c r="U79" s="214">
        <f t="shared" si="1"/>
        <v>0</v>
      </c>
      <c r="V79" s="212">
        <f t="shared" si="1"/>
        <v>70</v>
      </c>
      <c r="W79" s="213">
        <f t="shared" si="1"/>
        <v>70</v>
      </c>
      <c r="X79" s="215">
        <f t="shared" si="1"/>
        <v>18782</v>
      </c>
      <c r="Y79" s="172" t="s">
        <v>104</v>
      </c>
    </row>
    <row r="80" spans="1:25" ht="17.25" customHeight="1">
      <c r="A80" s="216"/>
      <c r="B80" s="418"/>
      <c r="C80" s="419"/>
      <c r="D80" s="217"/>
      <c r="E80" s="218"/>
      <c r="F80" s="173"/>
      <c r="G80" s="219"/>
      <c r="H80" s="220"/>
      <c r="I80" s="220"/>
      <c r="J80" s="219"/>
      <c r="K80" s="220"/>
      <c r="L80" s="220"/>
      <c r="M80" s="219"/>
      <c r="N80" s="220"/>
      <c r="O80" s="220"/>
      <c r="P80" s="219"/>
      <c r="Q80" s="220"/>
      <c r="R80" s="220"/>
      <c r="S80" s="219"/>
      <c r="T80" s="220"/>
      <c r="U80" s="220"/>
      <c r="V80" s="219"/>
      <c r="W80" s="221"/>
      <c r="X80" s="222"/>
      <c r="Y80" s="172" t="s">
        <v>104</v>
      </c>
    </row>
    <row r="81" spans="1:25">
      <c r="A81" s="210"/>
      <c r="B81" s="424" t="s">
        <v>72</v>
      </c>
      <c r="C81" s="425"/>
      <c r="D81" s="223"/>
      <c r="E81" s="224">
        <v>0</v>
      </c>
      <c r="F81" s="225"/>
      <c r="G81" s="226"/>
      <c r="H81" s="224">
        <v>0</v>
      </c>
      <c r="I81" s="224"/>
      <c r="J81" s="223"/>
      <c r="K81" s="224">
        <v>0</v>
      </c>
      <c r="L81" s="227"/>
      <c r="M81" s="228"/>
      <c r="N81" s="229">
        <v>0</v>
      </c>
      <c r="O81" s="230"/>
      <c r="P81" s="228"/>
      <c r="Q81" s="229">
        <v>0</v>
      </c>
      <c r="R81" s="227"/>
      <c r="S81" s="226"/>
      <c r="T81" s="224">
        <v>0</v>
      </c>
      <c r="U81" s="227"/>
      <c r="V81" s="226"/>
      <c r="W81" s="224">
        <f>Q81+N81</f>
        <v>0</v>
      </c>
      <c r="X81" s="231"/>
      <c r="Y81" s="172" t="s">
        <v>104</v>
      </c>
    </row>
    <row r="82" spans="1:25">
      <c r="A82" s="204"/>
      <c r="B82" s="402" t="s">
        <v>71</v>
      </c>
      <c r="C82" s="403"/>
      <c r="D82" s="205"/>
      <c r="E82" s="206">
        <f>+E79+E81</f>
        <v>70</v>
      </c>
      <c r="F82" s="209"/>
      <c r="G82" s="232"/>
      <c r="H82" s="206">
        <f>+H79+H81</f>
        <v>70</v>
      </c>
      <c r="I82" s="207"/>
      <c r="J82" s="232"/>
      <c r="K82" s="206">
        <f>+K79+K81</f>
        <v>0</v>
      </c>
      <c r="L82" s="207"/>
      <c r="M82" s="232"/>
      <c r="N82" s="206">
        <f>+N79+N81</f>
        <v>70</v>
      </c>
      <c r="O82" s="207"/>
      <c r="P82" s="232"/>
      <c r="Q82" s="206">
        <f>+Q79+Q81</f>
        <v>0</v>
      </c>
      <c r="R82" s="207"/>
      <c r="S82" s="232"/>
      <c r="T82" s="206">
        <f>+T79+T81</f>
        <v>0</v>
      </c>
      <c r="U82" s="207"/>
      <c r="V82" s="232"/>
      <c r="W82" s="206">
        <f>+W79+W81</f>
        <v>70</v>
      </c>
      <c r="X82" s="177"/>
      <c r="Y82" s="172" t="s">
        <v>104</v>
      </c>
    </row>
    <row r="83" spans="1:25">
      <c r="A83" s="233"/>
      <c r="B83" s="400"/>
      <c r="C83" s="401"/>
      <c r="D83" s="217"/>
      <c r="E83" s="218"/>
      <c r="F83" s="173"/>
      <c r="G83" s="219"/>
      <c r="H83" s="220"/>
      <c r="I83" s="220"/>
      <c r="J83" s="219"/>
      <c r="K83" s="220"/>
      <c r="L83" s="220"/>
      <c r="M83" s="219"/>
      <c r="N83" s="220"/>
      <c r="O83" s="220"/>
      <c r="P83" s="219"/>
      <c r="Q83" s="220"/>
      <c r="R83" s="220"/>
      <c r="S83" s="219"/>
      <c r="T83" s="220"/>
      <c r="U83" s="220"/>
      <c r="V83" s="219"/>
      <c r="W83" s="221"/>
      <c r="X83" s="222"/>
      <c r="Y83" s="172" t="s">
        <v>104</v>
      </c>
    </row>
    <row r="84" spans="1:25">
      <c r="A84" s="204"/>
      <c r="B84" s="402" t="s">
        <v>69</v>
      </c>
      <c r="C84" s="403"/>
      <c r="D84" s="205"/>
      <c r="E84" s="206"/>
      <c r="F84" s="209"/>
      <c r="G84" s="232"/>
      <c r="H84" s="207"/>
      <c r="I84" s="207"/>
      <c r="J84" s="232"/>
      <c r="K84" s="207"/>
      <c r="L84" s="207"/>
      <c r="M84" s="232"/>
      <c r="N84" s="207"/>
      <c r="O84" s="207"/>
      <c r="P84" s="232"/>
      <c r="Q84" s="207"/>
      <c r="R84" s="207"/>
      <c r="S84" s="232"/>
      <c r="T84" s="207"/>
      <c r="U84" s="207"/>
      <c r="V84" s="232"/>
      <c r="W84" s="207"/>
      <c r="X84" s="177"/>
      <c r="Y84" s="172" t="s">
        <v>104</v>
      </c>
    </row>
    <row r="85" spans="1:25">
      <c r="A85" s="204"/>
      <c r="B85" s="234"/>
      <c r="C85" s="235" t="s">
        <v>25</v>
      </c>
      <c r="D85" s="205"/>
      <c r="E85" s="206"/>
      <c r="F85" s="209"/>
      <c r="G85" s="232"/>
      <c r="H85" s="207"/>
      <c r="I85" s="207"/>
      <c r="J85" s="232"/>
      <c r="K85" s="206"/>
      <c r="L85" s="207"/>
      <c r="M85" s="232"/>
      <c r="N85" s="206"/>
      <c r="O85" s="207"/>
      <c r="P85" s="232"/>
      <c r="Q85" s="206"/>
      <c r="R85" s="207"/>
      <c r="S85" s="232"/>
      <c r="T85" s="206"/>
      <c r="U85" s="207"/>
      <c r="V85" s="232"/>
      <c r="W85" s="206"/>
      <c r="X85" s="177"/>
      <c r="Y85" s="172" t="s">
        <v>104</v>
      </c>
    </row>
    <row r="86" spans="1:25">
      <c r="A86" s="210"/>
      <c r="B86" s="236"/>
      <c r="C86" s="237" t="s">
        <v>58</v>
      </c>
      <c r="D86" s="223"/>
      <c r="E86" s="224"/>
      <c r="F86" s="225"/>
      <c r="G86" s="226"/>
      <c r="H86" s="227"/>
      <c r="I86" s="227"/>
      <c r="J86" s="226"/>
      <c r="K86" s="224"/>
      <c r="L86" s="227"/>
      <c r="M86" s="226"/>
      <c r="N86" s="224"/>
      <c r="O86" s="227"/>
      <c r="P86" s="226"/>
      <c r="Q86" s="224"/>
      <c r="R86" s="227"/>
      <c r="S86" s="226"/>
      <c r="T86" s="224"/>
      <c r="U86" s="227"/>
      <c r="V86" s="226"/>
      <c r="W86" s="224"/>
      <c r="X86" s="231"/>
      <c r="Y86" s="172" t="s">
        <v>104</v>
      </c>
    </row>
    <row r="87" spans="1:25">
      <c r="A87" s="210"/>
      <c r="B87" s="404" t="s">
        <v>70</v>
      </c>
      <c r="C87" s="405"/>
      <c r="D87" s="223"/>
      <c r="E87" s="224">
        <f>E86+E85+E82</f>
        <v>70</v>
      </c>
      <c r="F87" s="225"/>
      <c r="G87" s="226"/>
      <c r="H87" s="224">
        <f>H86+H85+H82</f>
        <v>70</v>
      </c>
      <c r="I87" s="227"/>
      <c r="J87" s="226"/>
      <c r="K87" s="224">
        <f>K86+K85+K82</f>
        <v>0</v>
      </c>
      <c r="L87" s="227"/>
      <c r="M87" s="226"/>
      <c r="N87" s="224">
        <f>N86+N85+N82</f>
        <v>70</v>
      </c>
      <c r="O87" s="227"/>
      <c r="P87" s="226"/>
      <c r="Q87" s="224">
        <f>Q86+Q85+Q82</f>
        <v>0</v>
      </c>
      <c r="R87" s="227"/>
      <c r="S87" s="226"/>
      <c r="T87" s="224">
        <f>T86+T85+T82</f>
        <v>0</v>
      </c>
      <c r="U87" s="227"/>
      <c r="V87" s="226"/>
      <c r="W87" s="224">
        <f>W86+W85+W82</f>
        <v>70</v>
      </c>
      <c r="X87" s="231"/>
      <c r="Y87" s="172" t="s">
        <v>105</v>
      </c>
    </row>
    <row r="88" spans="1:25">
      <c r="C88" s="238"/>
    </row>
    <row r="89" spans="1:25">
      <c r="C89" s="238"/>
    </row>
    <row r="90" spans="1:25">
      <c r="A90" s="394"/>
      <c r="B90" s="394"/>
      <c r="C90" s="394"/>
      <c r="D90" s="394"/>
      <c r="E90" s="394"/>
      <c r="F90" s="394"/>
      <c r="G90" s="394"/>
      <c r="H90" s="394"/>
      <c r="I90" s="394"/>
      <c r="J90" s="394"/>
      <c r="K90" s="394"/>
      <c r="L90" s="394"/>
      <c r="M90" s="394"/>
      <c r="N90" s="394"/>
      <c r="O90" s="394"/>
      <c r="P90" s="394"/>
      <c r="Q90" s="394"/>
      <c r="R90" s="394"/>
      <c r="S90" s="394"/>
      <c r="T90" s="394"/>
      <c r="U90" s="394"/>
      <c r="V90" s="394"/>
      <c r="W90" s="394"/>
      <c r="X90" s="394"/>
    </row>
    <row r="91" spans="1:25">
      <c r="A91" s="394"/>
      <c r="B91" s="394"/>
      <c r="C91" s="394"/>
      <c r="D91" s="394"/>
      <c r="E91" s="394"/>
      <c r="F91" s="394"/>
      <c r="G91" s="394"/>
      <c r="H91" s="394"/>
      <c r="I91" s="394"/>
      <c r="J91" s="394"/>
      <c r="K91" s="394"/>
      <c r="L91" s="394"/>
      <c r="M91" s="394"/>
      <c r="N91" s="394"/>
      <c r="O91" s="394"/>
      <c r="P91" s="394"/>
      <c r="Q91" s="394"/>
      <c r="R91" s="394"/>
      <c r="S91" s="394"/>
      <c r="T91" s="394"/>
      <c r="U91" s="394"/>
      <c r="V91" s="394"/>
      <c r="W91" s="394"/>
      <c r="X91" s="394"/>
    </row>
    <row r="92" spans="1:25" hidden="1">
      <c r="A92" s="240"/>
      <c r="B92" s="240"/>
      <c r="C92" s="240"/>
      <c r="D92" s="241"/>
      <c r="E92" s="241"/>
      <c r="F92" s="241"/>
      <c r="G92" s="241"/>
      <c r="H92" s="241"/>
      <c r="I92" s="241"/>
      <c r="J92" s="241"/>
      <c r="K92" s="241"/>
      <c r="L92" s="241"/>
      <c r="M92" s="241"/>
      <c r="N92" s="241"/>
      <c r="O92" s="241"/>
      <c r="P92" s="241"/>
      <c r="Q92" s="241"/>
      <c r="R92" s="241"/>
      <c r="S92" s="241"/>
      <c r="T92" s="241"/>
      <c r="U92" s="241"/>
      <c r="V92" s="241"/>
      <c r="W92" s="242"/>
      <c r="X92" s="242"/>
    </row>
    <row r="93" spans="1:25" ht="26.25" hidden="1">
      <c r="A93" s="410" t="s">
        <v>135</v>
      </c>
      <c r="B93" s="410"/>
      <c r="C93" s="410"/>
      <c r="D93" s="410"/>
      <c r="E93" s="410"/>
      <c r="F93" s="410"/>
      <c r="G93" s="410"/>
      <c r="H93" s="410"/>
      <c r="I93" s="410"/>
      <c r="J93" s="410"/>
      <c r="K93" s="410"/>
      <c r="L93" s="410"/>
      <c r="M93" s="410"/>
      <c r="N93" s="410"/>
      <c r="O93" s="410"/>
      <c r="P93" s="410"/>
      <c r="Q93" s="410"/>
      <c r="R93" s="410"/>
      <c r="S93" s="410"/>
      <c r="T93" s="410"/>
      <c r="U93" s="410"/>
      <c r="V93" s="410"/>
      <c r="W93" s="243"/>
      <c r="X93" s="243"/>
    </row>
    <row r="94" spans="1:25" ht="25.5" hidden="1">
      <c r="A94" s="406" t="s">
        <v>136</v>
      </c>
      <c r="B94" s="407"/>
      <c r="C94" s="407"/>
      <c r="D94" s="407"/>
      <c r="E94" s="407"/>
      <c r="F94" s="407"/>
      <c r="G94" s="407"/>
      <c r="H94" s="407"/>
      <c r="I94" s="407"/>
      <c r="J94" s="407"/>
      <c r="K94" s="407"/>
      <c r="L94" s="407"/>
      <c r="M94" s="407"/>
      <c r="N94" s="407"/>
      <c r="O94" s="407"/>
      <c r="P94" s="407"/>
      <c r="Q94" s="407"/>
      <c r="R94" s="407"/>
      <c r="S94" s="407"/>
      <c r="T94" s="407"/>
      <c r="U94" s="407"/>
      <c r="V94" s="407"/>
      <c r="W94" s="244"/>
      <c r="X94" s="244"/>
    </row>
    <row r="95" spans="1:25" ht="25.5" hidden="1">
      <c r="A95" s="408" t="s">
        <v>137</v>
      </c>
      <c r="B95" s="409"/>
      <c r="C95" s="409"/>
      <c r="D95" s="409"/>
      <c r="E95" s="409"/>
      <c r="F95" s="409"/>
      <c r="G95" s="409"/>
      <c r="H95" s="409"/>
      <c r="I95" s="409"/>
      <c r="J95" s="409"/>
      <c r="K95" s="409"/>
      <c r="L95" s="409"/>
      <c r="M95" s="409"/>
      <c r="N95" s="409"/>
      <c r="O95" s="409"/>
      <c r="P95" s="409"/>
      <c r="Q95" s="409"/>
      <c r="R95" s="409"/>
      <c r="S95" s="409"/>
      <c r="T95" s="409"/>
      <c r="U95" s="409"/>
      <c r="V95" s="409"/>
      <c r="W95" s="244"/>
      <c r="X95" s="244"/>
    </row>
    <row r="96" spans="1:25" ht="25.5" hidden="1">
      <c r="A96" s="409"/>
      <c r="B96" s="409"/>
      <c r="C96" s="409"/>
      <c r="D96" s="409"/>
      <c r="E96" s="409"/>
      <c r="F96" s="409"/>
      <c r="G96" s="409"/>
      <c r="H96" s="409"/>
      <c r="I96" s="409"/>
      <c r="J96" s="409"/>
      <c r="K96" s="409"/>
      <c r="L96" s="409"/>
      <c r="M96" s="409"/>
      <c r="N96" s="409"/>
      <c r="O96" s="409"/>
      <c r="P96" s="409"/>
      <c r="Q96" s="409"/>
      <c r="R96" s="409"/>
      <c r="S96" s="409"/>
      <c r="T96" s="409"/>
      <c r="U96" s="409"/>
      <c r="V96" s="409"/>
      <c r="W96" s="244"/>
      <c r="X96" s="244"/>
    </row>
    <row r="97" spans="1:27" ht="11.25" hidden="1" customHeight="1">
      <c r="A97" s="245"/>
      <c r="B97" s="245"/>
      <c r="C97" s="245"/>
      <c r="D97" s="245"/>
      <c r="E97" s="245"/>
      <c r="F97" s="245"/>
      <c r="G97" s="245"/>
      <c r="H97" s="245"/>
      <c r="I97" s="245"/>
      <c r="J97" s="245"/>
      <c r="K97" s="245"/>
      <c r="L97" s="245"/>
      <c r="M97" s="245"/>
      <c r="N97" s="245"/>
      <c r="O97" s="245"/>
      <c r="P97" s="245"/>
      <c r="Q97" s="245"/>
      <c r="R97" s="245"/>
      <c r="S97" s="245"/>
      <c r="T97" s="245"/>
      <c r="U97" s="245"/>
      <c r="V97" s="245"/>
      <c r="W97" s="244"/>
      <c r="X97" s="244"/>
    </row>
    <row r="98" spans="1:27" s="396" customFormat="1" ht="15" hidden="1">
      <c r="A98" s="395" t="s">
        <v>138</v>
      </c>
    </row>
    <row r="99" spans="1:27" s="239" customFormat="1" ht="12.75" hidden="1" customHeight="1">
      <c r="A99" s="245"/>
      <c r="B99" s="245"/>
      <c r="C99" s="245"/>
      <c r="D99" s="245"/>
      <c r="E99" s="245"/>
      <c r="F99" s="245"/>
      <c r="G99" s="245"/>
      <c r="H99" s="245"/>
      <c r="I99" s="245"/>
      <c r="J99" s="245"/>
      <c r="K99" s="245"/>
      <c r="L99" s="245"/>
      <c r="M99" s="245"/>
      <c r="N99" s="245"/>
      <c r="O99" s="245"/>
      <c r="P99" s="245"/>
      <c r="Q99" s="245"/>
      <c r="R99" s="245"/>
      <c r="S99" s="245"/>
      <c r="T99" s="245"/>
      <c r="U99" s="245"/>
      <c r="V99" s="245"/>
      <c r="W99" s="244"/>
      <c r="X99" s="244"/>
      <c r="Z99" s="173"/>
      <c r="AA99" s="173"/>
    </row>
    <row r="100" spans="1:27" s="239" customFormat="1" ht="54" hidden="1" customHeight="1">
      <c r="A100" s="395" t="s">
        <v>139</v>
      </c>
      <c r="B100" s="397"/>
      <c r="C100" s="397"/>
      <c r="D100" s="397"/>
      <c r="E100" s="397"/>
      <c r="F100" s="397"/>
      <c r="G100" s="397"/>
      <c r="H100" s="397"/>
      <c r="I100" s="397"/>
      <c r="J100" s="397"/>
      <c r="K100" s="397"/>
      <c r="L100" s="397"/>
      <c r="M100" s="397"/>
      <c r="N100" s="397"/>
      <c r="O100" s="397"/>
      <c r="P100" s="397"/>
      <c r="Q100" s="397"/>
      <c r="R100" s="397"/>
      <c r="S100" s="397"/>
      <c r="T100" s="397"/>
      <c r="U100" s="397"/>
      <c r="V100" s="397"/>
      <c r="W100" s="246"/>
      <c r="X100" s="246"/>
      <c r="Z100" s="173"/>
      <c r="AA100" s="173"/>
    </row>
    <row r="101" spans="1:27" s="239" customFormat="1" ht="16.5" hidden="1" customHeight="1">
      <c r="A101" s="247"/>
      <c r="B101" s="248"/>
      <c r="C101" s="248"/>
      <c r="D101" s="248"/>
      <c r="E101" s="248"/>
      <c r="F101" s="248"/>
      <c r="G101" s="248"/>
      <c r="H101" s="248"/>
      <c r="I101" s="248"/>
      <c r="J101" s="248"/>
      <c r="K101" s="248"/>
      <c r="L101" s="248"/>
      <c r="M101" s="248"/>
      <c r="N101" s="248"/>
      <c r="O101" s="248"/>
      <c r="P101" s="248"/>
      <c r="Q101" s="248"/>
      <c r="R101" s="248"/>
      <c r="S101" s="248"/>
      <c r="T101" s="248"/>
      <c r="U101" s="248"/>
      <c r="V101" s="248"/>
      <c r="W101" s="249"/>
      <c r="X101" s="249"/>
      <c r="Z101" s="173"/>
      <c r="AA101" s="173"/>
    </row>
    <row r="102" spans="1:27" s="239" customFormat="1" ht="90.75" hidden="1" customHeight="1">
      <c r="A102" s="395" t="s">
        <v>140</v>
      </c>
      <c r="B102" s="397"/>
      <c r="C102" s="397"/>
      <c r="D102" s="397"/>
      <c r="E102" s="397"/>
      <c r="F102" s="397"/>
      <c r="G102" s="397"/>
      <c r="H102" s="397"/>
      <c r="I102" s="397"/>
      <c r="J102" s="397"/>
      <c r="K102" s="397"/>
      <c r="L102" s="397"/>
      <c r="M102" s="397"/>
      <c r="N102" s="397"/>
      <c r="O102" s="397"/>
      <c r="P102" s="397"/>
      <c r="Q102" s="397"/>
      <c r="R102" s="397"/>
      <c r="S102" s="397"/>
      <c r="T102" s="397"/>
      <c r="U102" s="397"/>
      <c r="V102" s="397"/>
      <c r="W102" s="246"/>
      <c r="X102" s="246"/>
      <c r="Z102" s="173"/>
      <c r="AA102" s="173"/>
    </row>
    <row r="103" spans="1:27" s="239" customFormat="1" hidden="1">
      <c r="A103" s="173"/>
      <c r="B103" s="173"/>
      <c r="C103" s="173"/>
      <c r="D103" s="195"/>
      <c r="E103" s="195"/>
      <c r="F103" s="195"/>
      <c r="G103" s="195"/>
      <c r="H103" s="195"/>
      <c r="I103" s="195"/>
      <c r="J103" s="195"/>
      <c r="K103" s="195"/>
      <c r="L103" s="195"/>
      <c r="M103" s="195"/>
      <c r="N103" s="195"/>
      <c r="O103" s="195"/>
      <c r="P103" s="195"/>
      <c r="Q103" s="195"/>
      <c r="R103" s="195"/>
      <c r="S103" s="195"/>
      <c r="T103" s="195"/>
      <c r="U103" s="195"/>
      <c r="V103" s="195"/>
      <c r="W103" s="242"/>
      <c r="X103" s="250"/>
      <c r="Z103" s="173"/>
      <c r="AA103" s="173"/>
    </row>
    <row r="104" spans="1:27" s="239" customFormat="1" hidden="1">
      <c r="A104" s="173"/>
      <c r="B104" s="173"/>
      <c r="C104" s="173"/>
      <c r="D104" s="195"/>
      <c r="E104" s="195"/>
      <c r="F104" s="195"/>
      <c r="G104" s="195"/>
      <c r="H104" s="195"/>
      <c r="I104" s="195"/>
      <c r="J104" s="195"/>
      <c r="K104" s="195"/>
      <c r="L104" s="195"/>
      <c r="M104" s="195"/>
      <c r="N104" s="195"/>
      <c r="O104" s="195"/>
      <c r="P104" s="195"/>
      <c r="Q104" s="195"/>
      <c r="R104" s="195"/>
      <c r="S104" s="195"/>
      <c r="T104" s="195"/>
      <c r="U104" s="195"/>
      <c r="V104" s="195"/>
      <c r="W104" s="242"/>
      <c r="X104" s="242"/>
      <c r="Z104" s="173"/>
      <c r="AA104" s="173"/>
    </row>
    <row r="105" spans="1:27" s="239" customFormat="1" hidden="1">
      <c r="A105" s="173"/>
      <c r="B105" s="173"/>
      <c r="C105" s="173"/>
      <c r="D105" s="195"/>
      <c r="E105" s="195"/>
      <c r="F105" s="195"/>
      <c r="G105" s="195"/>
      <c r="H105" s="195"/>
      <c r="I105" s="195"/>
      <c r="J105" s="195"/>
      <c r="K105" s="251"/>
      <c r="L105" s="195"/>
      <c r="M105" s="195"/>
      <c r="N105" s="195"/>
      <c r="O105" s="195"/>
      <c r="P105" s="195"/>
      <c r="Q105" s="195"/>
      <c r="R105" s="195"/>
      <c r="S105" s="195"/>
      <c r="T105" s="195"/>
      <c r="U105" s="195"/>
      <c r="V105" s="195"/>
      <c r="W105" s="195"/>
      <c r="X105" s="195"/>
      <c r="Z105" s="173"/>
      <c r="AA105" s="173"/>
    </row>
    <row r="106" spans="1:27" hidden="1"/>
    <row r="107" spans="1:27" hidden="1"/>
    <row r="108" spans="1:27" hidden="1"/>
    <row r="109" spans="1:27" hidden="1"/>
    <row r="110" spans="1:27" hidden="1"/>
  </sheetData>
  <mergeCells count="72">
    <mergeCell ref="A6:X6"/>
    <mergeCell ref="A1:X1"/>
    <mergeCell ref="A2:X2"/>
    <mergeCell ref="A3:X3"/>
    <mergeCell ref="A4:X4"/>
    <mergeCell ref="A5:X5"/>
    <mergeCell ref="A31:U31"/>
    <mergeCell ref="A33:U33"/>
    <mergeCell ref="A34:U34"/>
    <mergeCell ref="A7:X7"/>
    <mergeCell ref="A8:X8"/>
    <mergeCell ref="A9:X9"/>
    <mergeCell ref="A10:X10"/>
    <mergeCell ref="A11:U13"/>
    <mergeCell ref="V11:X11"/>
    <mergeCell ref="V12:V13"/>
    <mergeCell ref="W12:W13"/>
    <mergeCell ref="X12:X13"/>
    <mergeCell ref="A20:U20"/>
    <mergeCell ref="A21:U21"/>
    <mergeCell ref="A22:U22"/>
    <mergeCell ref="A23:U23"/>
    <mergeCell ref="A24:U24"/>
    <mergeCell ref="A14:U14"/>
    <mergeCell ref="A15:U15"/>
    <mergeCell ref="A16:U16"/>
    <mergeCell ref="A17:U17"/>
    <mergeCell ref="A19:U19"/>
    <mergeCell ref="A35:U35"/>
    <mergeCell ref="A36:U36"/>
    <mergeCell ref="A37:U37"/>
    <mergeCell ref="A38:U38"/>
    <mergeCell ref="A43:U43"/>
    <mergeCell ref="A41:U41"/>
    <mergeCell ref="A42:U42"/>
    <mergeCell ref="A39:U39"/>
    <mergeCell ref="A44:U44"/>
    <mergeCell ref="A45:U45"/>
    <mergeCell ref="P75:R76"/>
    <mergeCell ref="S75:U76"/>
    <mergeCell ref="A53:U53"/>
    <mergeCell ref="A46:U46"/>
    <mergeCell ref="A48:U48"/>
    <mergeCell ref="A49:U49"/>
    <mergeCell ref="A51:U51"/>
    <mergeCell ref="A52:U52"/>
    <mergeCell ref="C57:Z61"/>
    <mergeCell ref="A69:X69"/>
    <mergeCell ref="B81:C81"/>
    <mergeCell ref="B82:C82"/>
    <mergeCell ref="A66:X66"/>
    <mergeCell ref="A75:C77"/>
    <mergeCell ref="D75:F76"/>
    <mergeCell ref="G75:I76"/>
    <mergeCell ref="J75:L76"/>
    <mergeCell ref="M75:O76"/>
    <mergeCell ref="A90:X91"/>
    <mergeCell ref="A98:XFD98"/>
    <mergeCell ref="A100:V100"/>
    <mergeCell ref="A102:V102"/>
    <mergeCell ref="A18:U18"/>
    <mergeCell ref="B83:C83"/>
    <mergeCell ref="B84:C84"/>
    <mergeCell ref="B87:C87"/>
    <mergeCell ref="A94:V94"/>
    <mergeCell ref="A95:V96"/>
    <mergeCell ref="A93:V93"/>
    <mergeCell ref="V75:X76"/>
    <mergeCell ref="B78:C78"/>
    <mergeCell ref="B80:C80"/>
    <mergeCell ref="A67:X67"/>
    <mergeCell ref="A68:X68"/>
  </mergeCells>
  <printOptions horizontalCentered="1"/>
  <pageMargins left="0.5" right="0.4" top="0.5" bottom="0.25" header="0" footer="0"/>
  <pageSetup scale="61" firstPageNumber="8" fitToHeight="0" orientation="landscape" useFirstPageNumber="1" horizontalDpi="300" verticalDpi="300" r:id="rId1"/>
  <headerFooter alignWithMargins="0">
    <oddFooter>&amp;C&amp;"Times New Roman,Regular"Exhibit B - Summary of Requirements</oddFooter>
  </headerFooter>
  <rowBreaks count="1" manualBreakCount="1">
    <brk id="57" max="23" man="1"/>
  </rowBreaks>
</worksheet>
</file>

<file path=xl/worksheets/sheet3.xml><?xml version="1.0" encoding="utf-8"?>
<worksheet xmlns="http://schemas.openxmlformats.org/spreadsheetml/2006/main" xmlns:r="http://schemas.openxmlformats.org/officeDocument/2006/relationships">
  <sheetPr codeName="Sheet11" enableFormatConditionsCalculation="0"/>
  <dimension ref="A1:AA37"/>
  <sheetViews>
    <sheetView zoomScaleNormal="100" zoomScaleSheetLayoutView="100" workbookViewId="0">
      <selection activeCell="E32" sqref="E32"/>
    </sheetView>
  </sheetViews>
  <sheetFormatPr defaultRowHeight="15"/>
  <cols>
    <col min="1" max="1" width="9.44140625" style="102" customWidth="1"/>
    <col min="2" max="4" width="8.88671875" style="102"/>
    <col min="5" max="5" width="9.5546875" style="102" customWidth="1"/>
    <col min="6" max="6" width="0.77734375" style="102" customWidth="1"/>
    <col min="7" max="7" width="10.33203125" style="102" customWidth="1"/>
    <col min="8" max="8" width="0.44140625" style="102" customWidth="1"/>
    <col min="9" max="9" width="9.5546875" style="102" customWidth="1"/>
    <col min="10" max="10" width="0.6640625" style="102" customWidth="1"/>
    <col min="11" max="11" width="10.44140625" style="102" customWidth="1"/>
    <col min="12" max="12" width="8.88671875" style="102"/>
    <col min="13" max="13" width="9.33203125" style="102" customWidth="1"/>
    <col min="14" max="14" width="1" style="101" customWidth="1"/>
    <col min="15" max="17" width="8.88671875" style="104"/>
    <col min="18" max="16384" width="8.88671875" style="102"/>
  </cols>
  <sheetData>
    <row r="1" spans="1:27" ht="20.25">
      <c r="A1" s="495" t="s">
        <v>103</v>
      </c>
      <c r="B1" s="496"/>
      <c r="C1" s="496"/>
      <c r="D1" s="496"/>
      <c r="E1" s="496"/>
      <c r="F1" s="496"/>
      <c r="G1" s="496"/>
      <c r="H1" s="496"/>
      <c r="I1" s="496"/>
      <c r="J1" s="496"/>
      <c r="K1" s="496"/>
      <c r="L1" s="496"/>
      <c r="M1" s="496"/>
      <c r="N1" s="101" t="s">
        <v>104</v>
      </c>
      <c r="R1" s="172" t="s">
        <v>104</v>
      </c>
    </row>
    <row r="2" spans="1:27" ht="15.75">
      <c r="A2" s="98" t="s">
        <v>82</v>
      </c>
      <c r="N2" s="101" t="s">
        <v>104</v>
      </c>
      <c r="R2" s="172" t="s">
        <v>104</v>
      </c>
    </row>
    <row r="3" spans="1:27" ht="15" customHeight="1">
      <c r="A3" s="497" t="s">
        <v>64</v>
      </c>
      <c r="B3" s="498"/>
      <c r="C3" s="498"/>
      <c r="D3" s="498"/>
      <c r="E3" s="498"/>
      <c r="F3" s="498"/>
      <c r="G3" s="498"/>
      <c r="H3" s="498"/>
      <c r="I3" s="498"/>
      <c r="J3" s="498"/>
      <c r="K3" s="498"/>
      <c r="L3" s="498"/>
      <c r="M3" s="498"/>
      <c r="N3" s="101" t="s">
        <v>104</v>
      </c>
      <c r="O3" s="103"/>
      <c r="P3" s="103"/>
      <c r="Q3" s="103"/>
      <c r="R3" s="172" t="s">
        <v>104</v>
      </c>
      <c r="S3" s="103"/>
      <c r="T3" s="103"/>
      <c r="U3" s="103"/>
      <c r="V3" s="103"/>
      <c r="W3" s="103"/>
      <c r="X3" s="103"/>
      <c r="Y3" s="103"/>
      <c r="Z3" s="103"/>
      <c r="AA3" s="103"/>
    </row>
    <row r="4" spans="1:27" ht="15.75">
      <c r="A4" s="501" t="str">
        <f>'B. Summary of Requirements '!5:5</f>
        <v>Office on Violence Against Women</v>
      </c>
      <c r="B4" s="498"/>
      <c r="C4" s="498"/>
      <c r="D4" s="498"/>
      <c r="E4" s="498"/>
      <c r="F4" s="498"/>
      <c r="G4" s="498"/>
      <c r="H4" s="498"/>
      <c r="I4" s="498"/>
      <c r="J4" s="498"/>
      <c r="K4" s="498"/>
      <c r="L4" s="498"/>
      <c r="M4" s="498"/>
      <c r="N4" s="101" t="s">
        <v>104</v>
      </c>
      <c r="P4" s="301"/>
      <c r="Q4" s="301"/>
      <c r="R4" s="172" t="s">
        <v>104</v>
      </c>
      <c r="S4" s="301"/>
      <c r="T4" s="301"/>
      <c r="U4" s="301"/>
      <c r="V4" s="301"/>
      <c r="W4" s="301"/>
      <c r="X4" s="301"/>
      <c r="Y4" s="301"/>
      <c r="Z4" s="301"/>
      <c r="AA4" s="301"/>
    </row>
    <row r="5" spans="1:27" ht="15.75">
      <c r="A5" s="501" t="str">
        <f>'B. Summary of Requirements '!6:6</f>
        <v>Salaries and Expenses</v>
      </c>
      <c r="B5" s="498"/>
      <c r="C5" s="498"/>
      <c r="D5" s="498"/>
      <c r="E5" s="498"/>
      <c r="F5" s="498"/>
      <c r="G5" s="498"/>
      <c r="H5" s="498"/>
      <c r="I5" s="498"/>
      <c r="J5" s="498"/>
      <c r="K5" s="498"/>
      <c r="L5" s="498"/>
      <c r="M5" s="498"/>
      <c r="N5" s="101" t="s">
        <v>104</v>
      </c>
      <c r="P5" s="103"/>
      <c r="Q5" s="103"/>
      <c r="R5" s="172" t="s">
        <v>104</v>
      </c>
      <c r="S5" s="103"/>
      <c r="T5" s="103"/>
      <c r="U5" s="103"/>
      <c r="V5" s="103"/>
      <c r="W5" s="103"/>
      <c r="X5" s="103"/>
      <c r="Y5" s="103"/>
      <c r="Z5" s="103"/>
      <c r="AA5" s="103"/>
    </row>
    <row r="6" spans="1:27">
      <c r="A6" s="100"/>
      <c r="C6" s="105"/>
      <c r="D6" s="105"/>
      <c r="E6" s="105"/>
      <c r="F6" s="105"/>
      <c r="G6" s="105"/>
      <c r="H6" s="105"/>
      <c r="I6" s="105"/>
      <c r="J6" s="105"/>
      <c r="K6" s="105"/>
      <c r="L6" s="105"/>
      <c r="M6" s="105"/>
      <c r="N6" s="101" t="s">
        <v>104</v>
      </c>
      <c r="O6" s="105"/>
      <c r="P6" s="103"/>
      <c r="Q6" s="103"/>
      <c r="R6" s="172" t="s">
        <v>104</v>
      </c>
      <c r="S6" s="103"/>
      <c r="T6" s="103"/>
      <c r="U6" s="103"/>
      <c r="V6" s="103"/>
      <c r="W6" s="103"/>
      <c r="X6" s="103"/>
      <c r="Y6" s="103"/>
      <c r="Z6" s="103"/>
      <c r="AA6" s="103"/>
    </row>
    <row r="7" spans="1:27">
      <c r="A7" s="106"/>
      <c r="B7" s="105"/>
      <c r="C7" s="106"/>
      <c r="D7" s="106"/>
      <c r="E7" s="106"/>
      <c r="F7" s="106"/>
      <c r="G7" s="106"/>
      <c r="H7" s="106"/>
      <c r="I7" s="106"/>
      <c r="J7" s="106"/>
      <c r="K7" s="106"/>
      <c r="L7" s="106"/>
      <c r="M7" s="106"/>
      <c r="N7" s="101" t="s">
        <v>104</v>
      </c>
      <c r="O7" s="159"/>
      <c r="R7" s="172" t="s">
        <v>104</v>
      </c>
    </row>
    <row r="8" spans="1:27" s="109" customFormat="1">
      <c r="A8" s="107"/>
      <c r="B8" s="107"/>
      <c r="C8" s="107"/>
      <c r="D8" s="107"/>
      <c r="E8" s="107"/>
      <c r="F8" s="107"/>
      <c r="G8" s="107"/>
      <c r="H8" s="107"/>
      <c r="I8" s="107"/>
      <c r="J8" s="107"/>
      <c r="K8" s="107"/>
      <c r="L8" s="107"/>
      <c r="M8" s="107"/>
      <c r="N8" s="108"/>
      <c r="O8" s="160"/>
      <c r="P8" s="161"/>
      <c r="Q8" s="161"/>
      <c r="R8" s="172" t="s">
        <v>104</v>
      </c>
    </row>
    <row r="9" spans="1:27">
      <c r="R9" s="172" t="s">
        <v>104</v>
      </c>
    </row>
    <row r="10" spans="1:27" s="109" customFormat="1">
      <c r="A10" s="107"/>
      <c r="B10" s="107"/>
      <c r="C10" s="107"/>
      <c r="D10" s="107"/>
      <c r="E10" s="107"/>
      <c r="F10" s="107"/>
      <c r="G10" s="107"/>
      <c r="H10" s="107"/>
      <c r="I10" s="107"/>
      <c r="J10" s="107"/>
      <c r="K10" s="107"/>
      <c r="L10" s="107"/>
      <c r="M10" s="107"/>
      <c r="N10" s="108" t="s">
        <v>104</v>
      </c>
      <c r="O10" s="160" t="s">
        <v>107</v>
      </c>
      <c r="P10" s="160" t="s">
        <v>18</v>
      </c>
      <c r="Q10" s="160" t="s">
        <v>83</v>
      </c>
      <c r="R10" s="172" t="s">
        <v>104</v>
      </c>
    </row>
    <row r="11" spans="1:27" s="109" customFormat="1" hidden="1">
      <c r="A11" s="502" t="s">
        <v>23</v>
      </c>
      <c r="B11" s="503"/>
      <c r="C11" s="503"/>
      <c r="D11" s="503"/>
      <c r="E11" s="503"/>
      <c r="F11" s="503"/>
      <c r="G11" s="503"/>
      <c r="H11" s="503"/>
      <c r="I11" s="503"/>
      <c r="J11" s="503"/>
      <c r="K11" s="503"/>
      <c r="L11" s="503"/>
      <c r="M11" s="503"/>
      <c r="N11" s="108" t="s">
        <v>104</v>
      </c>
      <c r="O11" s="112"/>
      <c r="P11" s="161"/>
      <c r="Q11" s="161"/>
      <c r="R11" s="172" t="s">
        <v>104</v>
      </c>
    </row>
    <row r="12" spans="1:27" s="109" customFormat="1">
      <c r="A12" s="107"/>
      <c r="B12" s="107"/>
      <c r="C12" s="107"/>
      <c r="D12" s="107"/>
      <c r="E12" s="107"/>
      <c r="F12" s="107"/>
      <c r="G12" s="107"/>
      <c r="H12" s="107"/>
      <c r="I12" s="107"/>
      <c r="J12" s="107"/>
      <c r="K12" s="107"/>
      <c r="L12" s="107"/>
      <c r="M12" s="107"/>
      <c r="N12" s="108" t="s">
        <v>104</v>
      </c>
      <c r="O12" s="160"/>
      <c r="P12" s="160"/>
      <c r="Q12" s="160"/>
      <c r="R12" s="172" t="s">
        <v>104</v>
      </c>
    </row>
    <row r="13" spans="1:27" s="109" customFormat="1" ht="32.25" hidden="1" customHeight="1">
      <c r="A13" s="504" t="s">
        <v>156</v>
      </c>
      <c r="B13" s="492"/>
      <c r="C13" s="492"/>
      <c r="D13" s="492"/>
      <c r="E13" s="492"/>
      <c r="F13" s="492"/>
      <c r="G13" s="492"/>
      <c r="H13" s="492"/>
      <c r="I13" s="492"/>
      <c r="J13" s="492"/>
      <c r="K13" s="492"/>
      <c r="L13" s="492"/>
      <c r="M13" s="492"/>
      <c r="N13" s="108" t="s">
        <v>104</v>
      </c>
      <c r="O13" s="160">
        <v>0</v>
      </c>
      <c r="P13" s="160">
        <v>0</v>
      </c>
      <c r="Q13" s="166">
        <v>0</v>
      </c>
      <c r="R13" s="172" t="s">
        <v>104</v>
      </c>
    </row>
    <row r="14" spans="1:27" s="109" customFormat="1" ht="32.25" hidden="1" customHeight="1">
      <c r="A14" s="491" t="s">
        <v>165</v>
      </c>
      <c r="B14" s="492"/>
      <c r="C14" s="492"/>
      <c r="D14" s="492"/>
      <c r="E14" s="492"/>
      <c r="F14" s="492"/>
      <c r="G14" s="492"/>
      <c r="H14" s="492"/>
      <c r="I14" s="492"/>
      <c r="J14" s="492"/>
      <c r="K14" s="492"/>
      <c r="L14" s="492"/>
      <c r="M14" s="492"/>
      <c r="N14" s="108" t="s">
        <v>104</v>
      </c>
      <c r="O14" s="160">
        <v>0</v>
      </c>
      <c r="P14" s="160">
        <v>0</v>
      </c>
      <c r="Q14" s="166">
        <v>0</v>
      </c>
      <c r="R14" s="172" t="s">
        <v>104</v>
      </c>
    </row>
    <row r="15" spans="1:27" s="109" customFormat="1">
      <c r="A15" s="502" t="s">
        <v>85</v>
      </c>
      <c r="B15" s="503"/>
      <c r="C15" s="503"/>
      <c r="D15" s="503"/>
      <c r="E15" s="503"/>
      <c r="F15" s="503"/>
      <c r="G15" s="503"/>
      <c r="H15" s="503"/>
      <c r="I15" s="503"/>
      <c r="J15" s="503"/>
      <c r="K15" s="503"/>
      <c r="L15" s="503"/>
      <c r="M15" s="503"/>
      <c r="N15" s="108" t="s">
        <v>104</v>
      </c>
      <c r="O15" s="112"/>
      <c r="P15" s="161"/>
      <c r="Q15" s="161"/>
      <c r="R15" s="172" t="s">
        <v>104</v>
      </c>
    </row>
    <row r="16" spans="1:27" s="109" customFormat="1" ht="32.25" customHeight="1">
      <c r="A16" s="491" t="s">
        <v>203</v>
      </c>
      <c r="B16" s="492"/>
      <c r="C16" s="492"/>
      <c r="D16" s="492"/>
      <c r="E16" s="492"/>
      <c r="F16" s="492"/>
      <c r="G16" s="492"/>
      <c r="H16" s="492"/>
      <c r="I16" s="492"/>
      <c r="J16" s="492" t="s">
        <v>104</v>
      </c>
      <c r="K16" s="492"/>
      <c r="L16" s="492"/>
      <c r="M16" s="492"/>
      <c r="N16" s="108"/>
      <c r="O16" s="160">
        <v>0</v>
      </c>
      <c r="P16" s="160">
        <v>0</v>
      </c>
      <c r="Q16" s="166">
        <v>33</v>
      </c>
      <c r="R16" s="172" t="s">
        <v>104</v>
      </c>
    </row>
    <row r="17" spans="1:18" s="109" customFormat="1">
      <c r="A17" s="298"/>
      <c r="B17" s="299"/>
      <c r="C17" s="299"/>
      <c r="D17" s="299"/>
      <c r="E17" s="299"/>
      <c r="F17" s="299"/>
      <c r="G17" s="299"/>
      <c r="H17" s="299"/>
      <c r="I17" s="299"/>
      <c r="J17" s="299"/>
      <c r="K17" s="299"/>
      <c r="L17" s="299"/>
      <c r="M17" s="299"/>
      <c r="N17" s="108"/>
      <c r="O17" s="112"/>
      <c r="P17" s="161"/>
      <c r="Q17" s="161"/>
      <c r="R17" s="172"/>
    </row>
    <row r="18" spans="1:18" s="109" customFormat="1" ht="32.25" customHeight="1">
      <c r="A18" s="491" t="s">
        <v>146</v>
      </c>
      <c r="B18" s="492"/>
      <c r="C18" s="492"/>
      <c r="D18" s="492"/>
      <c r="E18" s="492"/>
      <c r="F18" s="492"/>
      <c r="G18" s="492"/>
      <c r="H18" s="492"/>
      <c r="I18" s="492"/>
      <c r="J18" s="492"/>
      <c r="K18" s="492"/>
      <c r="L18" s="492"/>
      <c r="M18" s="492"/>
      <c r="N18" s="108" t="s">
        <v>104</v>
      </c>
      <c r="O18" s="160">
        <v>0</v>
      </c>
      <c r="P18" s="160">
        <v>0</v>
      </c>
      <c r="Q18" s="166">
        <v>45</v>
      </c>
      <c r="R18" s="172" t="s">
        <v>104</v>
      </c>
    </row>
    <row r="19" spans="1:18" customFormat="1" ht="30.75" customHeight="1">
      <c r="A19" s="489" t="s">
        <v>115</v>
      </c>
      <c r="B19" s="490"/>
      <c r="C19" s="490"/>
      <c r="D19" s="490"/>
      <c r="E19" s="490"/>
      <c r="F19" s="490"/>
      <c r="G19" s="490"/>
      <c r="H19" s="490"/>
      <c r="I19" s="490"/>
      <c r="J19" s="490"/>
      <c r="K19" s="490"/>
      <c r="L19" s="490"/>
      <c r="M19" s="27"/>
      <c r="N19" s="27"/>
      <c r="O19" s="162">
        <v>0</v>
      </c>
      <c r="P19" s="162">
        <v>0</v>
      </c>
      <c r="Q19" s="162">
        <v>38</v>
      </c>
      <c r="R19" s="172" t="s">
        <v>104</v>
      </c>
    </row>
    <row r="20" spans="1:18">
      <c r="O20" s="159"/>
      <c r="P20" s="159"/>
      <c r="Q20" s="159"/>
      <c r="R20" s="172" t="s">
        <v>104</v>
      </c>
    </row>
    <row r="21" spans="1:18" customFormat="1" ht="38.25" customHeight="1">
      <c r="A21" s="489" t="s">
        <v>144</v>
      </c>
      <c r="B21" s="490"/>
      <c r="C21" s="490"/>
      <c r="D21" s="490"/>
      <c r="E21" s="490"/>
      <c r="F21" s="490"/>
      <c r="G21" s="490"/>
      <c r="H21" s="490"/>
      <c r="I21" s="490"/>
      <c r="J21" s="490"/>
      <c r="K21" s="490"/>
      <c r="L21" s="490"/>
      <c r="M21" s="27"/>
      <c r="N21" s="27"/>
      <c r="O21" s="162">
        <v>0</v>
      </c>
      <c r="P21" s="162">
        <v>0</v>
      </c>
      <c r="Q21" s="162">
        <v>14</v>
      </c>
      <c r="R21" s="172" t="s">
        <v>104</v>
      </c>
    </row>
    <row r="22" spans="1:18" s="109" customFormat="1">
      <c r="A22" s="107"/>
      <c r="B22" s="107"/>
      <c r="C22" s="107"/>
      <c r="D22" s="107"/>
      <c r="E22" s="107"/>
      <c r="F22" s="107"/>
      <c r="G22" s="107"/>
      <c r="H22" s="107"/>
      <c r="I22" s="107"/>
      <c r="J22" s="107"/>
      <c r="K22" s="107"/>
      <c r="L22" s="107"/>
      <c r="M22" s="107"/>
      <c r="N22" s="108"/>
      <c r="O22" s="160"/>
      <c r="P22" s="160"/>
      <c r="Q22" s="160"/>
      <c r="R22" s="172" t="s">
        <v>104</v>
      </c>
    </row>
    <row r="23" spans="1:18" s="260" customFormat="1" ht="71.25" customHeight="1">
      <c r="A23" s="493" t="s">
        <v>166</v>
      </c>
      <c r="B23" s="494"/>
      <c r="C23" s="494"/>
      <c r="D23" s="494"/>
      <c r="E23" s="494"/>
      <c r="F23" s="494"/>
      <c r="G23" s="494"/>
      <c r="H23" s="494"/>
      <c r="I23" s="494"/>
      <c r="J23" s="494"/>
      <c r="K23" s="494"/>
      <c r="L23" s="494"/>
      <c r="M23" s="27"/>
      <c r="N23" s="27"/>
      <c r="O23" s="162">
        <v>0</v>
      </c>
      <c r="P23" s="162">
        <v>0</v>
      </c>
      <c r="Q23" s="162">
        <v>19</v>
      </c>
      <c r="R23" s="172" t="s">
        <v>104</v>
      </c>
    </row>
    <row r="24" spans="1:18" customFormat="1" ht="48" customHeight="1">
      <c r="A24" s="493" t="s">
        <v>164</v>
      </c>
      <c r="B24" s="494"/>
      <c r="C24" s="494"/>
      <c r="D24" s="494"/>
      <c r="E24" s="494"/>
      <c r="F24" s="494"/>
      <c r="G24" s="494"/>
      <c r="H24" s="494"/>
      <c r="I24" s="494"/>
      <c r="J24" s="494" t="s">
        <v>104</v>
      </c>
      <c r="K24" s="494"/>
      <c r="L24" s="494"/>
      <c r="M24" s="27"/>
      <c r="N24" s="27"/>
      <c r="O24" s="162"/>
      <c r="P24" s="162"/>
      <c r="Q24" s="162">
        <v>13</v>
      </c>
      <c r="R24" s="172" t="s">
        <v>104</v>
      </c>
    </row>
    <row r="25" spans="1:18" s="109" customFormat="1">
      <c r="A25" s="107"/>
      <c r="B25" s="107"/>
      <c r="C25" s="107"/>
      <c r="D25" s="107"/>
      <c r="E25" s="107"/>
      <c r="F25" s="107"/>
      <c r="G25" s="107"/>
      <c r="H25" s="107"/>
      <c r="I25" s="107"/>
      <c r="J25" s="107"/>
      <c r="K25" s="107"/>
      <c r="L25" s="107"/>
      <c r="M25" s="107"/>
      <c r="N25" s="108"/>
      <c r="O25" s="160"/>
      <c r="P25" s="160"/>
      <c r="Q25" s="160"/>
      <c r="R25" s="172" t="s">
        <v>104</v>
      </c>
    </row>
    <row r="26" spans="1:18" customFormat="1" ht="51" customHeight="1">
      <c r="A26" s="499" t="s">
        <v>145</v>
      </c>
      <c r="B26" s="500"/>
      <c r="C26" s="500"/>
      <c r="D26" s="500"/>
      <c r="E26" s="500"/>
      <c r="F26" s="500"/>
      <c r="G26" s="500"/>
      <c r="H26" s="500"/>
      <c r="I26" s="500"/>
      <c r="J26" s="500"/>
      <c r="K26" s="500"/>
      <c r="L26" s="500"/>
      <c r="M26" s="500"/>
      <c r="N26" s="27"/>
      <c r="O26" s="162">
        <v>0</v>
      </c>
      <c r="P26" s="162">
        <v>0</v>
      </c>
      <c r="Q26" s="170">
        <v>434</v>
      </c>
      <c r="R26" s="172" t="s">
        <v>104</v>
      </c>
    </row>
    <row r="27" spans="1:18" s="109" customFormat="1">
      <c r="A27" s="107"/>
      <c r="B27" s="107"/>
      <c r="C27" s="107"/>
      <c r="D27" s="107"/>
      <c r="E27" s="107"/>
      <c r="F27" s="107"/>
      <c r="G27" s="107"/>
      <c r="H27" s="107"/>
      <c r="I27" s="107"/>
      <c r="J27" s="107"/>
      <c r="K27" s="107"/>
      <c r="L27" s="107"/>
      <c r="M27" s="107"/>
      <c r="N27" s="108"/>
      <c r="O27" s="160"/>
      <c r="P27" s="160"/>
      <c r="Q27" s="160"/>
      <c r="R27" s="172" t="s">
        <v>104</v>
      </c>
    </row>
    <row r="28" spans="1:18" s="109" customFormat="1">
      <c r="A28" s="107"/>
      <c r="B28" s="107"/>
      <c r="C28" s="107"/>
      <c r="D28" s="107"/>
      <c r="E28" s="107"/>
      <c r="F28" s="107"/>
      <c r="G28" s="107"/>
      <c r="H28" s="107"/>
      <c r="I28" s="107"/>
      <c r="J28" s="107"/>
      <c r="K28" s="107"/>
      <c r="L28" s="107"/>
      <c r="M28" s="107"/>
      <c r="N28" s="108"/>
      <c r="O28" s="160"/>
      <c r="P28" s="160"/>
      <c r="Q28" s="160"/>
      <c r="R28" s="172" t="s">
        <v>104</v>
      </c>
    </row>
    <row r="29" spans="1:18" s="109" customFormat="1" ht="12.75" customHeight="1">
      <c r="A29" s="113"/>
      <c r="B29" s="114"/>
      <c r="C29" s="114"/>
      <c r="D29" s="114"/>
      <c r="E29" s="114"/>
      <c r="F29" s="114"/>
      <c r="G29" s="114"/>
      <c r="H29" s="114"/>
      <c r="I29" s="114"/>
      <c r="J29" s="114"/>
      <c r="K29" s="114"/>
      <c r="L29" s="114"/>
      <c r="M29" s="114"/>
      <c r="N29" s="108" t="s">
        <v>104</v>
      </c>
      <c r="O29" s="160"/>
      <c r="P29" s="161"/>
      <c r="Q29" s="161"/>
      <c r="R29" s="172" t="s">
        <v>104</v>
      </c>
    </row>
    <row r="30" spans="1:18">
      <c r="R30" s="172" t="s">
        <v>104</v>
      </c>
    </row>
    <row r="31" spans="1:18" s="163" customFormat="1" ht="12.75">
      <c r="M31" s="163" t="s">
        <v>108</v>
      </c>
      <c r="N31" s="164"/>
      <c r="O31" s="165">
        <v>0</v>
      </c>
      <c r="P31" s="165">
        <v>0</v>
      </c>
      <c r="Q31" s="167">
        <f>SUM(Q13:Q30)</f>
        <v>596</v>
      </c>
      <c r="R31" s="172" t="s">
        <v>104</v>
      </c>
    </row>
    <row r="32" spans="1:18" s="106" customFormat="1" ht="12">
      <c r="M32" s="106" t="s">
        <v>109</v>
      </c>
      <c r="N32" s="168"/>
      <c r="O32" s="159">
        <v>0</v>
      </c>
      <c r="P32" s="159">
        <v>0</v>
      </c>
      <c r="Q32" s="169">
        <f>Q31</f>
        <v>596</v>
      </c>
      <c r="R32" s="172" t="s">
        <v>105</v>
      </c>
    </row>
    <row r="34" spans="1:17" s="109" customFormat="1">
      <c r="A34" s="110"/>
      <c r="B34" s="111"/>
      <c r="C34" s="111"/>
      <c r="D34" s="111"/>
      <c r="E34" s="111"/>
      <c r="F34" s="111"/>
      <c r="G34" s="111"/>
      <c r="H34" s="111"/>
      <c r="I34" s="111"/>
      <c r="J34" s="111"/>
      <c r="K34" s="111"/>
      <c r="L34" s="111"/>
      <c r="M34" s="111"/>
      <c r="N34" s="108"/>
      <c r="O34" s="160"/>
      <c r="P34" s="161"/>
      <c r="Q34" s="161"/>
    </row>
    <row r="35" spans="1:17" s="109" customFormat="1">
      <c r="A35" s="110"/>
      <c r="B35" s="111"/>
      <c r="C35" s="111"/>
      <c r="D35" s="111"/>
      <c r="E35" s="111"/>
      <c r="F35" s="111"/>
      <c r="G35" s="111"/>
      <c r="H35" s="111"/>
      <c r="I35" s="111"/>
      <c r="J35" s="111"/>
      <c r="K35" s="111"/>
      <c r="L35" s="111"/>
      <c r="M35" s="111"/>
      <c r="N35" s="108"/>
      <c r="O35" s="160"/>
      <c r="P35" s="161"/>
      <c r="Q35" s="161"/>
    </row>
    <row r="36" spans="1:17" s="109" customFormat="1">
      <c r="A36" s="487"/>
      <c r="B36" s="488"/>
      <c r="C36" s="488"/>
      <c r="D36" s="488"/>
      <c r="E36" s="488"/>
      <c r="F36" s="488"/>
      <c r="G36" s="488"/>
      <c r="H36" s="488"/>
      <c r="I36" s="488"/>
      <c r="J36" s="488"/>
      <c r="K36" s="488"/>
      <c r="L36" s="488"/>
      <c r="M36" s="115"/>
      <c r="N36" s="108" t="s">
        <v>105</v>
      </c>
      <c r="O36" s="160"/>
      <c r="P36" s="161"/>
      <c r="Q36" s="161"/>
    </row>
    <row r="37" spans="1:17" s="109" customFormat="1" ht="12.75" customHeight="1">
      <c r="A37" s="107"/>
      <c r="B37" s="107"/>
      <c r="C37" s="107"/>
      <c r="D37" s="107"/>
      <c r="E37" s="107"/>
      <c r="F37" s="107"/>
      <c r="G37" s="107"/>
      <c r="H37" s="107"/>
      <c r="I37" s="107"/>
      <c r="J37" s="107"/>
      <c r="K37" s="107"/>
      <c r="L37" s="107"/>
      <c r="M37" s="107"/>
      <c r="N37" s="116"/>
      <c r="O37" s="160"/>
      <c r="P37" s="161"/>
      <c r="Q37" s="161"/>
    </row>
  </sheetData>
  <mergeCells count="16">
    <mergeCell ref="A36:L36"/>
    <mergeCell ref="A21:L21"/>
    <mergeCell ref="A18:M18"/>
    <mergeCell ref="A24:L24"/>
    <mergeCell ref="A1:M1"/>
    <mergeCell ref="A3:M3"/>
    <mergeCell ref="A26:M26"/>
    <mergeCell ref="A19:L19"/>
    <mergeCell ref="A5:M5"/>
    <mergeCell ref="A11:M11"/>
    <mergeCell ref="A23:L23"/>
    <mergeCell ref="A14:M14"/>
    <mergeCell ref="A15:M15"/>
    <mergeCell ref="A13:M13"/>
    <mergeCell ref="A16:M16"/>
    <mergeCell ref="A4:M4"/>
  </mergeCells>
  <phoneticPr fontId="0" type="noConversion"/>
  <pageMargins left="0.75" right="0.75" top="1" bottom="1" header="0.5" footer="0.5"/>
  <pageSetup scale="72" orientation="landscape" r:id="rId1"/>
  <headerFooter alignWithMargins="0">
    <oddFooter>&amp;C&amp;"Times New Roman,Regular"&amp;11Exhibit E - Justification for Base Adjustments</oddFooter>
  </headerFooter>
</worksheet>
</file>

<file path=xl/worksheets/sheet4.xml><?xml version="1.0" encoding="utf-8"?>
<worksheet xmlns="http://schemas.openxmlformats.org/spreadsheetml/2006/main" xmlns:r="http://schemas.openxmlformats.org/officeDocument/2006/relationships">
  <sheetPr>
    <pageSetUpPr fitToPage="1"/>
  </sheetPr>
  <dimension ref="A1:U24"/>
  <sheetViews>
    <sheetView showGridLines="0" showOutlineSymbols="0" zoomScaleNormal="100" zoomScaleSheetLayoutView="75" workbookViewId="0">
      <selection activeCell="E32" sqref="E32"/>
    </sheetView>
  </sheetViews>
  <sheetFormatPr defaultColWidth="8.88671875" defaultRowHeight="15.75"/>
  <cols>
    <col min="1" max="1" width="27.77734375" style="295" customWidth="1"/>
    <col min="2" max="2" width="7.5546875" style="295" bestFit="1" customWidth="1"/>
    <col min="3" max="3" width="6.77734375" style="295" customWidth="1"/>
    <col min="4" max="4" width="10.88671875" style="295" bestFit="1" customWidth="1"/>
    <col min="5" max="5" width="5.77734375" style="295" customWidth="1"/>
    <col min="6" max="6" width="5.6640625" style="295" customWidth="1"/>
    <col min="7" max="7" width="7.77734375" style="295" customWidth="1"/>
    <col min="8" max="8" width="5.5546875" style="295" customWidth="1"/>
    <col min="9" max="9" width="5.6640625" style="295" customWidth="1"/>
    <col min="10" max="10" width="7.77734375" style="295" customWidth="1"/>
    <col min="11" max="11" width="8.77734375" style="295" customWidth="1"/>
    <col min="12" max="12" width="10" style="295" customWidth="1"/>
    <col min="13" max="13" width="7.5546875" style="295" bestFit="1" customWidth="1"/>
    <col min="14" max="14" width="6.77734375" style="295" customWidth="1"/>
    <col min="15" max="15" width="10.88671875" style="295" bestFit="1" customWidth="1"/>
    <col min="16" max="16" width="1" style="324" customWidth="1"/>
    <col min="17" max="16384" width="8.88671875" style="295"/>
  </cols>
  <sheetData>
    <row r="1" spans="1:16" ht="20.25">
      <c r="A1" s="507" t="s">
        <v>171</v>
      </c>
      <c r="B1" s="508"/>
      <c r="C1" s="508"/>
      <c r="D1" s="508"/>
      <c r="E1" s="508"/>
      <c r="F1" s="508"/>
      <c r="G1" s="508"/>
      <c r="H1" s="508"/>
      <c r="I1" s="508"/>
      <c r="J1" s="508"/>
      <c r="K1" s="508"/>
      <c r="L1" s="508"/>
      <c r="M1" s="508"/>
      <c r="N1" s="508"/>
      <c r="O1" s="508"/>
      <c r="P1" s="302" t="s">
        <v>104</v>
      </c>
    </row>
    <row r="2" spans="1:16" ht="16.5" customHeight="1">
      <c r="A2" s="509"/>
      <c r="B2" s="509"/>
      <c r="C2" s="509"/>
      <c r="D2" s="509"/>
      <c r="E2" s="509"/>
      <c r="F2" s="509"/>
      <c r="G2" s="509"/>
      <c r="H2" s="509"/>
      <c r="I2" s="509"/>
      <c r="J2" s="509"/>
      <c r="K2" s="509"/>
      <c r="L2" s="509"/>
      <c r="M2" s="509"/>
      <c r="N2" s="509"/>
      <c r="O2" s="509"/>
      <c r="P2" s="302" t="s">
        <v>104</v>
      </c>
    </row>
    <row r="3" spans="1:16" ht="16.5" customHeight="1">
      <c r="A3" s="510" t="s">
        <v>141</v>
      </c>
      <c r="B3" s="511"/>
      <c r="C3" s="511"/>
      <c r="D3" s="511"/>
      <c r="E3" s="511"/>
      <c r="F3" s="511"/>
      <c r="G3" s="511"/>
      <c r="H3" s="511"/>
      <c r="I3" s="511"/>
      <c r="J3" s="511"/>
      <c r="K3" s="511"/>
      <c r="L3" s="511"/>
      <c r="M3" s="511"/>
      <c r="N3" s="511"/>
      <c r="O3" s="511"/>
      <c r="P3" s="302" t="s">
        <v>104</v>
      </c>
    </row>
    <row r="4" spans="1:16" ht="16.5" customHeight="1">
      <c r="A4" s="512" t="str">
        <f>'B. Summary of Requirements '!A67:X67</f>
        <v>Office on Violence Against Women</v>
      </c>
      <c r="B4" s="506"/>
      <c r="C4" s="506"/>
      <c r="D4" s="506"/>
      <c r="E4" s="506"/>
      <c r="F4" s="506"/>
      <c r="G4" s="506"/>
      <c r="H4" s="506"/>
      <c r="I4" s="506"/>
      <c r="J4" s="506"/>
      <c r="K4" s="506"/>
      <c r="L4" s="506"/>
      <c r="M4" s="506"/>
      <c r="N4" s="506"/>
      <c r="O4" s="506"/>
      <c r="P4" s="302" t="s">
        <v>104</v>
      </c>
    </row>
    <row r="5" spans="1:16" ht="16.5" customHeight="1">
      <c r="A5" s="512" t="str">
        <f>'B. Summary of Requirements '!A68:X68</f>
        <v>Salaries and Expenses</v>
      </c>
      <c r="B5" s="511"/>
      <c r="C5" s="511"/>
      <c r="D5" s="511"/>
      <c r="E5" s="511"/>
      <c r="F5" s="511"/>
      <c r="G5" s="511"/>
      <c r="H5" s="511"/>
      <c r="I5" s="511"/>
      <c r="J5" s="511"/>
      <c r="K5" s="511"/>
      <c r="L5" s="511"/>
      <c r="M5" s="511"/>
      <c r="N5" s="511"/>
      <c r="O5" s="511"/>
      <c r="P5" s="302" t="s">
        <v>104</v>
      </c>
    </row>
    <row r="6" spans="1:16" ht="16.5" customHeight="1">
      <c r="A6" s="505" t="s">
        <v>67</v>
      </c>
      <c r="B6" s="506"/>
      <c r="C6" s="506"/>
      <c r="D6" s="506"/>
      <c r="E6" s="506"/>
      <c r="F6" s="506"/>
      <c r="G6" s="506"/>
      <c r="H6" s="506"/>
      <c r="I6" s="506"/>
      <c r="J6" s="506"/>
      <c r="K6" s="506"/>
      <c r="L6" s="506"/>
      <c r="M6" s="506"/>
      <c r="N6" s="506"/>
      <c r="O6" s="506"/>
      <c r="P6" s="302" t="s">
        <v>104</v>
      </c>
    </row>
    <row r="7" spans="1:16" ht="16.5" customHeight="1">
      <c r="A7" s="509"/>
      <c r="B7" s="509"/>
      <c r="C7" s="509"/>
      <c r="D7" s="509"/>
      <c r="E7" s="509"/>
      <c r="F7" s="509"/>
      <c r="G7" s="509"/>
      <c r="H7" s="509"/>
      <c r="I7" s="509"/>
      <c r="J7" s="509"/>
      <c r="K7" s="509"/>
      <c r="L7" s="509"/>
      <c r="M7" s="509"/>
      <c r="N7" s="509"/>
      <c r="O7" s="509"/>
      <c r="P7" s="302" t="s">
        <v>104</v>
      </c>
    </row>
    <row r="8" spans="1:16" ht="16.5" customHeight="1">
      <c r="A8" s="513"/>
      <c r="B8" s="513"/>
      <c r="C8" s="513"/>
      <c r="D8" s="513"/>
      <c r="E8" s="513"/>
      <c r="F8" s="513"/>
      <c r="G8" s="513"/>
      <c r="H8" s="513"/>
      <c r="I8" s="513"/>
      <c r="J8" s="513"/>
      <c r="K8" s="513"/>
      <c r="L8" s="513"/>
      <c r="M8" s="513"/>
      <c r="N8" s="513"/>
      <c r="O8" s="513"/>
      <c r="P8" s="302" t="s">
        <v>104</v>
      </c>
    </row>
    <row r="9" spans="1:16" ht="16.5" customHeight="1">
      <c r="A9" s="514" t="s">
        <v>14</v>
      </c>
      <c r="B9" s="517" t="s">
        <v>172</v>
      </c>
      <c r="C9" s="518"/>
      <c r="D9" s="519"/>
      <c r="E9" s="523" t="s">
        <v>78</v>
      </c>
      <c r="F9" s="524"/>
      <c r="G9" s="525"/>
      <c r="H9" s="517" t="s">
        <v>173</v>
      </c>
      <c r="I9" s="518"/>
      <c r="J9" s="518"/>
      <c r="K9" s="529" t="s">
        <v>174</v>
      </c>
      <c r="L9" s="529" t="s">
        <v>84</v>
      </c>
      <c r="M9" s="517" t="s">
        <v>117</v>
      </c>
      <c r="N9" s="518"/>
      <c r="O9" s="519"/>
      <c r="P9" s="302" t="s">
        <v>104</v>
      </c>
    </row>
    <row r="10" spans="1:16" ht="16.5" customHeight="1">
      <c r="A10" s="515"/>
      <c r="B10" s="520"/>
      <c r="C10" s="521"/>
      <c r="D10" s="522"/>
      <c r="E10" s="526"/>
      <c r="F10" s="527"/>
      <c r="G10" s="528"/>
      <c r="H10" s="520"/>
      <c r="I10" s="521"/>
      <c r="J10" s="521"/>
      <c r="K10" s="530"/>
      <c r="L10" s="530"/>
      <c r="M10" s="520"/>
      <c r="N10" s="521"/>
      <c r="O10" s="522"/>
      <c r="P10" s="302" t="s">
        <v>104</v>
      </c>
    </row>
    <row r="11" spans="1:16" ht="16.5" customHeight="1" thickBot="1">
      <c r="A11" s="516"/>
      <c r="B11" s="303" t="s">
        <v>81</v>
      </c>
      <c r="C11" s="304" t="s">
        <v>18</v>
      </c>
      <c r="D11" s="304" t="s">
        <v>83</v>
      </c>
      <c r="E11" s="303" t="s">
        <v>81</v>
      </c>
      <c r="F11" s="304" t="s">
        <v>18</v>
      </c>
      <c r="G11" s="304" t="s">
        <v>83</v>
      </c>
      <c r="H11" s="303" t="s">
        <v>81</v>
      </c>
      <c r="I11" s="304" t="s">
        <v>18</v>
      </c>
      <c r="J11" s="304" t="s">
        <v>83</v>
      </c>
      <c r="K11" s="305" t="s">
        <v>83</v>
      </c>
      <c r="L11" s="306" t="s">
        <v>83</v>
      </c>
      <c r="M11" s="303" t="s">
        <v>81</v>
      </c>
      <c r="N11" s="304" t="s">
        <v>18</v>
      </c>
      <c r="O11" s="307" t="s">
        <v>83</v>
      </c>
      <c r="P11" s="302" t="s">
        <v>104</v>
      </c>
    </row>
    <row r="12" spans="1:16" ht="33" customHeight="1">
      <c r="A12" s="327" t="s">
        <v>175</v>
      </c>
      <c r="B12" s="232">
        <v>70</v>
      </c>
      <c r="C12" s="207">
        <v>70</v>
      </c>
      <c r="D12" s="207">
        <v>13738</v>
      </c>
      <c r="E12" s="232">
        <v>0</v>
      </c>
      <c r="F12" s="207">
        <v>0</v>
      </c>
      <c r="G12" s="207">
        <v>0</v>
      </c>
      <c r="H12" s="232">
        <v>0</v>
      </c>
      <c r="I12" s="207">
        <v>0</v>
      </c>
      <c r="J12" s="207">
        <v>7268</v>
      </c>
      <c r="K12" s="185">
        <v>844</v>
      </c>
      <c r="L12" s="207">
        <v>1247</v>
      </c>
      <c r="M12" s="232">
        <f>B12+E12+H12</f>
        <v>70</v>
      </c>
      <c r="N12" s="207">
        <f>C12+F12+I12</f>
        <v>70</v>
      </c>
      <c r="O12" s="177">
        <f>D12+G12+J12+K12+L12</f>
        <v>23097</v>
      </c>
      <c r="P12" s="302" t="s">
        <v>104</v>
      </c>
    </row>
    <row r="13" spans="1:16" ht="16.5" customHeight="1">
      <c r="A13" s="308" t="s">
        <v>88</v>
      </c>
      <c r="B13" s="309">
        <f t="shared" ref="B13:O13" si="0">SUM(B12:B12)</f>
        <v>70</v>
      </c>
      <c r="C13" s="310">
        <f t="shared" si="0"/>
        <v>70</v>
      </c>
      <c r="D13" s="311">
        <f t="shared" si="0"/>
        <v>13738</v>
      </c>
      <c r="E13" s="309">
        <f t="shared" si="0"/>
        <v>0</v>
      </c>
      <c r="F13" s="310">
        <f t="shared" si="0"/>
        <v>0</v>
      </c>
      <c r="G13" s="312">
        <f t="shared" si="0"/>
        <v>0</v>
      </c>
      <c r="H13" s="309">
        <f t="shared" si="0"/>
        <v>0</v>
      </c>
      <c r="I13" s="310">
        <f t="shared" si="0"/>
        <v>0</v>
      </c>
      <c r="J13" s="311">
        <f t="shared" si="0"/>
        <v>7268</v>
      </c>
      <c r="K13" s="313">
        <f t="shared" si="0"/>
        <v>844</v>
      </c>
      <c r="L13" s="311">
        <f t="shared" si="0"/>
        <v>1247</v>
      </c>
      <c r="M13" s="314">
        <f t="shared" si="0"/>
        <v>70</v>
      </c>
      <c r="N13" s="315">
        <f t="shared" si="0"/>
        <v>70</v>
      </c>
      <c r="O13" s="316">
        <f t="shared" si="0"/>
        <v>23097</v>
      </c>
      <c r="P13" s="302" t="s">
        <v>104</v>
      </c>
    </row>
    <row r="14" spans="1:16" ht="16.5" customHeight="1">
      <c r="A14" s="297" t="s">
        <v>71</v>
      </c>
      <c r="B14" s="317"/>
      <c r="C14" s="318">
        <f>SUM(C13:C13)</f>
        <v>70</v>
      </c>
      <c r="D14" s="318"/>
      <c r="E14" s="317"/>
      <c r="F14" s="318">
        <v>0</v>
      </c>
      <c r="G14" s="318"/>
      <c r="H14" s="317"/>
      <c r="I14" s="318">
        <v>0</v>
      </c>
      <c r="J14" s="318"/>
      <c r="K14" s="319"/>
      <c r="L14" s="318"/>
      <c r="M14" s="317"/>
      <c r="N14" s="318">
        <f>SUM(N13:N13)</f>
        <v>70</v>
      </c>
      <c r="O14" s="320"/>
      <c r="P14" s="302" t="s">
        <v>104</v>
      </c>
    </row>
    <row r="15" spans="1:16" ht="16.5" customHeight="1">
      <c r="A15" s="297" t="s">
        <v>74</v>
      </c>
      <c r="B15" s="226"/>
      <c r="C15" s="227">
        <v>70</v>
      </c>
      <c r="D15" s="321"/>
      <c r="E15" s="226"/>
      <c r="F15" s="227">
        <v>0</v>
      </c>
      <c r="G15" s="321"/>
      <c r="H15" s="226"/>
      <c r="I15" s="227">
        <v>0</v>
      </c>
      <c r="J15" s="321"/>
      <c r="K15" s="322"/>
      <c r="L15" s="321"/>
      <c r="M15" s="226"/>
      <c r="N15" s="227">
        <v>70</v>
      </c>
      <c r="O15" s="323"/>
      <c r="P15" s="302" t="s">
        <v>105</v>
      </c>
    </row>
    <row r="16" spans="1:16" ht="16.5" customHeight="1">
      <c r="A16" s="292"/>
      <c r="C16" s="292"/>
      <c r="D16" s="292"/>
      <c r="E16" s="292"/>
      <c r="F16" s="292"/>
      <c r="G16" s="292"/>
      <c r="H16" s="292"/>
      <c r="I16" s="292"/>
      <c r="J16" s="292"/>
      <c r="K16" s="292"/>
      <c r="L16" s="292"/>
      <c r="M16" s="292"/>
      <c r="N16" s="292"/>
      <c r="O16" s="292"/>
      <c r="P16" s="302"/>
    </row>
    <row r="17" spans="1:21">
      <c r="A17" s="328" t="s">
        <v>177</v>
      </c>
      <c r="B17" s="292"/>
      <c r="C17" s="292"/>
      <c r="D17" s="292"/>
      <c r="E17" s="292"/>
      <c r="F17" s="292"/>
      <c r="G17" s="292"/>
      <c r="H17" s="292"/>
      <c r="I17" s="292"/>
      <c r="J17" s="292"/>
      <c r="K17" s="292"/>
      <c r="L17" s="292"/>
      <c r="M17" s="292"/>
      <c r="N17" s="292"/>
      <c r="O17" s="292"/>
      <c r="P17" s="292"/>
      <c r="Q17" s="292"/>
      <c r="R17" s="292"/>
      <c r="S17" s="292"/>
      <c r="T17" s="292"/>
      <c r="U17" s="292"/>
    </row>
    <row r="18" spans="1:21">
      <c r="A18" s="328" t="s">
        <v>176</v>
      </c>
      <c r="B18" s="292"/>
      <c r="C18" s="292"/>
      <c r="D18" s="292"/>
      <c r="E18" s="292"/>
      <c r="F18" s="292"/>
      <c r="G18" s="292"/>
      <c r="H18" s="292"/>
      <c r="I18" s="292"/>
      <c r="J18" s="292"/>
      <c r="K18" s="292"/>
      <c r="L18" s="292"/>
      <c r="M18" s="292"/>
      <c r="N18" s="292"/>
      <c r="O18" s="292"/>
      <c r="P18" s="292"/>
      <c r="Q18" s="292"/>
      <c r="R18" s="292"/>
      <c r="S18" s="292"/>
      <c r="T18" s="292"/>
      <c r="U18" s="292"/>
    </row>
    <row r="19" spans="1:21" ht="16.5" customHeight="1">
      <c r="A19" s="325"/>
      <c r="B19" s="292"/>
      <c r="C19" s="292"/>
      <c r="D19" s="292"/>
      <c r="E19" s="292"/>
      <c r="F19" s="292"/>
      <c r="G19" s="292"/>
      <c r="H19" s="292"/>
      <c r="I19" s="292"/>
      <c r="J19" s="292"/>
      <c r="K19" s="292"/>
      <c r="L19" s="292"/>
      <c r="M19" s="292"/>
      <c r="N19" s="292"/>
      <c r="O19" s="292"/>
    </row>
    <row r="20" spans="1:21" ht="16.5" customHeight="1">
      <c r="A20" s="293"/>
      <c r="B20" s="293"/>
      <c r="C20" s="293"/>
      <c r="D20" s="293"/>
      <c r="E20" s="293"/>
      <c r="F20" s="293"/>
      <c r="G20" s="293"/>
      <c r="H20" s="292"/>
      <c r="I20" s="292"/>
      <c r="J20" s="292"/>
      <c r="K20" s="292"/>
      <c r="L20" s="292"/>
      <c r="M20" s="292"/>
      <c r="N20" s="292"/>
      <c r="O20" s="292"/>
      <c r="P20" s="326" t="s">
        <v>105</v>
      </c>
    </row>
    <row r="21" spans="1:21" ht="16.5" customHeight="1"/>
    <row r="22" spans="1:21" ht="16.5" customHeight="1"/>
    <row r="23" spans="1:21" ht="16.5" customHeight="1"/>
    <row r="24" spans="1:21" ht="16.5" customHeight="1"/>
  </sheetData>
  <mergeCells count="15">
    <mergeCell ref="A7:O7"/>
    <mergeCell ref="A8:O8"/>
    <mergeCell ref="A9:A11"/>
    <mergeCell ref="B9:D10"/>
    <mergeCell ref="E9:G10"/>
    <mergeCell ref="H9:J10"/>
    <mergeCell ref="K9:K10"/>
    <mergeCell ref="L9:L10"/>
    <mergeCell ref="M9:O10"/>
    <mergeCell ref="A6:O6"/>
    <mergeCell ref="A1:O1"/>
    <mergeCell ref="A2:O2"/>
    <mergeCell ref="A3:O3"/>
    <mergeCell ref="A4:O4"/>
    <mergeCell ref="A5:O5"/>
  </mergeCells>
  <printOptions horizontalCentered="1"/>
  <pageMargins left="0.5" right="0.5" top="0.5" bottom="0.55000000000000004" header="0" footer="0"/>
  <pageSetup scale="79" firstPageNumber="2" orientation="landscape" useFirstPageNumber="1" horizontalDpi="300" verticalDpi="300" r:id="rId1"/>
  <headerFooter alignWithMargins="0">
    <oddFooter>&amp;C&amp;"Times New Roman,Regular"Exhibit F - Crosswalk of 2011 Availability</oddFooter>
  </headerFooter>
</worksheet>
</file>

<file path=xl/worksheets/sheet5.xml><?xml version="1.0" encoding="utf-8"?>
<worksheet xmlns="http://schemas.openxmlformats.org/spreadsheetml/2006/main" xmlns:r="http://schemas.openxmlformats.org/officeDocument/2006/relationships">
  <sheetPr>
    <pageSetUpPr fitToPage="1"/>
  </sheetPr>
  <dimension ref="A1:U21"/>
  <sheetViews>
    <sheetView zoomScaleNormal="100" zoomScaleSheetLayoutView="75" workbookViewId="0">
      <selection activeCell="E32" sqref="E32"/>
    </sheetView>
  </sheetViews>
  <sheetFormatPr defaultRowHeight="15.75"/>
  <cols>
    <col min="1" max="1" width="35.21875" style="294" customWidth="1"/>
    <col min="2" max="7" width="8.88671875" style="294"/>
    <col min="8" max="8" width="8.88671875" style="294" hidden="1" customWidth="1"/>
    <col min="9" max="9" width="8.88671875" style="332" hidden="1" customWidth="1"/>
    <col min="10" max="10" width="8.88671875" style="294" hidden="1" customWidth="1"/>
    <col min="11" max="13" width="8.88671875" style="294"/>
    <col min="14" max="14" width="9.44140625" style="295" customWidth="1"/>
    <col min="15" max="15" width="10" style="295" customWidth="1"/>
    <col min="16" max="16384" width="8.88671875" style="294"/>
  </cols>
  <sheetData>
    <row r="1" spans="1:20" ht="20.25">
      <c r="A1" s="507" t="s">
        <v>194</v>
      </c>
      <c r="B1" s="508"/>
      <c r="C1" s="508"/>
      <c r="D1" s="508"/>
      <c r="E1" s="508"/>
      <c r="F1" s="508"/>
      <c r="G1" s="508"/>
      <c r="H1" s="508"/>
      <c r="I1" s="508"/>
      <c r="J1" s="508"/>
      <c r="K1" s="508"/>
      <c r="L1" s="508"/>
      <c r="M1" s="508"/>
      <c r="N1" s="508"/>
      <c r="O1" s="508"/>
      <c r="P1" s="508"/>
      <c r="Q1" s="508"/>
      <c r="R1" s="508"/>
      <c r="S1" s="302" t="s">
        <v>104</v>
      </c>
      <c r="T1" s="295"/>
    </row>
    <row r="2" spans="1:20">
      <c r="A2" s="509"/>
      <c r="B2" s="509"/>
      <c r="C2" s="509"/>
      <c r="D2" s="509"/>
      <c r="E2" s="509"/>
      <c r="F2" s="509"/>
      <c r="G2" s="509"/>
      <c r="H2" s="509"/>
      <c r="I2" s="509"/>
      <c r="J2" s="509"/>
      <c r="K2" s="509"/>
      <c r="L2" s="509"/>
      <c r="M2" s="509"/>
      <c r="N2" s="509"/>
      <c r="O2" s="509"/>
      <c r="P2" s="509"/>
      <c r="Q2" s="509"/>
      <c r="R2" s="509"/>
      <c r="S2" s="302" t="s">
        <v>104</v>
      </c>
      <c r="T2" s="295"/>
    </row>
    <row r="3" spans="1:20" ht="18.75">
      <c r="A3" s="510" t="s">
        <v>162</v>
      </c>
      <c r="B3" s="511"/>
      <c r="C3" s="511"/>
      <c r="D3" s="511"/>
      <c r="E3" s="511"/>
      <c r="F3" s="511"/>
      <c r="G3" s="511"/>
      <c r="H3" s="511"/>
      <c r="I3" s="511"/>
      <c r="J3" s="511"/>
      <c r="K3" s="511"/>
      <c r="L3" s="511"/>
      <c r="M3" s="511"/>
      <c r="N3" s="511"/>
      <c r="O3" s="511"/>
      <c r="P3" s="511"/>
      <c r="Q3" s="511"/>
      <c r="R3" s="511"/>
      <c r="S3" s="302" t="s">
        <v>104</v>
      </c>
      <c r="T3" s="295"/>
    </row>
    <row r="4" spans="1:20" ht="16.5">
      <c r="A4" s="512" t="str">
        <f>'B. Summary of Requirements '!67:67</f>
        <v>Office on Violence Against Women</v>
      </c>
      <c r="B4" s="506"/>
      <c r="C4" s="506"/>
      <c r="D4" s="506"/>
      <c r="E4" s="506"/>
      <c r="F4" s="506"/>
      <c r="G4" s="506"/>
      <c r="H4" s="506"/>
      <c r="I4" s="506"/>
      <c r="J4" s="506"/>
      <c r="K4" s="506"/>
      <c r="L4" s="506"/>
      <c r="M4" s="506"/>
      <c r="N4" s="506"/>
      <c r="O4" s="506"/>
      <c r="P4" s="506"/>
      <c r="Q4" s="506"/>
      <c r="R4" s="506"/>
      <c r="S4" s="302" t="s">
        <v>104</v>
      </c>
      <c r="T4" s="295"/>
    </row>
    <row r="5" spans="1:20" ht="16.5">
      <c r="A5" s="512" t="str">
        <f>'B. Summary of Requirements '!68:68</f>
        <v>Salaries and Expenses</v>
      </c>
      <c r="B5" s="511"/>
      <c r="C5" s="511"/>
      <c r="D5" s="511"/>
      <c r="E5" s="511"/>
      <c r="F5" s="511"/>
      <c r="G5" s="511"/>
      <c r="H5" s="511"/>
      <c r="I5" s="511"/>
      <c r="J5" s="511"/>
      <c r="K5" s="511"/>
      <c r="L5" s="511"/>
      <c r="M5" s="511"/>
      <c r="N5" s="511"/>
      <c r="O5" s="511"/>
      <c r="P5" s="511"/>
      <c r="Q5" s="511"/>
      <c r="R5" s="511"/>
      <c r="S5" s="302" t="s">
        <v>104</v>
      </c>
      <c r="T5" s="295"/>
    </row>
    <row r="6" spans="1:20">
      <c r="A6" s="505" t="s">
        <v>67</v>
      </c>
      <c r="B6" s="506"/>
      <c r="C6" s="506"/>
      <c r="D6" s="506"/>
      <c r="E6" s="506"/>
      <c r="F6" s="506"/>
      <c r="G6" s="506"/>
      <c r="H6" s="506"/>
      <c r="I6" s="506"/>
      <c r="J6" s="506"/>
      <c r="K6" s="506"/>
      <c r="L6" s="506"/>
      <c r="M6" s="506"/>
      <c r="N6" s="506"/>
      <c r="O6" s="506"/>
      <c r="P6" s="506"/>
      <c r="Q6" s="506"/>
      <c r="R6" s="506"/>
      <c r="S6" s="302" t="s">
        <v>104</v>
      </c>
      <c r="T6" s="295"/>
    </row>
    <row r="7" spans="1:20">
      <c r="A7" s="509"/>
      <c r="B7" s="509"/>
      <c r="C7" s="509"/>
      <c r="D7" s="509"/>
      <c r="E7" s="509"/>
      <c r="F7" s="509"/>
      <c r="G7" s="509"/>
      <c r="H7" s="509"/>
      <c r="I7" s="509"/>
      <c r="J7" s="509"/>
      <c r="K7" s="509"/>
      <c r="L7" s="509"/>
      <c r="M7" s="509"/>
      <c r="N7" s="509"/>
      <c r="O7" s="509"/>
      <c r="P7" s="509"/>
      <c r="Q7" s="509"/>
      <c r="R7" s="509"/>
      <c r="S7" s="302" t="s">
        <v>104</v>
      </c>
      <c r="T7" s="295"/>
    </row>
    <row r="8" spans="1:20">
      <c r="A8" s="513"/>
      <c r="B8" s="513"/>
      <c r="C8" s="513"/>
      <c r="D8" s="513"/>
      <c r="E8" s="513"/>
      <c r="F8" s="513"/>
      <c r="G8" s="513"/>
      <c r="H8" s="513"/>
      <c r="I8" s="513"/>
      <c r="J8" s="513"/>
      <c r="K8" s="513"/>
      <c r="L8" s="513"/>
      <c r="M8" s="513"/>
      <c r="N8" s="513"/>
      <c r="O8" s="513"/>
      <c r="P8" s="513"/>
      <c r="Q8" s="513"/>
      <c r="R8" s="513"/>
      <c r="S8" s="302" t="s">
        <v>104</v>
      </c>
      <c r="T8" s="295"/>
    </row>
    <row r="9" spans="1:20" ht="15.75" customHeight="1">
      <c r="A9" s="514" t="s">
        <v>14</v>
      </c>
      <c r="B9" s="517" t="s">
        <v>178</v>
      </c>
      <c r="C9" s="518"/>
      <c r="D9" s="519"/>
      <c r="E9" s="523" t="s">
        <v>78</v>
      </c>
      <c r="F9" s="524"/>
      <c r="G9" s="525"/>
      <c r="H9" s="523" t="s">
        <v>179</v>
      </c>
      <c r="I9" s="524"/>
      <c r="J9" s="525"/>
      <c r="K9" s="517" t="s">
        <v>173</v>
      </c>
      <c r="L9" s="518"/>
      <c r="M9" s="519"/>
      <c r="N9" s="529" t="s">
        <v>174</v>
      </c>
      <c r="O9" s="531" t="s">
        <v>84</v>
      </c>
      <c r="P9" s="517" t="s">
        <v>163</v>
      </c>
      <c r="Q9" s="518"/>
      <c r="R9" s="519"/>
      <c r="S9" s="302" t="s">
        <v>104</v>
      </c>
      <c r="T9" s="295"/>
    </row>
    <row r="10" spans="1:20">
      <c r="A10" s="515"/>
      <c r="B10" s="520"/>
      <c r="C10" s="521"/>
      <c r="D10" s="522"/>
      <c r="E10" s="526"/>
      <c r="F10" s="527"/>
      <c r="G10" s="528"/>
      <c r="H10" s="526"/>
      <c r="I10" s="527"/>
      <c r="J10" s="528"/>
      <c r="K10" s="520"/>
      <c r="L10" s="521"/>
      <c r="M10" s="522"/>
      <c r="N10" s="530"/>
      <c r="O10" s="532"/>
      <c r="P10" s="520"/>
      <c r="Q10" s="521"/>
      <c r="R10" s="522"/>
      <c r="S10" s="302" t="s">
        <v>104</v>
      </c>
      <c r="T10" s="295"/>
    </row>
    <row r="11" spans="1:20" ht="16.5" thickBot="1">
      <c r="A11" s="516"/>
      <c r="B11" s="303" t="s">
        <v>81</v>
      </c>
      <c r="C11" s="304" t="s">
        <v>18</v>
      </c>
      <c r="D11" s="304" t="s">
        <v>83</v>
      </c>
      <c r="E11" s="303" t="s">
        <v>81</v>
      </c>
      <c r="F11" s="304" t="s">
        <v>18</v>
      </c>
      <c r="G11" s="304" t="s">
        <v>83</v>
      </c>
      <c r="H11" s="303" t="s">
        <v>81</v>
      </c>
      <c r="I11" s="304" t="s">
        <v>18</v>
      </c>
      <c r="J11" s="304" t="s">
        <v>83</v>
      </c>
      <c r="K11" s="303" t="s">
        <v>81</v>
      </c>
      <c r="L11" s="304" t="s">
        <v>18</v>
      </c>
      <c r="M11" s="304" t="s">
        <v>83</v>
      </c>
      <c r="N11" s="305" t="s">
        <v>83</v>
      </c>
      <c r="O11" s="306" t="s">
        <v>83</v>
      </c>
      <c r="P11" s="303" t="s">
        <v>81</v>
      </c>
      <c r="Q11" s="304" t="s">
        <v>18</v>
      </c>
      <c r="R11" s="307" t="s">
        <v>83</v>
      </c>
      <c r="S11" s="302" t="s">
        <v>104</v>
      </c>
      <c r="T11" s="295"/>
    </row>
    <row r="12" spans="1:20" ht="31.5">
      <c r="A12" s="327" t="s">
        <v>175</v>
      </c>
      <c r="B12" s="232">
        <v>70</v>
      </c>
      <c r="C12" s="207">
        <v>70</v>
      </c>
      <c r="D12" s="207">
        <v>18186</v>
      </c>
      <c r="E12" s="232">
        <v>0</v>
      </c>
      <c r="F12" s="207">
        <v>0</v>
      </c>
      <c r="G12" s="207">
        <v>0</v>
      </c>
      <c r="H12" s="232"/>
      <c r="I12" s="207"/>
      <c r="J12" s="207"/>
      <c r="K12" s="232"/>
      <c r="L12" s="207"/>
      <c r="M12" s="207"/>
      <c r="N12" s="185">
        <v>3696.2779999999998</v>
      </c>
      <c r="O12" s="207">
        <v>1136.2280000000001</v>
      </c>
      <c r="P12" s="232">
        <f t="shared" ref="P12:Q12" si="0">B12+E12+H12+K12</f>
        <v>70</v>
      </c>
      <c r="Q12" s="207">
        <f t="shared" si="0"/>
        <v>70</v>
      </c>
      <c r="R12" s="177">
        <f>D12+G12+J12+M12+N12+O12</f>
        <v>23018.505999999998</v>
      </c>
      <c r="S12" s="302" t="s">
        <v>104</v>
      </c>
      <c r="T12" s="295"/>
    </row>
    <row r="13" spans="1:20">
      <c r="A13" s="308" t="s">
        <v>88</v>
      </c>
      <c r="B13" s="309">
        <f t="shared" ref="B13:R13" si="1">SUM(B12:B12)</f>
        <v>70</v>
      </c>
      <c r="C13" s="310">
        <f t="shared" si="1"/>
        <v>70</v>
      </c>
      <c r="D13" s="311">
        <f t="shared" si="1"/>
        <v>18186</v>
      </c>
      <c r="E13" s="309">
        <f t="shared" si="1"/>
        <v>0</v>
      </c>
      <c r="F13" s="310">
        <f t="shared" si="1"/>
        <v>0</v>
      </c>
      <c r="G13" s="312">
        <f t="shared" si="1"/>
        <v>0</v>
      </c>
      <c r="H13" s="309">
        <f t="shared" si="1"/>
        <v>0</v>
      </c>
      <c r="I13" s="310">
        <f t="shared" si="1"/>
        <v>0</v>
      </c>
      <c r="J13" s="311">
        <f t="shared" si="1"/>
        <v>0</v>
      </c>
      <c r="K13" s="309">
        <f t="shared" si="1"/>
        <v>0</v>
      </c>
      <c r="L13" s="310">
        <f t="shared" si="1"/>
        <v>0</v>
      </c>
      <c r="M13" s="311">
        <f t="shared" si="1"/>
        <v>0</v>
      </c>
      <c r="N13" s="313">
        <f t="shared" si="1"/>
        <v>3696.2779999999998</v>
      </c>
      <c r="O13" s="311">
        <f t="shared" si="1"/>
        <v>1136.2280000000001</v>
      </c>
      <c r="P13" s="309">
        <f t="shared" si="1"/>
        <v>70</v>
      </c>
      <c r="Q13" s="310">
        <f t="shared" si="1"/>
        <v>70</v>
      </c>
      <c r="R13" s="316">
        <f t="shared" si="1"/>
        <v>23018.505999999998</v>
      </c>
      <c r="S13" s="302" t="s">
        <v>104</v>
      </c>
      <c r="T13" s="295"/>
    </row>
    <row r="14" spans="1:20">
      <c r="A14" s="300" t="s">
        <v>72</v>
      </c>
      <c r="B14" s="226" t="s">
        <v>82</v>
      </c>
      <c r="C14" s="227"/>
      <c r="D14" s="227"/>
      <c r="E14" s="226"/>
      <c r="F14" s="227"/>
      <c r="G14" s="227"/>
      <c r="H14" s="226"/>
      <c r="I14" s="227"/>
      <c r="J14" s="227"/>
      <c r="K14" s="226"/>
      <c r="L14" s="227"/>
      <c r="M14" s="227"/>
      <c r="N14" s="194"/>
      <c r="O14" s="227"/>
      <c r="P14" s="226"/>
      <c r="Q14" s="227">
        <f>C14+F14+I14+L14</f>
        <v>0</v>
      </c>
      <c r="R14" s="231"/>
      <c r="S14" s="302" t="s">
        <v>104</v>
      </c>
      <c r="T14" s="291"/>
    </row>
    <row r="15" spans="1:20">
      <c r="A15" s="300" t="s">
        <v>71</v>
      </c>
      <c r="B15" s="317"/>
      <c r="C15" s="318">
        <f>SUM(C13:C14)</f>
        <v>70</v>
      </c>
      <c r="D15" s="318"/>
      <c r="E15" s="317"/>
      <c r="F15" s="318">
        <f>+F13+F14</f>
        <v>0</v>
      </c>
      <c r="G15" s="318"/>
      <c r="H15" s="317"/>
      <c r="I15" s="318">
        <f>+I13+I14</f>
        <v>0</v>
      </c>
      <c r="J15" s="318"/>
      <c r="K15" s="317"/>
      <c r="L15" s="318">
        <f>+L13+L14</f>
        <v>0</v>
      </c>
      <c r="M15" s="318"/>
      <c r="N15" s="319"/>
      <c r="O15" s="318"/>
      <c r="P15" s="317"/>
      <c r="Q15" s="318">
        <f>SUM(Q13:Q14)</f>
        <v>70</v>
      </c>
      <c r="R15" s="320"/>
      <c r="S15" s="302" t="s">
        <v>104</v>
      </c>
      <c r="T15" s="295"/>
    </row>
    <row r="16" spans="1:20">
      <c r="A16" s="329" t="s">
        <v>73</v>
      </c>
      <c r="B16" s="232"/>
      <c r="C16" s="207"/>
      <c r="D16" s="207"/>
      <c r="E16" s="232"/>
      <c r="F16" s="207"/>
      <c r="G16" s="207"/>
      <c r="H16" s="232"/>
      <c r="I16" s="207"/>
      <c r="J16" s="207"/>
      <c r="K16" s="232"/>
      <c r="L16" s="207"/>
      <c r="M16" s="207"/>
      <c r="N16" s="185"/>
      <c r="O16" s="207"/>
      <c r="P16" s="232"/>
      <c r="Q16" s="207"/>
      <c r="R16" s="177"/>
      <c r="S16" s="302" t="s">
        <v>104</v>
      </c>
      <c r="T16" s="295"/>
    </row>
    <row r="17" spans="1:21">
      <c r="A17" s="330" t="s">
        <v>25</v>
      </c>
      <c r="B17" s="232"/>
      <c r="C17" s="207">
        <v>0</v>
      </c>
      <c r="D17" s="207"/>
      <c r="E17" s="232"/>
      <c r="F17" s="207">
        <v>0</v>
      </c>
      <c r="G17" s="207"/>
      <c r="H17" s="232"/>
      <c r="I17" s="207">
        <v>0</v>
      </c>
      <c r="J17" s="207"/>
      <c r="K17" s="232"/>
      <c r="L17" s="207">
        <v>0</v>
      </c>
      <c r="M17" s="207"/>
      <c r="N17" s="185"/>
      <c r="O17" s="207"/>
      <c r="P17" s="232"/>
      <c r="Q17" s="207">
        <f>C17+F17+I17+L17</f>
        <v>0</v>
      </c>
      <c r="R17" s="177"/>
      <c r="S17" s="302" t="s">
        <v>104</v>
      </c>
      <c r="T17" s="295"/>
    </row>
    <row r="18" spans="1:21">
      <c r="A18" s="331" t="s">
        <v>58</v>
      </c>
      <c r="B18" s="226"/>
      <c r="C18" s="227">
        <v>0</v>
      </c>
      <c r="D18" s="227"/>
      <c r="E18" s="226"/>
      <c r="F18" s="227">
        <v>0</v>
      </c>
      <c r="G18" s="227"/>
      <c r="H18" s="226"/>
      <c r="I18" s="227">
        <v>0</v>
      </c>
      <c r="J18" s="227"/>
      <c r="K18" s="226"/>
      <c r="L18" s="227">
        <v>0</v>
      </c>
      <c r="M18" s="227"/>
      <c r="N18" s="194"/>
      <c r="O18" s="227"/>
      <c r="P18" s="226"/>
      <c r="Q18" s="227">
        <f>C18+F18+I18+L18</f>
        <v>0</v>
      </c>
      <c r="R18" s="231"/>
      <c r="S18" s="302" t="s">
        <v>104</v>
      </c>
      <c r="T18" s="295"/>
    </row>
    <row r="19" spans="1:21">
      <c r="A19" s="300" t="s">
        <v>74</v>
      </c>
      <c r="B19" s="226"/>
      <c r="C19" s="227">
        <f>C18+C17+C15</f>
        <v>70</v>
      </c>
      <c r="D19" s="321"/>
      <c r="E19" s="226"/>
      <c r="F19" s="227">
        <f>F18+F17+F15</f>
        <v>0</v>
      </c>
      <c r="G19" s="321"/>
      <c r="H19" s="226"/>
      <c r="I19" s="227">
        <f>I18+I17+I15</f>
        <v>0</v>
      </c>
      <c r="J19" s="321"/>
      <c r="K19" s="226"/>
      <c r="L19" s="227">
        <f>L18+L17+L15</f>
        <v>0</v>
      </c>
      <c r="M19" s="321"/>
      <c r="N19" s="322"/>
      <c r="O19" s="321"/>
      <c r="P19" s="226"/>
      <c r="Q19" s="227">
        <f>Q18+Q17+Q15</f>
        <v>70</v>
      </c>
      <c r="R19" s="323"/>
      <c r="S19" s="302" t="s">
        <v>104</v>
      </c>
      <c r="T19" s="295"/>
    </row>
    <row r="20" spans="1:21">
      <c r="A20" s="295"/>
      <c r="B20" s="292"/>
      <c r="C20" s="292"/>
      <c r="D20" s="292"/>
      <c r="E20" s="292"/>
      <c r="F20" s="292"/>
      <c r="G20" s="292"/>
      <c r="H20" s="292"/>
      <c r="I20" s="292"/>
      <c r="J20" s="292"/>
      <c r="K20" s="292"/>
      <c r="L20" s="292"/>
      <c r="M20" s="292"/>
      <c r="N20" s="292"/>
      <c r="O20" s="292"/>
      <c r="P20" s="292"/>
      <c r="Q20" s="292"/>
      <c r="R20" s="292"/>
      <c r="S20" s="326" t="s">
        <v>105</v>
      </c>
      <c r="T20" s="295"/>
    </row>
    <row r="21" spans="1:21" s="295" customFormat="1">
      <c r="A21" s="295" t="s">
        <v>180</v>
      </c>
      <c r="B21" s="292"/>
      <c r="C21" s="292"/>
      <c r="D21" s="292"/>
      <c r="E21" s="292"/>
      <c r="F21" s="292"/>
      <c r="G21" s="292"/>
      <c r="H21" s="292"/>
      <c r="I21" s="292"/>
      <c r="J21" s="292"/>
      <c r="K21" s="292"/>
      <c r="L21" s="292"/>
      <c r="M21" s="292"/>
      <c r="N21" s="292"/>
      <c r="O21" s="292"/>
      <c r="P21" s="292"/>
      <c r="Q21" s="292"/>
      <c r="R21" s="292"/>
      <c r="S21" s="292"/>
      <c r="T21" s="292"/>
      <c r="U21" s="292"/>
    </row>
  </sheetData>
  <mergeCells count="16">
    <mergeCell ref="A6:R6"/>
    <mergeCell ref="A1:R1"/>
    <mergeCell ref="A2:R2"/>
    <mergeCell ref="A3:R3"/>
    <mergeCell ref="A4:R4"/>
    <mergeCell ref="A5:R5"/>
    <mergeCell ref="A7:R7"/>
    <mergeCell ref="A8:R8"/>
    <mergeCell ref="A9:A11"/>
    <mergeCell ref="B9:D10"/>
    <mergeCell ref="E9:G10"/>
    <mergeCell ref="H9:J10"/>
    <mergeCell ref="K9:M10"/>
    <mergeCell ref="N9:N10"/>
    <mergeCell ref="O9:O10"/>
    <mergeCell ref="P9:R10"/>
  </mergeCells>
  <pageMargins left="0.75" right="0.75" top="1" bottom="1" header="0.5" footer="0.5"/>
  <pageSetup scale="62" orientation="landscape" r:id="rId1"/>
  <headerFooter alignWithMargins="0">
    <oddFooter>&amp;C&amp;"Times New Roman,Regular"Exhibit G:  Crosswalk of 2012 Availability</oddFooter>
  </headerFooter>
</worksheet>
</file>

<file path=xl/worksheets/sheet6.xml><?xml version="1.0" encoding="utf-8"?>
<worksheet xmlns="http://schemas.openxmlformats.org/spreadsheetml/2006/main" xmlns:r="http://schemas.openxmlformats.org/officeDocument/2006/relationships">
  <sheetPr>
    <pageSetUpPr fitToPage="1"/>
  </sheetPr>
  <dimension ref="A1:N30"/>
  <sheetViews>
    <sheetView zoomScaleNormal="100" zoomScaleSheetLayoutView="75" workbookViewId="0">
      <pane xSplit="1" ySplit="11" topLeftCell="B12" activePane="bottomRight" state="frozen"/>
      <selection activeCell="E32" sqref="E32"/>
      <selection pane="topRight" activeCell="E32" sqref="E32"/>
      <selection pane="bottomLeft" activeCell="E32" sqref="E32"/>
      <selection pane="bottomRight" activeCell="E32" sqref="E32"/>
    </sheetView>
  </sheetViews>
  <sheetFormatPr defaultRowHeight="15"/>
  <cols>
    <col min="1" max="1" width="30.44140625" style="334" customWidth="1"/>
    <col min="2" max="2" width="10.77734375" style="334" customWidth="1"/>
    <col min="3" max="3" width="12.6640625" style="334" customWidth="1"/>
    <col min="4" max="4" width="10.88671875" style="334" customWidth="1"/>
    <col min="5" max="5" width="12.5546875" style="334" customWidth="1"/>
    <col min="6" max="6" width="9.77734375" style="334" customWidth="1"/>
    <col min="7" max="7" width="12" style="334" customWidth="1"/>
    <col min="8" max="9" width="9.77734375" style="334" customWidth="1"/>
    <col min="10" max="10" width="10.33203125" style="334" customWidth="1"/>
    <col min="11" max="11" width="13" style="334" customWidth="1"/>
    <col min="12" max="12" width="1.109375" style="333" customWidth="1"/>
    <col min="13" max="16384" width="8.88671875" style="334"/>
  </cols>
  <sheetData>
    <row r="1" spans="1:12" ht="20.25">
      <c r="A1" s="484" t="s">
        <v>195</v>
      </c>
      <c r="B1" s="554"/>
      <c r="C1" s="554"/>
      <c r="D1" s="554"/>
      <c r="E1" s="554"/>
      <c r="F1" s="554"/>
      <c r="G1" s="554"/>
      <c r="H1" s="554"/>
      <c r="I1" s="554"/>
      <c r="J1" s="554"/>
      <c r="K1" s="554"/>
      <c r="L1" s="333" t="s">
        <v>104</v>
      </c>
    </row>
    <row r="2" spans="1:12" ht="20.25">
      <c r="A2" s="555"/>
      <c r="B2" s="555"/>
      <c r="C2" s="555"/>
      <c r="D2" s="555"/>
      <c r="E2" s="555"/>
      <c r="F2" s="555"/>
      <c r="G2" s="555"/>
      <c r="H2" s="555"/>
      <c r="I2" s="555"/>
      <c r="J2" s="555"/>
      <c r="K2" s="556"/>
      <c r="L2" s="333" t="s">
        <v>104</v>
      </c>
    </row>
    <row r="3" spans="1:12" ht="12.6" customHeight="1">
      <c r="A3" s="555"/>
      <c r="B3" s="555"/>
      <c r="C3" s="555"/>
      <c r="D3" s="555"/>
      <c r="E3" s="555"/>
      <c r="F3" s="555"/>
      <c r="G3" s="555"/>
      <c r="H3" s="555"/>
      <c r="I3" s="555"/>
      <c r="J3" s="555"/>
      <c r="K3" s="556"/>
      <c r="L3" s="333" t="s">
        <v>104</v>
      </c>
    </row>
    <row r="4" spans="1:12" ht="18.75">
      <c r="A4" s="557" t="s">
        <v>20</v>
      </c>
      <c r="B4" s="553"/>
      <c r="C4" s="553"/>
      <c r="D4" s="553"/>
      <c r="E4" s="553"/>
      <c r="F4" s="553"/>
      <c r="G4" s="553"/>
      <c r="H4" s="553"/>
      <c r="I4" s="553"/>
      <c r="J4" s="553"/>
      <c r="K4" s="553"/>
      <c r="L4" s="333" t="s">
        <v>104</v>
      </c>
    </row>
    <row r="5" spans="1:12" ht="16.5">
      <c r="A5" s="558" t="str">
        <f>'B. Summary of Requirements '!67:67</f>
        <v>Office on Violence Against Women</v>
      </c>
      <c r="B5" s="553"/>
      <c r="C5" s="553"/>
      <c r="D5" s="553"/>
      <c r="E5" s="553"/>
      <c r="F5" s="553"/>
      <c r="G5" s="553"/>
      <c r="H5" s="553"/>
      <c r="I5" s="553"/>
      <c r="J5" s="553"/>
      <c r="K5" s="553"/>
      <c r="L5" s="333" t="s">
        <v>104</v>
      </c>
    </row>
    <row r="6" spans="1:12" ht="16.5">
      <c r="A6" s="552" t="str">
        <f>+'[2]B. Summary of Requirements '!A6</f>
        <v>Salaries and Expenses</v>
      </c>
      <c r="B6" s="553"/>
      <c r="C6" s="553"/>
      <c r="D6" s="553"/>
      <c r="E6" s="553"/>
      <c r="F6" s="553"/>
      <c r="G6" s="553"/>
      <c r="H6" s="553"/>
      <c r="I6" s="553"/>
      <c r="J6" s="553"/>
      <c r="K6" s="553"/>
      <c r="L6" s="333" t="s">
        <v>104</v>
      </c>
    </row>
    <row r="7" spans="1:12" ht="15.75">
      <c r="A7" s="535"/>
      <c r="B7" s="535"/>
      <c r="C7" s="535"/>
      <c r="D7" s="535"/>
      <c r="E7" s="535"/>
      <c r="F7" s="535"/>
      <c r="G7" s="535"/>
      <c r="H7" s="535"/>
      <c r="I7" s="535"/>
      <c r="J7" s="535"/>
      <c r="K7" s="535"/>
      <c r="L7" s="333" t="s">
        <v>104</v>
      </c>
    </row>
    <row r="8" spans="1:12">
      <c r="A8" s="536"/>
      <c r="B8" s="536"/>
      <c r="C8" s="536"/>
      <c r="D8" s="536"/>
      <c r="E8" s="536"/>
      <c r="F8" s="536"/>
      <c r="G8" s="536"/>
      <c r="H8" s="536"/>
      <c r="I8" s="536"/>
      <c r="J8" s="536"/>
      <c r="K8" s="536"/>
      <c r="L8" s="333" t="s">
        <v>104</v>
      </c>
    </row>
    <row r="9" spans="1:12" ht="40.5" customHeight="1">
      <c r="A9" s="537" t="s">
        <v>21</v>
      </c>
      <c r="B9" s="540" t="s">
        <v>187</v>
      </c>
      <c r="C9" s="541"/>
      <c r="D9" s="540" t="s">
        <v>181</v>
      </c>
      <c r="E9" s="541"/>
      <c r="F9" s="542" t="s">
        <v>118</v>
      </c>
      <c r="G9" s="543"/>
      <c r="H9" s="543"/>
      <c r="I9" s="543"/>
      <c r="J9" s="543"/>
      <c r="K9" s="544"/>
      <c r="L9" s="333" t="s">
        <v>104</v>
      </c>
    </row>
    <row r="10" spans="1:12">
      <c r="A10" s="538"/>
      <c r="B10" s="545" t="s">
        <v>182</v>
      </c>
      <c r="C10" s="545" t="s">
        <v>183</v>
      </c>
      <c r="D10" s="545" t="s">
        <v>182</v>
      </c>
      <c r="E10" s="545" t="s">
        <v>183</v>
      </c>
      <c r="F10" s="533" t="s">
        <v>98</v>
      </c>
      <c r="G10" s="548" t="s">
        <v>184</v>
      </c>
      <c r="H10" s="548" t="s">
        <v>185</v>
      </c>
      <c r="I10" s="548" t="s">
        <v>186</v>
      </c>
      <c r="J10" s="550" t="s">
        <v>182</v>
      </c>
      <c r="K10" s="533" t="s">
        <v>183</v>
      </c>
      <c r="L10" s="333" t="s">
        <v>104</v>
      </c>
    </row>
    <row r="11" spans="1:12" ht="27" customHeight="1">
      <c r="A11" s="539"/>
      <c r="B11" s="546"/>
      <c r="C11" s="546"/>
      <c r="D11" s="546"/>
      <c r="E11" s="546"/>
      <c r="F11" s="547"/>
      <c r="G11" s="549"/>
      <c r="H11" s="549"/>
      <c r="I11" s="549"/>
      <c r="J11" s="551"/>
      <c r="K11" s="534"/>
      <c r="L11" s="333" t="s">
        <v>104</v>
      </c>
    </row>
    <row r="12" spans="1:12">
      <c r="A12" s="263" t="s">
        <v>9</v>
      </c>
      <c r="B12" s="335">
        <v>51</v>
      </c>
      <c r="C12" s="335"/>
      <c r="D12" s="335">
        <v>51</v>
      </c>
      <c r="E12" s="335"/>
      <c r="F12" s="335"/>
      <c r="G12" s="335">
        <v>0</v>
      </c>
      <c r="H12" s="335"/>
      <c r="I12" s="335">
        <v>0</v>
      </c>
      <c r="J12" s="335">
        <v>51</v>
      </c>
      <c r="K12" s="336"/>
      <c r="L12" s="333" t="s">
        <v>104</v>
      </c>
    </row>
    <row r="13" spans="1:12">
      <c r="A13" s="264" t="s">
        <v>2</v>
      </c>
      <c r="B13" s="337">
        <v>1</v>
      </c>
      <c r="C13" s="337"/>
      <c r="D13" s="337">
        <v>1</v>
      </c>
      <c r="E13" s="337"/>
      <c r="F13" s="337"/>
      <c r="G13" s="337">
        <v>0</v>
      </c>
      <c r="H13" s="337"/>
      <c r="I13" s="337">
        <v>0</v>
      </c>
      <c r="J13" s="337">
        <v>1</v>
      </c>
      <c r="K13" s="338"/>
      <c r="L13" s="333" t="s">
        <v>104</v>
      </c>
    </row>
    <row r="14" spans="1:12">
      <c r="A14" s="265" t="s">
        <v>110</v>
      </c>
      <c r="B14" s="339">
        <v>1</v>
      </c>
      <c r="C14" s="339"/>
      <c r="D14" s="339">
        <v>1</v>
      </c>
      <c r="E14" s="339"/>
      <c r="F14" s="339"/>
      <c r="G14" s="339">
        <v>0</v>
      </c>
      <c r="H14" s="339"/>
      <c r="I14" s="339">
        <v>0</v>
      </c>
      <c r="J14" s="339">
        <v>1</v>
      </c>
      <c r="K14" s="340"/>
      <c r="L14" s="333" t="s">
        <v>104</v>
      </c>
    </row>
    <row r="15" spans="1:12">
      <c r="A15" s="265" t="s">
        <v>6</v>
      </c>
      <c r="B15" s="339">
        <v>1</v>
      </c>
      <c r="C15" s="339"/>
      <c r="D15" s="339">
        <v>1</v>
      </c>
      <c r="E15" s="339"/>
      <c r="F15" s="339"/>
      <c r="G15" s="339">
        <v>0</v>
      </c>
      <c r="H15" s="339"/>
      <c r="I15" s="339">
        <v>0</v>
      </c>
      <c r="J15" s="339">
        <v>1</v>
      </c>
      <c r="K15" s="340"/>
      <c r="L15" s="333" t="s">
        <v>104</v>
      </c>
    </row>
    <row r="16" spans="1:12">
      <c r="A16" s="265" t="s">
        <v>8</v>
      </c>
      <c r="B16" s="339">
        <v>1</v>
      </c>
      <c r="C16" s="339"/>
      <c r="D16" s="339">
        <v>1</v>
      </c>
      <c r="E16" s="339"/>
      <c r="F16" s="339"/>
      <c r="G16" s="339">
        <v>0</v>
      </c>
      <c r="H16" s="339"/>
      <c r="I16" s="339">
        <v>0</v>
      </c>
      <c r="J16" s="339">
        <v>1</v>
      </c>
      <c r="K16" s="340"/>
      <c r="L16" s="333" t="s">
        <v>104</v>
      </c>
    </row>
    <row r="17" spans="1:14">
      <c r="A17" s="265" t="s">
        <v>10</v>
      </c>
      <c r="B17" s="339">
        <v>1</v>
      </c>
      <c r="C17" s="339"/>
      <c r="D17" s="339">
        <v>1</v>
      </c>
      <c r="E17" s="339"/>
      <c r="F17" s="339"/>
      <c r="G17" s="339">
        <v>0</v>
      </c>
      <c r="H17" s="339"/>
      <c r="I17" s="339">
        <v>0</v>
      </c>
      <c r="J17" s="339">
        <v>1</v>
      </c>
      <c r="K17" s="340"/>
      <c r="L17" s="333" t="s">
        <v>104</v>
      </c>
    </row>
    <row r="18" spans="1:14">
      <c r="A18" s="265" t="s">
        <v>5</v>
      </c>
      <c r="B18" s="339">
        <v>2</v>
      </c>
      <c r="C18" s="339"/>
      <c r="D18" s="339">
        <v>2</v>
      </c>
      <c r="E18" s="339"/>
      <c r="F18" s="339"/>
      <c r="G18" s="339">
        <v>0</v>
      </c>
      <c r="H18" s="339"/>
      <c r="I18" s="339">
        <v>0</v>
      </c>
      <c r="J18" s="339">
        <v>2</v>
      </c>
      <c r="K18" s="340"/>
      <c r="L18" s="333" t="s">
        <v>104</v>
      </c>
    </row>
    <row r="19" spans="1:14">
      <c r="A19" s="266" t="s">
        <v>4</v>
      </c>
      <c r="B19" s="339">
        <v>3</v>
      </c>
      <c r="C19" s="339"/>
      <c r="D19" s="339">
        <v>3</v>
      </c>
      <c r="E19" s="339"/>
      <c r="F19" s="339"/>
      <c r="G19" s="339">
        <v>0</v>
      </c>
      <c r="H19" s="339"/>
      <c r="I19" s="339">
        <v>0</v>
      </c>
      <c r="J19" s="339">
        <v>3</v>
      </c>
      <c r="K19" s="340"/>
      <c r="L19" s="333" t="s">
        <v>104</v>
      </c>
    </row>
    <row r="20" spans="1:14">
      <c r="A20" s="265" t="s">
        <v>3</v>
      </c>
      <c r="B20" s="339">
        <v>3</v>
      </c>
      <c r="C20" s="339"/>
      <c r="D20" s="339">
        <v>3</v>
      </c>
      <c r="E20" s="339"/>
      <c r="F20" s="339"/>
      <c r="G20" s="339">
        <v>0</v>
      </c>
      <c r="H20" s="339"/>
      <c r="I20" s="339">
        <v>0</v>
      </c>
      <c r="J20" s="339">
        <v>3</v>
      </c>
      <c r="K20" s="340"/>
      <c r="L20" s="333" t="s">
        <v>104</v>
      </c>
    </row>
    <row r="21" spans="1:14">
      <c r="A21" s="265" t="s">
        <v>7</v>
      </c>
      <c r="B21" s="339">
        <v>3</v>
      </c>
      <c r="C21" s="339"/>
      <c r="D21" s="339">
        <v>3</v>
      </c>
      <c r="E21" s="339"/>
      <c r="F21" s="339"/>
      <c r="G21" s="339">
        <v>0</v>
      </c>
      <c r="H21" s="339"/>
      <c r="I21" s="339">
        <v>0</v>
      </c>
      <c r="J21" s="339">
        <v>3</v>
      </c>
      <c r="K21" s="340"/>
      <c r="L21" s="333" t="s">
        <v>104</v>
      </c>
    </row>
    <row r="22" spans="1:14">
      <c r="A22" s="265" t="s">
        <v>0</v>
      </c>
      <c r="B22" s="339">
        <v>1</v>
      </c>
      <c r="C22" s="339"/>
      <c r="D22" s="339">
        <v>1</v>
      </c>
      <c r="E22" s="339"/>
      <c r="F22" s="339"/>
      <c r="G22" s="339">
        <v>0</v>
      </c>
      <c r="H22" s="339"/>
      <c r="I22" s="339">
        <v>0</v>
      </c>
      <c r="J22" s="339">
        <v>1</v>
      </c>
      <c r="K22" s="340"/>
      <c r="L22" s="333" t="s">
        <v>104</v>
      </c>
    </row>
    <row r="23" spans="1:14">
      <c r="A23" s="267" t="s">
        <v>1</v>
      </c>
      <c r="B23" s="339">
        <v>2</v>
      </c>
      <c r="C23" s="339"/>
      <c r="D23" s="339">
        <v>2</v>
      </c>
      <c r="E23" s="339"/>
      <c r="F23" s="339"/>
      <c r="G23" s="339">
        <v>0</v>
      </c>
      <c r="H23" s="339"/>
      <c r="I23" s="339">
        <v>0</v>
      </c>
      <c r="J23" s="339">
        <v>2</v>
      </c>
      <c r="K23" s="340"/>
      <c r="L23" s="333" t="s">
        <v>104</v>
      </c>
    </row>
    <row r="24" spans="1:14" ht="15.75" thickBot="1">
      <c r="A24" s="341" t="s">
        <v>15</v>
      </c>
      <c r="B24" s="342">
        <f t="shared" ref="B24:K24" si="0">SUM(B12:B23)</f>
        <v>70</v>
      </c>
      <c r="C24" s="343">
        <f t="shared" si="0"/>
        <v>0</v>
      </c>
      <c r="D24" s="344">
        <f t="shared" si="0"/>
        <v>70</v>
      </c>
      <c r="E24" s="343">
        <f t="shared" si="0"/>
        <v>0</v>
      </c>
      <c r="F24" s="344">
        <f t="shared" si="0"/>
        <v>0</v>
      </c>
      <c r="G24" s="343">
        <f t="shared" si="0"/>
        <v>0</v>
      </c>
      <c r="H24" s="344">
        <f t="shared" si="0"/>
        <v>0</v>
      </c>
      <c r="I24" s="343">
        <f t="shared" si="0"/>
        <v>0</v>
      </c>
      <c r="J24" s="344">
        <f t="shared" si="0"/>
        <v>70</v>
      </c>
      <c r="K24" s="343">
        <f t="shared" si="0"/>
        <v>0</v>
      </c>
      <c r="L24" s="345" t="s">
        <v>104</v>
      </c>
    </row>
    <row r="25" spans="1:14">
      <c r="A25" s="346" t="s">
        <v>75</v>
      </c>
      <c r="B25" s="347">
        <v>70</v>
      </c>
      <c r="C25" s="348"/>
      <c r="D25" s="347">
        <v>70</v>
      </c>
      <c r="E25" s="348"/>
      <c r="F25" s="347"/>
      <c r="G25" s="348"/>
      <c r="H25" s="347"/>
      <c r="I25" s="349">
        <f>G25+H25</f>
        <v>0</v>
      </c>
      <c r="J25" s="350">
        <f>D25+F25+I25</f>
        <v>70</v>
      </c>
      <c r="K25" s="349">
        <f>SUM(K13:K24)</f>
        <v>0</v>
      </c>
      <c r="N25" s="351"/>
    </row>
    <row r="26" spans="1:14">
      <c r="A26" s="352" t="s">
        <v>86</v>
      </c>
      <c r="B26" s="353"/>
      <c r="C26" s="354"/>
      <c r="D26" s="353"/>
      <c r="E26" s="354"/>
      <c r="F26" s="353"/>
      <c r="G26" s="354"/>
      <c r="H26" s="353"/>
      <c r="I26" s="355"/>
      <c r="J26" s="356"/>
      <c r="K26" s="355"/>
      <c r="L26" s="333" t="s">
        <v>104</v>
      </c>
    </row>
    <row r="27" spans="1:14">
      <c r="A27" s="357" t="s">
        <v>87</v>
      </c>
      <c r="B27" s="358"/>
      <c r="C27" s="359"/>
      <c r="D27" s="358"/>
      <c r="E27" s="359"/>
      <c r="F27" s="358"/>
      <c r="G27" s="359"/>
      <c r="H27" s="358"/>
      <c r="I27" s="360">
        <f>G27+H27</f>
        <v>0</v>
      </c>
      <c r="J27" s="361">
        <f>D27+F27+I27</f>
        <v>0</v>
      </c>
      <c r="K27" s="360"/>
      <c r="L27" s="333" t="s">
        <v>104</v>
      </c>
    </row>
    <row r="28" spans="1:14" s="365" customFormat="1">
      <c r="A28" s="362" t="s">
        <v>15</v>
      </c>
      <c r="B28" s="363">
        <f>SUM(B25:B27)</f>
        <v>70</v>
      </c>
      <c r="C28" s="364">
        <f t="shared" ref="C28:J28" si="1">SUM(C25:C27)</f>
        <v>0</v>
      </c>
      <c r="D28" s="363">
        <f t="shared" si="1"/>
        <v>70</v>
      </c>
      <c r="E28" s="364">
        <f t="shared" si="1"/>
        <v>0</v>
      </c>
      <c r="F28" s="363">
        <f t="shared" si="1"/>
        <v>0</v>
      </c>
      <c r="G28" s="364">
        <f t="shared" si="1"/>
        <v>0</v>
      </c>
      <c r="H28" s="363">
        <f t="shared" si="1"/>
        <v>0</v>
      </c>
      <c r="I28" s="364">
        <f>SUM(I25:I27)</f>
        <v>0</v>
      </c>
      <c r="J28" s="363">
        <f t="shared" si="1"/>
        <v>70</v>
      </c>
      <c r="K28" s="364">
        <f>SUM(K25:K27)</f>
        <v>0</v>
      </c>
      <c r="L28" s="333" t="s">
        <v>105</v>
      </c>
    </row>
    <row r="30" spans="1:14">
      <c r="A30" s="351"/>
      <c r="K30" s="366"/>
    </row>
  </sheetData>
  <mergeCells count="22">
    <mergeCell ref="A6:K6"/>
    <mergeCell ref="A1:K1"/>
    <mergeCell ref="A2:K2"/>
    <mergeCell ref="A3:K3"/>
    <mergeCell ref="A4:K4"/>
    <mergeCell ref="A5:K5"/>
    <mergeCell ref="K10:K11"/>
    <mergeCell ref="A7:K7"/>
    <mergeCell ref="A8:K8"/>
    <mergeCell ref="A9:A11"/>
    <mergeCell ref="B9:C9"/>
    <mergeCell ref="D9:E9"/>
    <mergeCell ref="F9:K9"/>
    <mergeCell ref="B10:B11"/>
    <mergeCell ref="C10:C11"/>
    <mergeCell ref="D10:D11"/>
    <mergeCell ref="E10:E11"/>
    <mergeCell ref="F10:F11"/>
    <mergeCell ref="G10:G11"/>
    <mergeCell ref="H10:H11"/>
    <mergeCell ref="I10:I11"/>
    <mergeCell ref="J10:J11"/>
  </mergeCells>
  <printOptions horizontalCentered="1"/>
  <pageMargins left="0.75" right="0.75" top="1" bottom="1" header="0.5" footer="0.5"/>
  <pageSetup scale="71" orientation="landscape" r:id="rId1"/>
  <headerFooter alignWithMargins="0">
    <oddFooter>&amp;C&amp;"Times New Roman,Regular"Exhibit I - Detail of Permanent Positions by Category</oddFooter>
  </headerFooter>
</worksheet>
</file>

<file path=xl/worksheets/sheet7.xml><?xml version="1.0" encoding="utf-8"?>
<worksheet xmlns="http://schemas.openxmlformats.org/spreadsheetml/2006/main" xmlns:r="http://schemas.openxmlformats.org/officeDocument/2006/relationships">
  <sheetPr enableFormatConditionsCalculation="0">
    <tabColor indexed="9"/>
  </sheetPr>
  <dimension ref="A1:Y30"/>
  <sheetViews>
    <sheetView view="pageBreakPreview" zoomScale="60" zoomScaleNormal="80" workbookViewId="0">
      <pane xSplit="2" ySplit="11" topLeftCell="C12" activePane="bottomRight" state="frozen"/>
      <selection activeCell="E32" sqref="E32"/>
      <selection pane="topRight" activeCell="E32" sqref="E32"/>
      <selection pane="bottomLeft" activeCell="E32" sqref="E32"/>
      <selection pane="bottomRight" activeCell="E32" sqref="E32"/>
    </sheetView>
  </sheetViews>
  <sheetFormatPr defaultRowHeight="15"/>
  <cols>
    <col min="1" max="1" width="1.44140625" customWidth="1"/>
    <col min="2" max="2" width="60.88671875" customWidth="1"/>
    <col min="3" max="3" width="6.21875" customWidth="1"/>
    <col min="4" max="4" width="10.6640625" customWidth="1"/>
    <col min="5" max="8" width="0" hidden="1" customWidth="1"/>
    <col min="9" max="9" width="7" customWidth="1"/>
    <col min="10" max="10" width="10.21875" customWidth="1"/>
  </cols>
  <sheetData>
    <row r="1" spans="1:12" ht="20.25">
      <c r="A1" s="20" t="s">
        <v>196</v>
      </c>
      <c r="B1" s="72"/>
      <c r="C1" s="16"/>
      <c r="D1" s="16"/>
      <c r="E1" s="16"/>
      <c r="F1" s="16"/>
      <c r="G1" s="16"/>
      <c r="H1" s="16"/>
      <c r="I1" s="16"/>
      <c r="J1" s="19"/>
      <c r="K1" s="172" t="s">
        <v>104</v>
      </c>
    </row>
    <row r="2" spans="1:12" ht="13.15" customHeight="1">
      <c r="A2" s="20"/>
      <c r="B2" s="16"/>
      <c r="C2" s="16"/>
      <c r="D2" s="16"/>
      <c r="E2" s="16"/>
      <c r="F2" s="16"/>
      <c r="G2" s="16"/>
      <c r="H2" s="16"/>
      <c r="I2" s="16"/>
      <c r="J2" s="19"/>
      <c r="K2" s="172" t="s">
        <v>104</v>
      </c>
    </row>
    <row r="3" spans="1:12" ht="18.75">
      <c r="A3" s="15"/>
      <c r="B3" s="7" t="s">
        <v>90</v>
      </c>
      <c r="C3" s="17"/>
      <c r="D3" s="17"/>
      <c r="E3" s="17"/>
      <c r="F3" s="17"/>
      <c r="G3" s="17"/>
      <c r="H3" s="17"/>
      <c r="I3" s="17"/>
      <c r="J3" s="73"/>
      <c r="K3" s="172" t="s">
        <v>104</v>
      </c>
    </row>
    <row r="4" spans="1:12" ht="18.75">
      <c r="A4" s="22"/>
      <c r="B4" s="559" t="s">
        <v>204</v>
      </c>
      <c r="C4" s="559"/>
      <c r="D4" s="559"/>
      <c r="E4" s="559"/>
      <c r="F4" s="559"/>
      <c r="G4" s="559"/>
      <c r="H4" s="559"/>
      <c r="I4" s="559"/>
      <c r="J4" s="559"/>
      <c r="K4" s="393"/>
      <c r="L4" s="393"/>
    </row>
    <row r="5" spans="1:12" ht="18.75">
      <c r="A5" s="15"/>
      <c r="B5" s="560" t="s">
        <v>68</v>
      </c>
      <c r="C5" s="560"/>
      <c r="D5" s="560"/>
      <c r="E5" s="560"/>
      <c r="F5" s="560"/>
      <c r="G5" s="560"/>
      <c r="H5" s="560"/>
      <c r="I5" s="560"/>
      <c r="J5" s="560"/>
      <c r="K5" s="393"/>
      <c r="L5" s="393"/>
    </row>
    <row r="6" spans="1:12" ht="15.75">
      <c r="A6" s="15"/>
      <c r="B6" s="21" t="s">
        <v>67</v>
      </c>
      <c r="C6" s="17"/>
      <c r="D6" s="17"/>
      <c r="E6" s="17"/>
      <c r="F6" s="17"/>
      <c r="G6" s="17"/>
      <c r="H6" s="17"/>
      <c r="I6" s="17"/>
      <c r="J6" s="73"/>
      <c r="K6" s="172" t="s">
        <v>104</v>
      </c>
    </row>
    <row r="7" spans="1:12" ht="15.75">
      <c r="A7" s="15"/>
      <c r="B7" s="17"/>
      <c r="C7" s="18"/>
      <c r="D7" s="73"/>
      <c r="E7" s="73"/>
      <c r="F7" s="73"/>
      <c r="G7" s="73"/>
      <c r="H7" s="73"/>
      <c r="I7" s="17"/>
      <c r="J7" s="74"/>
      <c r="K7" s="172" t="s">
        <v>104</v>
      </c>
    </row>
    <row r="8" spans="1:12" ht="39">
      <c r="A8" s="15"/>
      <c r="B8" s="23"/>
      <c r="C8" s="150" t="s">
        <v>102</v>
      </c>
      <c r="D8" s="75"/>
      <c r="E8" s="71"/>
      <c r="F8" s="71"/>
      <c r="G8" s="71"/>
      <c r="H8" s="71"/>
      <c r="I8" s="23"/>
      <c r="J8" s="83"/>
      <c r="K8" s="172" t="s">
        <v>104</v>
      </c>
    </row>
    <row r="9" spans="1:12" ht="15.75">
      <c r="A9" s="15"/>
      <c r="B9" s="24"/>
      <c r="C9" s="145"/>
      <c r="D9" s="147"/>
      <c r="E9" s="147"/>
      <c r="F9" s="147"/>
      <c r="G9" s="147"/>
      <c r="H9" s="147"/>
      <c r="I9" s="152" t="s">
        <v>22</v>
      </c>
      <c r="J9" s="153"/>
      <c r="K9" s="172" t="s">
        <v>104</v>
      </c>
    </row>
    <row r="10" spans="1:12" ht="15.75">
      <c r="A10" s="15"/>
      <c r="B10" s="24"/>
      <c r="C10" s="152" t="s">
        <v>91</v>
      </c>
      <c r="D10" s="151"/>
      <c r="E10" s="151" t="s">
        <v>92</v>
      </c>
      <c r="F10" s="151"/>
      <c r="G10" s="151" t="s">
        <v>93</v>
      </c>
      <c r="H10" s="151"/>
      <c r="I10" s="152" t="s">
        <v>94</v>
      </c>
      <c r="J10" s="153"/>
      <c r="K10" s="172" t="s">
        <v>104</v>
      </c>
    </row>
    <row r="11" spans="1:12" ht="16.5" thickBot="1">
      <c r="A11" s="15"/>
      <c r="B11" s="60" t="s">
        <v>66</v>
      </c>
      <c r="C11" s="154" t="s">
        <v>81</v>
      </c>
      <c r="D11" s="155" t="s">
        <v>65</v>
      </c>
      <c r="E11" s="156" t="s">
        <v>81</v>
      </c>
      <c r="F11" s="155" t="s">
        <v>65</v>
      </c>
      <c r="G11" s="156" t="s">
        <v>81</v>
      </c>
      <c r="H11" s="155" t="s">
        <v>65</v>
      </c>
      <c r="I11" s="154" t="s">
        <v>81</v>
      </c>
      <c r="J11" s="157" t="s">
        <v>65</v>
      </c>
      <c r="K11" s="172" t="s">
        <v>104</v>
      </c>
    </row>
    <row r="12" spans="1:12" ht="15.75" hidden="1">
      <c r="A12" s="15"/>
      <c r="B12" s="25"/>
      <c r="C12" s="24"/>
      <c r="D12" s="76"/>
      <c r="E12" s="26"/>
      <c r="F12" s="76"/>
      <c r="G12" s="26"/>
      <c r="H12" s="26"/>
      <c r="I12" s="97"/>
      <c r="J12" s="96"/>
      <c r="K12" s="172" t="s">
        <v>104</v>
      </c>
    </row>
    <row r="13" spans="1:12" ht="15.75" hidden="1">
      <c r="A13" s="15"/>
      <c r="B13" s="117" t="s">
        <v>46</v>
      </c>
      <c r="C13" s="123">
        <v>0</v>
      </c>
      <c r="D13" s="124">
        <v>0</v>
      </c>
      <c r="E13" s="125">
        <v>0</v>
      </c>
      <c r="F13" s="126">
        <v>0</v>
      </c>
      <c r="G13" s="125">
        <v>0</v>
      </c>
      <c r="H13" s="125">
        <v>0</v>
      </c>
      <c r="I13" s="127">
        <f>+C13</f>
        <v>0</v>
      </c>
      <c r="J13" s="128">
        <f>+D13</f>
        <v>0</v>
      </c>
      <c r="K13" s="172" t="s">
        <v>104</v>
      </c>
    </row>
    <row r="14" spans="1:12" ht="15.75" hidden="1">
      <c r="A14" s="15"/>
      <c r="B14" s="117" t="s">
        <v>47</v>
      </c>
      <c r="C14" s="123"/>
      <c r="D14" s="124"/>
      <c r="E14" s="125">
        <v>0</v>
      </c>
      <c r="F14" s="126">
        <v>0</v>
      </c>
      <c r="G14" s="125">
        <v>0</v>
      </c>
      <c r="H14" s="125">
        <v>0</v>
      </c>
      <c r="I14" s="127">
        <f>+C14</f>
        <v>0</v>
      </c>
      <c r="J14" s="128">
        <f>+D14</f>
        <v>0</v>
      </c>
      <c r="K14" s="172" t="s">
        <v>104</v>
      </c>
    </row>
    <row r="15" spans="1:12" ht="15.75" hidden="1">
      <c r="A15" s="15"/>
      <c r="B15" s="120" t="s">
        <v>120</v>
      </c>
      <c r="C15" s="279">
        <v>0</v>
      </c>
      <c r="D15" s="124">
        <v>0</v>
      </c>
      <c r="E15" s="123"/>
      <c r="F15" s="124"/>
      <c r="G15" s="123"/>
      <c r="H15" s="124"/>
      <c r="I15" s="279">
        <v>0</v>
      </c>
      <c r="J15" s="281">
        <f>+D15+F15+H15</f>
        <v>0</v>
      </c>
      <c r="K15" s="172" t="s">
        <v>104</v>
      </c>
    </row>
    <row r="16" spans="1:12" ht="15.75" hidden="1">
      <c r="A16" s="15"/>
      <c r="B16" s="118" t="s">
        <v>95</v>
      </c>
      <c r="C16" s="280">
        <v>0</v>
      </c>
      <c r="D16" s="283">
        <v>0</v>
      </c>
      <c r="E16" s="132">
        <v>0</v>
      </c>
      <c r="F16" s="129">
        <v>0</v>
      </c>
      <c r="G16" s="132">
        <v>0</v>
      </c>
      <c r="H16" s="129">
        <v>0</v>
      </c>
      <c r="I16" s="280">
        <v>0</v>
      </c>
      <c r="J16" s="282">
        <f>+D16</f>
        <v>0</v>
      </c>
      <c r="K16" s="172" t="s">
        <v>104</v>
      </c>
    </row>
    <row r="17" spans="1:25" ht="15.75" hidden="1">
      <c r="A17" s="15"/>
      <c r="B17" s="119"/>
      <c r="C17" s="9"/>
      <c r="D17" s="133"/>
      <c r="E17" s="9"/>
      <c r="F17" s="133"/>
      <c r="G17" s="9"/>
      <c r="H17" s="133"/>
      <c r="I17" s="9"/>
      <c r="J17" s="134"/>
      <c r="K17" s="172" t="s">
        <v>104</v>
      </c>
    </row>
    <row r="18" spans="1:25" ht="15.75" hidden="1">
      <c r="A18" s="15"/>
      <c r="B18" s="149"/>
      <c r="C18" s="9"/>
      <c r="D18" s="135"/>
      <c r="E18" s="9"/>
      <c r="F18" s="135"/>
      <c r="G18" s="9"/>
      <c r="H18" s="135"/>
      <c r="I18" s="9"/>
      <c r="J18" s="136"/>
      <c r="K18" s="172" t="s">
        <v>104</v>
      </c>
    </row>
    <row r="19" spans="1:25" ht="15.75" hidden="1">
      <c r="A19" s="15"/>
      <c r="B19" s="121" t="s">
        <v>96</v>
      </c>
      <c r="C19" s="137">
        <f>SUM(C15:C18)</f>
        <v>0</v>
      </c>
      <c r="D19" s="138">
        <f>SUM(D15:D18)</f>
        <v>0</v>
      </c>
      <c r="E19" s="137">
        <f>SUM(E15:E16)</f>
        <v>0</v>
      </c>
      <c r="F19" s="138">
        <f>SUM(F15:F16)</f>
        <v>0</v>
      </c>
      <c r="G19" s="137">
        <f>SUM(G15:G16)</f>
        <v>0</v>
      </c>
      <c r="H19" s="138">
        <f>SUM(H15:H16)</f>
        <v>0</v>
      </c>
      <c r="I19" s="137">
        <f>SUM(I15:I18)</f>
        <v>0</v>
      </c>
      <c r="J19" s="139">
        <f>SUM(J15:J18)</f>
        <v>0</v>
      </c>
      <c r="K19" s="172" t="s">
        <v>104</v>
      </c>
    </row>
    <row r="20" spans="1:25" ht="15.75">
      <c r="A20" s="15"/>
      <c r="B20" s="119"/>
      <c r="C20" s="140"/>
      <c r="D20" s="141"/>
      <c r="E20" s="142"/>
      <c r="F20" s="135"/>
      <c r="G20" s="142"/>
      <c r="H20" s="142"/>
      <c r="I20" s="140"/>
      <c r="J20" s="143"/>
      <c r="K20" s="172" t="s">
        <v>104</v>
      </c>
    </row>
    <row r="21" spans="1:25" ht="15.75">
      <c r="A21" s="15"/>
      <c r="B21" s="117" t="s">
        <v>48</v>
      </c>
      <c r="C21" s="279">
        <v>0</v>
      </c>
      <c r="D21" s="284">
        <f>45+19+14+38+33</f>
        <v>149</v>
      </c>
      <c r="E21" s="285">
        <v>0</v>
      </c>
      <c r="F21" s="286">
        <v>0</v>
      </c>
      <c r="G21" s="285">
        <v>0</v>
      </c>
      <c r="H21" s="285">
        <v>0</v>
      </c>
      <c r="I21" s="279">
        <f>+C21</f>
        <v>0</v>
      </c>
      <c r="J21" s="287">
        <f>+D21</f>
        <v>149</v>
      </c>
      <c r="K21" s="172" t="s">
        <v>104</v>
      </c>
    </row>
    <row r="22" spans="1:25" ht="15.75">
      <c r="A22" s="15"/>
      <c r="B22" s="117" t="s">
        <v>50</v>
      </c>
      <c r="C22" s="279">
        <v>0</v>
      </c>
      <c r="D22" s="288">
        <v>434</v>
      </c>
      <c r="E22" s="285">
        <v>0</v>
      </c>
      <c r="F22" s="286">
        <v>0</v>
      </c>
      <c r="G22" s="285">
        <v>0</v>
      </c>
      <c r="H22" s="285">
        <v>0</v>
      </c>
      <c r="I22" s="279">
        <f t="shared" ref="I22:I25" si="0">+C22</f>
        <v>0</v>
      </c>
      <c r="J22" s="287">
        <f t="shared" ref="J22:J25" si="1">+D22</f>
        <v>434</v>
      </c>
      <c r="K22" s="172" t="s">
        <v>104</v>
      </c>
    </row>
    <row r="23" spans="1:25" ht="15.75">
      <c r="A23" s="15"/>
      <c r="B23" s="117" t="s">
        <v>51</v>
      </c>
      <c r="C23" s="279">
        <v>0</v>
      </c>
      <c r="D23" s="288">
        <v>0</v>
      </c>
      <c r="E23" s="285">
        <v>0</v>
      </c>
      <c r="F23" s="286">
        <v>0</v>
      </c>
      <c r="G23" s="285">
        <v>0</v>
      </c>
      <c r="H23" s="285">
        <v>0</v>
      </c>
      <c r="I23" s="279">
        <f t="shared" si="0"/>
        <v>0</v>
      </c>
      <c r="J23" s="287">
        <f t="shared" si="1"/>
        <v>0</v>
      </c>
      <c r="K23" s="172" t="s">
        <v>104</v>
      </c>
    </row>
    <row r="24" spans="1:25" ht="15.75">
      <c r="A24" s="15"/>
      <c r="B24" s="117" t="s">
        <v>52</v>
      </c>
      <c r="C24" s="279">
        <v>0</v>
      </c>
      <c r="D24" s="288">
        <v>13</v>
      </c>
      <c r="E24" s="285">
        <v>0</v>
      </c>
      <c r="F24" s="286">
        <v>0</v>
      </c>
      <c r="G24" s="285">
        <v>0</v>
      </c>
      <c r="H24" s="285">
        <v>0</v>
      </c>
      <c r="I24" s="279">
        <f t="shared" si="0"/>
        <v>0</v>
      </c>
      <c r="J24" s="287">
        <f t="shared" si="1"/>
        <v>13</v>
      </c>
      <c r="K24" s="172" t="s">
        <v>104</v>
      </c>
    </row>
    <row r="25" spans="1:25" ht="15.75">
      <c r="A25" s="15"/>
      <c r="B25" s="117" t="s">
        <v>49</v>
      </c>
      <c r="C25" s="279">
        <v>0</v>
      </c>
      <c r="D25" s="288">
        <v>0</v>
      </c>
      <c r="E25" s="285">
        <v>0</v>
      </c>
      <c r="F25" s="286">
        <v>0</v>
      </c>
      <c r="G25" s="285">
        <v>0</v>
      </c>
      <c r="H25" s="285">
        <v>0</v>
      </c>
      <c r="I25" s="279">
        <f t="shared" si="0"/>
        <v>0</v>
      </c>
      <c r="J25" s="287">
        <f t="shared" si="1"/>
        <v>0</v>
      </c>
      <c r="K25" s="172" t="s">
        <v>104</v>
      </c>
    </row>
    <row r="26" spans="1:25" ht="15.75">
      <c r="A26" s="15"/>
      <c r="B26" s="119"/>
      <c r="C26" s="130"/>
      <c r="D26" s="133"/>
      <c r="E26" s="144"/>
      <c r="F26" s="133"/>
      <c r="G26" s="144"/>
      <c r="H26" s="144"/>
      <c r="I26" s="130"/>
      <c r="J26" s="131"/>
      <c r="K26" s="172" t="s">
        <v>104</v>
      </c>
    </row>
    <row r="27" spans="1:25" ht="15.75">
      <c r="A27" s="15"/>
      <c r="B27" s="122"/>
      <c r="C27" s="145"/>
      <c r="D27" s="146"/>
      <c r="E27" s="147"/>
      <c r="F27" s="146"/>
      <c r="G27" s="147"/>
      <c r="H27" s="147"/>
      <c r="I27" s="145"/>
      <c r="J27" s="148"/>
      <c r="K27" s="172" t="s">
        <v>104</v>
      </c>
    </row>
    <row r="28" spans="1:25" ht="16.5" thickBot="1">
      <c r="A28" s="15"/>
      <c r="B28" s="78" t="s">
        <v>119</v>
      </c>
      <c r="C28" s="79">
        <f t="shared" ref="C28:I28" si="2">SUM(C19:C25)</f>
        <v>0</v>
      </c>
      <c r="D28" s="158">
        <f t="shared" si="2"/>
        <v>596</v>
      </c>
      <c r="E28" s="81">
        <f t="shared" si="2"/>
        <v>0</v>
      </c>
      <c r="F28" s="80">
        <f t="shared" si="2"/>
        <v>0</v>
      </c>
      <c r="G28" s="81">
        <f t="shared" si="2"/>
        <v>0</v>
      </c>
      <c r="H28" s="82">
        <f t="shared" si="2"/>
        <v>0</v>
      </c>
      <c r="I28" s="79">
        <f t="shared" si="2"/>
        <v>0</v>
      </c>
      <c r="J28" s="171">
        <f>D28+F28-H28</f>
        <v>596</v>
      </c>
      <c r="K28" s="172" t="s">
        <v>105</v>
      </c>
    </row>
    <row r="29" spans="1:25" ht="10.5" customHeight="1">
      <c r="A29" s="15"/>
      <c r="B29" s="19"/>
      <c r="C29" s="19"/>
      <c r="D29" s="19"/>
      <c r="E29" s="19"/>
      <c r="F29" s="19"/>
      <c r="G29" s="19"/>
      <c r="H29" s="19"/>
      <c r="I29" s="19"/>
      <c r="J29" s="77"/>
      <c r="K29" s="16"/>
      <c r="L29" s="18"/>
      <c r="M29" s="18"/>
      <c r="N29" s="18"/>
      <c r="O29" s="18"/>
      <c r="P29" s="18"/>
      <c r="Q29" s="18"/>
      <c r="R29" s="18"/>
      <c r="S29" s="18"/>
      <c r="T29" s="18"/>
      <c r="U29" s="18"/>
      <c r="V29" s="18"/>
      <c r="W29" s="18"/>
      <c r="X29" s="18"/>
      <c r="Y29" s="18"/>
    </row>
    <row r="30" spans="1:25" ht="15.75">
      <c r="B30" s="99"/>
    </row>
  </sheetData>
  <mergeCells count="2">
    <mergeCell ref="B4:J4"/>
    <mergeCell ref="B5:J5"/>
  </mergeCells>
  <phoneticPr fontId="0" type="noConversion"/>
  <printOptions horizontalCentered="1"/>
  <pageMargins left="0.75" right="0.75" top="0.5" bottom="0.5" header="0.5" footer="0.5"/>
  <pageSetup scale="67" orientation="landscape" r:id="rId1"/>
  <headerFooter alignWithMargins="0">
    <oddFooter xml:space="preserve">&amp;C&amp;"Times New Roman,Regular"&amp;14Exhibit J - Financial Analysis of Program Changes&amp;12
</oddFooter>
  </headerFooter>
</worksheet>
</file>

<file path=xl/worksheets/sheet8.xml><?xml version="1.0" encoding="utf-8"?>
<worksheet xmlns="http://schemas.openxmlformats.org/spreadsheetml/2006/main" xmlns:r="http://schemas.openxmlformats.org/officeDocument/2006/relationships">
  <dimension ref="A1:J25"/>
  <sheetViews>
    <sheetView showGridLines="0" showOutlineSymbols="0" zoomScaleNormal="100" zoomScaleSheetLayoutView="75" workbookViewId="0">
      <pane xSplit="1" ySplit="11" topLeftCell="B12" activePane="bottomRight" state="frozen"/>
      <selection activeCell="E32" sqref="E32"/>
      <selection pane="topRight" activeCell="E32" sqref="E32"/>
      <selection pane="bottomLeft" activeCell="E32" sqref="E32"/>
      <selection pane="bottomRight" activeCell="E32" sqref="E32"/>
    </sheetView>
  </sheetViews>
  <sheetFormatPr defaultColWidth="9.6640625" defaultRowHeight="15.75"/>
  <cols>
    <col min="1" max="1" width="57" style="295" customWidth="1"/>
    <col min="2" max="2" width="8.33203125" style="295" customWidth="1"/>
    <col min="3" max="3" width="12.109375" style="295" customWidth="1"/>
    <col min="4" max="4" width="8.77734375" style="295" customWidth="1"/>
    <col min="5" max="5" width="9.77734375" style="295" customWidth="1"/>
    <col min="6" max="6" width="9.21875" style="295" customWidth="1"/>
    <col min="7" max="7" width="9.77734375" style="295" customWidth="1"/>
    <col min="8" max="8" width="7.77734375" style="295" customWidth="1"/>
    <col min="9" max="9" width="11.77734375" style="295" bestFit="1" customWidth="1"/>
    <col min="10" max="10" width="1.21875" style="391" customWidth="1"/>
    <col min="11" max="16384" width="9.6640625" style="295"/>
  </cols>
  <sheetData>
    <row r="1" spans="1:10" ht="20.25">
      <c r="A1" s="576" t="s">
        <v>188</v>
      </c>
      <c r="B1" s="577"/>
      <c r="C1" s="577"/>
      <c r="D1" s="577"/>
      <c r="E1" s="577"/>
      <c r="F1" s="577"/>
      <c r="G1" s="577"/>
      <c r="H1" s="577"/>
      <c r="I1" s="577"/>
      <c r="J1" s="302" t="s">
        <v>104</v>
      </c>
    </row>
    <row r="2" spans="1:10" ht="18.75">
      <c r="A2" s="578"/>
      <c r="B2" s="578"/>
      <c r="C2" s="578"/>
      <c r="D2" s="578"/>
      <c r="E2" s="578"/>
      <c r="F2" s="578"/>
      <c r="G2" s="578"/>
      <c r="H2" s="578"/>
      <c r="I2" s="578"/>
      <c r="J2" s="302" t="s">
        <v>104</v>
      </c>
    </row>
    <row r="3" spans="1:10">
      <c r="A3" s="563"/>
      <c r="B3" s="563"/>
      <c r="C3" s="563"/>
      <c r="D3" s="563"/>
      <c r="E3" s="563"/>
      <c r="F3" s="563"/>
      <c r="G3" s="563"/>
      <c r="H3" s="563"/>
      <c r="I3" s="563"/>
      <c r="J3" s="302" t="s">
        <v>104</v>
      </c>
    </row>
    <row r="4" spans="1:10" ht="20.25">
      <c r="A4" s="579" t="s">
        <v>89</v>
      </c>
      <c r="B4" s="575"/>
      <c r="C4" s="575"/>
      <c r="D4" s="575"/>
      <c r="E4" s="575"/>
      <c r="F4" s="575"/>
      <c r="G4" s="575"/>
      <c r="H4" s="575"/>
      <c r="I4" s="575"/>
      <c r="J4" s="302" t="s">
        <v>104</v>
      </c>
    </row>
    <row r="5" spans="1:10" ht="18.75">
      <c r="A5" s="580" t="str">
        <f>'B. Summary of Requirements '!5:5</f>
        <v>Office on Violence Against Women</v>
      </c>
      <c r="B5" s="553"/>
      <c r="C5" s="553"/>
      <c r="D5" s="553"/>
      <c r="E5" s="553"/>
      <c r="F5" s="553"/>
      <c r="G5" s="553"/>
      <c r="H5" s="553"/>
      <c r="I5" s="553"/>
      <c r="J5" s="302" t="s">
        <v>104</v>
      </c>
    </row>
    <row r="6" spans="1:10" ht="18.75">
      <c r="A6" s="574" t="str">
        <f>+'[2]B. Summary of Requirements '!A6</f>
        <v>Salaries and Expenses</v>
      </c>
      <c r="B6" s="575"/>
      <c r="C6" s="575"/>
      <c r="D6" s="575"/>
      <c r="E6" s="575"/>
      <c r="F6" s="575"/>
      <c r="G6" s="575"/>
      <c r="H6" s="575"/>
      <c r="I6" s="575"/>
      <c r="J6" s="302" t="s">
        <v>104</v>
      </c>
    </row>
    <row r="7" spans="1:10">
      <c r="A7" s="563"/>
      <c r="B7" s="563"/>
      <c r="C7" s="563"/>
      <c r="D7" s="563"/>
      <c r="E7" s="563"/>
      <c r="F7" s="563"/>
      <c r="G7" s="563"/>
      <c r="H7" s="563"/>
      <c r="I7" s="563"/>
      <c r="J7" s="302" t="s">
        <v>104</v>
      </c>
    </row>
    <row r="8" spans="1:10" ht="16.5" thickBot="1">
      <c r="A8" s="564" t="s">
        <v>82</v>
      </c>
      <c r="B8" s="564"/>
      <c r="C8" s="564"/>
      <c r="D8" s="564"/>
      <c r="E8" s="564"/>
      <c r="F8" s="564"/>
      <c r="G8" s="564"/>
      <c r="H8" s="564"/>
      <c r="I8" s="564"/>
      <c r="J8" s="302" t="s">
        <v>104</v>
      </c>
    </row>
    <row r="9" spans="1:10">
      <c r="A9" s="565" t="s">
        <v>24</v>
      </c>
      <c r="B9" s="568" t="s">
        <v>189</v>
      </c>
      <c r="C9" s="569"/>
      <c r="D9" s="568" t="s">
        <v>181</v>
      </c>
      <c r="E9" s="569"/>
      <c r="F9" s="568" t="s">
        <v>118</v>
      </c>
      <c r="G9" s="569"/>
      <c r="H9" s="568" t="s">
        <v>190</v>
      </c>
      <c r="I9" s="572"/>
      <c r="J9" s="302" t="s">
        <v>104</v>
      </c>
    </row>
    <row r="10" spans="1:10" ht="53.25" customHeight="1">
      <c r="A10" s="566"/>
      <c r="B10" s="570"/>
      <c r="C10" s="571"/>
      <c r="D10" s="570"/>
      <c r="E10" s="571"/>
      <c r="F10" s="570"/>
      <c r="G10" s="571"/>
      <c r="H10" s="570"/>
      <c r="I10" s="573"/>
      <c r="J10" s="302" t="s">
        <v>104</v>
      </c>
    </row>
    <row r="11" spans="1:10" ht="16.5" thickBot="1">
      <c r="A11" s="567"/>
      <c r="B11" s="367" t="s">
        <v>81</v>
      </c>
      <c r="C11" s="368" t="s">
        <v>83</v>
      </c>
      <c r="D11" s="367" t="s">
        <v>81</v>
      </c>
      <c r="E11" s="368" t="s">
        <v>83</v>
      </c>
      <c r="F11" s="367" t="s">
        <v>81</v>
      </c>
      <c r="G11" s="368" t="s">
        <v>83</v>
      </c>
      <c r="H11" s="367" t="s">
        <v>81</v>
      </c>
      <c r="I11" s="369" t="s">
        <v>83</v>
      </c>
      <c r="J11" s="302" t="s">
        <v>104</v>
      </c>
    </row>
    <row r="12" spans="1:10">
      <c r="A12" s="370" t="s">
        <v>147</v>
      </c>
      <c r="B12" s="371">
        <v>2</v>
      </c>
      <c r="C12" s="372"/>
      <c r="D12" s="371">
        <v>2</v>
      </c>
      <c r="E12" s="372"/>
      <c r="F12" s="371">
        <v>2</v>
      </c>
      <c r="G12" s="372"/>
      <c r="H12" s="371">
        <f>F12-D12</f>
        <v>0</v>
      </c>
      <c r="I12" s="373"/>
      <c r="J12" s="302" t="s">
        <v>104</v>
      </c>
    </row>
    <row r="13" spans="1:10">
      <c r="A13" s="374" t="s">
        <v>148</v>
      </c>
      <c r="B13" s="371">
        <v>13</v>
      </c>
      <c r="C13" s="372"/>
      <c r="D13" s="371">
        <v>13</v>
      </c>
      <c r="E13" s="372"/>
      <c r="F13" s="371">
        <v>13</v>
      </c>
      <c r="G13" s="372"/>
      <c r="H13" s="371">
        <f t="shared" ref="H13:H19" si="0">F13-D13</f>
        <v>0</v>
      </c>
      <c r="I13" s="375"/>
      <c r="J13" s="302" t="s">
        <v>104</v>
      </c>
    </row>
    <row r="14" spans="1:10">
      <c r="A14" s="374" t="s">
        <v>149</v>
      </c>
      <c r="B14" s="371">
        <v>13</v>
      </c>
      <c r="C14" s="372"/>
      <c r="D14" s="371">
        <v>13</v>
      </c>
      <c r="E14" s="372"/>
      <c r="F14" s="371">
        <v>13</v>
      </c>
      <c r="G14" s="372"/>
      <c r="H14" s="371">
        <f t="shared" si="0"/>
        <v>0</v>
      </c>
      <c r="I14" s="375"/>
      <c r="J14" s="302" t="s">
        <v>104</v>
      </c>
    </row>
    <row r="15" spans="1:10">
      <c r="A15" s="374" t="s">
        <v>150</v>
      </c>
      <c r="B15" s="371">
        <v>11</v>
      </c>
      <c r="C15" s="372"/>
      <c r="D15" s="371">
        <v>11</v>
      </c>
      <c r="E15" s="372"/>
      <c r="F15" s="371">
        <v>11</v>
      </c>
      <c r="G15" s="372"/>
      <c r="H15" s="371">
        <f t="shared" si="0"/>
        <v>0</v>
      </c>
      <c r="I15" s="375"/>
      <c r="J15" s="302" t="s">
        <v>104</v>
      </c>
    </row>
    <row r="16" spans="1:10">
      <c r="A16" s="374" t="s">
        <v>151</v>
      </c>
      <c r="B16" s="371">
        <v>18</v>
      </c>
      <c r="C16" s="372"/>
      <c r="D16" s="371">
        <v>18</v>
      </c>
      <c r="E16" s="372"/>
      <c r="F16" s="371">
        <v>18</v>
      </c>
      <c r="G16" s="372"/>
      <c r="H16" s="371">
        <f t="shared" si="0"/>
        <v>0</v>
      </c>
      <c r="I16" s="375"/>
      <c r="J16" s="302" t="s">
        <v>104</v>
      </c>
    </row>
    <row r="17" spans="1:10">
      <c r="A17" s="374" t="s">
        <v>152</v>
      </c>
      <c r="B17" s="371">
        <v>11</v>
      </c>
      <c r="C17" s="372"/>
      <c r="D17" s="371">
        <v>11</v>
      </c>
      <c r="E17" s="372"/>
      <c r="F17" s="371">
        <v>11</v>
      </c>
      <c r="G17" s="372"/>
      <c r="H17" s="371">
        <f t="shared" si="0"/>
        <v>0</v>
      </c>
      <c r="I17" s="375"/>
      <c r="J17" s="302" t="s">
        <v>104</v>
      </c>
    </row>
    <row r="18" spans="1:10">
      <c r="A18" s="374" t="s">
        <v>153</v>
      </c>
      <c r="B18" s="371">
        <v>1</v>
      </c>
      <c r="C18" s="372"/>
      <c r="D18" s="371">
        <v>1</v>
      </c>
      <c r="E18" s="372"/>
      <c r="F18" s="371">
        <v>1</v>
      </c>
      <c r="G18" s="372"/>
      <c r="H18" s="371">
        <f t="shared" si="0"/>
        <v>0</v>
      </c>
      <c r="I18" s="375"/>
      <c r="J18" s="302" t="s">
        <v>104</v>
      </c>
    </row>
    <row r="19" spans="1:10">
      <c r="A19" s="374" t="s">
        <v>154</v>
      </c>
      <c r="B19" s="371">
        <v>1</v>
      </c>
      <c r="C19" s="372"/>
      <c r="D19" s="371">
        <v>1</v>
      </c>
      <c r="E19" s="372"/>
      <c r="F19" s="371">
        <v>1</v>
      </c>
      <c r="G19" s="372"/>
      <c r="H19" s="371">
        <f t="shared" si="0"/>
        <v>0</v>
      </c>
      <c r="I19" s="375"/>
      <c r="J19" s="302" t="s">
        <v>104</v>
      </c>
    </row>
    <row r="20" spans="1:10">
      <c r="A20" s="376" t="s">
        <v>191</v>
      </c>
      <c r="B20" s="377">
        <f>SUM(B12:B19)</f>
        <v>70</v>
      </c>
      <c r="C20" s="378"/>
      <c r="D20" s="377">
        <f>SUM(D12:D19)</f>
        <v>70</v>
      </c>
      <c r="E20" s="378"/>
      <c r="F20" s="377">
        <f>SUM(F12:F19)</f>
        <v>70</v>
      </c>
      <c r="G20" s="378"/>
      <c r="H20" s="377">
        <f>SUM(H12:H19)</f>
        <v>0</v>
      </c>
      <c r="I20" s="379"/>
      <c r="J20" s="302" t="s">
        <v>104</v>
      </c>
    </row>
    <row r="21" spans="1:10">
      <c r="A21" s="380" t="s">
        <v>101</v>
      </c>
      <c r="B21" s="381"/>
      <c r="C21" s="382">
        <v>143020</v>
      </c>
      <c r="D21" s="381"/>
      <c r="E21" s="382">
        <v>145023</v>
      </c>
      <c r="F21" s="383"/>
      <c r="G21" s="382">
        <v>148395</v>
      </c>
      <c r="H21" s="381"/>
      <c r="I21" s="384"/>
      <c r="J21" s="302" t="s">
        <v>104</v>
      </c>
    </row>
    <row r="22" spans="1:10">
      <c r="A22" s="380" t="s">
        <v>53</v>
      </c>
      <c r="B22" s="385"/>
      <c r="C22" s="382">
        <v>96031</v>
      </c>
      <c r="D22" s="381"/>
      <c r="E22" s="382">
        <v>97375</v>
      </c>
      <c r="F22" s="383"/>
      <c r="G22" s="382">
        <v>99615</v>
      </c>
      <c r="H22" s="381"/>
      <c r="I22" s="375"/>
      <c r="J22" s="302" t="s">
        <v>104</v>
      </c>
    </row>
    <row r="23" spans="1:10" ht="16.5" thickBot="1">
      <c r="A23" s="386" t="s">
        <v>54</v>
      </c>
      <c r="B23" s="387"/>
      <c r="C23" s="392">
        <v>12.88</v>
      </c>
      <c r="D23" s="388"/>
      <c r="E23" s="392">
        <v>12.97</v>
      </c>
      <c r="F23" s="388"/>
      <c r="G23" s="392">
        <v>12.93</v>
      </c>
      <c r="H23" s="388"/>
      <c r="I23" s="389"/>
      <c r="J23" s="302" t="s">
        <v>105</v>
      </c>
    </row>
    <row r="24" spans="1:10">
      <c r="A24" s="561"/>
      <c r="B24" s="562"/>
      <c r="C24" s="562"/>
      <c r="D24" s="562"/>
      <c r="E24" s="562"/>
      <c r="F24" s="562"/>
      <c r="G24" s="562"/>
      <c r="H24" s="562"/>
      <c r="I24" s="562"/>
      <c r="J24" s="562"/>
    </row>
    <row r="25" spans="1:10">
      <c r="A25" s="390"/>
      <c r="B25" s="390"/>
      <c r="C25" s="390"/>
      <c r="D25" s="390"/>
      <c r="E25" s="390"/>
      <c r="F25" s="390"/>
      <c r="G25" s="390"/>
      <c r="H25" s="390"/>
      <c r="I25" s="390"/>
      <c r="J25" s="324"/>
    </row>
  </sheetData>
  <mergeCells count="14">
    <mergeCell ref="A6:I6"/>
    <mergeCell ref="A1:I1"/>
    <mergeCell ref="A2:I2"/>
    <mergeCell ref="A3:I3"/>
    <mergeCell ref="A4:I4"/>
    <mergeCell ref="A5:I5"/>
    <mergeCell ref="A24:J24"/>
    <mergeCell ref="A7:I7"/>
    <mergeCell ref="A8:I8"/>
    <mergeCell ref="A9:A11"/>
    <mergeCell ref="B9:C10"/>
    <mergeCell ref="D9:E10"/>
    <mergeCell ref="F9:G10"/>
    <mergeCell ref="H9:I10"/>
  </mergeCells>
  <printOptions horizontalCentered="1"/>
  <pageMargins left="0.5" right="0.5" top="0.5" bottom="0.55000000000000004" header="0" footer="0"/>
  <pageSetup scale="67" orientation="landscape" horizontalDpi="300" verticalDpi="300" r:id="rId1"/>
  <headerFooter alignWithMargins="0">
    <oddFooter>&amp;C&amp;"Times New Roman,Regular"Exhibit K - Summary of Requirements by Grade</oddFooter>
  </headerFooter>
</worksheet>
</file>

<file path=xl/worksheets/sheet9.xml><?xml version="1.0" encoding="utf-8"?>
<worksheet xmlns="http://schemas.openxmlformats.org/spreadsheetml/2006/main" xmlns:r="http://schemas.openxmlformats.org/officeDocument/2006/relationships">
  <dimension ref="A1:T69"/>
  <sheetViews>
    <sheetView tabSelected="1" view="pageBreakPreview" zoomScale="60" zoomScaleNormal="100" workbookViewId="0">
      <pane xSplit="4" ySplit="9" topLeftCell="E10" activePane="bottomRight" state="frozen"/>
      <selection activeCell="E32" sqref="E32"/>
      <selection pane="topRight" activeCell="E32" sqref="E32"/>
      <selection pane="bottomLeft" activeCell="E32" sqref="E32"/>
      <selection pane="bottomRight" activeCell="V15" sqref="V15"/>
    </sheetView>
  </sheetViews>
  <sheetFormatPr defaultRowHeight="15.75"/>
  <cols>
    <col min="1" max="1" width="1.88671875" style="1" customWidth="1"/>
    <col min="2" max="2" width="27.109375" style="1" customWidth="1"/>
    <col min="3" max="3" width="12.5546875" style="1" customWidth="1"/>
    <col min="4" max="4" width="16.6640625" style="1" customWidth="1"/>
    <col min="5" max="5" width="8.88671875" style="1"/>
    <col min="6" max="6" width="10.109375" style="1" customWidth="1"/>
    <col min="7" max="7" width="2.33203125" style="1" customWidth="1"/>
    <col min="8" max="8" width="8.88671875" style="1"/>
    <col min="9" max="9" width="10.6640625" style="1" customWidth="1"/>
    <col min="10" max="10" width="1.88671875" style="1" customWidth="1"/>
    <col min="11" max="12" width="8.88671875" style="1"/>
    <col min="13" max="13" width="2.33203125" style="1" customWidth="1"/>
    <col min="14" max="14" width="8.88671875" style="1"/>
    <col min="15" max="15" width="10.33203125" style="1" customWidth="1"/>
    <col min="16" max="18" width="0" style="1" hidden="1" customWidth="1"/>
    <col min="19" max="16384" width="8.88671875" style="1"/>
  </cols>
  <sheetData>
    <row r="1" spans="1:19" ht="19.149999999999999" customHeight="1">
      <c r="A1" s="20" t="s">
        <v>192</v>
      </c>
      <c r="S1" s="172" t="s">
        <v>104</v>
      </c>
    </row>
    <row r="2" spans="1:19" ht="19.149999999999999" customHeight="1">
      <c r="A2" s="20"/>
      <c r="S2" s="172" t="s">
        <v>104</v>
      </c>
    </row>
    <row r="3" spans="1:19" ht="15.75" customHeight="1">
      <c r="A3" s="587" t="s">
        <v>57</v>
      </c>
      <c r="B3" s="587"/>
      <c r="C3" s="587"/>
      <c r="D3" s="587"/>
      <c r="E3" s="587"/>
      <c r="F3" s="587"/>
      <c r="G3" s="587"/>
      <c r="H3" s="587"/>
      <c r="I3" s="587"/>
      <c r="J3" s="587"/>
      <c r="K3" s="587"/>
      <c r="L3" s="587"/>
      <c r="M3" s="587"/>
      <c r="N3" s="587"/>
      <c r="O3" s="587"/>
      <c r="S3" s="172" t="s">
        <v>104</v>
      </c>
    </row>
    <row r="4" spans="1:19" ht="16.5" customHeight="1">
      <c r="A4" s="588" t="s">
        <v>204</v>
      </c>
      <c r="B4" s="588"/>
      <c r="C4" s="588"/>
      <c r="D4" s="588"/>
      <c r="E4" s="588"/>
      <c r="F4" s="588"/>
      <c r="G4" s="588"/>
      <c r="H4" s="588"/>
      <c r="I4" s="588"/>
      <c r="J4" s="588"/>
      <c r="K4" s="588"/>
      <c r="L4" s="588"/>
      <c r="M4" s="588"/>
      <c r="N4" s="588"/>
      <c r="O4" s="588"/>
      <c r="S4" s="172" t="s">
        <v>104</v>
      </c>
    </row>
    <row r="5" spans="1:19" ht="16.5" customHeight="1">
      <c r="A5" s="553" t="s">
        <v>68</v>
      </c>
      <c r="B5" s="553"/>
      <c r="C5" s="553"/>
      <c r="D5" s="553"/>
      <c r="E5" s="553"/>
      <c r="F5" s="553"/>
      <c r="G5" s="553"/>
      <c r="H5" s="553"/>
      <c r="I5" s="553"/>
      <c r="J5" s="553"/>
      <c r="K5" s="553"/>
      <c r="L5" s="553"/>
      <c r="M5" s="553"/>
      <c r="N5" s="553"/>
      <c r="O5" s="553"/>
      <c r="S5" s="172" t="s">
        <v>104</v>
      </c>
    </row>
    <row r="6" spans="1:19">
      <c r="A6" s="589" t="s">
        <v>67</v>
      </c>
      <c r="B6" s="589"/>
      <c r="C6" s="589"/>
      <c r="D6" s="589"/>
      <c r="E6" s="589"/>
      <c r="F6" s="589"/>
      <c r="G6" s="589"/>
      <c r="H6" s="589"/>
      <c r="I6" s="589"/>
      <c r="J6" s="589"/>
      <c r="K6" s="589"/>
      <c r="L6" s="589"/>
      <c r="M6" s="589"/>
      <c r="N6" s="589"/>
      <c r="O6" s="589"/>
      <c r="S6" s="172" t="s">
        <v>104</v>
      </c>
    </row>
    <row r="7" spans="1:19" ht="11.25" customHeight="1">
      <c r="A7" s="2"/>
      <c r="B7" s="6"/>
      <c r="C7" s="3"/>
      <c r="D7" s="3"/>
      <c r="E7" s="3"/>
      <c r="F7" s="3"/>
      <c r="G7" s="3"/>
      <c r="H7" s="3"/>
      <c r="I7" s="3"/>
      <c r="J7" s="3"/>
      <c r="K7" s="3"/>
      <c r="L7" s="3"/>
      <c r="M7" s="3"/>
      <c r="N7" s="2"/>
      <c r="O7" s="2"/>
      <c r="S7" s="172" t="s">
        <v>104</v>
      </c>
    </row>
    <row r="8" spans="1:19" ht="44.25" customHeight="1">
      <c r="A8" s="37"/>
      <c r="B8" s="38"/>
      <c r="C8" s="38"/>
      <c r="D8" s="41"/>
      <c r="E8" s="581" t="s">
        <v>197</v>
      </c>
      <c r="F8" s="584"/>
      <c r="G8" s="581" t="s">
        <v>163</v>
      </c>
      <c r="H8" s="582"/>
      <c r="I8" s="582"/>
      <c r="J8" s="583"/>
      <c r="K8" s="43" t="s">
        <v>118</v>
      </c>
      <c r="L8" s="44"/>
      <c r="M8" s="45"/>
      <c r="N8" s="43" t="s">
        <v>121</v>
      </c>
      <c r="O8" s="46"/>
      <c r="P8" s="5"/>
      <c r="S8" s="172" t="s">
        <v>104</v>
      </c>
    </row>
    <row r="9" spans="1:19" ht="25.5" customHeight="1" thickBot="1">
      <c r="A9" s="32"/>
      <c r="B9" s="39" t="s">
        <v>55</v>
      </c>
      <c r="C9" s="39"/>
      <c r="D9" s="42"/>
      <c r="E9" s="47" t="s">
        <v>18</v>
      </c>
      <c r="F9" s="48" t="s">
        <v>83</v>
      </c>
      <c r="G9" s="49"/>
      <c r="H9" s="48" t="s">
        <v>18</v>
      </c>
      <c r="I9" s="48" t="s">
        <v>83</v>
      </c>
      <c r="J9" s="50"/>
      <c r="K9" s="47" t="s">
        <v>18</v>
      </c>
      <c r="L9" s="48" t="s">
        <v>83</v>
      </c>
      <c r="M9" s="50"/>
      <c r="N9" s="47" t="s">
        <v>18</v>
      </c>
      <c r="O9" s="51" t="s">
        <v>83</v>
      </c>
      <c r="P9" s="5"/>
      <c r="S9" s="172" t="s">
        <v>104</v>
      </c>
    </row>
    <row r="10" spans="1:19">
      <c r="A10" s="31"/>
      <c r="B10" s="52" t="s">
        <v>99</v>
      </c>
      <c r="C10" s="28"/>
      <c r="D10" s="29" t="s">
        <v>82</v>
      </c>
      <c r="E10" s="53">
        <v>53</v>
      </c>
      <c r="F10" s="28">
        <v>5427</v>
      </c>
      <c r="G10" s="53"/>
      <c r="H10" s="28">
        <v>64</v>
      </c>
      <c r="I10" s="28">
        <v>5906</v>
      </c>
      <c r="J10" s="28"/>
      <c r="K10" s="53">
        <v>64</v>
      </c>
      <c r="L10" s="28">
        <f>5906+33</f>
        <v>5939</v>
      </c>
      <c r="M10" s="28"/>
      <c r="N10" s="53">
        <f>K10-H10</f>
        <v>0</v>
      </c>
      <c r="O10" s="29">
        <f t="shared" ref="N10:O15" si="0">L10-I10</f>
        <v>33</v>
      </c>
      <c r="P10" s="5"/>
      <c r="S10" s="172" t="s">
        <v>104</v>
      </c>
    </row>
    <row r="11" spans="1:19">
      <c r="A11" s="31"/>
      <c r="B11" s="52" t="s">
        <v>45</v>
      </c>
      <c r="C11" s="28"/>
      <c r="D11" s="29" t="s">
        <v>82</v>
      </c>
      <c r="E11" s="53">
        <v>8</v>
      </c>
      <c r="F11" s="28">
        <v>879</v>
      </c>
      <c r="G11" s="53"/>
      <c r="H11" s="28">
        <v>6</v>
      </c>
      <c r="I11" s="28">
        <v>879</v>
      </c>
      <c r="J11" s="28"/>
      <c r="K11" s="53">
        <v>6</v>
      </c>
      <c r="L11" s="28">
        <v>879</v>
      </c>
      <c r="M11" s="28"/>
      <c r="N11" s="53">
        <f t="shared" si="0"/>
        <v>0</v>
      </c>
      <c r="O11" s="29">
        <f t="shared" si="0"/>
        <v>0</v>
      </c>
      <c r="P11" s="14" t="s">
        <v>16</v>
      </c>
      <c r="Q11" s="1" t="s">
        <v>17</v>
      </c>
      <c r="S11" s="172" t="s">
        <v>104</v>
      </c>
    </row>
    <row r="12" spans="1:19">
      <c r="A12" s="31"/>
      <c r="B12" s="52" t="s">
        <v>26</v>
      </c>
      <c r="C12" s="28"/>
      <c r="D12" s="29" t="s">
        <v>82</v>
      </c>
      <c r="E12" s="269">
        <v>0</v>
      </c>
      <c r="F12" s="28">
        <v>101</v>
      </c>
      <c r="G12" s="53"/>
      <c r="H12" s="272">
        <f>+H13+H14</f>
        <v>0</v>
      </c>
      <c r="I12" s="28">
        <v>57</v>
      </c>
      <c r="J12" s="28"/>
      <c r="K12" s="269">
        <f>+K13+K14</f>
        <v>0</v>
      </c>
      <c r="L12" s="28">
        <v>57</v>
      </c>
      <c r="M12" s="28"/>
      <c r="N12" s="269">
        <f>+N13+N14</f>
        <v>0</v>
      </c>
      <c r="O12" s="274">
        <f t="shared" si="0"/>
        <v>0</v>
      </c>
      <c r="P12" s="5">
        <v>93</v>
      </c>
      <c r="S12" s="172" t="s">
        <v>104</v>
      </c>
    </row>
    <row r="13" spans="1:19">
      <c r="A13" s="31"/>
      <c r="B13" s="54" t="s">
        <v>28</v>
      </c>
      <c r="C13" s="28"/>
      <c r="D13" s="29" t="s">
        <v>82</v>
      </c>
      <c r="E13" s="269">
        <v>0</v>
      </c>
      <c r="F13" s="272">
        <v>0</v>
      </c>
      <c r="G13" s="55"/>
      <c r="H13" s="272">
        <v>0</v>
      </c>
      <c r="I13" s="272">
        <v>0</v>
      </c>
      <c r="J13" s="56"/>
      <c r="K13" s="269">
        <v>0</v>
      </c>
      <c r="L13" s="272">
        <v>0</v>
      </c>
      <c r="M13" s="56"/>
      <c r="N13" s="269">
        <f t="shared" si="0"/>
        <v>0</v>
      </c>
      <c r="O13" s="274">
        <f t="shared" si="0"/>
        <v>0</v>
      </c>
      <c r="P13" s="5"/>
      <c r="S13" s="172" t="s">
        <v>104</v>
      </c>
    </row>
    <row r="14" spans="1:19">
      <c r="A14" s="31"/>
      <c r="B14" s="54" t="s">
        <v>27</v>
      </c>
      <c r="C14" s="28"/>
      <c r="D14" s="29" t="s">
        <v>82</v>
      </c>
      <c r="E14" s="269">
        <v>0</v>
      </c>
      <c r="F14" s="28">
        <v>0</v>
      </c>
      <c r="G14" s="55"/>
      <c r="H14" s="272">
        <v>0</v>
      </c>
      <c r="I14" s="272">
        <v>0</v>
      </c>
      <c r="J14" s="56"/>
      <c r="K14" s="269">
        <v>0</v>
      </c>
      <c r="L14" s="272">
        <v>0</v>
      </c>
      <c r="M14" s="56"/>
      <c r="N14" s="269">
        <f t="shared" si="0"/>
        <v>0</v>
      </c>
      <c r="O14" s="274">
        <f t="shared" si="0"/>
        <v>0</v>
      </c>
      <c r="P14" s="5"/>
      <c r="S14" s="172" t="s">
        <v>104</v>
      </c>
    </row>
    <row r="15" spans="1:19">
      <c r="A15" s="30"/>
      <c r="B15" s="34" t="s">
        <v>29</v>
      </c>
      <c r="C15" s="35"/>
      <c r="D15" s="36" t="s">
        <v>82</v>
      </c>
      <c r="E15" s="270">
        <v>0</v>
      </c>
      <c r="F15" s="271">
        <v>0</v>
      </c>
      <c r="G15" s="40"/>
      <c r="H15" s="271">
        <v>0</v>
      </c>
      <c r="I15" s="271">
        <v>0</v>
      </c>
      <c r="J15" s="9"/>
      <c r="K15" s="270">
        <v>0</v>
      </c>
      <c r="L15" s="271">
        <v>0</v>
      </c>
      <c r="M15" s="9"/>
      <c r="N15" s="270">
        <f t="shared" si="0"/>
        <v>0</v>
      </c>
      <c r="O15" s="275">
        <f t="shared" si="0"/>
        <v>0</v>
      </c>
      <c r="P15" s="5"/>
      <c r="S15" s="172" t="s">
        <v>104</v>
      </c>
    </row>
    <row r="16" spans="1:19">
      <c r="A16" s="31"/>
      <c r="B16" s="52" t="s">
        <v>100</v>
      </c>
      <c r="C16" s="28"/>
      <c r="D16" s="28" t="s">
        <v>82</v>
      </c>
      <c r="E16" s="93">
        <f>+E10+E11+E12+E15</f>
        <v>61</v>
      </c>
      <c r="F16" s="94">
        <f>+F10+F11+F12+F15+F14</f>
        <v>6407</v>
      </c>
      <c r="G16" s="93"/>
      <c r="H16" s="95">
        <f>+H10+H11+H12+H15</f>
        <v>70</v>
      </c>
      <c r="I16" s="95">
        <f>+I10+I11+I12+I15</f>
        <v>6842</v>
      </c>
      <c r="J16" s="95"/>
      <c r="K16" s="93">
        <f>+K10+K11+K12+K15</f>
        <v>70</v>
      </c>
      <c r="L16" s="95">
        <f>+L10+L11+L12+L15</f>
        <v>6875</v>
      </c>
      <c r="M16" s="95"/>
      <c r="N16" s="93">
        <f>SUM(N10:N15)</f>
        <v>0</v>
      </c>
      <c r="O16" s="94">
        <f>SUM(O10:O15)</f>
        <v>33</v>
      </c>
      <c r="P16" s="2">
        <f>697+630+957+2333</f>
        <v>4617</v>
      </c>
      <c r="Q16" s="1">
        <f>2451-93</f>
        <v>2358</v>
      </c>
      <c r="R16" s="1">
        <f>+I16-L16</f>
        <v>-33</v>
      </c>
      <c r="S16" s="172" t="s">
        <v>104</v>
      </c>
    </row>
    <row r="17" spans="1:20">
      <c r="A17" s="31"/>
      <c r="B17" s="52" t="s">
        <v>77</v>
      </c>
      <c r="C17" s="28"/>
      <c r="D17" s="33"/>
      <c r="E17" s="53"/>
      <c r="F17" s="28"/>
      <c r="G17" s="53"/>
      <c r="H17" s="28"/>
      <c r="I17" s="28"/>
      <c r="J17" s="28"/>
      <c r="K17" s="53"/>
      <c r="L17" s="28"/>
      <c r="M17" s="28"/>
      <c r="N17" s="53"/>
      <c r="O17" s="29"/>
      <c r="P17" s="5"/>
      <c r="S17" s="172" t="s">
        <v>104</v>
      </c>
      <c r="T17" s="273"/>
    </row>
    <row r="18" spans="1:20">
      <c r="A18" s="31"/>
      <c r="B18" s="52" t="s">
        <v>30</v>
      </c>
      <c r="C18" s="28"/>
      <c r="D18" s="33"/>
      <c r="E18" s="57"/>
      <c r="F18" s="28"/>
      <c r="G18" s="53"/>
      <c r="H18" s="58"/>
      <c r="I18" s="28"/>
      <c r="J18" s="28"/>
      <c r="K18" s="57"/>
      <c r="L18" s="28"/>
      <c r="M18" s="28"/>
      <c r="N18" s="57"/>
      <c r="O18" s="29"/>
      <c r="P18" s="5"/>
      <c r="S18" s="172" t="s">
        <v>104</v>
      </c>
    </row>
    <row r="19" spans="1:20">
      <c r="A19" s="31"/>
      <c r="B19" s="52" t="s">
        <v>56</v>
      </c>
      <c r="C19" s="585"/>
      <c r="D19" s="586"/>
      <c r="E19" s="53"/>
      <c r="F19" s="28"/>
      <c r="G19" s="53"/>
      <c r="H19" s="28"/>
      <c r="I19" s="28"/>
      <c r="J19" s="28"/>
      <c r="K19" s="53"/>
      <c r="L19" s="28"/>
      <c r="M19" s="28"/>
      <c r="N19" s="53"/>
      <c r="O19" s="29"/>
      <c r="P19" s="5"/>
      <c r="S19" s="172" t="s">
        <v>104</v>
      </c>
    </row>
    <row r="20" spans="1:20">
      <c r="A20" s="31"/>
      <c r="B20" s="52" t="s">
        <v>31</v>
      </c>
      <c r="C20" s="28"/>
      <c r="D20" s="33"/>
      <c r="E20" s="53"/>
      <c r="F20" s="272">
        <v>1827</v>
      </c>
      <c r="G20" s="53"/>
      <c r="H20" s="59"/>
      <c r="I20" s="272">
        <v>2001</v>
      </c>
      <c r="J20" s="272"/>
      <c r="K20" s="53"/>
      <c r="L20" s="272">
        <f>2001+45+38+14+19</f>
        <v>2117</v>
      </c>
      <c r="M20" s="272"/>
      <c r="N20" s="269"/>
      <c r="O20" s="274">
        <f t="shared" ref="O20:O29" si="1">L20-I20</f>
        <v>116</v>
      </c>
      <c r="P20" s="5">
        <v>359</v>
      </c>
      <c r="Q20" s="1">
        <f>1171+93</f>
        <v>1264</v>
      </c>
      <c r="R20" s="1">
        <f>+I20-L20</f>
        <v>-116</v>
      </c>
      <c r="S20" s="172" t="s">
        <v>104</v>
      </c>
    </row>
    <row r="21" spans="1:20">
      <c r="A21" s="31"/>
      <c r="B21" s="52" t="s">
        <v>32</v>
      </c>
      <c r="C21" s="28"/>
      <c r="D21" s="33"/>
      <c r="E21" s="53"/>
      <c r="F21" s="272">
        <v>445</v>
      </c>
      <c r="G21" s="53"/>
      <c r="H21" s="28"/>
      <c r="I21" s="272">
        <v>496</v>
      </c>
      <c r="J21" s="272"/>
      <c r="K21" s="53"/>
      <c r="L21" s="272">
        <v>420</v>
      </c>
      <c r="M21" s="272"/>
      <c r="N21" s="269"/>
      <c r="O21" s="274">
        <f t="shared" si="1"/>
        <v>-76</v>
      </c>
      <c r="P21" s="5"/>
      <c r="Q21" s="1">
        <v>110</v>
      </c>
      <c r="R21" s="1">
        <f t="shared" ref="R21:R36" si="2">+I21-L21</f>
        <v>76</v>
      </c>
      <c r="S21" s="172" t="s">
        <v>104</v>
      </c>
    </row>
    <row r="22" spans="1:20">
      <c r="A22" s="31"/>
      <c r="B22" s="52" t="s">
        <v>33</v>
      </c>
      <c r="C22" s="28"/>
      <c r="D22" s="33"/>
      <c r="E22" s="53"/>
      <c r="F22" s="272">
        <v>270</v>
      </c>
      <c r="G22" s="53"/>
      <c r="H22" s="28"/>
      <c r="I22" s="272">
        <v>12.5</v>
      </c>
      <c r="J22" s="272"/>
      <c r="K22" s="53"/>
      <c r="L22" s="272">
        <v>13</v>
      </c>
      <c r="M22" s="272"/>
      <c r="N22" s="269"/>
      <c r="O22" s="274">
        <f t="shared" si="1"/>
        <v>0.5</v>
      </c>
      <c r="P22" s="5"/>
      <c r="Q22" s="1">
        <v>0</v>
      </c>
      <c r="R22" s="1">
        <f t="shared" si="2"/>
        <v>-0.5</v>
      </c>
      <c r="S22" s="172" t="s">
        <v>104</v>
      </c>
    </row>
    <row r="23" spans="1:20">
      <c r="A23" s="31"/>
      <c r="B23" s="52" t="s">
        <v>60</v>
      </c>
      <c r="C23" s="28"/>
      <c r="D23" s="33"/>
      <c r="E23" s="53"/>
      <c r="F23" s="272">
        <v>1703</v>
      </c>
      <c r="G23" s="53"/>
      <c r="H23" s="28"/>
      <c r="I23" s="272">
        <v>2174</v>
      </c>
      <c r="J23" s="272"/>
      <c r="K23" s="53"/>
      <c r="L23" s="272">
        <f>2174+434</f>
        <v>2608</v>
      </c>
      <c r="M23" s="272"/>
      <c r="N23" s="269"/>
      <c r="O23" s="274">
        <f t="shared" si="1"/>
        <v>434</v>
      </c>
      <c r="P23" s="5">
        <f>4220-576</f>
        <v>3644</v>
      </c>
      <c r="R23" s="1">
        <f t="shared" si="2"/>
        <v>-434</v>
      </c>
      <c r="S23" s="172" t="s">
        <v>104</v>
      </c>
    </row>
    <row r="24" spans="1:20">
      <c r="A24" s="31"/>
      <c r="B24" s="52" t="s">
        <v>11</v>
      </c>
      <c r="C24" s="28"/>
      <c r="D24" s="33"/>
      <c r="E24" s="53"/>
      <c r="F24" s="272">
        <v>42</v>
      </c>
      <c r="G24" s="53"/>
      <c r="H24" s="28"/>
      <c r="I24" s="272">
        <v>46</v>
      </c>
      <c r="J24" s="272"/>
      <c r="K24" s="53"/>
      <c r="L24" s="272">
        <v>46</v>
      </c>
      <c r="M24" s="272"/>
      <c r="N24" s="269"/>
      <c r="O24" s="274">
        <f t="shared" si="1"/>
        <v>0</v>
      </c>
      <c r="P24" s="5"/>
      <c r="R24" s="1">
        <f t="shared" si="2"/>
        <v>0</v>
      </c>
      <c r="S24" s="172" t="s">
        <v>104</v>
      </c>
    </row>
    <row r="25" spans="1:20">
      <c r="A25" s="31"/>
      <c r="B25" s="52" t="s">
        <v>34</v>
      </c>
      <c r="C25" s="28"/>
      <c r="D25" s="33"/>
      <c r="E25" s="53"/>
      <c r="F25" s="272">
        <v>570.5</v>
      </c>
      <c r="G25" s="53"/>
      <c r="H25" s="28"/>
      <c r="I25" s="272">
        <v>511</v>
      </c>
      <c r="J25" s="272"/>
      <c r="K25" s="53"/>
      <c r="L25" s="272">
        <v>511</v>
      </c>
      <c r="M25" s="272"/>
      <c r="N25" s="269"/>
      <c r="O25" s="274">
        <f t="shared" si="1"/>
        <v>0</v>
      </c>
      <c r="P25" s="5">
        <v>332</v>
      </c>
      <c r="Q25" s="1">
        <v>175</v>
      </c>
      <c r="R25" s="1">
        <f t="shared" si="2"/>
        <v>0</v>
      </c>
      <c r="S25" s="172" t="s">
        <v>104</v>
      </c>
    </row>
    <row r="26" spans="1:20">
      <c r="A26" s="31"/>
      <c r="B26" s="52" t="s">
        <v>35</v>
      </c>
      <c r="C26" s="28"/>
      <c r="D26" s="33"/>
      <c r="E26" s="53"/>
      <c r="F26" s="272">
        <v>8</v>
      </c>
      <c r="G26" s="53"/>
      <c r="H26" s="28"/>
      <c r="I26" s="272">
        <v>13</v>
      </c>
      <c r="J26" s="272"/>
      <c r="K26" s="53"/>
      <c r="L26" s="272">
        <v>13</v>
      </c>
      <c r="M26" s="272"/>
      <c r="N26" s="269"/>
      <c r="O26" s="274">
        <f t="shared" si="1"/>
        <v>0</v>
      </c>
      <c r="P26" s="5"/>
      <c r="R26" s="1">
        <f t="shared" si="2"/>
        <v>0</v>
      </c>
      <c r="S26" s="172" t="s">
        <v>104</v>
      </c>
    </row>
    <row r="27" spans="1:20">
      <c r="A27" s="31"/>
      <c r="B27" s="52" t="s">
        <v>36</v>
      </c>
      <c r="C27" s="28"/>
      <c r="D27" s="33"/>
      <c r="E27" s="53"/>
      <c r="F27" s="272">
        <v>3383.5</v>
      </c>
      <c r="G27" s="53"/>
      <c r="H27" s="28"/>
      <c r="I27" s="272">
        <v>5870</v>
      </c>
      <c r="J27" s="272"/>
      <c r="K27" s="53"/>
      <c r="L27" s="272">
        <v>2177</v>
      </c>
      <c r="M27" s="272"/>
      <c r="N27" s="269"/>
      <c r="O27" s="274">
        <f t="shared" si="1"/>
        <v>-3693</v>
      </c>
      <c r="P27" s="5"/>
      <c r="Q27" s="1">
        <v>14918</v>
      </c>
      <c r="R27" s="1">
        <f t="shared" si="2"/>
        <v>3693</v>
      </c>
      <c r="S27" s="172" t="s">
        <v>104</v>
      </c>
    </row>
    <row r="28" spans="1:20">
      <c r="A28" s="31"/>
      <c r="B28" s="52" t="s">
        <v>37</v>
      </c>
      <c r="C28" s="28"/>
      <c r="D28" s="33"/>
      <c r="E28" s="53"/>
      <c r="F28" s="272">
        <v>272</v>
      </c>
      <c r="G28" s="53"/>
      <c r="H28" s="28"/>
      <c r="I28" s="272">
        <v>416</v>
      </c>
      <c r="J28" s="272"/>
      <c r="K28" s="53"/>
      <c r="L28" s="272">
        <v>366</v>
      </c>
      <c r="M28" s="272"/>
      <c r="N28" s="269"/>
      <c r="O28" s="274">
        <f t="shared" si="1"/>
        <v>-50</v>
      </c>
      <c r="P28" s="5">
        <v>276</v>
      </c>
      <c r="Q28" s="1">
        <v>14853</v>
      </c>
      <c r="R28" s="1">
        <f t="shared" si="2"/>
        <v>50</v>
      </c>
      <c r="S28" s="172" t="s">
        <v>104</v>
      </c>
    </row>
    <row r="29" spans="1:20">
      <c r="A29" s="31"/>
      <c r="B29" s="52" t="s">
        <v>62</v>
      </c>
      <c r="C29" s="28"/>
      <c r="D29" s="33"/>
      <c r="E29" s="53"/>
      <c r="F29" s="272">
        <v>3261</v>
      </c>
      <c r="G29" s="53"/>
      <c r="H29" s="28"/>
      <c r="I29" s="272">
        <v>4533</v>
      </c>
      <c r="J29" s="272"/>
      <c r="K29" s="53"/>
      <c r="L29" s="272">
        <f>3606+13-57</f>
        <v>3562</v>
      </c>
      <c r="M29" s="272"/>
      <c r="N29" s="269"/>
      <c r="O29" s="274">
        <f t="shared" si="1"/>
        <v>-971</v>
      </c>
      <c r="P29" s="5"/>
      <c r="Q29" s="1">
        <v>135</v>
      </c>
      <c r="R29" s="1">
        <f t="shared" si="2"/>
        <v>971</v>
      </c>
      <c r="S29" s="172" t="s">
        <v>104</v>
      </c>
    </row>
    <row r="30" spans="1:20">
      <c r="A30" s="31"/>
      <c r="B30" s="52" t="s">
        <v>61</v>
      </c>
      <c r="C30" s="28"/>
      <c r="D30" s="33"/>
      <c r="E30" s="53"/>
      <c r="F30" s="272">
        <v>0</v>
      </c>
      <c r="G30" s="53"/>
      <c r="H30" s="28"/>
      <c r="I30" s="272">
        <v>0</v>
      </c>
      <c r="J30" s="272"/>
      <c r="K30" s="53"/>
      <c r="L30" s="272">
        <v>0</v>
      </c>
      <c r="M30" s="272"/>
      <c r="N30" s="269"/>
      <c r="O30" s="274">
        <f>L30-I30</f>
        <v>0</v>
      </c>
      <c r="P30" s="5"/>
      <c r="S30" s="172" t="s">
        <v>104</v>
      </c>
    </row>
    <row r="31" spans="1:20">
      <c r="A31" s="31"/>
      <c r="B31" s="52" t="s">
        <v>167</v>
      </c>
      <c r="C31" s="28"/>
      <c r="D31" s="33"/>
      <c r="E31" s="53"/>
      <c r="F31" s="272">
        <v>6</v>
      </c>
      <c r="G31" s="53"/>
      <c r="H31" s="28"/>
      <c r="I31" s="272">
        <v>5</v>
      </c>
      <c r="J31" s="272"/>
      <c r="K31" s="53"/>
      <c r="L31" s="272">
        <v>5</v>
      </c>
      <c r="M31" s="272"/>
      <c r="N31" s="269"/>
      <c r="O31" s="274">
        <f>L31-I31</f>
        <v>0</v>
      </c>
      <c r="P31" s="5"/>
      <c r="S31" s="172"/>
    </row>
    <row r="32" spans="1:20">
      <c r="A32" s="31"/>
      <c r="B32" s="52" t="s">
        <v>63</v>
      </c>
      <c r="C32" s="28"/>
      <c r="D32" s="33"/>
      <c r="E32" s="53"/>
      <c r="F32" s="272">
        <v>0</v>
      </c>
      <c r="G32" s="53"/>
      <c r="H32" s="28"/>
      <c r="I32" s="272">
        <v>0</v>
      </c>
      <c r="J32" s="272"/>
      <c r="K32" s="53"/>
      <c r="L32" s="272">
        <v>0</v>
      </c>
      <c r="M32" s="272"/>
      <c r="N32" s="269"/>
      <c r="O32" s="274">
        <f>L32-I32</f>
        <v>0</v>
      </c>
      <c r="P32" s="5"/>
      <c r="Q32" s="1">
        <v>10</v>
      </c>
      <c r="R32" s="1">
        <f t="shared" si="2"/>
        <v>0</v>
      </c>
      <c r="S32" s="172" t="s">
        <v>104</v>
      </c>
    </row>
    <row r="33" spans="1:19">
      <c r="A33" s="31"/>
      <c r="B33" s="52" t="s">
        <v>38</v>
      </c>
      <c r="C33" s="28"/>
      <c r="D33" s="33"/>
      <c r="E33" s="53"/>
      <c r="F33" s="272">
        <v>41</v>
      </c>
      <c r="G33" s="53"/>
      <c r="H33" s="28"/>
      <c r="I33" s="272">
        <v>41</v>
      </c>
      <c r="J33" s="272"/>
      <c r="K33" s="53"/>
      <c r="L33" s="272">
        <v>41</v>
      </c>
      <c r="M33" s="272"/>
      <c r="N33" s="269"/>
      <c r="O33" s="274">
        <f>L33-I33</f>
        <v>0</v>
      </c>
      <c r="P33" s="5"/>
      <c r="Q33" s="1">
        <v>85</v>
      </c>
      <c r="R33" s="1">
        <f t="shared" si="2"/>
        <v>0</v>
      </c>
      <c r="S33" s="172" t="s">
        <v>104</v>
      </c>
    </row>
    <row r="34" spans="1:19">
      <c r="A34" s="31"/>
      <c r="B34" s="52" t="s">
        <v>39</v>
      </c>
      <c r="C34" s="28"/>
      <c r="D34" s="33"/>
      <c r="E34" s="53"/>
      <c r="F34" s="272">
        <v>29</v>
      </c>
      <c r="G34" s="53"/>
      <c r="H34" s="28"/>
      <c r="I34" s="272">
        <f>78-56.5+30.5</f>
        <v>52</v>
      </c>
      <c r="J34" s="272"/>
      <c r="K34" s="53"/>
      <c r="L34" s="272">
        <v>28</v>
      </c>
      <c r="M34" s="272"/>
      <c r="N34" s="269"/>
      <c r="O34" s="274">
        <f>L34-I34</f>
        <v>-24</v>
      </c>
      <c r="P34" s="5"/>
      <c r="Q34" s="1">
        <v>37758</v>
      </c>
      <c r="R34" s="1">
        <f t="shared" si="2"/>
        <v>24</v>
      </c>
      <c r="S34" s="172" t="s">
        <v>104</v>
      </c>
    </row>
    <row r="35" spans="1:19">
      <c r="A35" s="31"/>
      <c r="B35" s="52" t="s">
        <v>198</v>
      </c>
      <c r="C35" s="28"/>
      <c r="D35" s="33"/>
      <c r="E35" s="53"/>
      <c r="F35" s="272"/>
      <c r="G35" s="53"/>
      <c r="H35" s="28"/>
      <c r="I35" s="272">
        <v>6</v>
      </c>
      <c r="J35" s="272"/>
      <c r="K35" s="53"/>
      <c r="L35" s="272"/>
      <c r="M35" s="272"/>
      <c r="N35" s="269"/>
      <c r="O35" s="274"/>
      <c r="P35" s="5"/>
      <c r="S35" s="172"/>
    </row>
    <row r="36" spans="1:19">
      <c r="A36" s="31"/>
      <c r="B36" s="67" t="s">
        <v>40</v>
      </c>
      <c r="C36" s="28"/>
      <c r="D36" s="33"/>
      <c r="E36" s="68"/>
      <c r="F36" s="69">
        <f>SUM(F16:F34)</f>
        <v>18265</v>
      </c>
      <c r="G36" s="68"/>
      <c r="H36" s="69"/>
      <c r="I36" s="69">
        <f>SUM(I16:I35)</f>
        <v>23018.5</v>
      </c>
      <c r="J36" s="69"/>
      <c r="K36" s="68"/>
      <c r="L36" s="70">
        <f>SUM(L16:L34)</f>
        <v>18782</v>
      </c>
      <c r="M36" s="69"/>
      <c r="N36" s="68"/>
      <c r="O36" s="268">
        <f>SUM(O16:O34)</f>
        <v>-4230.5</v>
      </c>
      <c r="P36" s="5">
        <f>SUM(P12:P34)</f>
        <v>9321</v>
      </c>
      <c r="Q36" s="1">
        <f>SUM(Q16:Q34)</f>
        <v>71666</v>
      </c>
      <c r="R36" s="1">
        <f t="shared" si="2"/>
        <v>4236.5</v>
      </c>
      <c r="S36" s="172" t="s">
        <v>104</v>
      </c>
    </row>
    <row r="37" spans="1:19" ht="16.899999999999999" customHeight="1">
      <c r="A37" s="61"/>
      <c r="B37" s="62"/>
      <c r="C37" s="63"/>
      <c r="D37" s="64"/>
      <c r="E37" s="65"/>
      <c r="F37" s="63"/>
      <c r="G37" s="65"/>
      <c r="H37" s="63"/>
      <c r="I37" s="63"/>
      <c r="J37" s="63"/>
      <c r="K37" s="65"/>
      <c r="L37" s="63"/>
      <c r="M37" s="63"/>
      <c r="N37" s="65"/>
      <c r="O37" s="66"/>
      <c r="P37" s="5"/>
      <c r="S37" s="172" t="s">
        <v>104</v>
      </c>
    </row>
    <row r="38" spans="1:19" ht="16.899999999999999" customHeight="1">
      <c r="A38" s="31"/>
      <c r="B38" s="84" t="s">
        <v>41</v>
      </c>
      <c r="C38" s="85"/>
      <c r="D38" s="86"/>
      <c r="E38" s="87"/>
      <c r="F38" s="276">
        <v>-844</v>
      </c>
      <c r="G38" s="277"/>
      <c r="H38" s="276"/>
      <c r="I38" s="276">
        <v>-4832</v>
      </c>
      <c r="J38" s="276"/>
      <c r="K38" s="277"/>
      <c r="L38" s="276">
        <v>0</v>
      </c>
      <c r="M38" s="276"/>
      <c r="N38" s="277"/>
      <c r="O38" s="278"/>
      <c r="P38" s="5"/>
      <c r="S38" s="172" t="s">
        <v>104</v>
      </c>
    </row>
    <row r="39" spans="1:19">
      <c r="A39" s="31"/>
      <c r="B39" s="84" t="s">
        <v>42</v>
      </c>
      <c r="C39" s="85"/>
      <c r="D39" s="86"/>
      <c r="E39" s="87"/>
      <c r="F39" s="276">
        <v>4832</v>
      </c>
      <c r="G39" s="277"/>
      <c r="H39" s="276"/>
      <c r="I39" s="276">
        <v>0</v>
      </c>
      <c r="J39" s="276"/>
      <c r="K39" s="277"/>
      <c r="L39" s="276">
        <v>0</v>
      </c>
      <c r="M39" s="276"/>
      <c r="N39" s="277"/>
      <c r="O39" s="278"/>
      <c r="P39" s="5"/>
      <c r="S39" s="172" t="s">
        <v>104</v>
      </c>
    </row>
    <row r="40" spans="1:19">
      <c r="A40" s="31"/>
      <c r="B40" s="84" t="s">
        <v>43</v>
      </c>
      <c r="C40" s="85"/>
      <c r="D40" s="86"/>
      <c r="E40" s="87"/>
      <c r="F40" s="276">
        <v>-1242</v>
      </c>
      <c r="G40" s="277"/>
      <c r="H40" s="276"/>
      <c r="I40" s="276">
        <v>0</v>
      </c>
      <c r="J40" s="276"/>
      <c r="K40" s="277"/>
      <c r="L40" s="276">
        <v>0</v>
      </c>
      <c r="M40" s="276"/>
      <c r="N40" s="277"/>
      <c r="O40" s="278"/>
      <c r="P40" s="5"/>
      <c r="S40" s="172" t="s">
        <v>104</v>
      </c>
    </row>
    <row r="41" spans="1:19">
      <c r="A41" s="31"/>
      <c r="B41" s="84" t="s">
        <v>155</v>
      </c>
      <c r="C41" s="85"/>
      <c r="D41" s="86"/>
      <c r="E41" s="87"/>
      <c r="F41" s="276">
        <v>-7268</v>
      </c>
      <c r="G41" s="277"/>
      <c r="H41" s="276"/>
      <c r="I41" s="276">
        <v>0</v>
      </c>
      <c r="J41" s="276"/>
      <c r="K41" s="277"/>
      <c r="L41" s="276">
        <v>0</v>
      </c>
      <c r="M41" s="276"/>
      <c r="N41" s="277"/>
      <c r="O41" s="278"/>
      <c r="P41" s="5"/>
      <c r="S41" s="172" t="s">
        <v>104</v>
      </c>
    </row>
    <row r="42" spans="1:19">
      <c r="A42" s="31"/>
      <c r="B42" s="84" t="s">
        <v>44</v>
      </c>
      <c r="C42" s="85"/>
      <c r="D42" s="86"/>
      <c r="E42" s="87"/>
      <c r="F42" s="276">
        <f>F36+F38+F39+F40+F41</f>
        <v>13743</v>
      </c>
      <c r="G42" s="277"/>
      <c r="H42" s="276"/>
      <c r="I42" s="276">
        <f>I36+I38+I39+I40+I41-1</f>
        <v>18185.5</v>
      </c>
      <c r="J42" s="276"/>
      <c r="K42" s="277"/>
      <c r="L42" s="276">
        <f>L36+L38+L39+L40+L41</f>
        <v>18782</v>
      </c>
      <c r="M42" s="276"/>
      <c r="N42" s="277"/>
      <c r="O42" s="278"/>
      <c r="P42" s="5"/>
      <c r="S42" s="172" t="s">
        <v>104</v>
      </c>
    </row>
    <row r="43" spans="1:19">
      <c r="A43" s="30"/>
      <c r="B43" s="88"/>
      <c r="C43" s="89"/>
      <c r="D43" s="90"/>
      <c r="E43" s="91"/>
      <c r="F43" s="89"/>
      <c r="G43" s="91"/>
      <c r="H43" s="89"/>
      <c r="I43" s="89"/>
      <c r="J43" s="89"/>
      <c r="K43" s="91"/>
      <c r="L43" s="89"/>
      <c r="M43" s="89"/>
      <c r="N43" s="91"/>
      <c r="O43" s="92"/>
      <c r="P43" s="5"/>
      <c r="S43" s="172" t="s">
        <v>105</v>
      </c>
    </row>
    <row r="44" spans="1:19">
      <c r="A44" s="5"/>
      <c r="B44" s="11"/>
      <c r="C44" s="4"/>
      <c r="D44" s="4" t="s">
        <v>82</v>
      </c>
      <c r="E44" s="4"/>
      <c r="F44" s="4"/>
      <c r="G44" s="4"/>
      <c r="H44" s="4"/>
      <c r="I44" s="4"/>
      <c r="J44" s="4"/>
      <c r="K44" s="4"/>
      <c r="L44" s="4"/>
      <c r="M44" s="4"/>
      <c r="N44" s="9"/>
      <c r="O44" s="9"/>
      <c r="P44" s="5"/>
    </row>
    <row r="45" spans="1:19" ht="13.15" customHeight="1">
      <c r="A45" s="4"/>
      <c r="B45" s="4"/>
      <c r="C45" s="4"/>
      <c r="D45" s="4" t="s">
        <v>82</v>
      </c>
      <c r="E45" s="4"/>
      <c r="F45" s="4"/>
      <c r="G45" s="4"/>
      <c r="H45" s="4"/>
      <c r="I45" s="4"/>
      <c r="J45" s="4"/>
      <c r="K45" s="4"/>
      <c r="L45" s="4"/>
      <c r="M45" s="4"/>
      <c r="N45" s="9"/>
      <c r="O45" s="9"/>
      <c r="P45" s="5"/>
    </row>
    <row r="46" spans="1:19">
      <c r="A46" s="4"/>
      <c r="B46" s="10"/>
      <c r="C46" s="4"/>
      <c r="D46" s="4"/>
      <c r="E46" s="4"/>
      <c r="F46" s="4"/>
      <c r="G46" s="4"/>
      <c r="H46" s="4"/>
      <c r="I46" s="4"/>
      <c r="J46" s="4"/>
      <c r="K46" s="4"/>
      <c r="L46" s="4"/>
      <c r="M46" s="4"/>
      <c r="N46" s="12"/>
      <c r="O46" s="12"/>
      <c r="P46" s="5"/>
    </row>
    <row r="47" spans="1:19">
      <c r="N47" s="8"/>
      <c r="O47" s="9"/>
      <c r="P47" s="5"/>
    </row>
    <row r="48" spans="1:19">
      <c r="N48" s="8"/>
      <c r="O48" s="9"/>
      <c r="P48" s="5"/>
    </row>
    <row r="49" spans="14:16">
      <c r="N49" s="8"/>
      <c r="O49" s="8"/>
      <c r="P49" s="5"/>
    </row>
    <row r="50" spans="14:16">
      <c r="N50" s="8"/>
      <c r="O50" s="8"/>
      <c r="P50" s="5"/>
    </row>
    <row r="51" spans="14:16">
      <c r="N51" s="8"/>
      <c r="O51" s="8"/>
      <c r="P51" s="5"/>
    </row>
    <row r="52" spans="14:16">
      <c r="N52" s="8"/>
      <c r="O52" s="8"/>
      <c r="P52" s="5"/>
    </row>
    <row r="53" spans="14:16">
      <c r="N53" s="8"/>
      <c r="O53" s="8"/>
      <c r="P53" s="5"/>
    </row>
    <row r="54" spans="14:16">
      <c r="N54" s="8"/>
      <c r="O54" s="8"/>
      <c r="P54" s="5"/>
    </row>
    <row r="55" spans="14:16">
      <c r="N55" s="8"/>
      <c r="O55" s="8"/>
      <c r="P55" s="5"/>
    </row>
    <row r="56" spans="14:16">
      <c r="N56" s="8"/>
      <c r="O56" s="8"/>
      <c r="P56" s="5"/>
    </row>
    <row r="57" spans="14:16">
      <c r="N57" s="8"/>
      <c r="O57" s="8"/>
      <c r="P57" s="5"/>
    </row>
    <row r="58" spans="14:16">
      <c r="N58" s="8"/>
      <c r="O58" s="8"/>
      <c r="P58" s="5"/>
    </row>
    <row r="59" spans="14:16">
      <c r="N59" s="8"/>
      <c r="O59" s="8"/>
      <c r="P59" s="5"/>
    </row>
    <row r="60" spans="14:16">
      <c r="N60" s="8"/>
      <c r="O60" s="8"/>
      <c r="P60" s="5"/>
    </row>
    <row r="61" spans="14:16">
      <c r="N61" s="8"/>
      <c r="O61" s="8"/>
      <c r="P61" s="5"/>
    </row>
    <row r="62" spans="14:16">
      <c r="N62" s="13"/>
      <c r="O62" s="8"/>
      <c r="P62" s="5"/>
    </row>
    <row r="63" spans="14:16">
      <c r="N63" s="5"/>
      <c r="O63" s="5"/>
      <c r="P63" s="5"/>
    </row>
    <row r="64" spans="14:16">
      <c r="N64" s="4"/>
      <c r="O64" s="4"/>
      <c r="P64" s="5"/>
    </row>
    <row r="65" spans="14:16">
      <c r="N65" s="4"/>
      <c r="O65" s="4"/>
      <c r="P65" s="5"/>
    </row>
    <row r="66" spans="14:16">
      <c r="N66" s="4"/>
      <c r="O66" s="4"/>
      <c r="P66" s="5"/>
    </row>
    <row r="67" spans="14:16">
      <c r="N67" s="4"/>
      <c r="O67" s="4"/>
      <c r="P67" s="5"/>
    </row>
    <row r="68" spans="14:16">
      <c r="P68" s="5"/>
    </row>
    <row r="69" spans="14:16">
      <c r="P69" s="5"/>
    </row>
  </sheetData>
  <mergeCells count="7">
    <mergeCell ref="G8:J8"/>
    <mergeCell ref="E8:F8"/>
    <mergeCell ref="C19:D19"/>
    <mergeCell ref="A3:O3"/>
    <mergeCell ref="A4:O4"/>
    <mergeCell ref="A5:O5"/>
    <mergeCell ref="A6:O6"/>
  </mergeCells>
  <phoneticPr fontId="0" type="noConversion"/>
  <printOptions horizontalCentered="1"/>
  <pageMargins left="0.5" right="0.5" top="0.5" bottom="0.25" header="0.5" footer="0.5"/>
  <pageSetup scale="70" orientation="landscape" r:id="rId1"/>
  <headerFooter alignWithMargins="0">
    <oddFooter>&amp;C&amp;"Times New Roman,Regular"Exhibit L - Summary of Requirements by Object Class</oddFooter>
  </headerFooter>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Worksheets</vt:lpstr>
      </vt:variant>
      <vt:variant>
        <vt:i4>9</vt:i4>
      </vt:variant>
      <vt:variant>
        <vt:lpstr>Named Ranges</vt:lpstr>
      </vt:variant>
      <vt:variant>
        <vt:i4>10</vt:i4>
      </vt:variant>
    </vt:vector>
  </HeadingPairs>
  <TitlesOfParts>
    <vt:vector size="19" baseType="lpstr">
      <vt:lpstr>(A) Org Chart </vt:lpstr>
      <vt:lpstr>B. Summary of Requirements </vt:lpstr>
      <vt:lpstr>E. ATB Justification</vt:lpstr>
      <vt:lpstr>F. 2011 Crosswalk</vt:lpstr>
      <vt:lpstr>(G) 2012 Crosswalk</vt:lpstr>
      <vt:lpstr>I. Permanent Positions</vt:lpstr>
      <vt:lpstr>(J) Financial Analysis</vt:lpstr>
      <vt:lpstr>K. Summary by Grade</vt:lpstr>
      <vt:lpstr>(L) Sum by OC</vt:lpstr>
      <vt:lpstr>'B. Summary of Requirements '!DL</vt:lpstr>
      <vt:lpstr>'(A) Org Chart '!Print_Area</vt:lpstr>
      <vt:lpstr>'(G) 2012 Crosswalk'!Print_Area</vt:lpstr>
      <vt:lpstr>'(J) Financial Analysis'!Print_Area</vt:lpstr>
      <vt:lpstr>'(L) Sum by OC'!Print_Area</vt:lpstr>
      <vt:lpstr>'B. Summary of Requirements '!Print_Area</vt:lpstr>
      <vt:lpstr>'E. ATB Justification'!Print_Area</vt:lpstr>
      <vt:lpstr>'F. 2011 Crosswalk'!Print_Area</vt:lpstr>
      <vt:lpstr>'I. Permanent Positions'!Print_Area</vt:lpstr>
      <vt:lpstr>'K. Summary by Grade'!Print_Area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sdale</dc:creator>
  <cp:lastModifiedBy>rlindsay</cp:lastModifiedBy>
  <cp:lastPrinted>2012-02-09T16:03:59Z</cp:lastPrinted>
  <dcterms:created xsi:type="dcterms:W3CDTF">2003-08-28T20:51:00Z</dcterms:created>
  <dcterms:modified xsi:type="dcterms:W3CDTF">2012-02-09T16:04:00Z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