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0" yWindow="90" windowWidth="15480" windowHeight="7080" tabRatio="889"/>
  </bookViews>
  <sheets>
    <sheet name="A. Organization Chart" sheetId="21" r:id="rId1"/>
    <sheet name="B. Summary of Requirements " sheetId="22" r:id="rId2"/>
    <sheet name="C. Increases Offsets" sheetId="23" r:id="rId3"/>
    <sheet name="D. Strategic Goals &amp; Objectives" sheetId="24" r:id="rId4"/>
    <sheet name="E. ATB Justification" sheetId="25" r:id="rId5"/>
    <sheet name="F. 2011 Crosswalk" sheetId="26" r:id="rId6"/>
    <sheet name="G. 2012 Crosswalk" sheetId="27" r:id="rId7"/>
    <sheet name="H. Reimbursable Resources" sheetId="28" r:id="rId8"/>
    <sheet name="I. Permanent Positions" sheetId="29" r:id="rId9"/>
    <sheet name="J. Financial Analysis" sheetId="30" r:id="rId10"/>
    <sheet name="K. Summary by Grade" sheetId="31" r:id="rId11"/>
    <sheet name="L. Summary by Object Class" sheetId="32" r:id="rId12"/>
    <sheet name="M. Studies" sheetId="33" r:id="rId13"/>
  </sheets>
  <externalReferences>
    <externalReference r:id="rId14"/>
    <externalReference r:id="rId15"/>
  </externalReferences>
  <definedNames>
    <definedName name="_10POS_BY_CAT" localSheetId="9">'[1]Summ Atty Agt'!#REF!</definedName>
    <definedName name="_11POS_BY_CAT" localSheetId="0">#REF!</definedName>
    <definedName name="_11POS_BY_CAT">#REF!</definedName>
    <definedName name="_1ATTORNEY_SUPP" localSheetId="1">#REF!</definedName>
    <definedName name="_2ATTORNEY_SUPP">#REF!</definedName>
    <definedName name="_3GA_ROLLUP" localSheetId="1">'B. Summary of Requirements '!#REF!</definedName>
    <definedName name="_4GA_ROLLUP" localSheetId="3">#REF!</definedName>
    <definedName name="_5GA_ROLLUP" localSheetId="7">[2]SumReq!#REF!</definedName>
    <definedName name="_6GA_ROLLUP" localSheetId="9">'[1]Sum of Req'!#REF!</definedName>
    <definedName name="_7GA_ROLLUP">#REF!</definedName>
    <definedName name="_8POS_BY_CAT" localSheetId="1">#REF!</definedName>
    <definedName name="_9POS_BY_CAT" localSheetId="3">#REF!</definedName>
    <definedName name="DL" localSheetId="1">'B. Summary of Requirements '!$A$3:$X$54</definedName>
    <definedName name="DL">#REF!</definedName>
    <definedName name="EXECSUPP" localSheetId="1">'B. Summary of Requirements '!#REF!</definedName>
    <definedName name="EXECSUPP" localSheetId="3">#REF!</definedName>
    <definedName name="EXECSUPP" localSheetId="9">'[1]Sum of Req'!#REF!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 localSheetId="3">#REF!</definedName>
    <definedName name="INTEL" localSheetId="9">'[1]Sum of Req'!#REF!</definedName>
    <definedName name="INTEL">#REF!</definedName>
    <definedName name="JMD" localSheetId="1">'B. Summary of Requirements '!#REF!</definedName>
    <definedName name="JMD" localSheetId="3">#REF!</definedName>
    <definedName name="JMD" localSheetId="9">'[1]Sum of Req'!#REF!</definedName>
    <definedName name="JMD">#REF!</definedName>
    <definedName name="OLE_LINK7" localSheetId="4">'E. ATB Justification'!#REF!</definedName>
    <definedName name="PART">#REF!</definedName>
    <definedName name="_xlnm.Print_Area" localSheetId="0">'A. Organization Chart'!$A$1:$N$29</definedName>
    <definedName name="_xlnm.Print_Area" localSheetId="1">'B. Summary of Requirements '!$A$1:$X$56</definedName>
    <definedName name="_xlnm.Print_Area" localSheetId="2">'C. Increases Offsets'!$A$1:$G$13</definedName>
    <definedName name="_xlnm.Print_Area" localSheetId="3">'D. Strategic Goals &amp; Objectives'!$A$1:$P$35</definedName>
    <definedName name="_xlnm.Print_Area" localSheetId="4">'E. ATB Justification'!$A$1:$I$28</definedName>
    <definedName name="_xlnm.Print_Area" localSheetId="5">'F. 2011 Crosswalk'!$A$1:$O$15</definedName>
    <definedName name="_xlnm.Print_Area" localSheetId="6">'G. 2012 Crosswalk'!$A$1:$R$14</definedName>
    <definedName name="_xlnm.Print_Area" localSheetId="7">'H. Reimbursable Resources'!$A$1:$N$12</definedName>
    <definedName name="_xlnm.Print_Area" localSheetId="8">'I. Permanent Positions'!$A$1:$K$23</definedName>
    <definedName name="_xlnm.Print_Area" localSheetId="9">'J. Financial Analysis'!$A$1:$G$17</definedName>
    <definedName name="_xlnm.Print_Area" localSheetId="10">'K. Summary by Grade'!$A$1:$I$31</definedName>
    <definedName name="_xlnm.Print_Area" localSheetId="11">'L. Summary by Object Class'!$A$1:$K$38</definedName>
    <definedName name="_xlnm.Print_Area" localSheetId="12">'M. Studies'!$A$1:$J$18</definedName>
    <definedName name="_xlnm.Print_Area">#REF!</definedName>
    <definedName name="REIMPRO" localSheetId="0">#REF!</definedName>
    <definedName name="REIMPRO" localSheetId="7">'H. Reimbursable Resources'!$A$1:$N$14</definedName>
    <definedName name="REIMPRO">#REF!</definedName>
    <definedName name="REIMSOR" localSheetId="0">#REF!</definedName>
    <definedName name="REIMSOR" localSheetId="7">'H. Reimbursable Resources'!$P$17:$AF$29</definedName>
    <definedName name="REIMSOR">#REF!</definedName>
    <definedName name="Z_12C66D54_5067_4346_818B_6EAB1C8A9183_.wvu.Cols" localSheetId="6" hidden="1">'G. 2012 Crosswalk'!$H:$J</definedName>
    <definedName name="Z_12C66D54_5067_4346_818B_6EAB1C8A9183_.wvu.Cols" localSheetId="11" hidden="1">'L. Summary by Object Class'!$J:$L</definedName>
    <definedName name="Z_12C66D54_5067_4346_818B_6EAB1C8A9183_.wvu.PrintArea" localSheetId="0" hidden="1">'A. Organization Chart'!$A$1:$N$29</definedName>
    <definedName name="Z_12C66D54_5067_4346_818B_6EAB1C8A9183_.wvu.PrintArea" localSheetId="1" hidden="1">'B. Summary of Requirements '!$A$1:$X$56</definedName>
    <definedName name="Z_12C66D54_5067_4346_818B_6EAB1C8A9183_.wvu.PrintArea" localSheetId="2" hidden="1">'C. Increases Offsets'!$A$1:$G$13</definedName>
    <definedName name="Z_12C66D54_5067_4346_818B_6EAB1C8A9183_.wvu.PrintArea" localSheetId="3" hidden="1">'D. Strategic Goals &amp; Objectives'!$A$1:$P$35</definedName>
    <definedName name="Z_12C66D54_5067_4346_818B_6EAB1C8A9183_.wvu.PrintArea" localSheetId="4" hidden="1">'E. ATB Justification'!$A$1:$I$28</definedName>
    <definedName name="Z_12C66D54_5067_4346_818B_6EAB1C8A9183_.wvu.PrintArea" localSheetId="5" hidden="1">'F. 2011 Crosswalk'!$A$1:$O$22</definedName>
    <definedName name="Z_12C66D54_5067_4346_818B_6EAB1C8A9183_.wvu.PrintArea" localSheetId="6" hidden="1">'G. 2012 Crosswalk'!$A$1:$R$15</definedName>
    <definedName name="Z_12C66D54_5067_4346_818B_6EAB1C8A9183_.wvu.PrintArea" localSheetId="7" hidden="1">'H. Reimbursable Resources'!$A$1:$N$15</definedName>
    <definedName name="Z_12C66D54_5067_4346_818B_6EAB1C8A9183_.wvu.PrintArea" localSheetId="8" hidden="1">'I. Permanent Positions'!$A$1:$K$23</definedName>
    <definedName name="Z_12C66D54_5067_4346_818B_6EAB1C8A9183_.wvu.PrintArea" localSheetId="9" hidden="1">'J. Financial Analysis'!$A$1:$G$17</definedName>
    <definedName name="Z_12C66D54_5067_4346_818B_6EAB1C8A9183_.wvu.PrintArea" localSheetId="10" hidden="1">'K. Summary by Grade'!$A$1:$I$33</definedName>
    <definedName name="Z_12C66D54_5067_4346_818B_6EAB1C8A9183_.wvu.PrintArea" localSheetId="11" hidden="1">'L. Summary by Object Class'!$A$1:$K$38</definedName>
    <definedName name="Z_12C66D54_5067_4346_818B_6EAB1C8A9183_.wvu.PrintArea" localSheetId="12" hidden="1">'M. Studies'!$A$1:$J$18</definedName>
    <definedName name="Z_12C66D54_5067_4346_818B_6EAB1C8A9183_.wvu.Rows" localSheetId="3" hidden="1">'D. Strategic Goals &amp; Objectives'!$10:$10</definedName>
    <definedName name="Z_3118AF25_8423_420A_806A_487665220C68_.wvu.Cols" localSheetId="6" hidden="1">'G. 2012 Crosswalk'!$H:$J</definedName>
    <definedName name="Z_3118AF25_8423_420A_806A_487665220C68_.wvu.Cols" localSheetId="11" hidden="1">'L. Summary by Object Class'!$J:$L</definedName>
    <definedName name="Z_3118AF25_8423_420A_806A_487665220C68_.wvu.PrintArea" localSheetId="0" hidden="1">'A. Organization Chart'!$A$1:$N$29</definedName>
    <definedName name="Z_3118AF25_8423_420A_806A_487665220C68_.wvu.PrintArea" localSheetId="1" hidden="1">'B. Summary of Requirements '!$A$1:$X$56</definedName>
    <definedName name="Z_3118AF25_8423_420A_806A_487665220C68_.wvu.PrintArea" localSheetId="2" hidden="1">'C. Increases Offsets'!$A$1:$G$13</definedName>
    <definedName name="Z_3118AF25_8423_420A_806A_487665220C68_.wvu.PrintArea" localSheetId="3" hidden="1">'D. Strategic Goals &amp; Objectives'!$A$1:$P$35</definedName>
    <definedName name="Z_3118AF25_8423_420A_806A_487665220C68_.wvu.PrintArea" localSheetId="4" hidden="1">'E. ATB Justification'!$A$1:$I$28</definedName>
    <definedName name="Z_3118AF25_8423_420A_806A_487665220C68_.wvu.PrintArea" localSheetId="5" hidden="1">'F. 2011 Crosswalk'!$A$1:$O$22</definedName>
    <definedName name="Z_3118AF25_8423_420A_806A_487665220C68_.wvu.PrintArea" localSheetId="6" hidden="1">'G. 2012 Crosswalk'!$A$1:$R$15</definedName>
    <definedName name="Z_3118AF25_8423_420A_806A_487665220C68_.wvu.PrintArea" localSheetId="7" hidden="1">'H. Reimbursable Resources'!$A$1:$N$15</definedName>
    <definedName name="Z_3118AF25_8423_420A_806A_487665220C68_.wvu.PrintArea" localSheetId="8" hidden="1">'I. Permanent Positions'!$A$1:$K$23</definedName>
    <definedName name="Z_3118AF25_8423_420A_806A_487665220C68_.wvu.PrintArea" localSheetId="9" hidden="1">'J. Financial Analysis'!$A$1:$G$17</definedName>
    <definedName name="Z_3118AF25_8423_420A_806A_487665220C68_.wvu.PrintArea" localSheetId="10" hidden="1">'K. Summary by Grade'!$A$1:$I$33</definedName>
    <definedName name="Z_3118AF25_8423_420A_806A_487665220C68_.wvu.PrintArea" localSheetId="11" hidden="1">'L. Summary by Object Class'!$A$1:$K$38</definedName>
    <definedName name="Z_3118AF25_8423_420A_806A_487665220C68_.wvu.PrintArea" localSheetId="12" hidden="1">'M. Studies'!$A$1:$J$18</definedName>
    <definedName name="Z_3118AF25_8423_420A_806A_487665220C68_.wvu.Rows" localSheetId="3" hidden="1">'D. Strategic Goals &amp; Objectives'!$10:$10</definedName>
    <definedName name="Z_4148B88B_8ED7_4FDE_9459_DEB244AD0552_.wvu.Cols" localSheetId="5" hidden="1">'F. 2011 Crosswalk'!#REF!</definedName>
    <definedName name="Z_4148B88B_8ED7_4FDE_9459_DEB244AD0552_.wvu.Cols" localSheetId="6" hidden="1">'G. 2012 Crosswalk'!$H:$J</definedName>
    <definedName name="Z_4148B88B_8ED7_4FDE_9459_DEB244AD0552_.wvu.Cols" localSheetId="11" hidden="1">'L. Summary by Object Class'!$J:$L</definedName>
    <definedName name="Z_4148B88B_8ED7_4FDE_9459_DEB244AD0552_.wvu.PrintArea" localSheetId="0" hidden="1">'A. Organization Chart'!$A$1:$N$29</definedName>
    <definedName name="Z_4148B88B_8ED7_4FDE_9459_DEB244AD0552_.wvu.PrintArea" localSheetId="1" hidden="1">'B. Summary of Requirements '!$A$1:$X$56</definedName>
    <definedName name="Z_4148B88B_8ED7_4FDE_9459_DEB244AD0552_.wvu.PrintArea" localSheetId="2" hidden="1">'C. Increases Offsets'!$A$1:$G$13</definedName>
    <definedName name="Z_4148B88B_8ED7_4FDE_9459_DEB244AD0552_.wvu.PrintArea" localSheetId="3" hidden="1">'D. Strategic Goals &amp; Objectives'!$A$1:$P$35</definedName>
    <definedName name="Z_4148B88B_8ED7_4FDE_9459_DEB244AD0552_.wvu.PrintArea" localSheetId="4" hidden="1">'E. ATB Justification'!$A$1:$I$28</definedName>
    <definedName name="Z_4148B88B_8ED7_4FDE_9459_DEB244AD0552_.wvu.PrintArea" localSheetId="5" hidden="1">'F. 2011 Crosswalk'!$A$1:$O$22</definedName>
    <definedName name="Z_4148B88B_8ED7_4FDE_9459_DEB244AD0552_.wvu.PrintArea" localSheetId="6" hidden="1">'G. 2012 Crosswalk'!$A$1:$R$15</definedName>
    <definedName name="Z_4148B88B_8ED7_4FDE_9459_DEB244AD0552_.wvu.PrintArea" localSheetId="7" hidden="1">'H. Reimbursable Resources'!$A$1:$N$15</definedName>
    <definedName name="Z_4148B88B_8ED7_4FDE_9459_DEB244AD0552_.wvu.PrintArea" localSheetId="8" hidden="1">'I. Permanent Positions'!$A$1:$K$23</definedName>
    <definedName name="Z_4148B88B_8ED7_4FDE_9459_DEB244AD0552_.wvu.PrintArea" localSheetId="9" hidden="1">'J. Financial Analysis'!$A$1:$G$17</definedName>
    <definedName name="Z_4148B88B_8ED7_4FDE_9459_DEB244AD0552_.wvu.PrintArea" localSheetId="10" hidden="1">'K. Summary by Grade'!$A$1:$I$33</definedName>
    <definedName name="Z_4148B88B_8ED7_4FDE_9459_DEB244AD0552_.wvu.PrintArea" localSheetId="11" hidden="1">'L. Summary by Object Class'!$A$1:$K$38</definedName>
    <definedName name="Z_4148B88B_8ED7_4FDE_9459_DEB244AD0552_.wvu.PrintArea" localSheetId="12" hidden="1">'M. Studies'!$A$1:$J$18</definedName>
    <definedName name="Z_4148B88B_8ED7_4FDE_9459_DEB244AD0552_.wvu.Rows" localSheetId="3" hidden="1">'D. Strategic Goals &amp; Objectives'!$10:$10</definedName>
    <definedName name="Z_56C0A34E_45B4_448B_85E5_70B3A8E63333_.wvu.Cols" localSheetId="11" hidden="1">'L. Summary by Object Class'!$J:$L</definedName>
    <definedName name="Z_56C0A34E_45B4_448B_85E5_70B3A8E63333_.wvu.PrintArea" localSheetId="0" hidden="1">'A. Organization Chart'!$A$1:$N$29</definedName>
    <definedName name="Z_56C0A34E_45B4_448B_85E5_70B3A8E63333_.wvu.PrintArea" localSheetId="1" hidden="1">'B. Summary of Requirements '!$A$1:$X$56</definedName>
    <definedName name="Z_56C0A34E_45B4_448B_85E5_70B3A8E63333_.wvu.PrintArea" localSheetId="2" hidden="1">'C. Increases Offsets'!$A$1:$G$13</definedName>
    <definedName name="Z_56C0A34E_45B4_448B_85E5_70B3A8E63333_.wvu.PrintArea" localSheetId="3" hidden="1">'D. Strategic Goals &amp; Objectives'!$A$1:$P$35</definedName>
    <definedName name="Z_56C0A34E_45B4_448B_85E5_70B3A8E63333_.wvu.PrintArea" localSheetId="4" hidden="1">'E. ATB Justification'!$A$1:$I$28</definedName>
    <definedName name="Z_56C0A34E_45B4_448B_85E5_70B3A8E63333_.wvu.PrintArea" localSheetId="5" hidden="1">'F. 2011 Crosswalk'!$A$1:$O$22</definedName>
    <definedName name="Z_56C0A34E_45B4_448B_85E5_70B3A8E63333_.wvu.PrintArea" localSheetId="6" hidden="1">'G. 2012 Crosswalk'!$A$1:$R$15</definedName>
    <definedName name="Z_56C0A34E_45B4_448B_85E5_70B3A8E63333_.wvu.PrintArea" localSheetId="7" hidden="1">'H. Reimbursable Resources'!$A$1:$N$15</definedName>
    <definedName name="Z_56C0A34E_45B4_448B_85E5_70B3A8E63333_.wvu.PrintArea" localSheetId="8" hidden="1">'I. Permanent Positions'!$A$1:$K$23</definedName>
    <definedName name="Z_56C0A34E_45B4_448B_85E5_70B3A8E63333_.wvu.PrintArea" localSheetId="9" hidden="1">'J. Financial Analysis'!$A$1:$G$17</definedName>
    <definedName name="Z_56C0A34E_45B4_448B_85E5_70B3A8E63333_.wvu.PrintArea" localSheetId="10" hidden="1">'K. Summary by Grade'!$A$1:$I$33</definedName>
    <definedName name="Z_56C0A34E_45B4_448B_85E5_70B3A8E63333_.wvu.PrintArea" localSheetId="11" hidden="1">'L. Summary by Object Class'!$A$1:$K$38</definedName>
    <definedName name="Z_56C0A34E_45B4_448B_85E5_70B3A8E63333_.wvu.PrintArea" localSheetId="12" hidden="1">'M. Studies'!$A$1:$J$18</definedName>
    <definedName name="Z_56C0A34E_45B4_448B_85E5_70B3A8E63333_.wvu.Rows" localSheetId="3" hidden="1">'D. Strategic Goals &amp; Objectives'!$10:$10</definedName>
  </definedNames>
  <calcPr calcId="125725"/>
  <customWorkbookViews>
    <customWorkbookView name="mcupertino - Personal View" guid="{12C66D54-5067-4346-818B-6EAB1C8A9183}" mergeInterval="0" personalView="1" maximized="1" xWindow="1" yWindow="1" windowWidth="1280" windowHeight="833" tabRatio="889" activeSheetId="6"/>
    <customWorkbookView name="matsatt - Personal View" guid="{4148B88B-8ED7-4FDE-9459-DEB244AD0552}" mergeInterval="0" personalView="1" maximized="1" xWindow="1" yWindow="1" windowWidth="1246" windowHeight="743" tabRatio="889" activeSheetId="3"/>
    <customWorkbookView name="debjones - Personal View" guid="{56C0A34E-45B4-448B-85E5-70B3A8E63333}" mergeInterval="0" personalView="1" maximized="1" xWindow="1" yWindow="1" windowWidth="1680" windowHeight="820" tabRatio="889" activeSheetId="3" showComments="commIndAndComment"/>
    <customWorkbookView name="mschneck - Personal View" guid="{3118AF25-8423-420A-806A-487665220C68}" mergeInterval="0" personalView="1" maximized="1" xWindow="1" yWindow="1" windowWidth="1680" windowHeight="797" tabRatio="889" activeSheetId="14" showComments="commIndAndComment"/>
  </customWorkbookViews>
</workbook>
</file>

<file path=xl/calcChain.xml><?xml version="1.0" encoding="utf-8"?>
<calcChain xmlns="http://schemas.openxmlformats.org/spreadsheetml/2006/main">
  <c r="J28" i="32"/>
  <c r="L27"/>
  <c r="I27"/>
  <c r="L26"/>
  <c r="I26"/>
  <c r="L25"/>
  <c r="I25"/>
  <c r="L24"/>
  <c r="I24"/>
  <c r="L23"/>
  <c r="I23"/>
  <c r="L22"/>
  <c r="I22"/>
  <c r="L21"/>
  <c r="J21"/>
  <c r="I21"/>
  <c r="L20"/>
  <c r="I20"/>
  <c r="L19"/>
  <c r="I19"/>
  <c r="L18"/>
  <c r="K18"/>
  <c r="I18"/>
  <c r="K16"/>
  <c r="K28" s="1"/>
  <c r="J16"/>
  <c r="G16"/>
  <c r="G28" s="1"/>
  <c r="G32" s="1"/>
  <c r="F16"/>
  <c r="E16"/>
  <c r="E28" s="1"/>
  <c r="D16"/>
  <c r="C16"/>
  <c r="C28" s="1"/>
  <c r="C32" s="1"/>
  <c r="B16"/>
  <c r="I15"/>
  <c r="H15"/>
  <c r="I14"/>
  <c r="H14"/>
  <c r="I13"/>
  <c r="H13"/>
  <c r="I12"/>
  <c r="H12"/>
  <c r="I11"/>
  <c r="H11"/>
  <c r="I10"/>
  <c r="I16" s="1"/>
  <c r="I28" s="1"/>
  <c r="H10"/>
  <c r="H16" s="1"/>
  <c r="A5"/>
  <c r="A4"/>
  <c r="G30" i="31"/>
  <c r="F28"/>
  <c r="D28"/>
  <c r="B28"/>
  <c r="H27"/>
  <c r="H26"/>
  <c r="H25"/>
  <c r="H24"/>
  <c r="H23"/>
  <c r="H22"/>
  <c r="H21"/>
  <c r="H20"/>
  <c r="H19"/>
  <c r="H18"/>
  <c r="H17"/>
  <c r="H16"/>
  <c r="H15"/>
  <c r="H14"/>
  <c r="H13"/>
  <c r="H12"/>
  <c r="H28" s="1"/>
  <c r="A6"/>
  <c r="A5"/>
  <c r="G16" i="30"/>
  <c r="F16"/>
  <c r="G15"/>
  <c r="F15"/>
  <c r="G14"/>
  <c r="F14"/>
  <c r="F13"/>
  <c r="F17" s="1"/>
  <c r="E13"/>
  <c r="E17" s="1"/>
  <c r="D13"/>
  <c r="D17" s="1"/>
  <c r="C13"/>
  <c r="C17" s="1"/>
  <c r="B13"/>
  <c r="B17" s="1"/>
  <c r="G11"/>
  <c r="G13" s="1"/>
  <c r="G17" s="1"/>
  <c r="F11"/>
  <c r="A5"/>
  <c r="A4"/>
  <c r="H23" i="29"/>
  <c r="G23"/>
  <c r="F23"/>
  <c r="E23"/>
  <c r="D23"/>
  <c r="C23"/>
  <c r="B23"/>
  <c r="I22"/>
  <c r="J22" s="1"/>
  <c r="I20"/>
  <c r="J20" s="1"/>
  <c r="K19"/>
  <c r="K20" s="1"/>
  <c r="K23" s="1"/>
  <c r="J19"/>
  <c r="I19"/>
  <c r="H19"/>
  <c r="G19"/>
  <c r="F19"/>
  <c r="E19"/>
  <c r="D19"/>
  <c r="C19"/>
  <c r="B19"/>
  <c r="A6"/>
  <c r="A5"/>
  <c r="K12" i="28"/>
  <c r="J12"/>
  <c r="I12"/>
  <c r="H12"/>
  <c r="G12"/>
  <c r="F12"/>
  <c r="E12"/>
  <c r="D12"/>
  <c r="C12"/>
  <c r="N10"/>
  <c r="N12" s="1"/>
  <c r="M10"/>
  <c r="M12" s="1"/>
  <c r="L10"/>
  <c r="L12" s="1"/>
  <c r="A5"/>
  <c r="A4"/>
  <c r="I14" i="27"/>
  <c r="F14"/>
  <c r="P13"/>
  <c r="O13"/>
  <c r="N13"/>
  <c r="M13"/>
  <c r="L13"/>
  <c r="L14" s="1"/>
  <c r="K13"/>
  <c r="J13"/>
  <c r="I13"/>
  <c r="H13"/>
  <c r="G13"/>
  <c r="F13"/>
  <c r="E13"/>
  <c r="D13"/>
  <c r="C13"/>
  <c r="C14" s="1"/>
  <c r="B13"/>
  <c r="R12"/>
  <c r="R13" s="1"/>
  <c r="Q12"/>
  <c r="Q13" s="1"/>
  <c r="Q14" s="1"/>
  <c r="P12"/>
  <c r="A5"/>
  <c r="A4"/>
  <c r="N14" i="26"/>
  <c r="I14"/>
  <c r="O13"/>
  <c r="N13"/>
  <c r="L13"/>
  <c r="K13"/>
  <c r="J13"/>
  <c r="I13"/>
  <c r="H13"/>
  <c r="G13"/>
  <c r="F13"/>
  <c r="F14" s="1"/>
  <c r="E13"/>
  <c r="D13"/>
  <c r="C13"/>
  <c r="C14" s="1"/>
  <c r="B13"/>
  <c r="O12"/>
  <c r="N12"/>
  <c r="M12"/>
  <c r="M13" s="1"/>
  <c r="A5"/>
  <c r="A4"/>
  <c r="H28" i="25"/>
  <c r="I26"/>
  <c r="I28" s="1"/>
  <c r="H26"/>
  <c r="G26"/>
  <c r="G28" s="1"/>
  <c r="A4"/>
  <c r="N33" i="24"/>
  <c r="N35" s="1"/>
  <c r="M33"/>
  <c r="M35" s="1"/>
  <c r="L33"/>
  <c r="K33"/>
  <c r="G33"/>
  <c r="F33"/>
  <c r="D33"/>
  <c r="D35" s="1"/>
  <c r="C33"/>
  <c r="C35" s="1"/>
  <c r="J32"/>
  <c r="P32" s="1"/>
  <c r="I32"/>
  <c r="I33" s="1"/>
  <c r="P31"/>
  <c r="O31"/>
  <c r="P30"/>
  <c r="O30"/>
  <c r="J30"/>
  <c r="I30"/>
  <c r="P29"/>
  <c r="P33" s="1"/>
  <c r="O29"/>
  <c r="J29"/>
  <c r="I29"/>
  <c r="N26"/>
  <c r="M26"/>
  <c r="L26"/>
  <c r="K26"/>
  <c r="G26"/>
  <c r="F26"/>
  <c r="D26"/>
  <c r="C26"/>
  <c r="P25"/>
  <c r="O25"/>
  <c r="J25"/>
  <c r="I25"/>
  <c r="P24"/>
  <c r="O24"/>
  <c r="J24"/>
  <c r="I24"/>
  <c r="P23"/>
  <c r="O23"/>
  <c r="J23"/>
  <c r="I23"/>
  <c r="P22"/>
  <c r="O22"/>
  <c r="J22"/>
  <c r="I22"/>
  <c r="P21"/>
  <c r="O21"/>
  <c r="J21"/>
  <c r="I21"/>
  <c r="P20"/>
  <c r="P26" s="1"/>
  <c r="O20"/>
  <c r="O26" s="1"/>
  <c r="J20"/>
  <c r="J26" s="1"/>
  <c r="I20"/>
  <c r="I26" s="1"/>
  <c r="N17"/>
  <c r="M17"/>
  <c r="L17"/>
  <c r="L35" s="1"/>
  <c r="K17"/>
  <c r="K35" s="1"/>
  <c r="G17"/>
  <c r="G35" s="1"/>
  <c r="F17"/>
  <c r="F35" s="1"/>
  <c r="D17"/>
  <c r="C17"/>
  <c r="P16"/>
  <c r="O16"/>
  <c r="J16"/>
  <c r="I16"/>
  <c r="P15"/>
  <c r="O15"/>
  <c r="J15"/>
  <c r="I15"/>
  <c r="P14"/>
  <c r="P17" s="1"/>
  <c r="P35" s="1"/>
  <c r="O14"/>
  <c r="O17" s="1"/>
  <c r="J14"/>
  <c r="J17" s="1"/>
  <c r="I14"/>
  <c r="I17" s="1"/>
  <c r="A4"/>
  <c r="G13" i="23"/>
  <c r="F13"/>
  <c r="E13"/>
  <c r="D13"/>
  <c r="C13"/>
  <c r="G12"/>
  <c r="G11"/>
  <c r="N56" i="22"/>
  <c r="X55"/>
  <c r="W55"/>
  <c r="W56" s="1"/>
  <c r="U55"/>
  <c r="T55"/>
  <c r="T56" s="1"/>
  <c r="S55"/>
  <c r="R55"/>
  <c r="Q55"/>
  <c r="Q56" s="1"/>
  <c r="P55"/>
  <c r="O55"/>
  <c r="N55"/>
  <c r="M55"/>
  <c r="L55"/>
  <c r="K55"/>
  <c r="K56" s="1"/>
  <c r="J55"/>
  <c r="I55"/>
  <c r="H55"/>
  <c r="H56" s="1"/>
  <c r="G55"/>
  <c r="F55"/>
  <c r="E55"/>
  <c r="E56" s="1"/>
  <c r="D55"/>
  <c r="X54"/>
  <c r="W54"/>
  <c r="V54"/>
  <c r="V55" s="1"/>
  <c r="A43"/>
  <c r="A5" i="23" s="1"/>
  <c r="W31" i="22"/>
  <c r="X30"/>
  <c r="X31" s="1"/>
  <c r="W30"/>
  <c r="V30"/>
  <c r="V31" s="1"/>
  <c r="X24"/>
  <c r="X25" s="1"/>
  <c r="X32" s="1"/>
  <c r="X33" s="1"/>
  <c r="X23"/>
  <c r="W23"/>
  <c r="W24" s="1"/>
  <c r="W25" s="1"/>
  <c r="W32" s="1"/>
  <c r="W33" s="1"/>
  <c r="V23"/>
  <c r="V24" s="1"/>
  <c r="V25" s="1"/>
  <c r="V32" s="1"/>
  <c r="V33" s="1"/>
  <c r="X16"/>
  <c r="W16"/>
  <c r="V16"/>
  <c r="J23" i="29" l="1"/>
  <c r="I35" i="24"/>
  <c r="L28" i="32"/>
  <c r="E32"/>
  <c r="O35" i="24"/>
  <c r="O33"/>
  <c r="O32"/>
  <c r="I23" i="29"/>
  <c r="L16" i="32"/>
  <c r="J33" i="24"/>
  <c r="J35" s="1"/>
</calcChain>
</file>

<file path=xl/sharedStrings.xml><?xml version="1.0" encoding="utf-8"?>
<sst xmlns="http://schemas.openxmlformats.org/spreadsheetml/2006/main" count="683" uniqueCount="215">
  <si>
    <t>end of line</t>
  </si>
  <si>
    <t xml:space="preserve">          Total DIRECT requirements</t>
  </si>
  <si>
    <t>23.1  GSA rent (Reimbursable)</t>
  </si>
  <si>
    <t>25.3 DHS Security (Reimbursable)</t>
  </si>
  <si>
    <t>Financial Analysis of Program Changes</t>
  </si>
  <si>
    <t xml:space="preserve">     Other personnel compensation</t>
  </si>
  <si>
    <t>Total FTE &amp; personnel compensation</t>
  </si>
  <si>
    <t>Agt./Atty.</t>
  </si>
  <si>
    <t>Program Offsets</t>
  </si>
  <si>
    <t>Adjustments to Base</t>
  </si>
  <si>
    <t>Domestic Rent and Facilities</t>
  </si>
  <si>
    <t>ATBs</t>
  </si>
  <si>
    <t>11.1  Direct FTE &amp; personnel compensation</t>
  </si>
  <si>
    <t xml:space="preserve">       Total </t>
  </si>
  <si>
    <t>Average SES Salary</t>
  </si>
  <si>
    <t>Perm. Pos.</t>
  </si>
  <si>
    <t>Location of Description by Decision Unit</t>
  </si>
  <si>
    <t>Reprogrammings / Transfers</t>
  </si>
  <si>
    <t>end of sheet</t>
  </si>
  <si>
    <t>Program Decreases</t>
  </si>
  <si>
    <t>Total Pr. Changes</t>
  </si>
  <si>
    <t>Total Authorized</t>
  </si>
  <si>
    <t>Total Reimbursable</t>
  </si>
  <si>
    <t xml:space="preserve">   J: Financial Analysis of Program Changes</t>
  </si>
  <si>
    <t>I: Detail of Permanent Positions by Category</t>
  </si>
  <si>
    <t>23.2 Moving/Lease Expirations/Contract Parking</t>
  </si>
  <si>
    <t>Transfers:</t>
  </si>
  <si>
    <t xml:space="preserve">Total Adjustments to Base </t>
  </si>
  <si>
    <t>Increase/Decrease</t>
  </si>
  <si>
    <t>Decision Unit</t>
  </si>
  <si>
    <t xml:space="preserve">     Total</t>
  </si>
  <si>
    <t>atb</t>
  </si>
  <si>
    <t>enhance</t>
  </si>
  <si>
    <t>FTE</t>
  </si>
  <si>
    <t>Total</t>
  </si>
  <si>
    <t>Detail of Permanent Positions by Category</t>
  </si>
  <si>
    <t>Category</t>
  </si>
  <si>
    <t>Transfers</t>
  </si>
  <si>
    <t>Grades and Salary Ranges</t>
  </si>
  <si>
    <t>11.5  Total, Other personnel compensation</t>
  </si>
  <si>
    <t xml:space="preserve">     Other Compensation</t>
  </si>
  <si>
    <t xml:space="preserve">     Overtime</t>
  </si>
  <si>
    <t>11.8  Special personal services payments</t>
  </si>
  <si>
    <t xml:space="preserve">    Full-time permanent</t>
  </si>
  <si>
    <t>12.0  Personnel benefits</t>
  </si>
  <si>
    <t>21.0  Travel and transportation of persons</t>
  </si>
  <si>
    <t>22.0  Transportation of things</t>
  </si>
  <si>
    <t>23.3  Comm., util., &amp; other misc. charges</t>
  </si>
  <si>
    <t>24.0  Printing and reproduction</t>
  </si>
  <si>
    <t>25.2 Other services</t>
  </si>
  <si>
    <t>26.0  Supplies and materials</t>
  </si>
  <si>
    <t>31.0  Equipment</t>
  </si>
  <si>
    <t xml:space="preserve">          Total obligations</t>
  </si>
  <si>
    <t>Unobligated balance, start of year</t>
  </si>
  <si>
    <t>Unobligated balance, end of year</t>
  </si>
  <si>
    <t>Recoveries of prior year obligations</t>
  </si>
  <si>
    <t>11.3  Other than full-time permanent</t>
  </si>
  <si>
    <t>Equipment</t>
  </si>
  <si>
    <t>Other services</t>
  </si>
  <si>
    <t>Supplies and materials</t>
  </si>
  <si>
    <t>Average GS Salary</t>
  </si>
  <si>
    <t>Average GS Grade</t>
  </si>
  <si>
    <t>Object Classes</t>
  </si>
  <si>
    <t>Other Object Classes:</t>
  </si>
  <si>
    <t>Summary of Reimbursable Resources</t>
  </si>
  <si>
    <t>Summary of Requirements by Object Class</t>
  </si>
  <si>
    <t>Program Changes</t>
  </si>
  <si>
    <t>Total Program Changes</t>
  </si>
  <si>
    <t>Attorneys (905)</t>
  </si>
  <si>
    <t>M.  Status of Congressionally Requested Studies, Reports, and Evaluations</t>
  </si>
  <si>
    <t>GS-1, $22,115 - 27,663</t>
  </si>
  <si>
    <t>GS-2, $24,865 - 31,292</t>
  </si>
  <si>
    <t>GS-4, $30,456 - 39,590</t>
  </si>
  <si>
    <t>GS-3, $27,130 - 35,269</t>
  </si>
  <si>
    <t>GS-5, $34,075 - 44,293</t>
  </si>
  <si>
    <t>GS-6, $37,983 - 49,375</t>
  </si>
  <si>
    <t>GS-7, $42,209 - 54,875</t>
  </si>
  <si>
    <t>GS-8, $46,745 - 60,765</t>
  </si>
  <si>
    <t>GS-9, $51,630 - 67,114</t>
  </si>
  <si>
    <t>GS-10, $56,857 - 73,917</t>
  </si>
  <si>
    <t>GS-11, $62,467 - 81,204</t>
  </si>
  <si>
    <t>GS-12, $74,872 - 97,333</t>
  </si>
  <si>
    <t>GS-13, $89,033 - 115,742</t>
  </si>
  <si>
    <t>GS-14, $105,211 - 136,771</t>
  </si>
  <si>
    <t>GS-15, $123,758 - 155,500</t>
  </si>
  <si>
    <t>SES, $119,554 - 179,700</t>
  </si>
  <si>
    <t>2012 template</t>
  </si>
  <si>
    <t>Information Technology Mgmt  (2210)</t>
  </si>
  <si>
    <t>FY 2011 CJ Submission</t>
  </si>
  <si>
    <t>23.1  GSA rent</t>
  </si>
  <si>
    <t>L: Summary of Requirements by Object Class</t>
  </si>
  <si>
    <t>K: Summary of Requirements by Grade</t>
  </si>
  <si>
    <t>Program Increases</t>
  </si>
  <si>
    <t>Justification for Base Adjustments</t>
  </si>
  <si>
    <t>Pay and Benefits</t>
  </si>
  <si>
    <t>POS</t>
  </si>
  <si>
    <t>Total Increase:</t>
  </si>
  <si>
    <t>Total ATB:</t>
  </si>
  <si>
    <t xml:space="preserve">Amount  </t>
  </si>
  <si>
    <t>(Dollars in Thousands)</t>
  </si>
  <si>
    <t>Salaries and Expenses</t>
  </si>
  <si>
    <t>Total Offsets</t>
  </si>
  <si>
    <t>Total Comp. FTE</t>
  </si>
  <si>
    <t>Total Compensable FTE</t>
  </si>
  <si>
    <t>Headquarters (Washington, D.C.)</t>
  </si>
  <si>
    <t>Summary of Requirements</t>
  </si>
  <si>
    <t>Reimbursable FTE:</t>
  </si>
  <si>
    <t>Rescissions</t>
  </si>
  <si>
    <t>Supplementals</t>
  </si>
  <si>
    <t xml:space="preserve">     Subtotal Increases</t>
  </si>
  <si>
    <t>Collections by Source</t>
  </si>
  <si>
    <t>Budgetary Resources:</t>
  </si>
  <si>
    <t>Estimates by budget activity</t>
  </si>
  <si>
    <t>Pos.</t>
  </si>
  <si>
    <t xml:space="preserve"> </t>
  </si>
  <si>
    <t>Amount</t>
  </si>
  <si>
    <t>Increases</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</si>
  <si>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</si>
  <si>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</si>
  <si>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</si>
  <si>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</si>
  <si>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</si>
  <si>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</si>
  <si>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</si>
  <si>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</si>
  <si>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</si>
  <si>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</si>
  <si>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</si>
  <si>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</si>
  <si>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</si>
  <si>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</si>
  <si>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Subtotal, Goal 3</t>
  </si>
  <si>
    <t>GRAND TOTAL</t>
  </si>
  <si>
    <t>Crosswalk of 2011 Availability</t>
  </si>
  <si>
    <t>2011 Availability</t>
  </si>
  <si>
    <t>Status of Congressionally Requested Studies, Reports, and Evaluations</t>
  </si>
  <si>
    <t>Carryover</t>
  </si>
  <si>
    <t>Recoveries</t>
  </si>
  <si>
    <t xml:space="preserve">Increase/Decrease </t>
  </si>
  <si>
    <t>A: Organizational Chart</t>
  </si>
  <si>
    <t>B: Summary of Requirements</t>
  </si>
  <si>
    <t>C: Program Increases/Offsets By Decision Unit</t>
  </si>
  <si>
    <t>D: Resources by DOJ Strategic Goal and Strategic Objective</t>
  </si>
  <si>
    <t>E.  Justification for Base Adjustments</t>
  </si>
  <si>
    <t>H: Summary of Reimbursable Resources</t>
  </si>
  <si>
    <t>FY 2013 Request</t>
  </si>
  <si>
    <t>2013 Current Services</t>
  </si>
  <si>
    <t>2013 Total Request</t>
  </si>
  <si>
    <t>2012 - 2013 Total Change</t>
  </si>
  <si>
    <t>2013 Adjustments to Base and Technical Adjustments</t>
  </si>
  <si>
    <t>2013 Increases</t>
  </si>
  <si>
    <t>2013 Offsets</t>
  </si>
  <si>
    <t>2013 Request</t>
  </si>
  <si>
    <t>Subtotal Offsets</t>
  </si>
  <si>
    <t>F: Crosswalk of 2011 Availability</t>
  </si>
  <si>
    <t>2012 Availability</t>
  </si>
  <si>
    <t>Crosswalk of 2012 Availability</t>
  </si>
  <si>
    <t>2012 Planned</t>
  </si>
  <si>
    <t xml:space="preserve">  Total, 2013 Program Changes Requested</t>
  </si>
  <si>
    <t xml:space="preserve">     Total, Appropriated Positions</t>
  </si>
  <si>
    <t>2011 Actuals</t>
  </si>
  <si>
    <t>Total 2012 Enacted (with Rescissions)</t>
  </si>
  <si>
    <t>Increases:</t>
  </si>
  <si>
    <t>2012 
Enacted</t>
  </si>
  <si>
    <t>2012 Enacted</t>
  </si>
  <si>
    <t>FY 2012 Enacted Without Rescissions</t>
  </si>
  <si>
    <t>2011 Enacted</t>
  </si>
  <si>
    <t>FY 2013 Program Increases/Offsets By Decision Unit</t>
  </si>
  <si>
    <t>2011 Appropriation Enacted w/Rescissions</t>
  </si>
  <si>
    <t>2011 Enacted w/Rescissions</t>
  </si>
  <si>
    <t>2011 Enacted (without Rescissions, direct only)</t>
  </si>
  <si>
    <t>2011 Appropriation Enacted</t>
  </si>
  <si>
    <t>2011
Enacted</t>
  </si>
  <si>
    <t xml:space="preserve">   1.2  Prosecute those involved in terrorist acts</t>
  </si>
  <si>
    <t xml:space="preserve">    1.3  Combat espionage against the United States </t>
  </si>
  <si>
    <t xml:space="preserve">   2.1  Combat the threat, incidence, and prevalence of violent crime</t>
  </si>
  <si>
    <t xml:space="preserve">   2.4 Combat corruption, economic crimes, and international organized crime</t>
  </si>
  <si>
    <t xml:space="preserve">   2.5 Promote and protect Americans' civil rights</t>
  </si>
  <si>
    <t xml:space="preserve">   2.6 Protect the federal fisc and defend the interests of the United States</t>
  </si>
  <si>
    <t xml:space="preserve">   2.3  Combat the threat, trafficking, and use of illegal drugs and the diversion of
          licit drugs</t>
  </si>
  <si>
    <t xml:space="preserve">   2.2  Prevent and intervene in crimes against vulnerable populations, uphold the
          rights of, and improve services to, America's crime victims</t>
  </si>
  <si>
    <t xml:space="preserve">   3.1 Promote and strengthen relationships and strategies for the administration of 
          justice with state, local, tribal and international law enforcement</t>
  </si>
  <si>
    <t xml:space="preserve">   3.2 Protect judges, witnesses, and other participants in federal proceedings; 
         apprehend fugitives; and ensure the appearance of criminal defendants for 
         judicial proceedings or confinement</t>
  </si>
  <si>
    <t xml:space="preserve">   3.3  Provide for the safe, secure, humane, and cost-effective confinement of 
          detainees awaiting trial and/or sentencing, and those in the custody of the
          Federal Prison System </t>
  </si>
  <si>
    <t xml:space="preserve">   3.4  Adjudicate all immigration cases promptly and impartially in accordance with
          due process</t>
  </si>
  <si>
    <t>Goal 1: Prevent Terrorism and Promote the Nation's Security
            Consistent with the Rule of Law</t>
  </si>
  <si>
    <t>Goal 2: Prevent Crime, Protect the Rights of the 
             American People, and Enforce Federal Law</t>
  </si>
  <si>
    <t xml:space="preserve">Goal 3: Ensure and Support the Fair, Impartial, Efficient, and 
             Transparent Administration of Justice at the Federal,
             State, Local, Tribal and International Levels        </t>
  </si>
  <si>
    <t>G: Crosswalk of 2012 Availability</t>
  </si>
  <si>
    <t>JCON and JCON S/TS To Components</t>
  </si>
  <si>
    <t>Offsets:</t>
  </si>
  <si>
    <t>IT Savings</t>
  </si>
  <si>
    <t>Administrative Efficiencies</t>
  </si>
  <si>
    <t>United States Parole Commission</t>
  </si>
  <si>
    <t>USPC</t>
  </si>
  <si>
    <r>
      <t>2013 Pay Raise.</t>
    </r>
    <r>
      <rPr>
        <sz val="9"/>
        <rFont val="Times New Roman"/>
        <family val="1"/>
      </rPr>
      <t xml:space="preserve">  This request provides for a proposed 0.5 percent pay raise to be effective in January of 2013.  The increase only includes the general pay raise.  The amount request, $34,000, represents the pay amounts for 3/4 of the fiscal year plus appropriate benefits ($24,000 for pay and $10,000 for benefits.)</t>
    </r>
  </si>
  <si>
    <r>
      <t>Retirement</t>
    </r>
    <r>
      <rPr>
        <sz val="9"/>
        <color theme="1"/>
        <rFont val="Times New Roman"/>
        <family val="1"/>
      </rPr>
      <t>.  Agency retirement contributions increase as employees under CSRS retire and are replaced by FERS employees.  Based on OPM government-wide estimates, we project that the DOJ workforce will convert from CSRS to FERS at a rate of 1.3 percent per year.  The requested increase of  $19,000 is necessary to meet our increased retirement obligations as a result of this conversion.</t>
    </r>
  </si>
  <si>
    <r>
      <t>Employees Compensation Fund.</t>
    </r>
    <r>
      <rPr>
        <sz val="9"/>
        <rFont val="Times New Roman"/>
        <family val="1"/>
      </rPr>
      <t xml:space="preserve">  The $6,000 decrease reflects payments to the Department of Labor for injury benefits paid in the past year under the Federal Employee Compensation Act.  This estimate is based on the first quarter of prior year billing and current year estimates.</t>
    </r>
  </si>
  <si>
    <r>
      <t>Health Insurance.</t>
    </r>
    <r>
      <rPr>
        <sz val="9"/>
        <rFont val="Times New Roman"/>
        <family val="1"/>
      </rPr>
      <t xml:space="preserve">  Effective January 2013, this component's contribution to Federal employees' health insurance premiums increased by 15.3 percent.  Applied against the 2012 estimate of $361,000, the additional amount required is $55,000.</t>
    </r>
  </si>
  <si>
    <r>
      <t>Changes in Compensable Days</t>
    </r>
    <r>
      <rPr>
        <sz val="9"/>
        <color theme="1"/>
        <rFont val="Times New Roman"/>
        <family val="1"/>
      </rPr>
      <t>.  The decreased cost for one compensable day in FY 2013 compared to FY 2012 is calculated by dividing the FY 2012 estimated personnel compensation $8,057,000 and applicable benefits $1,697,000 by 261 compensable days.</t>
    </r>
  </si>
  <si>
    <r>
      <t>FERS Rate Increase.</t>
    </r>
    <r>
      <rPr>
        <sz val="9"/>
        <rFont val="Times New Roman"/>
        <family val="1"/>
      </rPr>
      <t xml:space="preserve">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total Normal Cost of Regular retirement under FERS will increase from the current level of 12.5% to 12.7%.  The total FERS contribution for Law enforcement retirement will increase from 27.0% to 27.6%.  This will result in new </t>
    </r>
    <r>
      <rPr>
        <b/>
        <sz val="9"/>
        <rFont val="Times New Roman"/>
        <family val="1"/>
      </rPr>
      <t xml:space="preserve">agency contribution </t>
    </r>
    <r>
      <rPr>
        <sz val="9"/>
        <rFont val="Times New Roman"/>
        <family val="1"/>
      </rPr>
      <t>rates of 11.9% for normal costs (up from the current 11.7%) and 26.3% for law enforcement personnel (up from the current 25.7%).  The amount requested, $11,000,represents the funds needed to cover this increase.</t>
    </r>
  </si>
  <si>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$607,000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</si>
  <si>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Security Charges.</t>
    </r>
    <r>
      <rPr>
        <sz val="9"/>
        <color indexed="8"/>
        <rFont val="Times New Roman"/>
        <family val="1"/>
      </rPr>
      <t xml:space="preserve">  Guard Service includes those costs paid directly by DOJ and those paid to Department of Homeland Security (DHS).  The requested increase of $149,000 is required to meet our commitment to DHS, and other security costs.</t>
    </r>
  </si>
  <si>
    <t xml:space="preserve"> United States Parole Commission</t>
  </si>
  <si>
    <t>Office of Victims of Crime</t>
  </si>
  <si>
    <t>Commissioners (185)</t>
  </si>
  <si>
    <t>Case Analysts (101)</t>
  </si>
  <si>
    <t>Hearing Examiners (101)</t>
  </si>
  <si>
    <t>Administrative Efficiencies Offset</t>
  </si>
  <si>
    <t>IT Savings Offset</t>
  </si>
  <si>
    <r>
      <t>The</t>
    </r>
    <r>
      <rPr>
        <i/>
        <sz val="12"/>
        <rFont val="Times New Roman"/>
        <family val="1"/>
      </rPr>
      <t xml:space="preserve"> United States Parole Commission Extension Act of 2011</t>
    </r>
    <r>
      <rPr>
        <sz val="12"/>
        <rFont val="Times New Roman"/>
        <family val="1"/>
      </rPr>
      <t>, Sec. 3. requires the Parole Commission to provide to the Committees on the Judiciary of the Senate and House of Representatives a detailed report on a number of programmatic and statistical questions.  Target response to the Committees, April 2012.</t>
    </r>
  </si>
  <si>
    <t>FY 2011 Without Balance Rescissions</t>
  </si>
  <si>
    <t>Balance Rescissions</t>
  </si>
  <si>
    <t xml:space="preserve">NOTE:  All FTE numbers in this table reflect authorized FTE, which is the total number of FTE available to a component. Because the FY 2013 President’s Budget Appendix builds the FTE request using actual FTE rather than authorized, it may not match the FY 2012 FTE enacted and FY 2013 FTE request reflected in this table.  </t>
  </si>
  <si>
    <r>
      <rPr>
        <u/>
        <sz val="9"/>
        <rFont val="Times New Roman"/>
        <family val="1"/>
      </rPr>
      <t>JCON and JCON S/TS.</t>
    </r>
    <r>
      <rPr>
        <sz val="9"/>
        <rFont val="Times New Roman"/>
        <family val="1"/>
      </rPr>
      <t xml:space="preserve">  A transfer of $38,000 is included in support of the Department's Justice Consolidated Office Network (JCON) and JCON S/TS prowhich will be moved to the Working Capital Fund and provided as a billable service in FY 2013.</t>
    </r>
  </si>
</sst>
</file>

<file path=xl/styles.xml><?xml version="1.0" encoding="utf-8"?>
<styleSheet xmlns="http://schemas.openxmlformats.org/spreadsheetml/2006/main">
  <numFmts count="8">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s>
  <fonts count="72">
    <font>
      <sz val="12"/>
      <name val="Arial"/>
    </font>
    <font>
      <sz val="12"/>
      <name val="TimesNewRomanPS"/>
    </font>
    <font>
      <sz val="12"/>
      <name val="Times New Roman"/>
      <family val="1"/>
    </font>
    <font>
      <sz val="10"/>
      <color indexed="8"/>
      <name val="TMS"/>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u/>
      <sz val="12"/>
      <color indexed="8"/>
      <name val="TMS"/>
    </font>
    <font>
      <sz val="10"/>
      <name val="Arial"/>
      <family val="2"/>
    </font>
    <font>
      <b/>
      <u/>
      <sz val="12"/>
      <name val="Arial"/>
      <family val="2"/>
    </font>
    <font>
      <b/>
      <sz val="10"/>
      <name val="Times New Roman"/>
      <family val="1"/>
    </font>
    <font>
      <sz val="14"/>
      <name val="Times New Roman"/>
      <family val="1"/>
    </font>
    <font>
      <sz val="12"/>
      <color indexed="8"/>
      <name val="Times New Roman"/>
      <family val="1"/>
    </font>
    <font>
      <b/>
      <sz val="12"/>
      <color indexed="8"/>
      <name val="Times New Roman"/>
      <family val="1"/>
    </font>
    <font>
      <sz val="14"/>
      <name val="Arial"/>
      <family val="2"/>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i/>
      <sz val="10"/>
      <name val="Arial"/>
      <family val="2"/>
    </font>
    <font>
      <i/>
      <sz val="10"/>
      <name val="Arial"/>
      <family val="2"/>
    </font>
    <font>
      <b/>
      <u/>
      <sz val="14"/>
      <name val="Arial"/>
      <family val="2"/>
    </font>
    <font>
      <sz val="20"/>
      <name val="Arial"/>
      <family val="2"/>
    </font>
    <font>
      <u/>
      <sz val="9"/>
      <color indexed="8"/>
      <name val="Times New Roman"/>
      <family val="1"/>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10"/>
      <color indexed="9"/>
      <name val="TMS"/>
    </font>
    <font>
      <sz val="8"/>
      <color indexed="9"/>
      <name val="Arial"/>
      <family val="2"/>
    </font>
    <font>
      <sz val="8"/>
      <name val="Times New Roman"/>
      <family val="1"/>
    </font>
    <font>
      <sz val="8"/>
      <color indexed="9"/>
      <name val="Times New Roman"/>
      <family val="1"/>
    </font>
    <font>
      <sz val="8"/>
      <color indexed="8"/>
      <name val="Arial"/>
      <family val="2"/>
    </font>
    <font>
      <sz val="18"/>
      <name val="Arial"/>
      <family val="2"/>
    </font>
    <font>
      <sz val="16"/>
      <name val="Arial"/>
      <family val="2"/>
    </font>
    <font>
      <b/>
      <sz val="12"/>
      <color indexed="9"/>
      <name val="Arial"/>
      <family val="2"/>
    </font>
    <font>
      <i/>
      <sz val="12"/>
      <name val="Times New Roman"/>
      <family val="1"/>
    </font>
    <font>
      <u/>
      <sz val="12"/>
      <name val="Times New Roman"/>
      <family val="1"/>
    </font>
    <font>
      <b/>
      <sz val="9"/>
      <name val="Times New Roman"/>
      <family val="1"/>
    </font>
    <font>
      <b/>
      <u/>
      <sz val="9"/>
      <name val="Times New Roman"/>
      <family val="1"/>
    </font>
    <font>
      <sz val="16"/>
      <name val="Times New Roman"/>
      <family val="1"/>
    </font>
    <font>
      <u/>
      <sz val="10"/>
      <name val="Times New Roman"/>
      <family val="1"/>
    </font>
    <font>
      <b/>
      <sz val="10"/>
      <name val="Arial"/>
      <family val="2"/>
    </font>
    <font>
      <i/>
      <sz val="10"/>
      <name val="Times New Roman"/>
      <family val="1"/>
    </font>
    <font>
      <b/>
      <u/>
      <sz val="12"/>
      <name val="Times New Roman"/>
      <family val="1"/>
    </font>
    <font>
      <u/>
      <sz val="16"/>
      <name val="Arial"/>
      <family val="2"/>
    </font>
    <font>
      <sz val="10"/>
      <name val="Arial"/>
      <family val="2"/>
    </font>
    <font>
      <sz val="12"/>
      <color theme="0"/>
      <name val="Arial"/>
      <family val="2"/>
    </font>
    <font>
      <sz val="16"/>
      <color indexed="8"/>
      <name val="Times New Roman"/>
      <family val="1"/>
    </font>
    <font>
      <b/>
      <u/>
      <sz val="14"/>
      <name val="Times New Roman"/>
      <family val="1"/>
    </font>
    <font>
      <u/>
      <sz val="9"/>
      <color theme="1"/>
      <name val="Times New Roman"/>
      <family val="1"/>
    </font>
    <font>
      <sz val="9"/>
      <color theme="1"/>
      <name val="Times New Roman"/>
      <family val="1"/>
    </font>
    <font>
      <sz val="12"/>
      <color theme="1"/>
      <name val="Arial"/>
      <family val="2"/>
    </font>
    <font>
      <sz val="12"/>
      <color rgb="FF000000"/>
      <name val="Times New Roman"/>
      <family val="1"/>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s>
  <borders count="138">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style="thin">
        <color indexed="64"/>
      </bottom>
      <diagonal/>
    </border>
    <border>
      <left style="thin">
        <color indexed="8"/>
      </left>
      <right/>
      <top/>
      <bottom style="hair">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style="hair">
        <color indexed="8"/>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8"/>
      </left>
      <right/>
      <top style="thin">
        <color indexed="64"/>
      </top>
      <bottom/>
      <diagonal/>
    </border>
    <border>
      <left style="thin">
        <color indexed="64"/>
      </left>
      <right/>
      <top style="thin">
        <color indexed="8"/>
      </top>
      <bottom style="thin">
        <color indexed="23"/>
      </bottom>
      <diagonal/>
    </border>
    <border>
      <left style="thin">
        <color indexed="8"/>
      </left>
      <right style="thin">
        <color indexed="8"/>
      </right>
      <top style="hair">
        <color indexed="8"/>
      </top>
      <bottom style="thin">
        <color indexed="64"/>
      </bottom>
      <diagonal/>
    </border>
    <border>
      <left style="thin">
        <color indexed="8"/>
      </left>
      <right/>
      <top/>
      <bottom style="medium">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right style="medium">
        <color indexed="8"/>
      </right>
      <top style="thin">
        <color indexed="8"/>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8"/>
      </left>
      <right/>
      <top/>
      <bottom style="thin">
        <color indexed="8"/>
      </bottom>
      <diagonal/>
    </border>
    <border>
      <left/>
      <right style="medium">
        <color indexed="8"/>
      </right>
      <top/>
      <bottom style="thin">
        <color indexed="8"/>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medium">
        <color indexed="64"/>
      </bottom>
      <diagonal/>
    </border>
    <border>
      <left style="thin">
        <color indexed="64"/>
      </left>
      <right style="thin">
        <color indexed="64"/>
      </right>
      <top style="medium">
        <color indexed="64"/>
      </top>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8"/>
      </left>
      <right/>
      <top style="hair">
        <color indexed="8"/>
      </top>
      <bottom/>
      <diagonal/>
    </border>
    <border>
      <left/>
      <right/>
      <top/>
      <bottom style="medium">
        <color indexed="8"/>
      </bottom>
      <diagonal/>
    </border>
    <border>
      <left style="thin">
        <color indexed="64"/>
      </left>
      <right style="medium">
        <color indexed="8"/>
      </right>
      <top style="thin">
        <color indexed="64"/>
      </top>
      <bottom style="medium">
        <color indexed="8"/>
      </bottom>
      <diagonal/>
    </border>
    <border>
      <left style="thin">
        <color indexed="64"/>
      </left>
      <right style="medium">
        <color indexed="64"/>
      </right>
      <top style="medium">
        <color indexed="64"/>
      </top>
      <bottom style="thin">
        <color indexed="64"/>
      </bottom>
      <diagonal/>
    </border>
    <border>
      <left style="thin">
        <color indexed="64"/>
      </left>
      <right style="thin">
        <color indexed="8"/>
      </right>
      <top style="medium">
        <color indexed="64"/>
      </top>
      <bottom style="thin">
        <color indexed="64"/>
      </bottom>
      <diagonal/>
    </border>
    <border>
      <left style="thin">
        <color indexed="64"/>
      </left>
      <right style="thin">
        <color indexed="8"/>
      </right>
      <top style="thin">
        <color indexed="64"/>
      </top>
      <bottom style="medium">
        <color indexed="8"/>
      </bottom>
      <diagonal/>
    </border>
    <border>
      <left style="hair">
        <color indexed="23"/>
      </left>
      <right style="thin">
        <color indexed="64"/>
      </right>
      <top style="hair">
        <color indexed="23"/>
      </top>
      <bottom style="hair">
        <color indexed="23"/>
      </bottom>
      <diagonal/>
    </border>
    <border>
      <left style="hair">
        <color indexed="23"/>
      </left>
      <right style="thin">
        <color indexed="64"/>
      </right>
      <top style="thin">
        <color indexed="64"/>
      </top>
      <bottom style="medium">
        <color indexed="64"/>
      </bottom>
      <diagonal/>
    </border>
    <border>
      <left style="hair">
        <color indexed="23"/>
      </left>
      <right style="thin">
        <color indexed="64"/>
      </right>
      <top style="medium">
        <color indexed="64"/>
      </top>
      <bottom style="thin">
        <color indexed="64"/>
      </bottom>
      <diagonal/>
    </border>
    <border>
      <left style="hair">
        <color indexed="23"/>
      </left>
      <right style="thin">
        <color indexed="64"/>
      </right>
      <top style="thin">
        <color indexed="64"/>
      </top>
      <bottom style="hair">
        <color indexed="64"/>
      </bottom>
      <diagonal/>
    </border>
    <border>
      <left style="hair">
        <color indexed="23"/>
      </left>
      <right style="thin">
        <color indexed="64"/>
      </right>
      <top style="hair">
        <color indexed="64"/>
      </top>
      <bottom style="thin">
        <color indexed="64"/>
      </bottom>
      <diagonal/>
    </border>
    <border>
      <left style="hair">
        <color indexed="23"/>
      </left>
      <right style="thin">
        <color indexed="64"/>
      </right>
      <top style="thin">
        <color indexed="64"/>
      </top>
      <bottom style="thin">
        <color indexed="64"/>
      </bottom>
      <diagonal/>
    </border>
    <border>
      <left style="hair">
        <color indexed="64"/>
      </left>
      <right style="hair">
        <color indexed="64"/>
      </right>
      <top style="thin">
        <color indexed="23"/>
      </top>
      <bottom style="thin">
        <color indexed="23"/>
      </bottom>
      <diagonal/>
    </border>
    <border>
      <left style="hair">
        <color indexed="64"/>
      </left>
      <right style="thin">
        <color indexed="23"/>
      </right>
      <top style="thin">
        <color indexed="23"/>
      </top>
      <bottom style="thin">
        <color indexed="23"/>
      </bottom>
      <diagonal/>
    </border>
    <border>
      <left style="hair">
        <color indexed="64"/>
      </left>
      <right style="hair">
        <color indexed="64"/>
      </right>
      <top style="hair">
        <color indexed="23"/>
      </top>
      <bottom style="hair">
        <color indexed="23"/>
      </bottom>
      <diagonal/>
    </border>
    <border>
      <left style="hair">
        <color indexed="64"/>
      </left>
      <right style="thin">
        <color indexed="23"/>
      </right>
      <top style="hair">
        <color indexed="23"/>
      </top>
      <bottom style="hair">
        <color indexed="23"/>
      </bottom>
      <diagonal/>
    </border>
    <border>
      <left style="hair">
        <color indexed="64"/>
      </left>
      <right/>
      <top style="hair">
        <color indexed="23"/>
      </top>
      <bottom style="hair">
        <color indexed="23"/>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23"/>
      </bottom>
      <diagonal/>
    </border>
    <border>
      <left style="hair">
        <color indexed="64"/>
      </left>
      <right style="hair">
        <color indexed="64"/>
      </right>
      <top style="hair">
        <color indexed="23"/>
      </top>
      <bottom/>
      <diagonal/>
    </border>
    <border>
      <left style="hair">
        <color indexed="64"/>
      </left>
      <right style="hair">
        <color indexed="64"/>
      </right>
      <top/>
      <bottom style="thin">
        <color indexed="23"/>
      </bottom>
      <diagonal/>
    </border>
  </borders>
  <cellStyleXfs count="9">
    <xf numFmtId="0" fontId="0" fillId="0" borderId="0"/>
    <xf numFmtId="43" fontId="13" fillId="0" borderId="0" applyFont="0" applyFill="0" applyBorder="0" applyAlignment="0" applyProtection="0"/>
    <xf numFmtId="44" fontId="13" fillId="0" borderId="0" applyFont="0" applyFill="0" applyBorder="0" applyAlignment="0" applyProtection="0"/>
    <xf numFmtId="0" fontId="12" fillId="0" borderId="0"/>
    <xf numFmtId="0" fontId="64" fillId="0" borderId="0"/>
    <xf numFmtId="0" fontId="13" fillId="0" borderId="0"/>
    <xf numFmtId="0" fontId="13" fillId="0" borderId="0"/>
    <xf numFmtId="0" fontId="13" fillId="0" borderId="0"/>
    <xf numFmtId="0" fontId="13" fillId="0" borderId="0"/>
  </cellStyleXfs>
  <cellXfs count="725">
    <xf numFmtId="0" fontId="0" fillId="0" borderId="0" xfId="0"/>
    <xf numFmtId="3" fontId="15" fillId="0" borderId="0" xfId="3" applyNumberFormat="1" applyFont="1" applyAlignment="1"/>
    <xf numFmtId="0" fontId="13" fillId="0" borderId="0" xfId="5"/>
    <xf numFmtId="0" fontId="12" fillId="2" borderId="0" xfId="6" applyFont="1" applyFill="1" applyAlignment="1">
      <alignment horizontal="center"/>
    </xf>
    <xf numFmtId="0" fontId="13" fillId="2" borderId="0" xfId="6" applyFont="1" applyFill="1"/>
    <xf numFmtId="0" fontId="11" fillId="2" borderId="0" xfId="6" applyFont="1" applyFill="1"/>
    <xf numFmtId="0" fontId="63" fillId="2" borderId="0" xfId="6" applyFont="1" applyFill="1"/>
    <xf numFmtId="0" fontId="12" fillId="2" borderId="0" xfId="6" applyFont="1" applyFill="1" applyAlignment="1">
      <alignment wrapText="1"/>
    </xf>
    <xf numFmtId="0" fontId="13" fillId="2" borderId="0" xfId="5" applyFill="1"/>
    <xf numFmtId="0" fontId="12" fillId="0" borderId="0" xfId="3" applyBorder="1" applyAlignment="1">
      <alignment horizontal="center"/>
    </xf>
    <xf numFmtId="0" fontId="62" fillId="2" borderId="0" xfId="6" applyFont="1" applyFill="1" applyAlignment="1">
      <alignment horizontal="center"/>
    </xf>
    <xf numFmtId="0" fontId="12" fillId="0" borderId="0" xfId="3"/>
    <xf numFmtId="0" fontId="47" fillId="0" borderId="0" xfId="3" applyFont="1"/>
    <xf numFmtId="0" fontId="53" fillId="2" borderId="0" xfId="3" applyFont="1" applyFill="1" applyProtection="1">
      <protection hidden="1"/>
    </xf>
    <xf numFmtId="0" fontId="12" fillId="4" borderId="0" xfId="3" applyFont="1" applyFill="1" applyBorder="1" applyAlignment="1">
      <alignment vertical="top" wrapText="1"/>
    </xf>
    <xf numFmtId="0" fontId="12" fillId="4" borderId="0" xfId="3" applyFont="1" applyFill="1" applyAlignment="1"/>
    <xf numFmtId="0" fontId="11" fillId="0" borderId="0" xfId="3" applyFont="1"/>
    <xf numFmtId="0" fontId="15" fillId="0" borderId="0" xfId="3" applyFont="1"/>
    <xf numFmtId="3" fontId="49" fillId="0" borderId="0" xfId="3" applyNumberFormat="1" applyFont="1" applyAlignment="1"/>
    <xf numFmtId="3" fontId="2" fillId="0" borderId="0" xfId="3" applyNumberFormat="1" applyFont="1" applyAlignment="1"/>
    <xf numFmtId="1" fontId="14" fillId="0" borderId="16" xfId="3" applyNumberFormat="1" applyFont="1" applyBorder="1" applyAlignment="1">
      <alignment horizontal="right"/>
    </xf>
    <xf numFmtId="164" fontId="14" fillId="0" borderId="34" xfId="3" applyNumberFormat="1" applyFont="1" applyBorder="1" applyAlignment="1"/>
    <xf numFmtId="37" fontId="2" fillId="0" borderId="16" xfId="3" applyNumberFormat="1" applyFont="1" applyBorder="1" applyAlignment="1">
      <alignment horizontal="right"/>
    </xf>
    <xf numFmtId="37" fontId="2" fillId="0" borderId="16" xfId="3" applyNumberFormat="1" applyFont="1" applyBorder="1" applyAlignment="1"/>
    <xf numFmtId="37" fontId="14" fillId="0" borderId="17" xfId="3" applyNumberFormat="1" applyFont="1" applyBorder="1" applyAlignment="1">
      <alignment horizontal="right"/>
    </xf>
    <xf numFmtId="37" fontId="14" fillId="0" borderId="17" xfId="3" applyNumberFormat="1" applyFont="1" applyBorder="1" applyAlignment="1"/>
    <xf numFmtId="37" fontId="2" fillId="0" borderId="8" xfId="3" applyNumberFormat="1" applyFont="1" applyBorder="1" applyAlignment="1"/>
    <xf numFmtId="37" fontId="2" fillId="0" borderId="11" xfId="3" applyNumberFormat="1" applyFont="1" applyBorder="1" applyAlignment="1"/>
    <xf numFmtId="37" fontId="14" fillId="0" borderId="13" xfId="3" applyNumberFormat="1" applyFont="1" applyBorder="1" applyAlignment="1">
      <alignment horizontal="right"/>
    </xf>
    <xf numFmtId="0" fontId="2" fillId="0" borderId="12" xfId="3" applyNumberFormat="1" applyFont="1" applyBorder="1" applyAlignment="1">
      <alignment horizontal="left" indent="4"/>
    </xf>
    <xf numFmtId="0" fontId="2" fillId="0" borderId="51" xfId="3" applyNumberFormat="1" applyFont="1" applyBorder="1" applyAlignment="1">
      <alignment horizontal="left" indent="4"/>
    </xf>
    <xf numFmtId="37" fontId="2" fillId="0" borderId="5" xfId="3" applyNumberFormat="1" applyFont="1" applyBorder="1" applyAlignment="1"/>
    <xf numFmtId="37" fontId="2" fillId="0" borderId="9" xfId="3" applyNumberFormat="1" applyFont="1" applyBorder="1" applyAlignment="1"/>
    <xf numFmtId="37" fontId="14" fillId="0" borderId="4" xfId="3" applyNumberFormat="1" applyFont="1" applyBorder="1" applyAlignment="1">
      <alignment horizontal="right"/>
    </xf>
    <xf numFmtId="37" fontId="2" fillId="0" borderId="4" xfId="3" applyNumberFormat="1" applyFont="1" applyBorder="1" applyAlignment="1"/>
    <xf numFmtId="165" fontId="2" fillId="0" borderId="0" xfId="3" applyNumberFormat="1" applyFont="1" applyAlignment="1"/>
    <xf numFmtId="3" fontId="14" fillId="0" borderId="0" xfId="3" applyNumberFormat="1" applyFont="1" applyAlignment="1">
      <alignment horizontal="centerContinuous"/>
    </xf>
    <xf numFmtId="165" fontId="14" fillId="0" borderId="0" xfId="3" applyNumberFormat="1" applyFont="1" applyAlignment="1">
      <alignment horizontal="centerContinuous"/>
    </xf>
    <xf numFmtId="0" fontId="2" fillId="0" borderId="44" xfId="3" applyNumberFormat="1" applyFont="1" applyBorder="1" applyAlignment="1">
      <alignment horizontal="right"/>
    </xf>
    <xf numFmtId="0" fontId="2" fillId="0" borderId="45" xfId="3" applyNumberFormat="1" applyFont="1" applyBorder="1" applyAlignment="1">
      <alignment horizontal="center"/>
    </xf>
    <xf numFmtId="0" fontId="2" fillId="0" borderId="45" xfId="3" applyNumberFormat="1" applyFont="1" applyBorder="1" applyAlignment="1">
      <alignment horizontal="right"/>
    </xf>
    <xf numFmtId="0" fontId="2" fillId="0" borderId="44" xfId="3" applyNumberFormat="1" applyFont="1" applyBorder="1" applyAlignment="1">
      <alignment horizontal="center"/>
    </xf>
    <xf numFmtId="0" fontId="2" fillId="0" borderId="46" xfId="3" applyNumberFormat="1" applyFont="1" applyBorder="1" applyAlignment="1">
      <alignment horizontal="right"/>
    </xf>
    <xf numFmtId="0" fontId="2" fillId="0" borderId="14" xfId="3" applyNumberFormat="1" applyFont="1" applyBorder="1" applyAlignment="1"/>
    <xf numFmtId="37" fontId="2" fillId="0" borderId="14" xfId="3" applyNumberFormat="1" applyFont="1" applyBorder="1" applyAlignment="1">
      <alignment horizontal="center"/>
    </xf>
    <xf numFmtId="37" fontId="2" fillId="0" borderId="10" xfId="3" applyNumberFormat="1" applyFont="1" applyBorder="1" applyAlignment="1">
      <alignment horizontal="center"/>
    </xf>
    <xf numFmtId="37" fontId="2" fillId="0" borderId="10" xfId="3" applyNumberFormat="1" applyFont="1" applyBorder="1" applyAlignment="1"/>
    <xf numFmtId="3" fontId="2" fillId="0" borderId="11" xfId="3" applyNumberFormat="1" applyFont="1" applyBorder="1" applyAlignment="1"/>
    <xf numFmtId="0" fontId="2" fillId="0" borderId="6" xfId="3" applyNumberFormat="1" applyFont="1" applyBorder="1" applyAlignment="1"/>
    <xf numFmtId="0" fontId="14" fillId="0" borderId="2" xfId="3" applyNumberFormat="1" applyFont="1" applyBorder="1" applyAlignment="1"/>
    <xf numFmtId="37" fontId="14" fillId="0" borderId="31" xfId="3" applyNumberFormat="1" applyFont="1" applyBorder="1" applyAlignment="1">
      <alignment horizontal="center"/>
    </xf>
    <xf numFmtId="37" fontId="14" fillId="0" borderId="2" xfId="3" applyNumberFormat="1" applyFont="1" applyBorder="1" applyAlignment="1">
      <alignment horizontal="center"/>
    </xf>
    <xf numFmtId="164" fontId="14" fillId="0" borderId="2" xfId="3" applyNumberFormat="1" applyFont="1" applyBorder="1" applyAlignment="1"/>
    <xf numFmtId="164" fontId="14" fillId="0" borderId="3" xfId="3" applyNumberFormat="1" applyFont="1" applyBorder="1" applyAlignment="1"/>
    <xf numFmtId="37" fontId="2" fillId="0" borderId="6" xfId="3" applyNumberFormat="1" applyFont="1" applyBorder="1" applyAlignment="1">
      <alignment horizontal="center"/>
    </xf>
    <xf numFmtId="37" fontId="2" fillId="0" borderId="2" xfId="3" applyNumberFormat="1" applyFont="1" applyBorder="1" applyAlignment="1">
      <alignment horizontal="center"/>
    </xf>
    <xf numFmtId="3" fontId="2" fillId="0" borderId="2" xfId="3" applyNumberFormat="1" applyFont="1" applyBorder="1" applyAlignment="1"/>
    <xf numFmtId="37" fontId="2" fillId="0" borderId="6" xfId="3" applyNumberFormat="1" applyFont="1" applyBorder="1" applyAlignment="1"/>
    <xf numFmtId="37" fontId="2" fillId="0" borderId="2" xfId="3" applyNumberFormat="1" applyFont="1" applyBorder="1" applyAlignment="1"/>
    <xf numFmtId="37" fontId="2" fillId="0" borderId="3" xfId="3" applyNumberFormat="1" applyFont="1" applyBorder="1" applyAlignment="1"/>
    <xf numFmtId="3" fontId="2" fillId="0" borderId="0" xfId="3" applyNumberFormat="1" applyFont="1" applyAlignment="1">
      <alignment horizontal="fill"/>
    </xf>
    <xf numFmtId="3" fontId="48" fillId="0" borderId="0" xfId="3" applyNumberFormat="1" applyFont="1" applyAlignment="1"/>
    <xf numFmtId="3" fontId="12" fillId="0" borderId="0" xfId="3" applyNumberFormat="1" applyFont="1" applyAlignment="1"/>
    <xf numFmtId="165" fontId="12" fillId="0" borderId="0" xfId="3" applyNumberFormat="1" applyFont="1" applyAlignment="1"/>
    <xf numFmtId="3" fontId="28" fillId="0" borderId="0" xfId="3" applyNumberFormat="1" applyFont="1" applyAlignment="1"/>
    <xf numFmtId="3" fontId="12" fillId="4" borderId="0" xfId="3" applyNumberFormat="1" applyFont="1" applyFill="1" applyAlignment="1"/>
    <xf numFmtId="165" fontId="12" fillId="4" borderId="0" xfId="3" applyNumberFormat="1" applyFont="1" applyFill="1" applyAlignment="1"/>
    <xf numFmtId="165" fontId="12" fillId="0" borderId="0" xfId="3" applyNumberFormat="1" applyFont="1" applyFill="1" applyAlignment="1"/>
    <xf numFmtId="3" fontId="12" fillId="5" borderId="0" xfId="3" applyNumberFormat="1" applyFont="1" applyFill="1" applyAlignment="1"/>
    <xf numFmtId="165" fontId="12" fillId="5" borderId="0" xfId="3" applyNumberFormat="1" applyFont="1" applyFill="1" applyAlignment="1"/>
    <xf numFmtId="0" fontId="39" fillId="0" borderId="0" xfId="3" applyFont="1" applyFill="1" applyBorder="1" applyAlignment="1">
      <alignment vertical="top" wrapText="1"/>
    </xf>
    <xf numFmtId="165" fontId="2" fillId="0" borderId="0" xfId="3" applyNumberFormat="1" applyFont="1" applyFill="1" applyAlignment="1"/>
    <xf numFmtId="165" fontId="43" fillId="0" borderId="0" xfId="3" applyNumberFormat="1" applyFont="1" applyAlignment="1"/>
    <xf numFmtId="0" fontId="47" fillId="0" borderId="0" xfId="7" applyFont="1"/>
    <xf numFmtId="0" fontId="13" fillId="0" borderId="0" xfId="7"/>
    <xf numFmtId="0" fontId="20" fillId="0" borderId="2" xfId="7" applyFont="1" applyBorder="1" applyAlignment="1">
      <alignment horizontal="center"/>
    </xf>
    <xf numFmtId="0" fontId="20" fillId="0" borderId="3" xfId="7" applyFont="1" applyBorder="1" applyAlignment="1">
      <alignment horizontal="center"/>
    </xf>
    <xf numFmtId="0" fontId="6" fillId="0" borderId="12" xfId="7" applyFont="1" applyBorder="1"/>
    <xf numFmtId="0" fontId="13" fillId="0" borderId="13" xfId="7" applyFont="1" applyBorder="1"/>
    <xf numFmtId="37" fontId="2" fillId="0" borderId="12" xfId="3" applyNumberFormat="1" applyFont="1" applyBorder="1"/>
    <xf numFmtId="37" fontId="2" fillId="0" borderId="10" xfId="3" applyNumberFormat="1" applyFont="1" applyBorder="1"/>
    <xf numFmtId="37" fontId="2" fillId="0" borderId="11" xfId="3" applyNumberFormat="1" applyFont="1" applyBorder="1"/>
    <xf numFmtId="0" fontId="6" fillId="0" borderId="13" xfId="7" applyFont="1" applyBorder="1"/>
    <xf numFmtId="0" fontId="20" fillId="0" borderId="30" xfId="7" applyFont="1" applyBorder="1"/>
    <xf numFmtId="0" fontId="13" fillId="0" borderId="29" xfId="7" applyBorder="1"/>
    <xf numFmtId="37" fontId="20" fillId="0" borderId="26" xfId="7" applyNumberFormat="1" applyFont="1" applyBorder="1"/>
    <xf numFmtId="37" fontId="20" fillId="0" borderId="29" xfId="7" applyNumberFormat="1" applyFont="1" applyBorder="1"/>
    <xf numFmtId="5" fontId="20" fillId="0" borderId="29" xfId="7" applyNumberFormat="1" applyFont="1" applyBorder="1"/>
    <xf numFmtId="5" fontId="20" fillId="0" borderId="30" xfId="7" applyNumberFormat="1" applyFont="1" applyBorder="1"/>
    <xf numFmtId="0" fontId="20" fillId="0" borderId="0" xfId="7" applyFont="1" applyBorder="1"/>
    <xf numFmtId="0" fontId="13" fillId="0" borderId="0" xfId="7" applyBorder="1"/>
    <xf numFmtId="37" fontId="20" fillId="0" borderId="0" xfId="7" applyNumberFormat="1" applyFont="1" applyBorder="1"/>
    <xf numFmtId="5" fontId="20" fillId="0" borderId="0" xfId="7" applyNumberFormat="1" applyFont="1" applyBorder="1"/>
    <xf numFmtId="0" fontId="13" fillId="0" borderId="0" xfId="7" applyFont="1" applyAlignment="1">
      <alignment horizontal="left" vertical="top" wrapText="1"/>
    </xf>
    <xf numFmtId="0" fontId="28" fillId="0" borderId="0" xfId="7" applyFont="1"/>
    <xf numFmtId="0" fontId="13" fillId="4" borderId="0" xfId="7" applyFont="1" applyFill="1"/>
    <xf numFmtId="0" fontId="37" fillId="0" borderId="0" xfId="7" applyFont="1" applyFill="1" applyAlignment="1"/>
    <xf numFmtId="0" fontId="36" fillId="0" borderId="0" xfId="7" applyFont="1" applyFill="1" applyAlignment="1"/>
    <xf numFmtId="0" fontId="45" fillId="0" borderId="0" xfId="7" applyFont="1"/>
    <xf numFmtId="0" fontId="45" fillId="0" borderId="0" xfId="8" applyFont="1"/>
    <xf numFmtId="0" fontId="12" fillId="0" borderId="0" xfId="3" applyAlignment="1"/>
    <xf numFmtId="0" fontId="13" fillId="0" borderId="0" xfId="8"/>
    <xf numFmtId="0" fontId="14" fillId="0" borderId="0" xfId="8" applyFont="1"/>
    <xf numFmtId="0" fontId="12" fillId="0" borderId="0" xfId="3" applyAlignment="1">
      <alignment horizontal="center"/>
    </xf>
    <xf numFmtId="0" fontId="20" fillId="0" borderId="0" xfId="8" applyFont="1"/>
    <xf numFmtId="0" fontId="6" fillId="0" borderId="0" xfId="8" applyFont="1"/>
    <xf numFmtId="0" fontId="6" fillId="0" borderId="0" xfId="8" applyFont="1" applyFill="1" applyAlignment="1">
      <alignment vertical="center"/>
    </xf>
    <xf numFmtId="0" fontId="20" fillId="0" borderId="0" xfId="8" applyFont="1" applyFill="1" applyBorder="1" applyAlignment="1">
      <alignment horizontal="centerContinuous"/>
    </xf>
    <xf numFmtId="0" fontId="6" fillId="0" borderId="7" xfId="8" applyFont="1" applyFill="1" applyBorder="1" applyAlignment="1">
      <alignment horizontal="center"/>
    </xf>
    <xf numFmtId="0" fontId="6" fillId="0" borderId="28" xfId="8" applyFont="1" applyFill="1" applyBorder="1" applyAlignment="1">
      <alignment horizontal="center"/>
    </xf>
    <xf numFmtId="0" fontId="6" fillId="0" borderId="0" xfId="8" applyFont="1" applyFill="1"/>
    <xf numFmtId="0" fontId="6" fillId="0" borderId="0" xfId="8" applyFont="1" applyFill="1" applyBorder="1" applyAlignment="1">
      <alignment horizontal="center"/>
    </xf>
    <xf numFmtId="0" fontId="6" fillId="0" borderId="6" xfId="8" applyFont="1" applyFill="1" applyBorder="1" applyAlignment="1">
      <alignment horizontal="center" wrapText="1"/>
    </xf>
    <xf numFmtId="0" fontId="6" fillId="0" borderId="3" xfId="8" applyFont="1" applyFill="1" applyBorder="1" applyAlignment="1">
      <alignment horizontal="center" wrapText="1"/>
    </xf>
    <xf numFmtId="0" fontId="59" fillId="0" borderId="0" xfId="8" applyFont="1" applyFill="1" applyBorder="1" applyAlignment="1">
      <alignment horizontal="center"/>
    </xf>
    <xf numFmtId="0" fontId="6" fillId="0" borderId="1" xfId="8" applyFont="1" applyBorder="1"/>
    <xf numFmtId="37" fontId="6" fillId="0" borderId="7" xfId="8" applyNumberFormat="1" applyFont="1" applyBorder="1"/>
    <xf numFmtId="37" fontId="6" fillId="0" borderId="28" xfId="8" applyNumberFormat="1" applyFont="1" applyBorder="1"/>
    <xf numFmtId="3" fontId="6" fillId="0" borderId="0" xfId="8" applyNumberFormat="1" applyFont="1"/>
    <xf numFmtId="37" fontId="6" fillId="0" borderId="0" xfId="8" applyNumberFormat="1" applyFont="1" applyBorder="1"/>
    <xf numFmtId="37" fontId="6" fillId="0" borderId="49" xfId="8" applyNumberFormat="1" applyFont="1" applyBorder="1"/>
    <xf numFmtId="0" fontId="6" fillId="0" borderId="0" xfId="8" applyFont="1" applyBorder="1"/>
    <xf numFmtId="0" fontId="20" fillId="0" borderId="5" xfId="8" applyFont="1" applyBorder="1" applyAlignment="1">
      <alignment vertical="top" wrapText="1"/>
    </xf>
    <xf numFmtId="37" fontId="6" fillId="0" borderId="28" xfId="2" applyNumberFormat="1" applyFont="1" applyBorder="1"/>
    <xf numFmtId="168" fontId="20" fillId="0" borderId="0" xfId="2" applyNumberFormat="1" applyFont="1" applyBorder="1"/>
    <xf numFmtId="0" fontId="6" fillId="0" borderId="5" xfId="3" applyFont="1" applyBorder="1" applyAlignment="1">
      <alignment vertical="top"/>
    </xf>
    <xf numFmtId="0" fontId="6" fillId="0" borderId="5" xfId="3" applyFont="1" applyBorder="1" applyAlignment="1">
      <alignment vertical="top" wrapText="1"/>
    </xf>
    <xf numFmtId="0" fontId="6" fillId="0" borderId="5" xfId="8" applyFont="1" applyBorder="1"/>
    <xf numFmtId="37" fontId="6" fillId="0" borderId="7" xfId="1" applyNumberFormat="1" applyFont="1" applyBorder="1"/>
    <xf numFmtId="37" fontId="6" fillId="0" borderId="28" xfId="1" applyNumberFormat="1" applyFont="1" applyBorder="1"/>
    <xf numFmtId="3" fontId="6" fillId="0" borderId="7" xfId="1" applyNumberFormat="1" applyFont="1" applyBorder="1"/>
    <xf numFmtId="3" fontId="6" fillId="0" borderId="5" xfId="1" applyNumberFormat="1" applyFont="1" applyBorder="1"/>
    <xf numFmtId="37" fontId="6" fillId="0" borderId="0" xfId="1" applyNumberFormat="1" applyFont="1" applyBorder="1"/>
    <xf numFmtId="167" fontId="6" fillId="0" borderId="0" xfId="1" applyNumberFormat="1" applyFont="1" applyBorder="1"/>
    <xf numFmtId="0" fontId="20" fillId="0" borderId="4" xfId="8" applyFont="1" applyBorder="1" applyAlignment="1">
      <alignment vertical="top"/>
    </xf>
    <xf numFmtId="0" fontId="20" fillId="0" borderId="5" xfId="8" applyFont="1" applyBorder="1"/>
    <xf numFmtId="37" fontId="20" fillId="0" borderId="26" xfId="1" applyNumberFormat="1" applyFont="1" applyBorder="1"/>
    <xf numFmtId="37" fontId="20" fillId="0" borderId="19" xfId="1" applyNumberFormat="1" applyFont="1" applyBorder="1"/>
    <xf numFmtId="3" fontId="20" fillId="0" borderId="49" xfId="1" applyNumberFormat="1" applyFont="1" applyBorder="1"/>
    <xf numFmtId="3" fontId="20" fillId="0" borderId="1" xfId="1" applyNumberFormat="1" applyFont="1" applyBorder="1"/>
    <xf numFmtId="167" fontId="20" fillId="0" borderId="0" xfId="1" applyNumberFormat="1" applyFont="1" applyBorder="1"/>
    <xf numFmtId="0" fontId="60" fillId="0" borderId="0" xfId="8" applyFont="1"/>
    <xf numFmtId="0" fontId="6" fillId="0" borderId="5" xfId="8" applyFont="1" applyBorder="1" applyAlignment="1">
      <alignment vertical="top"/>
    </xf>
    <xf numFmtId="170" fontId="6" fillId="0" borderId="0" xfId="8" applyNumberFormat="1" applyFont="1"/>
    <xf numFmtId="37" fontId="6" fillId="0" borderId="0" xfId="8" applyNumberFormat="1" applyFont="1"/>
    <xf numFmtId="37" fontId="6" fillId="0" borderId="7" xfId="8" applyNumberFormat="1" applyFont="1" applyBorder="1" applyAlignment="1"/>
    <xf numFmtId="37" fontId="6" fillId="0" borderId="28" xfId="8" applyNumberFormat="1" applyFont="1" applyBorder="1" applyAlignment="1"/>
    <xf numFmtId="37" fontId="20" fillId="0" borderId="49" xfId="1" applyNumberFormat="1" applyFont="1" applyBorder="1"/>
    <xf numFmtId="37" fontId="20" fillId="0" borderId="1" xfId="1" applyNumberFormat="1" applyFont="1" applyBorder="1"/>
    <xf numFmtId="37" fontId="20" fillId="0" borderId="29" xfId="1" applyNumberFormat="1" applyFont="1" applyBorder="1"/>
    <xf numFmtId="37" fontId="6" fillId="0" borderId="6" xfId="8" applyNumberFormat="1" applyFont="1" applyBorder="1"/>
    <xf numFmtId="37" fontId="6" fillId="0" borderId="3" xfId="8" applyNumberFormat="1" applyFont="1" applyBorder="1"/>
    <xf numFmtId="0" fontId="6" fillId="0" borderId="0" xfId="8" applyNumberFormat="1" applyFont="1"/>
    <xf numFmtId="37" fontId="6" fillId="0" borderId="54" xfId="8" applyNumberFormat="1" applyFont="1" applyBorder="1"/>
    <xf numFmtId="0" fontId="20" fillId="0" borderId="55" xfId="8" applyFont="1" applyBorder="1" applyAlignment="1">
      <alignment horizontal="left"/>
    </xf>
    <xf numFmtId="0" fontId="20" fillId="0" borderId="56" xfId="8" applyFont="1" applyBorder="1" applyAlignment="1">
      <alignment horizontal="left"/>
    </xf>
    <xf numFmtId="37" fontId="20" fillId="0" borderId="57" xfId="8" applyNumberFormat="1" applyFont="1" applyBorder="1" applyAlignment="1">
      <alignment horizontal="right"/>
    </xf>
    <xf numFmtId="5" fontId="20" fillId="0" borderId="58" xfId="2" applyNumberFormat="1" applyFont="1" applyBorder="1" applyAlignment="1">
      <alignment horizontal="right"/>
    </xf>
    <xf numFmtId="0" fontId="20" fillId="0" borderId="56" xfId="8" applyFont="1" applyBorder="1" applyAlignment="1">
      <alignment horizontal="right"/>
    </xf>
    <xf numFmtId="167" fontId="20" fillId="0" borderId="0" xfId="8" applyNumberFormat="1" applyFont="1" applyBorder="1" applyAlignment="1">
      <alignment horizontal="left"/>
    </xf>
    <xf numFmtId="168" fontId="20" fillId="0" borderId="0" xfId="2" applyNumberFormat="1" applyFont="1" applyBorder="1" applyAlignment="1">
      <alignment horizontal="left"/>
    </xf>
    <xf numFmtId="0" fontId="60" fillId="0" borderId="0" xfId="8" applyFont="1" applyAlignment="1">
      <alignment horizontal="left"/>
    </xf>
    <xf numFmtId="0" fontId="20" fillId="0" borderId="0" xfId="8" applyFont="1" applyBorder="1" applyAlignment="1">
      <alignment horizontal="left"/>
    </xf>
    <xf numFmtId="0" fontId="60" fillId="0" borderId="0" xfId="8" applyFont="1" applyBorder="1" applyAlignment="1">
      <alignment horizontal="left"/>
    </xf>
    <xf numFmtId="0" fontId="13" fillId="0" borderId="0" xfId="8" applyFont="1" applyAlignment="1">
      <alignment horizontal="left" vertical="top" wrapText="1"/>
    </xf>
    <xf numFmtId="0" fontId="13" fillId="0" borderId="0" xfId="8" applyFont="1" applyAlignment="1">
      <alignment vertical="top" wrapText="1"/>
    </xf>
    <xf numFmtId="0" fontId="12" fillId="5" borderId="0" xfId="3" applyFont="1" applyFill="1" applyBorder="1" applyAlignment="1"/>
    <xf numFmtId="0" fontId="12" fillId="0" borderId="0" xfId="3" applyFont="1" applyFill="1" applyBorder="1" applyAlignment="1"/>
    <xf numFmtId="0" fontId="13" fillId="5" borderId="0" xfId="8" applyFont="1" applyFill="1"/>
    <xf numFmtId="0" fontId="13" fillId="0" borderId="0" xfId="8" applyFont="1" applyFill="1"/>
    <xf numFmtId="0" fontId="12" fillId="5" borderId="0" xfId="3" applyFont="1" applyFill="1" applyBorder="1" applyAlignment="1">
      <alignment vertical="top" wrapText="1"/>
    </xf>
    <xf numFmtId="0" fontId="12" fillId="0" borderId="0" xfId="3" applyFont="1" applyFill="1" applyBorder="1" applyAlignment="1">
      <alignment vertical="top" wrapText="1"/>
    </xf>
    <xf numFmtId="0" fontId="12" fillId="0" borderId="0" xfId="3" applyFont="1" applyFill="1" applyBorder="1" applyAlignment="1">
      <alignment wrapText="1"/>
    </xf>
    <xf numFmtId="0" fontId="29" fillId="0" borderId="0" xfId="3" applyFont="1" applyBorder="1" applyAlignment="1">
      <alignment horizontal="center"/>
    </xf>
    <xf numFmtId="0" fontId="35" fillId="0" borderId="0" xfId="3" applyFont="1" applyBorder="1" applyAlignment="1">
      <alignment horizontal="center"/>
    </xf>
    <xf numFmtId="0" fontId="57" fillId="0" borderId="0" xfId="3" applyFont="1" applyBorder="1" applyAlignment="1">
      <alignment horizontal="center"/>
    </xf>
    <xf numFmtId="0" fontId="28" fillId="0" borderId="0" xfId="3" applyFont="1"/>
    <xf numFmtId="0" fontId="29" fillId="0" borderId="0" xfId="3" applyFont="1" applyBorder="1" applyAlignment="1">
      <alignment vertical="top" wrapText="1"/>
    </xf>
    <xf numFmtId="3" fontId="29" fillId="0" borderId="0" xfId="3" applyNumberFormat="1" applyFont="1" applyBorder="1" applyAlignment="1">
      <alignment vertical="top" wrapText="1"/>
    </xf>
    <xf numFmtId="0" fontId="12" fillId="0" borderId="0" xfId="3" applyAlignment="1">
      <alignment vertical="top"/>
    </xf>
    <xf numFmtId="0" fontId="35" fillId="0" borderId="0" xfId="3" applyFont="1" applyBorder="1" applyAlignment="1">
      <alignment horizontal="center" vertical="top"/>
    </xf>
    <xf numFmtId="0" fontId="12" fillId="0" borderId="0" xfId="3" applyBorder="1" applyAlignment="1">
      <alignment horizontal="center" vertical="top"/>
    </xf>
    <xf numFmtId="1" fontId="29" fillId="0" borderId="0" xfId="3" applyNumberFormat="1" applyFont="1" applyBorder="1" applyAlignment="1">
      <alignment vertical="top" wrapText="1"/>
    </xf>
    <xf numFmtId="0" fontId="35" fillId="0" borderId="0" xfId="3" applyFont="1" applyBorder="1" applyAlignment="1">
      <alignment vertical="top" wrapText="1"/>
    </xf>
    <xf numFmtId="0" fontId="35" fillId="0" borderId="0" xfId="3" applyFont="1" applyBorder="1" applyAlignment="1">
      <alignment horizontal="center" vertical="top" wrapText="1"/>
    </xf>
    <xf numFmtId="0" fontId="28" fillId="0" borderId="0" xfId="3" applyFont="1" applyAlignment="1">
      <alignment wrapText="1"/>
    </xf>
    <xf numFmtId="0" fontId="29" fillId="0" borderId="0" xfId="3" applyFont="1" applyBorder="1" applyAlignment="1">
      <alignment horizontal="center" vertical="top"/>
    </xf>
    <xf numFmtId="0" fontId="68" fillId="0" borderId="0" xfId="3" applyFont="1" applyFill="1" applyBorder="1" applyAlignment="1">
      <alignment vertical="top" wrapText="1"/>
    </xf>
    <xf numFmtId="0" fontId="70" fillId="0" borderId="0" xfId="3" applyFont="1" applyBorder="1" applyAlignment="1">
      <alignment vertical="top" wrapText="1"/>
    </xf>
    <xf numFmtId="0" fontId="56" fillId="0" borderId="0" xfId="3" applyFont="1" applyBorder="1" applyAlignment="1">
      <alignment vertical="top" wrapText="1"/>
    </xf>
    <xf numFmtId="0" fontId="56" fillId="0" borderId="0" xfId="3" applyFont="1" applyBorder="1" applyAlignment="1">
      <alignment horizontal="right" vertical="top" wrapText="1"/>
    </xf>
    <xf numFmtId="164" fontId="56" fillId="0" borderId="0" xfId="3" applyNumberFormat="1" applyFont="1" applyBorder="1" applyAlignment="1">
      <alignment horizontal="right" vertical="top" wrapText="1"/>
    </xf>
    <xf numFmtId="0" fontId="47" fillId="0" borderId="0" xfId="3" applyFont="1" applyAlignment="1"/>
    <xf numFmtId="0" fontId="41" fillId="0" borderId="0" xfId="3" applyFont="1" applyBorder="1" applyAlignment="1">
      <alignment vertical="top" wrapText="1"/>
    </xf>
    <xf numFmtId="0" fontId="29" fillId="0" borderId="0" xfId="3" applyFont="1" applyAlignment="1">
      <alignment vertical="top"/>
    </xf>
    <xf numFmtId="164" fontId="56" fillId="0" borderId="0" xfId="3" applyNumberFormat="1" applyFont="1" applyBorder="1" applyAlignment="1">
      <alignment vertical="top" wrapText="1"/>
    </xf>
    <xf numFmtId="0" fontId="19" fillId="4" borderId="0" xfId="3" applyFont="1" applyFill="1" applyBorder="1" applyAlignment="1">
      <alignment horizontal="center" vertical="top"/>
    </xf>
    <xf numFmtId="0" fontId="12" fillId="4" borderId="0" xfId="3" applyFill="1" applyBorder="1" applyAlignment="1">
      <alignment horizontal="center" vertical="top"/>
    </xf>
    <xf numFmtId="0" fontId="29" fillId="4" borderId="0" xfId="3" applyFont="1" applyFill="1" applyBorder="1" applyAlignment="1">
      <alignment horizontal="center" vertical="top"/>
    </xf>
    <xf numFmtId="0" fontId="49" fillId="0" borderId="0" xfId="3" applyFont="1" applyAlignment="1">
      <alignment vertical="top"/>
    </xf>
    <xf numFmtId="0" fontId="29" fillId="0" borderId="0" xfId="3" applyFont="1"/>
    <xf numFmtId="165" fontId="49" fillId="0" borderId="0" xfId="3" applyNumberFormat="1" applyFont="1" applyAlignment="1"/>
    <xf numFmtId="0" fontId="14" fillId="0" borderId="44" xfId="3" applyNumberFormat="1" applyFont="1" applyBorder="1" applyAlignment="1">
      <alignment horizontal="right"/>
    </xf>
    <xf numFmtId="0" fontId="14" fillId="0" borderId="45" xfId="3" applyNumberFormat="1" applyFont="1" applyBorder="1" applyAlignment="1">
      <alignment horizontal="right"/>
    </xf>
    <xf numFmtId="0" fontId="14" fillId="0" borderId="68" xfId="3" applyNumberFormat="1" applyFont="1" applyBorder="1" applyAlignment="1">
      <alignment horizontal="center"/>
    </xf>
    <xf numFmtId="0" fontId="14" fillId="0" borderId="45" xfId="3" applyNumberFormat="1" applyFont="1" applyBorder="1" applyAlignment="1">
      <alignment horizontal="center"/>
    </xf>
    <xf numFmtId="0" fontId="14" fillId="0" borderId="46" xfId="3" applyNumberFormat="1" applyFont="1" applyBorder="1" applyAlignment="1">
      <alignment horizontal="right"/>
    </xf>
    <xf numFmtId="0" fontId="2" fillId="0" borderId="47" xfId="3" applyNumberFormat="1" applyFont="1" applyBorder="1" applyAlignment="1">
      <alignment horizontal="left"/>
    </xf>
    <xf numFmtId="37" fontId="2" fillId="0" borderId="76" xfId="3" applyNumberFormat="1" applyFont="1" applyBorder="1" applyAlignment="1"/>
    <xf numFmtId="37" fontId="2" fillId="0" borderId="77" xfId="3" applyNumberFormat="1" applyFont="1" applyBorder="1" applyAlignment="1"/>
    <xf numFmtId="37" fontId="2" fillId="0" borderId="98" xfId="3" applyNumberFormat="1" applyFont="1" applyBorder="1" applyAlignment="1"/>
    <xf numFmtId="37" fontId="2" fillId="0" borderId="78" xfId="3" applyNumberFormat="1" applyFont="1" applyBorder="1" applyAlignment="1"/>
    <xf numFmtId="0" fontId="14" fillId="0" borderId="26" xfId="3" applyNumberFormat="1" applyFont="1" applyBorder="1" applyAlignment="1">
      <alignment horizontal="left" indent="3"/>
    </xf>
    <xf numFmtId="37" fontId="14" fillId="0" borderId="26" xfId="3" applyNumberFormat="1" applyFont="1" applyBorder="1" applyAlignment="1"/>
    <xf numFmtId="37" fontId="14" fillId="0" borderId="29" xfId="3" applyNumberFormat="1" applyFont="1" applyBorder="1" applyAlignment="1"/>
    <xf numFmtId="5" fontId="14" fillId="0" borderId="29" xfId="3" applyNumberFormat="1" applyFont="1" applyBorder="1" applyAlignment="1"/>
    <xf numFmtId="5" fontId="14" fillId="0" borderId="30" xfId="3" applyNumberFormat="1" applyFont="1" applyBorder="1" applyAlignment="1"/>
    <xf numFmtId="5" fontId="14" fillId="0" borderId="19" xfId="3" applyNumberFormat="1" applyFont="1" applyBorder="1" applyAlignment="1"/>
    <xf numFmtId="0" fontId="2" fillId="0" borderId="26" xfId="3" applyNumberFormat="1" applyFont="1" applyBorder="1" applyAlignment="1"/>
    <xf numFmtId="37" fontId="2" fillId="0" borderId="26" xfId="3" applyNumberFormat="1" applyFont="1" applyBorder="1" applyAlignment="1"/>
    <xf numFmtId="37" fontId="2" fillId="0" borderId="29" xfId="3" applyNumberFormat="1" applyFont="1" applyBorder="1" applyAlignment="1"/>
    <xf numFmtId="5" fontId="2" fillId="0" borderId="29" xfId="3" applyNumberFormat="1" applyFont="1" applyBorder="1" applyAlignment="1"/>
    <xf numFmtId="5" fontId="2" fillId="0" borderId="30" xfId="3" applyNumberFormat="1" applyFont="1" applyBorder="1" applyAlignment="1"/>
    <xf numFmtId="5" fontId="2" fillId="0" borderId="19" xfId="3" applyNumberFormat="1" applyFont="1" applyBorder="1" applyAlignment="1"/>
    <xf numFmtId="165" fontId="1" fillId="0" borderId="0" xfId="3" applyNumberFormat="1" applyFont="1" applyAlignment="1"/>
    <xf numFmtId="0" fontId="12" fillId="0" borderId="0" xfId="3" applyBorder="1" applyAlignment="1">
      <alignment vertical="top" wrapText="1"/>
    </xf>
    <xf numFmtId="165" fontId="1" fillId="0" borderId="0" xfId="3" applyNumberFormat="1" applyFont="1" applyBorder="1"/>
    <xf numFmtId="165" fontId="1" fillId="0" borderId="0" xfId="3" applyNumberFormat="1" applyFont="1" applyFill="1" applyAlignment="1"/>
    <xf numFmtId="0" fontId="12" fillId="0" borderId="0" xfId="3" applyFont="1" applyAlignment="1">
      <alignment wrapText="1"/>
    </xf>
    <xf numFmtId="165" fontId="48" fillId="0" borderId="0" xfId="3" applyNumberFormat="1" applyFont="1" applyAlignment="1"/>
    <xf numFmtId="0" fontId="12" fillId="4" borderId="0" xfId="3" applyFont="1" applyFill="1" applyBorder="1" applyAlignment="1"/>
    <xf numFmtId="0" fontId="12" fillId="4" borderId="0" xfId="3" applyFont="1" applyFill="1" applyBorder="1" applyAlignment="1">
      <alignment wrapText="1"/>
    </xf>
    <xf numFmtId="165" fontId="11" fillId="0" borderId="0" xfId="3" applyNumberFormat="1" applyFont="1" applyAlignment="1">
      <alignment wrapText="1"/>
    </xf>
    <xf numFmtId="0" fontId="2" fillId="0" borderId="76" xfId="3" applyNumberFormat="1" applyFont="1" applyBorder="1" applyAlignment="1">
      <alignment horizontal="left"/>
    </xf>
    <xf numFmtId="165" fontId="1" fillId="0" borderId="0" xfId="3" applyNumberFormat="1" applyFont="1" applyBorder="1" applyAlignment="1"/>
    <xf numFmtId="165" fontId="24" fillId="0" borderId="0" xfId="3" applyNumberFormat="1" applyFont="1" applyAlignment="1"/>
    <xf numFmtId="0" fontId="65" fillId="0" borderId="0" xfId="3" applyFont="1"/>
    <xf numFmtId="165" fontId="47" fillId="0" borderId="0" xfId="3" applyNumberFormat="1" applyFont="1" applyAlignment="1"/>
    <xf numFmtId="165" fontId="2" fillId="0" borderId="0" xfId="3" applyNumberFormat="1" applyFont="1" applyAlignment="1">
      <alignment horizontal="centerContinuous"/>
    </xf>
    <xf numFmtId="37" fontId="2" fillId="0" borderId="14" xfId="3" applyNumberFormat="1" applyFont="1" applyBorder="1" applyAlignment="1"/>
    <xf numFmtId="0" fontId="55" fillId="0" borderId="7" xfId="3" applyNumberFormat="1" applyFont="1" applyBorder="1" applyAlignment="1"/>
    <xf numFmtId="0" fontId="55" fillId="0" borderId="0" xfId="3" applyNumberFormat="1" applyFont="1" applyBorder="1" applyAlignment="1"/>
    <xf numFmtId="0" fontId="55" fillId="0" borderId="28" xfId="3" applyNumberFormat="1" applyFont="1" applyBorder="1" applyAlignment="1"/>
    <xf numFmtId="0" fontId="55" fillId="0" borderId="0" xfId="3" applyNumberFormat="1" applyFont="1" applyAlignment="1"/>
    <xf numFmtId="37" fontId="14" fillId="0" borderId="6" xfId="3" applyNumberFormat="1" applyFont="1" applyBorder="1" applyAlignment="1"/>
    <xf numFmtId="37" fontId="14" fillId="0" borderId="2" xfId="3" applyNumberFormat="1" applyFont="1" applyBorder="1" applyAlignment="1"/>
    <xf numFmtId="5" fontId="14" fillId="0" borderId="3" xfId="3" applyNumberFormat="1" applyFont="1" applyBorder="1" applyAlignment="1"/>
    <xf numFmtId="5" fontId="14" fillId="0" borderId="2" xfId="3" applyNumberFormat="1" applyFont="1" applyBorder="1" applyAlignment="1"/>
    <xf numFmtId="0" fontId="14" fillId="0" borderId="0" xfId="3" applyNumberFormat="1" applyFont="1" applyBorder="1" applyAlignment="1">
      <alignment horizontal="left" indent="5"/>
    </xf>
    <xf numFmtId="37" fontId="14" fillId="0" borderId="0" xfId="3" applyNumberFormat="1" applyFont="1" applyBorder="1" applyAlignment="1"/>
    <xf numFmtId="5" fontId="14" fillId="0" borderId="0" xfId="3" applyNumberFormat="1" applyFont="1" applyBorder="1" applyAlignment="1"/>
    <xf numFmtId="165" fontId="16" fillId="2" borderId="0" xfId="3" applyNumberFormat="1" applyFont="1" applyFill="1" applyAlignment="1"/>
    <xf numFmtId="165" fontId="28" fillId="0" borderId="0" xfId="3" applyNumberFormat="1" applyFont="1" applyAlignment="1"/>
    <xf numFmtId="165" fontId="1" fillId="3" borderId="0" xfId="3" applyNumberFormat="1" applyFont="1" applyFill="1" applyAlignment="1"/>
    <xf numFmtId="170" fontId="1" fillId="3" borderId="0" xfId="3" applyNumberFormat="1" applyFont="1" applyFill="1" applyAlignment="1"/>
    <xf numFmtId="165" fontId="38" fillId="4" borderId="0" xfId="3" applyNumberFormat="1" applyFont="1" applyFill="1" applyAlignment="1">
      <alignment horizontal="centerContinuous"/>
    </xf>
    <xf numFmtId="165" fontId="19" fillId="4" borderId="0" xfId="3" applyNumberFormat="1" applyFont="1" applyFill="1" applyAlignment="1">
      <alignment horizontal="centerContinuous"/>
    </xf>
    <xf numFmtId="165" fontId="19" fillId="4" borderId="0" xfId="3" applyNumberFormat="1" applyFont="1" applyFill="1" applyAlignment="1">
      <alignment horizontal="centerContinuous" vertical="distributed"/>
    </xf>
    <xf numFmtId="165" fontId="17" fillId="2" borderId="0" xfId="3" applyNumberFormat="1" applyFont="1" applyFill="1" applyAlignment="1">
      <alignment horizontal="centerContinuous"/>
    </xf>
    <xf numFmtId="165" fontId="16" fillId="2" borderId="0" xfId="3" applyNumberFormat="1" applyFont="1" applyFill="1" applyAlignment="1">
      <alignment horizontal="centerContinuous"/>
    </xf>
    <xf numFmtId="0" fontId="24" fillId="4" borderId="0" xfId="3" applyFont="1" applyFill="1" applyBorder="1" applyAlignment="1">
      <alignment vertical="top" wrapText="1"/>
    </xf>
    <xf numFmtId="165" fontId="47" fillId="0" borderId="0" xfId="3" applyNumberFormat="1" applyFont="1"/>
    <xf numFmtId="165" fontId="12" fillId="0" borderId="0" xfId="3" applyNumberFormat="1"/>
    <xf numFmtId="0" fontId="4" fillId="2" borderId="37" xfId="3" applyNumberFormat="1" applyFont="1" applyFill="1" applyBorder="1" applyAlignment="1"/>
    <xf numFmtId="37" fontId="4" fillId="2" borderId="123" xfId="3" applyNumberFormat="1" applyFont="1" applyFill="1" applyBorder="1" applyAlignment="1"/>
    <xf numFmtId="37" fontId="4" fillId="2" borderId="137" xfId="3" applyNumberFormat="1" applyFont="1" applyFill="1" applyBorder="1" applyAlignment="1"/>
    <xf numFmtId="37" fontId="4" fillId="2" borderId="124" xfId="3" applyNumberFormat="1" applyFont="1" applyFill="1" applyBorder="1" applyAlignment="1"/>
    <xf numFmtId="37" fontId="4" fillId="2" borderId="18" xfId="3" applyNumberFormat="1" applyFont="1" applyFill="1" applyBorder="1" applyAlignment="1"/>
    <xf numFmtId="0" fontId="4" fillId="2" borderId="99" xfId="3" applyNumberFormat="1" applyFont="1" applyFill="1" applyBorder="1" applyAlignment="1">
      <alignment horizontal="left"/>
    </xf>
    <xf numFmtId="37" fontId="4" fillId="2" borderId="125" xfId="3" applyNumberFormat="1" applyFont="1" applyFill="1" applyBorder="1" applyAlignment="1"/>
    <xf numFmtId="37" fontId="4" fillId="2" borderId="126" xfId="3" applyNumberFormat="1" applyFont="1" applyFill="1" applyBorder="1" applyAlignment="1"/>
    <xf numFmtId="37" fontId="4" fillId="2" borderId="100" xfId="3" applyNumberFormat="1" applyFont="1" applyFill="1" applyBorder="1" applyAlignment="1"/>
    <xf numFmtId="37" fontId="4" fillId="2" borderId="136" xfId="3" applyNumberFormat="1" applyFont="1" applyFill="1" applyBorder="1" applyAlignment="1"/>
    <xf numFmtId="0" fontId="6" fillId="0" borderId="99" xfId="3" applyNumberFormat="1" applyFont="1" applyBorder="1" applyAlignment="1"/>
    <xf numFmtId="37" fontId="4" fillId="2" borderId="135" xfId="3" applyNumberFormat="1" applyFont="1" applyFill="1" applyBorder="1" applyAlignment="1"/>
    <xf numFmtId="37" fontId="4" fillId="2" borderId="127" xfId="3" applyNumberFormat="1" applyFont="1" applyFill="1" applyBorder="1" applyAlignment="1"/>
    <xf numFmtId="37" fontId="4" fillId="2" borderId="117" xfId="3" applyNumberFormat="1" applyFont="1" applyFill="1" applyBorder="1" applyAlignment="1"/>
    <xf numFmtId="0" fontId="26" fillId="2" borderId="42" xfId="3" applyNumberFormat="1" applyFont="1" applyFill="1" applyBorder="1" applyAlignment="1">
      <alignment horizontal="left" indent="5"/>
    </xf>
    <xf numFmtId="37" fontId="26" fillId="2" borderId="128" xfId="3" applyNumberFormat="1" applyFont="1" applyFill="1" applyBorder="1" applyAlignment="1"/>
    <xf numFmtId="37" fontId="26" fillId="2" borderId="97" xfId="3" applyNumberFormat="1" applyFont="1" applyFill="1" applyBorder="1" applyAlignment="1"/>
    <xf numFmtId="37" fontId="26" fillId="2" borderId="118" xfId="3" applyNumberFormat="1" applyFont="1" applyFill="1" applyBorder="1" applyAlignment="1"/>
    <xf numFmtId="165" fontId="47" fillId="0" borderId="0" xfId="3" applyNumberFormat="1" applyFont="1" applyBorder="1"/>
    <xf numFmtId="0" fontId="4" fillId="2" borderId="76" xfId="3" applyNumberFormat="1" applyFont="1" applyFill="1" applyBorder="1" applyAlignment="1">
      <alignment horizontal="left"/>
    </xf>
    <xf numFmtId="37" fontId="6" fillId="0" borderId="129" xfId="3" applyNumberFormat="1" applyFont="1" applyBorder="1"/>
    <xf numFmtId="37" fontId="4" fillId="2" borderId="129" xfId="3" applyNumberFormat="1" applyFont="1" applyFill="1" applyBorder="1" applyAlignment="1"/>
    <xf numFmtId="37" fontId="4" fillId="2" borderId="130" xfId="3" applyNumberFormat="1" applyFont="1" applyFill="1" applyBorder="1" applyAlignment="1"/>
    <xf numFmtId="37" fontId="4" fillId="2" borderId="119" xfId="3" applyNumberFormat="1" applyFont="1" applyFill="1" applyBorder="1" applyAlignment="1"/>
    <xf numFmtId="165" fontId="12" fillId="0" borderId="0" xfId="3" applyNumberFormat="1" applyFont="1"/>
    <xf numFmtId="0" fontId="4" fillId="2" borderId="48" xfId="3" applyNumberFormat="1" applyFont="1" applyFill="1" applyBorder="1" applyAlignment="1">
      <alignment horizontal="left"/>
    </xf>
    <xf numFmtId="37" fontId="6" fillId="0" borderId="52" xfId="3" applyNumberFormat="1" applyFont="1" applyBorder="1"/>
    <xf numFmtId="37" fontId="4" fillId="2" borderId="52" xfId="3" applyNumberFormat="1" applyFont="1" applyFill="1" applyBorder="1" applyAlignment="1"/>
    <xf numFmtId="37" fontId="4" fillId="2" borderId="131" xfId="3" applyNumberFormat="1" applyFont="1" applyFill="1" applyBorder="1" applyAlignment="1"/>
    <xf numFmtId="37" fontId="4" fillId="2" borderId="120" xfId="3" applyNumberFormat="1" applyFont="1" applyFill="1" applyBorder="1" applyAlignment="1"/>
    <xf numFmtId="0" fontId="4" fillId="2" borderId="31" xfId="3" applyNumberFormat="1" applyFont="1" applyFill="1" applyBorder="1" applyAlignment="1">
      <alignment horizontal="left"/>
    </xf>
    <xf numFmtId="37" fontId="6" fillId="0" borderId="53" xfId="3" applyNumberFormat="1" applyFont="1" applyBorder="1"/>
    <xf numFmtId="37" fontId="4" fillId="2" borderId="53" xfId="3" applyNumberFormat="1" applyFont="1" applyFill="1" applyBorder="1" applyAlignment="1"/>
    <xf numFmtId="37" fontId="4" fillId="2" borderId="132" xfId="3" applyNumberFormat="1" applyFont="1" applyFill="1" applyBorder="1" applyAlignment="1"/>
    <xf numFmtId="37" fontId="4" fillId="2" borderId="121" xfId="3" applyNumberFormat="1" applyFont="1" applyFill="1" applyBorder="1" applyAlignment="1"/>
    <xf numFmtId="0" fontId="26" fillId="2" borderId="26" xfId="3" applyNumberFormat="1" applyFont="1" applyFill="1" applyBorder="1" applyAlignment="1">
      <alignment horizontal="left" indent="5"/>
    </xf>
    <xf numFmtId="37" fontId="27" fillId="0" borderId="133" xfId="3" applyNumberFormat="1" applyFont="1" applyBorder="1"/>
    <xf numFmtId="37" fontId="27" fillId="0" borderId="134" xfId="3" applyNumberFormat="1" applyFont="1" applyBorder="1"/>
    <xf numFmtId="37" fontId="27" fillId="0" borderId="122" xfId="3" applyNumberFormat="1" applyFont="1" applyBorder="1"/>
    <xf numFmtId="165" fontId="12" fillId="0" borderId="0" xfId="3" applyNumberFormat="1" applyBorder="1"/>
    <xf numFmtId="165" fontId="13" fillId="3" borderId="0" xfId="3" applyNumberFormat="1" applyFont="1" applyFill="1" applyBorder="1"/>
    <xf numFmtId="37" fontId="12" fillId="3" borderId="0" xfId="3" applyNumberFormat="1" applyFill="1" applyBorder="1"/>
    <xf numFmtId="165" fontId="12" fillId="3" borderId="0" xfId="3" applyNumberFormat="1" applyFont="1" applyFill="1" applyBorder="1"/>
    <xf numFmtId="165" fontId="28" fillId="0" borderId="0" xfId="3" applyNumberFormat="1" applyFont="1" applyFill="1" applyBorder="1"/>
    <xf numFmtId="165" fontId="12" fillId="0" borderId="0" xfId="3" applyNumberFormat="1" applyFill="1" applyBorder="1"/>
    <xf numFmtId="165" fontId="19" fillId="4" borderId="0" xfId="3" applyNumberFormat="1" applyFont="1" applyFill="1" applyBorder="1" applyAlignment="1">
      <alignment horizontal="centerContinuous"/>
    </xf>
    <xf numFmtId="165" fontId="12" fillId="4" borderId="0" xfId="3" applyNumberFormat="1" applyFont="1" applyFill="1" applyBorder="1" applyAlignment="1">
      <alignment horizontal="centerContinuous"/>
    </xf>
    <xf numFmtId="0" fontId="12" fillId="4" borderId="0" xfId="3" applyFont="1" applyFill="1"/>
    <xf numFmtId="165" fontId="12" fillId="4" borderId="0" xfId="3" applyNumberFormat="1" applyFont="1" applyFill="1"/>
    <xf numFmtId="165" fontId="42" fillId="0" borderId="0" xfId="3" applyNumberFormat="1" applyFont="1"/>
    <xf numFmtId="0" fontId="15" fillId="0" borderId="0" xfId="3" applyNumberFormat="1" applyFont="1" applyAlignment="1"/>
    <xf numFmtId="3" fontId="4" fillId="2" borderId="0" xfId="3" applyNumberFormat="1" applyFont="1" applyFill="1" applyAlignment="1"/>
    <xf numFmtId="3" fontId="4" fillId="2" borderId="0" xfId="3" applyNumberFormat="1" applyFont="1" applyFill="1" applyAlignment="1">
      <alignment horizontal="center"/>
    </xf>
    <xf numFmtId="3" fontId="4" fillId="2" borderId="0" xfId="3" applyNumberFormat="1" applyFont="1" applyFill="1" applyBorder="1" applyAlignment="1">
      <alignment horizontal="center"/>
    </xf>
    <xf numFmtId="3" fontId="47" fillId="2" borderId="0" xfId="3" applyNumberFormat="1" applyFont="1" applyFill="1" applyAlignment="1"/>
    <xf numFmtId="0" fontId="23" fillId="2" borderId="40" xfId="3" applyNumberFormat="1" applyFont="1" applyFill="1" applyBorder="1" applyAlignment="1">
      <alignment horizontal="right"/>
    </xf>
    <xf numFmtId="0" fontId="23" fillId="2" borderId="41" xfId="3" applyNumberFormat="1" applyFont="1" applyFill="1" applyBorder="1" applyAlignment="1">
      <alignment horizontal="center"/>
    </xf>
    <xf numFmtId="0" fontId="23" fillId="2" borderId="42" xfId="3" applyNumberFormat="1" applyFont="1" applyFill="1" applyBorder="1" applyAlignment="1">
      <alignment horizontal="right"/>
    </xf>
    <xf numFmtId="0" fontId="23" fillId="2" borderId="43" xfId="3" applyNumberFormat="1" applyFont="1" applyFill="1" applyBorder="1" applyAlignment="1">
      <alignment horizontal="center"/>
    </xf>
    <xf numFmtId="0" fontId="66" fillId="2" borderId="38" xfId="3" applyNumberFormat="1" applyFont="1" applyFill="1" applyBorder="1" applyAlignment="1">
      <alignment horizontal="left"/>
    </xf>
    <xf numFmtId="37" fontId="22" fillId="2" borderId="111" xfId="3" applyNumberFormat="1" applyFont="1" applyFill="1" applyBorder="1" applyAlignment="1"/>
    <xf numFmtId="37" fontId="22" fillId="2" borderId="115" xfId="3" applyNumberFormat="1" applyFont="1" applyFill="1" applyBorder="1" applyAlignment="1">
      <alignment horizontal="right"/>
    </xf>
    <xf numFmtId="37" fontId="22" fillId="2" borderId="114" xfId="3" applyNumberFormat="1" applyFont="1" applyFill="1" applyBorder="1" applyAlignment="1">
      <alignment horizontal="right"/>
    </xf>
    <xf numFmtId="0" fontId="66" fillId="2" borderId="36" xfId="3" applyNumberFormat="1" applyFont="1" applyFill="1" applyBorder="1" applyAlignment="1">
      <alignment horizontal="left"/>
    </xf>
    <xf numFmtId="37" fontId="22" fillId="2" borderId="30" xfId="3" applyNumberFormat="1" applyFont="1" applyFill="1" applyBorder="1" applyAlignment="1"/>
    <xf numFmtId="37" fontId="22" fillId="2" borderId="30" xfId="3" applyNumberFormat="1" applyFont="1" applyFill="1" applyBorder="1" applyAlignment="1">
      <alignment horizontal="center"/>
    </xf>
    <xf numFmtId="0" fontId="66" fillId="2" borderId="90" xfId="3" applyNumberFormat="1" applyFont="1" applyFill="1" applyBorder="1" applyAlignment="1">
      <alignment horizontal="left"/>
    </xf>
    <xf numFmtId="37" fontId="22" fillId="2" borderId="30" xfId="3" applyNumberFormat="1" applyFont="1" applyFill="1" applyBorder="1" applyAlignment="1">
      <alignment horizontal="right"/>
    </xf>
    <xf numFmtId="0" fontId="66" fillId="2" borderId="20" xfId="3" applyNumberFormat="1" applyFont="1" applyFill="1" applyBorder="1" applyAlignment="1">
      <alignment horizontal="left"/>
    </xf>
    <xf numFmtId="0" fontId="66" fillId="2" borderId="24" xfId="3" applyNumberFormat="1" applyFont="1" applyFill="1" applyBorder="1" applyAlignment="1">
      <alignment horizontal="left"/>
    </xf>
    <xf numFmtId="0" fontId="33" fillId="2" borderId="39" xfId="3" applyNumberFormat="1" applyFont="1" applyFill="1" applyBorder="1" applyAlignment="1">
      <alignment horizontal="left"/>
    </xf>
    <xf numFmtId="170" fontId="23" fillId="2" borderId="39" xfId="3" applyNumberFormat="1" applyFont="1" applyFill="1" applyBorder="1" applyAlignment="1"/>
    <xf numFmtId="5" fontId="23" fillId="2" borderId="116" xfId="3" applyNumberFormat="1" applyFont="1" applyFill="1" applyBorder="1" applyAlignment="1">
      <alignment horizontal="right"/>
    </xf>
    <xf numFmtId="170" fontId="23" fillId="2" borderId="112" xfId="3" applyNumberFormat="1" applyFont="1" applyFill="1" applyBorder="1" applyAlignment="1"/>
    <xf numFmtId="37" fontId="23" fillId="2" borderId="39" xfId="3" applyNumberFormat="1" applyFont="1" applyFill="1" applyBorder="1" applyAlignment="1"/>
    <xf numFmtId="5" fontId="23" fillId="2" borderId="113" xfId="3" applyNumberFormat="1" applyFont="1" applyFill="1" applyBorder="1" applyAlignment="1">
      <alignment horizontal="right"/>
    </xf>
    <xf numFmtId="3" fontId="50" fillId="2" borderId="0" xfId="3" applyNumberFormat="1" applyFont="1" applyFill="1" applyAlignment="1"/>
    <xf numFmtId="0" fontId="12" fillId="0" borderId="0" xfId="3" applyBorder="1"/>
    <xf numFmtId="3" fontId="3" fillId="2" borderId="0" xfId="3" applyNumberFormat="1" applyFont="1" applyFill="1" applyBorder="1" applyAlignment="1"/>
    <xf numFmtId="3" fontId="3" fillId="2" borderId="0" xfId="3" applyNumberFormat="1" applyFont="1" applyFill="1" applyBorder="1" applyAlignment="1">
      <alignment horizontal="center"/>
    </xf>
    <xf numFmtId="3" fontId="50" fillId="2" borderId="0" xfId="3" applyNumberFormat="1" applyFont="1" applyFill="1" applyBorder="1" applyAlignment="1"/>
    <xf numFmtId="0" fontId="21" fillId="0" borderId="0" xfId="3" applyFont="1" applyFill="1" applyAlignment="1">
      <alignment horizontal="centerContinuous"/>
    </xf>
    <xf numFmtId="0" fontId="21" fillId="0" borderId="0" xfId="3" applyFont="1" applyFill="1" applyAlignment="1">
      <alignment horizontal="center"/>
    </xf>
    <xf numFmtId="0" fontId="19" fillId="4" borderId="0" xfId="3" applyFont="1" applyFill="1" applyBorder="1" applyAlignment="1">
      <alignment horizontal="center"/>
    </xf>
    <xf numFmtId="0" fontId="12" fillId="0" borderId="0" xfId="3" applyFill="1" applyBorder="1" applyAlignment="1">
      <alignment vertical="top" wrapText="1"/>
    </xf>
    <xf numFmtId="0" fontId="12" fillId="0" borderId="0" xfId="3" applyFill="1" applyBorder="1" applyAlignment="1">
      <alignment horizontal="center" vertical="top" wrapText="1"/>
    </xf>
    <xf numFmtId="0" fontId="42" fillId="0" borderId="0" xfId="3" applyFont="1" applyAlignment="1">
      <alignment horizontal="center"/>
    </xf>
    <xf numFmtId="0" fontId="23" fillId="2" borderId="44" xfId="3" applyNumberFormat="1" applyFont="1" applyFill="1" applyBorder="1" applyAlignment="1">
      <alignment horizontal="right"/>
    </xf>
    <xf numFmtId="0" fontId="23" fillId="2" borderId="45" xfId="3" applyNumberFormat="1" applyFont="1" applyFill="1" applyBorder="1" applyAlignment="1">
      <alignment horizontal="right"/>
    </xf>
    <xf numFmtId="0" fontId="23" fillId="2" borderId="104" xfId="3" applyNumberFormat="1" applyFont="1" applyFill="1" applyBorder="1" applyAlignment="1">
      <alignment horizontal="right"/>
    </xf>
    <xf numFmtId="0" fontId="22" fillId="0" borderId="14" xfId="3" applyNumberFormat="1" applyFont="1" applyFill="1" applyBorder="1" applyAlignment="1">
      <alignment horizontal="left"/>
    </xf>
    <xf numFmtId="37" fontId="22" fillId="2" borderId="14" xfId="3" applyNumberFormat="1" applyFont="1" applyFill="1" applyBorder="1" applyAlignment="1"/>
    <xf numFmtId="37" fontId="22" fillId="2" borderId="10" xfId="3" applyNumberFormat="1" applyFont="1" applyFill="1" applyBorder="1" applyAlignment="1"/>
    <xf numFmtId="5" fontId="22" fillId="2" borderId="105" xfId="3" applyNumberFormat="1" applyFont="1" applyFill="1" applyBorder="1" applyAlignment="1"/>
    <xf numFmtId="0" fontId="22" fillId="2" borderId="14" xfId="3" applyNumberFormat="1" applyFont="1" applyFill="1" applyBorder="1" applyAlignment="1">
      <alignment horizontal="left"/>
    </xf>
    <xf numFmtId="5" fontId="22" fillId="2" borderId="106" xfId="3" applyNumberFormat="1" applyFont="1" applyFill="1" applyBorder="1" applyAlignment="1"/>
    <xf numFmtId="37" fontId="22" fillId="2" borderId="12" xfId="3" applyNumberFormat="1" applyFont="1" applyFill="1" applyBorder="1" applyAlignment="1"/>
    <xf numFmtId="37" fontId="22" fillId="2" borderId="6" xfId="3" applyNumberFormat="1" applyFont="1" applyFill="1" applyBorder="1" applyAlignment="1"/>
    <xf numFmtId="37" fontId="22" fillId="2" borderId="2" xfId="3" applyNumberFormat="1" applyFont="1" applyFill="1" applyBorder="1" applyAlignment="1"/>
    <xf numFmtId="5" fontId="22" fillId="2" borderId="107" xfId="3" applyNumberFormat="1" applyFont="1" applyFill="1" applyBorder="1" applyAlignment="1"/>
    <xf numFmtId="0" fontId="23" fillId="2" borderId="26" xfId="3" applyNumberFormat="1" applyFont="1" applyFill="1" applyBorder="1" applyAlignment="1">
      <alignment horizontal="left"/>
    </xf>
    <xf numFmtId="37" fontId="23" fillId="2" borderId="26" xfId="3" applyNumberFormat="1" applyFont="1" applyFill="1" applyBorder="1" applyAlignment="1"/>
    <xf numFmtId="37" fontId="23" fillId="2" borderId="29" xfId="3" applyNumberFormat="1" applyFont="1" applyFill="1" applyBorder="1" applyAlignment="1"/>
    <xf numFmtId="5" fontId="23" fillId="2" borderId="108" xfId="3" applyNumberFormat="1" applyFont="1" applyFill="1" applyBorder="1" applyAlignment="1"/>
    <xf numFmtId="0" fontId="23" fillId="2" borderId="14" xfId="3" applyNumberFormat="1" applyFont="1" applyFill="1" applyBorder="1" applyAlignment="1">
      <alignment horizontal="left"/>
    </xf>
    <xf numFmtId="4" fontId="22" fillId="2" borderId="14" xfId="3" applyNumberFormat="1" applyFont="1" applyFill="1" applyBorder="1" applyAlignment="1"/>
    <xf numFmtId="164" fontId="23" fillId="2" borderId="10" xfId="3" applyNumberFormat="1" applyFont="1" applyFill="1" applyBorder="1" applyAlignment="1"/>
    <xf numFmtId="164" fontId="23" fillId="2" borderId="48" xfId="3" applyNumberFormat="1" applyFont="1" applyFill="1" applyBorder="1" applyAlignment="1"/>
    <xf numFmtId="5" fontId="22" fillId="2" borderId="109" xfId="3" applyNumberFormat="1" applyFont="1" applyFill="1" applyBorder="1" applyAlignment="1"/>
    <xf numFmtId="4" fontId="22" fillId="2" borderId="14" xfId="3" applyNumberFormat="1" applyFont="1" applyFill="1" applyBorder="1" applyAlignment="1">
      <alignment horizontal="right"/>
    </xf>
    <xf numFmtId="4" fontId="2" fillId="0" borderId="14" xfId="3" applyNumberFormat="1" applyFont="1" applyBorder="1" applyAlignment="1"/>
    <xf numFmtId="0" fontId="23" fillId="2" borderId="27" xfId="3" applyNumberFormat="1" applyFont="1" applyFill="1" applyBorder="1" applyAlignment="1">
      <alignment horizontal="left"/>
    </xf>
    <xf numFmtId="4" fontId="22" fillId="2" borderId="27" xfId="3" applyNumberFormat="1" applyFont="1" applyFill="1" applyBorder="1" applyAlignment="1">
      <alignment horizontal="right"/>
    </xf>
    <xf numFmtId="3" fontId="23" fillId="2" borderId="35" xfId="3" applyNumberFormat="1" applyFont="1" applyFill="1" applyBorder="1" applyAlignment="1"/>
    <xf numFmtId="4" fontId="22" fillId="2" borderId="27" xfId="3" applyNumberFormat="1" applyFont="1" applyFill="1" applyBorder="1" applyAlignment="1"/>
    <xf numFmtId="5" fontId="22" fillId="2" borderId="110" xfId="3" applyNumberFormat="1" applyFont="1" applyFill="1" applyBorder="1" applyAlignment="1"/>
    <xf numFmtId="165" fontId="4" fillId="2" borderId="0" xfId="3" applyNumberFormat="1" applyFont="1" applyFill="1" applyAlignment="1"/>
    <xf numFmtId="165" fontId="12" fillId="4" borderId="0" xfId="3" applyNumberFormat="1" applyFont="1" applyFill="1" applyAlignment="1">
      <alignment horizontal="centerContinuous"/>
    </xf>
    <xf numFmtId="165" fontId="2" fillId="0" borderId="0" xfId="3" applyNumberFormat="1" applyFont="1"/>
    <xf numFmtId="0" fontId="25" fillId="2" borderId="44" xfId="3" applyNumberFormat="1" applyFont="1" applyFill="1" applyBorder="1" applyAlignment="1">
      <alignment horizontal="right"/>
    </xf>
    <xf numFmtId="0" fontId="25" fillId="2" borderId="45" xfId="3" applyNumberFormat="1" applyFont="1" applyFill="1" applyBorder="1" applyAlignment="1">
      <alignment horizontal="right"/>
    </xf>
    <xf numFmtId="0" fontId="25" fillId="2" borderId="46" xfId="3" applyNumberFormat="1" applyFont="1" applyFill="1" applyBorder="1" applyAlignment="1">
      <alignment horizontal="right"/>
    </xf>
    <xf numFmtId="0" fontId="4" fillId="2" borderId="47" xfId="3" applyNumberFormat="1" applyFont="1" applyFill="1" applyBorder="1" applyAlignment="1">
      <alignment horizontal="left" indent="1"/>
    </xf>
    <xf numFmtId="37" fontId="4" fillId="2" borderId="14" xfId="3" applyNumberFormat="1" applyFont="1" applyFill="1" applyBorder="1" applyAlignment="1"/>
    <xf numFmtId="5" fontId="4" fillId="2" borderId="10" xfId="3" applyNumberFormat="1" applyFont="1" applyFill="1" applyBorder="1" applyAlignment="1"/>
    <xf numFmtId="5" fontId="4" fillId="2" borderId="11" xfId="3" applyNumberFormat="1" applyFont="1" applyFill="1" applyBorder="1" applyAlignment="1"/>
    <xf numFmtId="0" fontId="4" fillId="2" borderId="12" xfId="3" applyNumberFormat="1" applyFont="1" applyFill="1" applyBorder="1" applyAlignment="1">
      <alignment horizontal="left" indent="1"/>
    </xf>
    <xf numFmtId="37" fontId="4" fillId="2" borderId="10" xfId="3" applyNumberFormat="1" applyFont="1" applyFill="1" applyBorder="1" applyAlignment="1"/>
    <xf numFmtId="37" fontId="4" fillId="2" borderId="11" xfId="3" applyNumberFormat="1" applyFont="1" applyFill="1" applyBorder="1" applyAlignment="1"/>
    <xf numFmtId="165" fontId="2" fillId="0" borderId="0" xfId="3" applyNumberFormat="1" applyFont="1" applyAlignment="1">
      <alignment horizontal="right"/>
    </xf>
    <xf numFmtId="37" fontId="4" fillId="2" borderId="12" xfId="3" applyNumberFormat="1" applyFont="1" applyFill="1" applyBorder="1" applyAlignment="1"/>
    <xf numFmtId="0" fontId="5" fillId="2" borderId="12" xfId="3" applyNumberFormat="1" applyFont="1" applyFill="1" applyBorder="1" applyAlignment="1">
      <alignment horizontal="left" indent="2"/>
    </xf>
    <xf numFmtId="37" fontId="5" fillId="2" borderId="14" xfId="3" applyNumberFormat="1" applyFont="1" applyFill="1" applyBorder="1" applyAlignment="1"/>
    <xf numFmtId="37" fontId="5" fillId="2" borderId="10" xfId="3" applyNumberFormat="1" applyFont="1" applyFill="1" applyBorder="1" applyAlignment="1"/>
    <xf numFmtId="37" fontId="5" fillId="2" borderId="11" xfId="3" applyNumberFormat="1" applyFont="1" applyFill="1" applyBorder="1" applyAlignment="1"/>
    <xf numFmtId="0" fontId="4" fillId="2" borderId="31" xfId="3" applyNumberFormat="1" applyFont="1" applyFill="1" applyBorder="1" applyAlignment="1">
      <alignment horizontal="left" indent="1"/>
    </xf>
    <xf numFmtId="37" fontId="4" fillId="2" borderId="7" xfId="3" applyNumberFormat="1" applyFont="1" applyFill="1" applyBorder="1" applyAlignment="1"/>
    <xf numFmtId="37" fontId="4" fillId="2" borderId="0" xfId="3" applyNumberFormat="1" applyFont="1" applyFill="1" applyBorder="1" applyAlignment="1"/>
    <xf numFmtId="0" fontId="4" fillId="2" borderId="30" xfId="3" applyNumberFormat="1" applyFont="1" applyFill="1" applyBorder="1" applyAlignment="1">
      <alignment horizontal="left" indent="2"/>
    </xf>
    <xf numFmtId="37" fontId="4" fillId="2" borderId="26" xfId="3" applyNumberFormat="1" applyFont="1" applyFill="1" applyBorder="1" applyAlignment="1"/>
    <xf numFmtId="37" fontId="4" fillId="2" borderId="29" xfId="3" applyNumberFormat="1" applyFont="1" applyFill="1" applyBorder="1" applyAlignment="1"/>
    <xf numFmtId="37" fontId="4" fillId="2" borderId="19" xfId="3" applyNumberFormat="1" applyFont="1" applyFill="1" applyBorder="1" applyAlignment="1"/>
    <xf numFmtId="165" fontId="2" fillId="0" borderId="0" xfId="3" applyNumberFormat="1" applyFont="1" applyBorder="1"/>
    <xf numFmtId="0" fontId="4" fillId="2" borderId="14" xfId="3" applyNumberFormat="1" applyFont="1" applyFill="1" applyBorder="1" applyAlignment="1">
      <alignment horizontal="left" indent="1"/>
    </xf>
    <xf numFmtId="0" fontId="4" fillId="2" borderId="12" xfId="3" applyNumberFormat="1" applyFont="1" applyFill="1" applyBorder="1" applyAlignment="1">
      <alignment horizontal="left" indent="2"/>
    </xf>
    <xf numFmtId="0" fontId="25" fillId="2" borderId="12" xfId="3" applyNumberFormat="1" applyFont="1" applyFill="1" applyBorder="1" applyAlignment="1">
      <alignment horizontal="left" indent="3"/>
    </xf>
    <xf numFmtId="170" fontId="25" fillId="2" borderId="14" xfId="3" applyNumberFormat="1" applyFont="1" applyFill="1" applyBorder="1" applyAlignment="1"/>
    <xf numFmtId="5" fontId="25" fillId="2" borderId="10" xfId="3" applyNumberFormat="1" applyFont="1" applyFill="1" applyBorder="1" applyAlignment="1"/>
    <xf numFmtId="5" fontId="25" fillId="2" borderId="11" xfId="3" applyNumberFormat="1" applyFont="1" applyFill="1" applyBorder="1" applyAlignment="1"/>
    <xf numFmtId="0" fontId="4" fillId="0" borderId="12" xfId="3" applyNumberFormat="1" applyFont="1" applyFill="1" applyBorder="1" applyAlignment="1">
      <alignment horizontal="left" indent="2"/>
    </xf>
    <xf numFmtId="37" fontId="4" fillId="0" borderId="14" xfId="3" applyNumberFormat="1" applyFont="1" applyFill="1" applyBorder="1" applyAlignment="1"/>
    <xf numFmtId="37" fontId="4" fillId="0" borderId="10" xfId="3" applyNumberFormat="1" applyFont="1" applyFill="1" applyBorder="1" applyAlignment="1"/>
    <xf numFmtId="37" fontId="4" fillId="0" borderId="11" xfId="3" applyNumberFormat="1" applyFont="1" applyFill="1" applyBorder="1" applyAlignment="1"/>
    <xf numFmtId="0" fontId="25" fillId="0" borderId="50" xfId="3" applyNumberFormat="1" applyFont="1" applyFill="1" applyBorder="1" applyAlignment="1">
      <alignment horizontal="left" indent="2"/>
    </xf>
    <xf numFmtId="37" fontId="25" fillId="0" borderId="50" xfId="3" applyNumberFormat="1" applyFont="1" applyFill="1" applyBorder="1" applyAlignment="1"/>
    <xf numFmtId="37" fontId="25" fillId="0" borderId="59" xfId="3" applyNumberFormat="1" applyFont="1" applyFill="1" applyBorder="1" applyAlignment="1"/>
    <xf numFmtId="37" fontId="25" fillId="0" borderId="60" xfId="3" applyNumberFormat="1" applyFont="1" applyFill="1" applyBorder="1" applyAlignment="1"/>
    <xf numFmtId="0" fontId="25" fillId="0" borderId="61" xfId="3" applyNumberFormat="1" applyFont="1" applyFill="1" applyBorder="1" applyAlignment="1">
      <alignment horizontal="left" indent="2"/>
    </xf>
    <xf numFmtId="37" fontId="25" fillId="0" borderId="47" xfId="3" applyNumberFormat="1" applyFont="1" applyFill="1" applyBorder="1" applyAlignment="1"/>
    <xf numFmtId="37" fontId="25" fillId="0" borderId="62" xfId="3" applyNumberFormat="1" applyFont="1" applyFill="1" applyBorder="1" applyAlignment="1"/>
    <xf numFmtId="37" fontId="25" fillId="0" borderId="63" xfId="3" applyNumberFormat="1" applyFont="1" applyFill="1" applyBorder="1" applyAlignment="1"/>
    <xf numFmtId="37" fontId="4" fillId="2" borderId="14" xfId="3" applyNumberFormat="1" applyFont="1" applyFill="1" applyBorder="1" applyAlignment="1">
      <alignment horizontal="right"/>
    </xf>
    <xf numFmtId="37" fontId="4" fillId="2" borderId="31" xfId="3" applyNumberFormat="1" applyFont="1" applyFill="1" applyBorder="1" applyAlignment="1"/>
    <xf numFmtId="5" fontId="4" fillId="2" borderId="32" xfId="3" applyNumberFormat="1" applyFont="1" applyFill="1" applyBorder="1" applyAlignment="1"/>
    <xf numFmtId="37" fontId="4" fillId="0" borderId="31" xfId="3" applyNumberFormat="1" applyFont="1" applyFill="1" applyBorder="1" applyAlignment="1"/>
    <xf numFmtId="5" fontId="4" fillId="2" borderId="33" xfId="3" applyNumberFormat="1" applyFont="1" applyFill="1" applyBorder="1" applyAlignment="1"/>
    <xf numFmtId="165" fontId="2" fillId="0" borderId="0" xfId="3" applyNumberFormat="1" applyFont="1" applyBorder="1" applyAlignment="1"/>
    <xf numFmtId="165" fontId="4" fillId="0" borderId="0" xfId="3" applyNumberFormat="1" applyFont="1" applyFill="1" applyBorder="1" applyAlignment="1"/>
    <xf numFmtId="165" fontId="5" fillId="2" borderId="0" xfId="3" applyNumberFormat="1" applyFont="1" applyFill="1" applyBorder="1" applyAlignment="1"/>
    <xf numFmtId="165" fontId="48" fillId="0" borderId="0" xfId="3" applyNumberFormat="1" applyFont="1"/>
    <xf numFmtId="0" fontId="2" fillId="0" borderId="0" xfId="3" applyFont="1"/>
    <xf numFmtId="0" fontId="2" fillId="0" borderId="0" xfId="3" applyFont="1" applyAlignment="1"/>
    <xf numFmtId="165" fontId="2" fillId="4" borderId="0" xfId="3" applyNumberFormat="1" applyFont="1" applyFill="1" applyAlignment="1"/>
    <xf numFmtId="165" fontId="4" fillId="4" borderId="0" xfId="3" applyNumberFormat="1" applyFont="1" applyFill="1" applyAlignment="1">
      <alignment horizontal="right"/>
    </xf>
    <xf numFmtId="165" fontId="4" fillId="4" borderId="0" xfId="3" applyNumberFormat="1" applyFont="1" applyFill="1" applyAlignment="1"/>
    <xf numFmtId="165" fontId="2" fillId="4" borderId="0" xfId="3" applyNumberFormat="1" applyFont="1" applyFill="1"/>
    <xf numFmtId="165" fontId="28" fillId="0" borderId="0" xfId="3" applyNumberFormat="1" applyFont="1"/>
    <xf numFmtId="165" fontId="44" fillId="2" borderId="0" xfId="3" applyNumberFormat="1" applyFont="1" applyFill="1" applyAlignment="1"/>
    <xf numFmtId="165" fontId="4" fillId="2" borderId="0" xfId="3" applyNumberFormat="1" applyFont="1" applyFill="1" applyBorder="1" applyAlignment="1"/>
    <xf numFmtId="165" fontId="10" fillId="2" borderId="0" xfId="3" applyNumberFormat="1" applyFont="1" applyFill="1" applyAlignment="1"/>
    <xf numFmtId="165" fontId="6" fillId="0" borderId="0" xfId="3" applyNumberFormat="1" applyFont="1" applyAlignment="1"/>
    <xf numFmtId="0" fontId="14" fillId="0" borderId="0" xfId="3" applyFont="1"/>
    <xf numFmtId="0" fontId="62" fillId="4" borderId="0" xfId="3" applyFont="1" applyFill="1" applyBorder="1" applyAlignment="1">
      <alignment horizontal="center" vertical="top"/>
    </xf>
    <xf numFmtId="0" fontId="2" fillId="5" borderId="0" xfId="3" applyFont="1" applyFill="1" applyBorder="1" applyAlignment="1">
      <alignment vertical="top" wrapText="1"/>
    </xf>
    <xf numFmtId="0" fontId="44" fillId="0" borderId="0" xfId="3" applyFont="1" applyBorder="1" applyAlignment="1"/>
    <xf numFmtId="0" fontId="12" fillId="0" borderId="0" xfId="3" applyFont="1" applyBorder="1" applyAlignment="1"/>
    <xf numFmtId="165" fontId="2" fillId="0" borderId="0" xfId="3" applyNumberFormat="1" applyFont="1" applyAlignment="1">
      <alignment horizontal="left" vertical="top" wrapText="1"/>
    </xf>
    <xf numFmtId="0" fontId="11" fillId="4" borderId="0" xfId="3" applyFont="1" applyFill="1" applyAlignment="1">
      <alignment vertical="top" wrapText="1"/>
    </xf>
    <xf numFmtId="0" fontId="2" fillId="0" borderId="49" xfId="3" applyNumberFormat="1" applyFont="1" applyBorder="1" applyAlignment="1">
      <alignment horizontal="center" vertical="center" wrapText="1"/>
    </xf>
    <xf numFmtId="0" fontId="2" fillId="0" borderId="73" xfId="3" applyNumberFormat="1" applyFont="1" applyBorder="1" applyAlignment="1">
      <alignment horizontal="center" vertical="center" wrapText="1"/>
    </xf>
    <xf numFmtId="0" fontId="2" fillId="0" borderId="6" xfId="3" applyNumberFormat="1" applyFont="1" applyBorder="1" applyAlignment="1">
      <alignment horizontal="center" vertical="center" wrapText="1"/>
    </xf>
    <xf numFmtId="0" fontId="2" fillId="0" borderId="2" xfId="3" applyNumberFormat="1" applyFont="1" applyBorder="1" applyAlignment="1">
      <alignment horizontal="center" vertical="center" wrapText="1"/>
    </xf>
    <xf numFmtId="0" fontId="2" fillId="0" borderId="65" xfId="3" applyNumberFormat="1" applyFont="1" applyBorder="1" applyAlignment="1">
      <alignment horizontal="center" vertical="center" wrapText="1"/>
    </xf>
    <xf numFmtId="0" fontId="2" fillId="0" borderId="3" xfId="3" applyNumberFormat="1" applyFont="1" applyBorder="1" applyAlignment="1">
      <alignment horizontal="center" vertical="center" wrapText="1"/>
    </xf>
    <xf numFmtId="0" fontId="2" fillId="0" borderId="10" xfId="3" applyNumberFormat="1" applyFont="1" applyBorder="1" applyAlignment="1"/>
    <xf numFmtId="0" fontId="2" fillId="0" borderId="29" xfId="3" applyNumberFormat="1" applyFont="1" applyBorder="1" applyAlignment="1">
      <alignment horizontal="left"/>
    </xf>
    <xf numFmtId="0" fontId="2" fillId="0" borderId="19" xfId="3" applyNumberFormat="1" applyFont="1" applyBorder="1" applyAlignment="1">
      <alignment horizontal="left"/>
    </xf>
    <xf numFmtId="3" fontId="2" fillId="0" borderId="0" xfId="3" applyNumberFormat="1" applyFont="1" applyAlignment="1">
      <alignment horizontal="left" vertical="top" wrapText="1"/>
    </xf>
    <xf numFmtId="165" fontId="2" fillId="0" borderId="0" xfId="3" applyNumberFormat="1" applyFont="1" applyAlignment="1">
      <alignment horizontal="left" wrapText="1"/>
    </xf>
    <xf numFmtId="0" fontId="14" fillId="0" borderId="49" xfId="3" applyNumberFormat="1" applyFont="1" applyBorder="1" applyAlignment="1"/>
    <xf numFmtId="0" fontId="2" fillId="0" borderId="73" xfId="3" applyNumberFormat="1" applyFont="1" applyBorder="1" applyAlignment="1"/>
    <xf numFmtId="0" fontId="2" fillId="0" borderId="7" xfId="3" applyNumberFormat="1" applyFont="1" applyBorder="1" applyAlignment="1"/>
    <xf numFmtId="0" fontId="2" fillId="0" borderId="0" xfId="3" applyNumberFormat="1" applyFont="1" applyBorder="1" applyAlignment="1"/>
    <xf numFmtId="0" fontId="2" fillId="0" borderId="44" xfId="3" applyNumberFormat="1" applyFont="1" applyBorder="1" applyAlignment="1"/>
    <xf numFmtId="0" fontId="2" fillId="0" borderId="45" xfId="3" applyNumberFormat="1" applyFont="1" applyBorder="1" applyAlignment="1"/>
    <xf numFmtId="0" fontId="2" fillId="0" borderId="73" xfId="3" applyNumberFormat="1" applyFont="1" applyBorder="1" applyAlignment="1">
      <alignment vertical="center"/>
    </xf>
    <xf numFmtId="0" fontId="2" fillId="0" borderId="65" xfId="3" applyNumberFormat="1" applyFont="1" applyBorder="1" applyAlignment="1">
      <alignment vertical="center"/>
    </xf>
    <xf numFmtId="0" fontId="2" fillId="0" borderId="6" xfId="3" applyNumberFormat="1" applyFont="1" applyBorder="1" applyAlignment="1">
      <alignment vertical="center"/>
    </xf>
    <xf numFmtId="0" fontId="2" fillId="0" borderId="2" xfId="3" applyNumberFormat="1" applyFont="1" applyBorder="1" applyAlignment="1">
      <alignment vertical="center"/>
    </xf>
    <xf numFmtId="0" fontId="2" fillId="0" borderId="3" xfId="3" applyNumberFormat="1" applyFont="1" applyBorder="1" applyAlignment="1">
      <alignment vertical="center"/>
    </xf>
    <xf numFmtId="0" fontId="2" fillId="0" borderId="73" xfId="3" applyNumberFormat="1" applyFont="1" applyBorder="1" applyAlignment="1">
      <alignment vertical="center" wrapText="1"/>
    </xf>
    <xf numFmtId="0" fontId="2" fillId="0" borderId="6" xfId="3" applyNumberFormat="1" applyFont="1" applyBorder="1" applyAlignment="1">
      <alignment vertical="center" wrapText="1"/>
    </xf>
    <xf numFmtId="0" fontId="2" fillId="0" borderId="2" xfId="3" applyNumberFormat="1" applyFont="1" applyBorder="1" applyAlignment="1">
      <alignment vertical="center" wrapText="1"/>
    </xf>
    <xf numFmtId="0" fontId="2" fillId="0" borderId="26" xfId="3" applyNumberFormat="1" applyFont="1" applyBorder="1" applyAlignment="1"/>
    <xf numFmtId="0" fontId="2" fillId="0" borderId="29" xfId="3" applyNumberFormat="1" applyFont="1" applyBorder="1" applyAlignment="1"/>
    <xf numFmtId="0" fontId="71" fillId="0" borderId="0" xfId="3" applyFont="1" applyAlignment="1">
      <alignment vertical="top" wrapText="1"/>
    </xf>
    <xf numFmtId="0" fontId="2" fillId="0" borderId="0" xfId="3" applyFont="1" applyAlignment="1">
      <alignment vertical="top" wrapText="1"/>
    </xf>
    <xf numFmtId="0" fontId="30" fillId="0" borderId="0" xfId="3" applyNumberFormat="1" applyFont="1" applyAlignment="1">
      <alignment horizontal="center"/>
    </xf>
    <xf numFmtId="0" fontId="2" fillId="0" borderId="0" xfId="3" applyNumberFormat="1" applyFont="1" applyAlignment="1">
      <alignment horizontal="center"/>
    </xf>
    <xf numFmtId="0" fontId="31" fillId="0" borderId="0" xfId="3" applyNumberFormat="1" applyFont="1" applyAlignment="1">
      <alignment horizontal="center"/>
    </xf>
    <xf numFmtId="0" fontId="2" fillId="0" borderId="0" xfId="3" applyFont="1"/>
    <xf numFmtId="0" fontId="2" fillId="0" borderId="0" xfId="3" applyNumberFormat="1" applyFont="1" applyBorder="1" applyAlignment="1">
      <alignment horizontal="center"/>
    </xf>
    <xf numFmtId="0" fontId="2" fillId="0" borderId="12" xfId="3" applyNumberFormat="1" applyFont="1" applyBorder="1" applyAlignment="1"/>
    <xf numFmtId="0" fontId="2" fillId="0" borderId="51" xfId="3" applyNumberFormat="1" applyFont="1" applyBorder="1" applyAlignment="1"/>
    <xf numFmtId="0" fontId="2" fillId="0" borderId="12" xfId="3" applyNumberFormat="1" applyFont="1" applyBorder="1" applyAlignment="1">
      <alignment horizontal="left" indent="2"/>
    </xf>
    <xf numFmtId="0" fontId="2" fillId="0" borderId="51" xfId="3" applyNumberFormat="1" applyFont="1" applyBorder="1" applyAlignment="1">
      <alignment horizontal="left" indent="2"/>
    </xf>
    <xf numFmtId="0" fontId="2" fillId="0" borderId="12" xfId="3" applyNumberFormat="1" applyFont="1" applyBorder="1" applyAlignment="1">
      <alignment horizontal="left" indent="4"/>
    </xf>
    <xf numFmtId="0" fontId="2" fillId="0" borderId="51" xfId="3" applyNumberFormat="1" applyFont="1" applyBorder="1" applyAlignment="1">
      <alignment horizontal="left" indent="4"/>
    </xf>
    <xf numFmtId="0" fontId="14" fillId="0" borderId="26" xfId="3" applyNumberFormat="1" applyFont="1" applyBorder="1" applyAlignment="1"/>
    <xf numFmtId="0" fontId="2" fillId="0" borderId="12" xfId="3" applyNumberFormat="1" applyFont="1" applyFill="1" applyBorder="1" applyAlignment="1">
      <alignment horizontal="left" indent="4"/>
    </xf>
    <xf numFmtId="0" fontId="2" fillId="0" borderId="14" xfId="3" applyNumberFormat="1" applyFont="1" applyBorder="1" applyAlignment="1">
      <alignment horizontal="left" indent="4"/>
    </xf>
    <xf numFmtId="0" fontId="2" fillId="0" borderId="10" xfId="3" applyNumberFormat="1" applyFont="1" applyBorder="1" applyAlignment="1">
      <alignment horizontal="left" indent="4"/>
    </xf>
    <xf numFmtId="0" fontId="14" fillId="0" borderId="12" xfId="3" applyNumberFormat="1" applyFont="1" applyBorder="1" applyAlignment="1">
      <alignment horizontal="left"/>
    </xf>
    <xf numFmtId="0" fontId="14" fillId="0" borderId="51" xfId="3" applyNumberFormat="1" applyFont="1" applyBorder="1" applyAlignment="1">
      <alignment horizontal="left"/>
    </xf>
    <xf numFmtId="0" fontId="14" fillId="0" borderId="64" xfId="3" applyNumberFormat="1" applyFont="1" applyBorder="1" applyAlignment="1">
      <alignment horizontal="left"/>
    </xf>
    <xf numFmtId="0" fontId="14" fillId="0" borderId="66" xfId="3" applyNumberFormat="1" applyFont="1" applyBorder="1" applyAlignment="1"/>
    <xf numFmtId="0" fontId="2" fillId="0" borderId="67" xfId="3" applyNumberFormat="1" applyFont="1" applyBorder="1" applyAlignment="1"/>
    <xf numFmtId="0" fontId="14" fillId="0" borderId="71" xfId="3" applyNumberFormat="1" applyFont="1" applyBorder="1" applyAlignment="1">
      <alignment horizontal="left" indent="2"/>
    </xf>
    <xf numFmtId="0" fontId="2" fillId="0" borderId="72" xfId="3" applyNumberFormat="1" applyFont="1" applyBorder="1" applyAlignment="1">
      <alignment horizontal="left" indent="2"/>
    </xf>
    <xf numFmtId="3" fontId="31" fillId="0" borderId="0" xfId="3" applyNumberFormat="1" applyFont="1" applyAlignment="1">
      <alignment horizontal="center"/>
    </xf>
    <xf numFmtId="3" fontId="6" fillId="0" borderId="0" xfId="3" applyNumberFormat="1" applyFont="1" applyAlignment="1">
      <alignment horizontal="center"/>
    </xf>
    <xf numFmtId="3" fontId="6" fillId="0" borderId="28" xfId="3" applyNumberFormat="1" applyFont="1" applyBorder="1" applyAlignment="1">
      <alignment horizontal="center"/>
    </xf>
    <xf numFmtId="3" fontId="6" fillId="0" borderId="45" xfId="3" applyNumberFormat="1" applyFont="1" applyBorder="1" applyAlignment="1">
      <alignment horizontal="center"/>
    </xf>
    <xf numFmtId="3" fontId="6" fillId="0" borderId="46" xfId="3" applyNumberFormat="1" applyFont="1" applyBorder="1" applyAlignment="1">
      <alignment horizontal="center"/>
    </xf>
    <xf numFmtId="165" fontId="14" fillId="0" borderId="26" xfId="3" applyNumberFormat="1" applyFont="1" applyBorder="1" applyAlignment="1">
      <alignment horizontal="center"/>
    </xf>
    <xf numFmtId="165" fontId="14" fillId="0" borderId="29" xfId="3" applyNumberFormat="1" applyFont="1" applyBorder="1" applyAlignment="1">
      <alignment horizontal="center"/>
    </xf>
    <xf numFmtId="165" fontId="14" fillId="0" borderId="19" xfId="3" applyNumberFormat="1" applyFont="1" applyBorder="1" applyAlignment="1">
      <alignment horizontal="center"/>
    </xf>
    <xf numFmtId="165" fontId="14" fillId="0" borderId="1" xfId="3" applyNumberFormat="1" applyFont="1" applyBorder="1" applyAlignment="1">
      <alignment horizontal="center" wrapText="1"/>
    </xf>
    <xf numFmtId="0" fontId="2" fillId="0" borderId="68" xfId="3" applyFont="1" applyBorder="1" applyAlignment="1">
      <alignment horizontal="center" wrapText="1"/>
    </xf>
    <xf numFmtId="165" fontId="14" fillId="0" borderId="1" xfId="3" applyNumberFormat="1" applyFont="1" applyBorder="1" applyAlignment="1">
      <alignment horizontal="center"/>
    </xf>
    <xf numFmtId="0" fontId="2" fillId="0" borderId="68" xfId="3" applyFont="1" applyBorder="1" applyAlignment="1"/>
    <xf numFmtId="165" fontId="14" fillId="0" borderId="1" xfId="3" applyNumberFormat="1" applyFont="1" applyBorder="1" applyAlignment="1">
      <alignment horizontal="right"/>
    </xf>
    <xf numFmtId="0" fontId="15" fillId="0" borderId="0" xfId="3" applyNumberFormat="1" applyFont="1" applyAlignment="1"/>
    <xf numFmtId="0" fontId="58" fillId="0" borderId="0" xfId="3" applyNumberFormat="1" applyFont="1" applyAlignment="1"/>
    <xf numFmtId="3" fontId="2" fillId="0" borderId="0" xfId="3" applyNumberFormat="1" applyFont="1" applyAlignment="1">
      <alignment horizontal="center"/>
    </xf>
    <xf numFmtId="0" fontId="13" fillId="0" borderId="0" xfId="7" applyFont="1" applyAlignment="1">
      <alignment horizontal="left" vertical="top" wrapText="1"/>
    </xf>
    <xf numFmtId="0" fontId="13" fillId="0" borderId="0" xfId="7" applyAlignment="1">
      <alignment horizontal="left" vertical="top" wrapText="1"/>
    </xf>
    <xf numFmtId="0" fontId="12" fillId="4" borderId="0" xfId="7" applyFont="1" applyFill="1" applyAlignment="1">
      <alignment horizontal="left" wrapText="1"/>
    </xf>
    <xf numFmtId="0" fontId="12" fillId="4" borderId="0" xfId="3" applyFill="1" applyAlignment="1"/>
    <xf numFmtId="0" fontId="12" fillId="4" borderId="0" xfId="3" applyFont="1" applyFill="1" applyBorder="1" applyAlignment="1">
      <alignment vertical="top" wrapText="1"/>
    </xf>
    <xf numFmtId="0" fontId="12" fillId="4" borderId="0" xfId="3" applyFill="1" applyBorder="1" applyAlignment="1"/>
    <xf numFmtId="0" fontId="12" fillId="4" borderId="0" xfId="7" applyFont="1" applyFill="1" applyAlignment="1">
      <alignment horizontal="left"/>
    </xf>
    <xf numFmtId="0" fontId="13" fillId="0" borderId="0" xfId="7" applyFont="1" applyAlignment="1">
      <alignment horizontal="center"/>
    </xf>
    <xf numFmtId="0" fontId="13" fillId="0" borderId="2" xfId="7" applyBorder="1" applyAlignment="1">
      <alignment horizontal="center"/>
    </xf>
    <xf numFmtId="0" fontId="20" fillId="0" borderId="1" xfId="7" applyFont="1" applyBorder="1" applyAlignment="1"/>
    <xf numFmtId="0" fontId="12" fillId="0" borderId="4" xfId="3" applyBorder="1" applyAlignment="1"/>
    <xf numFmtId="0" fontId="20" fillId="0" borderId="1" xfId="7" applyFont="1" applyBorder="1" applyAlignment="1">
      <alignment horizontal="center" wrapText="1"/>
    </xf>
    <xf numFmtId="0" fontId="12" fillId="0" borderId="4" xfId="3" applyBorder="1" applyAlignment="1">
      <alignment horizontal="center" wrapText="1"/>
    </xf>
    <xf numFmtId="0" fontId="20" fillId="0" borderId="26" xfId="7" applyFont="1" applyBorder="1" applyAlignment="1">
      <alignment horizontal="center"/>
    </xf>
    <xf numFmtId="0" fontId="12" fillId="0" borderId="29" xfId="3" applyBorder="1" applyAlignment="1">
      <alignment horizontal="center"/>
    </xf>
    <xf numFmtId="0" fontId="12" fillId="0" borderId="19" xfId="3" applyBorder="1" applyAlignment="1">
      <alignment horizontal="center"/>
    </xf>
    <xf numFmtId="3" fontId="15" fillId="0" borderId="0" xfId="3" applyNumberFormat="1" applyFont="1" applyAlignment="1"/>
    <xf numFmtId="0" fontId="52" fillId="0" borderId="0" xfId="3" applyFont="1" applyAlignment="1"/>
    <xf numFmtId="3" fontId="15" fillId="0" borderId="0" xfId="3" applyNumberFormat="1" applyFont="1" applyAlignment="1">
      <alignment horizontal="center"/>
    </xf>
    <xf numFmtId="0" fontId="13" fillId="0" borderId="0" xfId="7" applyAlignment="1">
      <alignment horizontal="center"/>
    </xf>
    <xf numFmtId="0" fontId="30" fillId="0" borderId="0" xfId="7" applyFont="1" applyAlignment="1">
      <alignment horizontal="center"/>
    </xf>
    <xf numFmtId="0" fontId="51" fillId="0" borderId="0" xfId="3" applyFont="1" applyAlignment="1">
      <alignment horizontal="center"/>
    </xf>
    <xf numFmtId="3" fontId="31" fillId="0" borderId="0" xfId="7" applyNumberFormat="1" applyFont="1" applyAlignment="1">
      <alignment horizontal="center"/>
    </xf>
    <xf numFmtId="0" fontId="51" fillId="0" borderId="0" xfId="3" applyFont="1" applyBorder="1" applyAlignment="1">
      <alignment horizontal="center"/>
    </xf>
    <xf numFmtId="0" fontId="31" fillId="0" borderId="0" xfId="7" applyFont="1" applyAlignment="1">
      <alignment horizontal="center"/>
    </xf>
    <xf numFmtId="0" fontId="61" fillId="0" borderId="0" xfId="3" applyFont="1" applyFill="1" applyBorder="1" applyAlignment="1">
      <alignment vertical="top" wrapText="1"/>
    </xf>
    <xf numFmtId="0" fontId="12" fillId="0" borderId="0" xfId="3" applyFill="1" applyBorder="1" applyAlignment="1">
      <alignment vertical="top" wrapText="1"/>
    </xf>
    <xf numFmtId="0" fontId="12" fillId="0" borderId="0" xfId="3" applyFill="1" applyBorder="1" applyAlignment="1">
      <alignment wrapText="1"/>
    </xf>
    <xf numFmtId="0" fontId="20" fillId="0" borderId="26" xfId="8" applyFont="1" applyFill="1" applyBorder="1" applyAlignment="1">
      <alignment horizontal="center"/>
    </xf>
    <xf numFmtId="0" fontId="20" fillId="0" borderId="73" xfId="8" applyFont="1" applyFill="1" applyBorder="1" applyAlignment="1"/>
    <xf numFmtId="0" fontId="6" fillId="0" borderId="2" xfId="8" applyFont="1" applyFill="1" applyBorder="1" applyAlignment="1"/>
    <xf numFmtId="0" fontId="13" fillId="5" borderId="0" xfId="3" applyFont="1" applyFill="1" applyBorder="1" applyAlignment="1"/>
    <xf numFmtId="0" fontId="12" fillId="5" borderId="0" xfId="3" applyFill="1" applyBorder="1" applyAlignment="1"/>
    <xf numFmtId="0" fontId="13" fillId="5" borderId="0" xfId="3" applyFont="1" applyFill="1" applyBorder="1" applyAlignment="1">
      <alignment vertical="top" wrapText="1"/>
    </xf>
    <xf numFmtId="0" fontId="12" fillId="5" borderId="0" xfId="3" applyFill="1" applyBorder="1" applyAlignment="1">
      <alignment vertical="top" wrapText="1"/>
    </xf>
    <xf numFmtId="0" fontId="15" fillId="0" borderId="0" xfId="8" applyFont="1" applyAlignment="1"/>
    <xf numFmtId="0" fontId="58" fillId="0" borderId="0" xfId="3" applyFont="1" applyBorder="1" applyAlignment="1"/>
    <xf numFmtId="0" fontId="14" fillId="0" borderId="0" xfId="8" applyFont="1" applyAlignment="1">
      <alignment horizontal="center"/>
    </xf>
    <xf numFmtId="0" fontId="12" fillId="0" borderId="0" xfId="3" applyBorder="1" applyAlignment="1">
      <alignment horizontal="center"/>
    </xf>
    <xf numFmtId="3" fontId="14" fillId="0" borderId="0" xfId="8" applyNumberFormat="1" applyFont="1" applyAlignment="1">
      <alignment horizontal="center"/>
    </xf>
    <xf numFmtId="0" fontId="6" fillId="0" borderId="0" xfId="8" applyFont="1" applyAlignment="1">
      <alignment horizontal="center"/>
    </xf>
    <xf numFmtId="0" fontId="56" fillId="0" borderId="74" xfId="8" applyFont="1" applyFill="1" applyBorder="1" applyAlignment="1">
      <alignment horizontal="center" vertical="center" wrapText="1"/>
    </xf>
    <xf numFmtId="0" fontId="12" fillId="0" borderId="75" xfId="3" applyBorder="1" applyAlignment="1">
      <alignment horizontal="center" vertical="center" wrapText="1"/>
    </xf>
    <xf numFmtId="0" fontId="12" fillId="0" borderId="6" xfId="3" applyBorder="1" applyAlignment="1">
      <alignment vertical="center" wrapText="1"/>
    </xf>
    <xf numFmtId="0" fontId="12" fillId="0" borderId="3" xfId="3" applyBorder="1" applyAlignment="1">
      <alignment vertical="center" wrapText="1"/>
    </xf>
    <xf numFmtId="0" fontId="12" fillId="0" borderId="6" xfId="3" applyBorder="1" applyAlignment="1">
      <alignment horizontal="center" vertical="center" wrapText="1"/>
    </xf>
    <xf numFmtId="0" fontId="12" fillId="0" borderId="3" xfId="3" applyBorder="1" applyAlignment="1">
      <alignment horizontal="center" vertical="center" wrapText="1"/>
    </xf>
    <xf numFmtId="1" fontId="20" fillId="0" borderId="74" xfId="8" applyNumberFormat="1" applyFont="1" applyFill="1" applyBorder="1" applyAlignment="1">
      <alignment horizontal="center" vertical="center" wrapText="1"/>
    </xf>
    <xf numFmtId="1" fontId="20" fillId="0" borderId="76" xfId="8" applyNumberFormat="1" applyFont="1" applyFill="1" applyBorder="1" applyAlignment="1">
      <alignment horizontal="center" vertical="center" wrapText="1"/>
    </xf>
    <xf numFmtId="0" fontId="12" fillId="0" borderId="77" xfId="3" applyBorder="1" applyAlignment="1">
      <alignment horizontal="center" vertical="center" wrapText="1"/>
    </xf>
    <xf numFmtId="0" fontId="12" fillId="0" borderId="78" xfId="3" applyBorder="1" applyAlignment="1">
      <alignment horizontal="center" vertical="center" wrapText="1"/>
    </xf>
    <xf numFmtId="0" fontId="20" fillId="0" borderId="6" xfId="8" applyFont="1" applyFill="1" applyBorder="1" applyAlignment="1">
      <alignment horizontal="center"/>
    </xf>
    <xf numFmtId="0" fontId="20" fillId="0" borderId="3" xfId="8" applyFont="1" applyFill="1" applyBorder="1" applyAlignment="1">
      <alignment horizontal="center"/>
    </xf>
    <xf numFmtId="0" fontId="35" fillId="0" borderId="0" xfId="3" applyFont="1" applyBorder="1" applyAlignment="1">
      <alignment vertical="top" wrapText="1"/>
    </xf>
    <xf numFmtId="0" fontId="12" fillId="0" borderId="0" xfId="3" applyBorder="1" applyAlignment="1">
      <alignment vertical="top" wrapText="1"/>
    </xf>
    <xf numFmtId="0" fontId="68" fillId="0" borderId="0" xfId="3" applyFont="1" applyFill="1" applyBorder="1" applyAlignment="1">
      <alignment vertical="top" wrapText="1"/>
    </xf>
    <xf numFmtId="0" fontId="70" fillId="0" borderId="0" xfId="3" applyFont="1" applyBorder="1" applyAlignment="1">
      <alignment vertical="top" wrapText="1"/>
    </xf>
    <xf numFmtId="0" fontId="40" fillId="0" borderId="0" xfId="3" applyFont="1" applyBorder="1" applyAlignment="1">
      <alignment vertical="top" wrapText="1"/>
    </xf>
    <xf numFmtId="0" fontId="13" fillId="4" borderId="0" xfId="3" applyFont="1" applyFill="1" applyBorder="1" applyAlignment="1">
      <alignment vertical="top" wrapText="1"/>
    </xf>
    <xf numFmtId="0" fontId="13" fillId="0" borderId="0" xfId="3" applyFont="1" applyAlignment="1">
      <alignment horizontal="left" wrapText="1"/>
    </xf>
    <xf numFmtId="0" fontId="29" fillId="0" borderId="0" xfId="3" applyFont="1" applyBorder="1" applyAlignment="1">
      <alignment vertical="top" wrapText="1"/>
    </xf>
    <xf numFmtId="0" fontId="35" fillId="0" borderId="0" xfId="3" applyFont="1" applyBorder="1" applyAlignment="1">
      <alignment horizontal="center"/>
    </xf>
    <xf numFmtId="0" fontId="35" fillId="0" borderId="0" xfId="3" applyFont="1" applyBorder="1" applyAlignment="1">
      <alignment horizontal="left" vertical="top" wrapText="1"/>
    </xf>
    <xf numFmtId="0" fontId="68" fillId="0" borderId="0" xfId="3" applyFont="1" applyBorder="1" applyAlignment="1">
      <alignment vertical="top" wrapText="1"/>
    </xf>
    <xf numFmtId="0" fontId="35" fillId="0" borderId="0" xfId="3" applyNumberFormat="1" applyFont="1" applyBorder="1" applyAlignment="1">
      <alignment vertical="top" wrapText="1"/>
    </xf>
    <xf numFmtId="0" fontId="15" fillId="0" borderId="0" xfId="8" applyFont="1" applyAlignment="1">
      <alignment horizontal="left"/>
    </xf>
    <xf numFmtId="0" fontId="12" fillId="0" borderId="0" xfId="3" applyBorder="1" applyAlignment="1">
      <alignment horizontal="left"/>
    </xf>
    <xf numFmtId="0" fontId="2" fillId="0" borderId="0" xfId="8" applyFont="1" applyAlignment="1">
      <alignment horizontal="center"/>
    </xf>
    <xf numFmtId="0" fontId="2" fillId="0" borderId="0" xfId="8" applyFont="1" applyBorder="1" applyAlignment="1">
      <alignment horizontal="center"/>
    </xf>
    <xf numFmtId="0" fontId="29" fillId="0" borderId="0" xfId="8" applyFont="1" applyBorder="1" applyAlignment="1">
      <alignment horizontal="center"/>
    </xf>
    <xf numFmtId="165" fontId="19" fillId="4" borderId="0" xfId="3" applyNumberFormat="1" applyFont="1" applyFill="1" applyAlignment="1">
      <alignment horizontal="center" wrapText="1"/>
    </xf>
    <xf numFmtId="0" fontId="12" fillId="0" borderId="0" xfId="3" applyFont="1" applyAlignment="1">
      <alignment wrapText="1"/>
    </xf>
    <xf numFmtId="165" fontId="11" fillId="4" borderId="0" xfId="3" applyNumberFormat="1" applyFont="1" applyFill="1" applyAlignment="1">
      <alignment horizontal="center" wrapText="1"/>
    </xf>
    <xf numFmtId="0" fontId="12" fillId="4" borderId="0" xfId="3" applyFont="1" applyFill="1" applyBorder="1" applyAlignment="1">
      <alignment wrapText="1"/>
    </xf>
    <xf numFmtId="0" fontId="12" fillId="0" borderId="0" xfId="3" applyFont="1" applyBorder="1" applyAlignment="1">
      <alignment wrapText="1"/>
    </xf>
    <xf numFmtId="165" fontId="12" fillId="4" borderId="0" xfId="3" applyNumberFormat="1" applyFont="1" applyFill="1" applyAlignment="1">
      <alignment wrapText="1"/>
    </xf>
    <xf numFmtId="165" fontId="2" fillId="0" borderId="0" xfId="3" applyNumberFormat="1" applyFont="1" applyAlignment="1">
      <alignment horizontal="center"/>
    </xf>
    <xf numFmtId="165" fontId="2" fillId="0" borderId="2" xfId="3" applyNumberFormat="1" applyFont="1" applyBorder="1" applyAlignment="1">
      <alignment horizontal="center"/>
    </xf>
    <xf numFmtId="0" fontId="14" fillId="0" borderId="49" xfId="3" applyNumberFormat="1" applyFont="1" applyBorder="1" applyAlignment="1">
      <alignment horizontal="center"/>
    </xf>
    <xf numFmtId="0" fontId="14" fillId="0" borderId="7" xfId="3" applyNumberFormat="1" applyFont="1" applyBorder="1" applyAlignment="1">
      <alignment horizontal="center"/>
    </xf>
    <xf numFmtId="0" fontId="14" fillId="0" borderId="44" xfId="3" applyNumberFormat="1" applyFont="1" applyBorder="1" applyAlignment="1">
      <alignment horizontal="center"/>
    </xf>
    <xf numFmtId="0" fontId="14" fillId="0" borderId="49" xfId="3" applyNumberFormat="1" applyFont="1" applyBorder="1" applyAlignment="1">
      <alignment horizontal="center" vertical="center" wrapText="1"/>
    </xf>
    <xf numFmtId="0" fontId="2" fillId="0" borderId="7" xfId="3" applyNumberFormat="1" applyFont="1" applyBorder="1" applyAlignment="1">
      <alignment horizontal="center" vertical="center" wrapText="1"/>
    </xf>
    <xf numFmtId="0" fontId="2" fillId="0" borderId="0" xfId="3" applyNumberFormat="1" applyFont="1" applyBorder="1" applyAlignment="1">
      <alignment horizontal="center" vertical="center" wrapText="1"/>
    </xf>
    <xf numFmtId="0" fontId="2" fillId="0" borderId="28" xfId="3" applyNumberFormat="1" applyFont="1" applyBorder="1" applyAlignment="1">
      <alignment horizontal="center" vertical="center" wrapText="1"/>
    </xf>
    <xf numFmtId="0" fontId="14" fillId="0" borderId="49" xfId="3" applyNumberFormat="1" applyFont="1" applyBorder="1" applyAlignment="1">
      <alignment horizontal="center" vertical="center"/>
    </xf>
    <xf numFmtId="0" fontId="2" fillId="0" borderId="73" xfId="3" applyNumberFormat="1" applyFont="1" applyBorder="1" applyAlignment="1">
      <alignment horizontal="center" vertical="center"/>
    </xf>
    <xf numFmtId="0" fontId="2" fillId="0" borderId="65" xfId="3" applyNumberFormat="1" applyFont="1" applyBorder="1" applyAlignment="1">
      <alignment horizontal="center" vertical="center"/>
    </xf>
    <xf numFmtId="0" fontId="2" fillId="0" borderId="7" xfId="3" applyNumberFormat="1" applyFont="1" applyBorder="1" applyAlignment="1">
      <alignment horizontal="center" vertical="center"/>
    </xf>
    <xf numFmtId="0" fontId="2" fillId="0" borderId="0" xfId="3" applyNumberFormat="1" applyFont="1" applyBorder="1" applyAlignment="1">
      <alignment horizontal="center" vertical="center"/>
    </xf>
    <xf numFmtId="0" fontId="2" fillId="0" borderId="28" xfId="3" applyNumberFormat="1" applyFont="1" applyBorder="1" applyAlignment="1">
      <alignment horizontal="center" vertical="center"/>
    </xf>
    <xf numFmtId="0" fontId="14" fillId="0" borderId="1" xfId="3" applyNumberFormat="1" applyFont="1" applyBorder="1" applyAlignment="1">
      <alignment horizontal="center" vertical="center" wrapText="1"/>
    </xf>
    <xf numFmtId="0" fontId="14" fillId="0" borderId="5" xfId="3" applyNumberFormat="1" applyFont="1" applyBorder="1" applyAlignment="1">
      <alignment horizontal="center" vertical="center" wrapText="1"/>
    </xf>
    <xf numFmtId="165" fontId="7" fillId="0" borderId="0" xfId="3" applyNumberFormat="1" applyFont="1" applyAlignment="1">
      <alignment horizontal="center"/>
    </xf>
    <xf numFmtId="0" fontId="2" fillId="0" borderId="0" xfId="3" applyFont="1" applyAlignment="1">
      <alignment horizontal="center"/>
    </xf>
    <xf numFmtId="165" fontId="9" fillId="0" borderId="0" xfId="3" applyNumberFormat="1" applyFont="1" applyAlignment="1">
      <alignment horizontal="center"/>
    </xf>
    <xf numFmtId="0" fontId="2" fillId="0" borderId="0" xfId="3" applyFont="1" applyBorder="1" applyAlignment="1">
      <alignment horizontal="center"/>
    </xf>
    <xf numFmtId="165" fontId="6" fillId="0" borderId="0" xfId="3" applyNumberFormat="1" applyFont="1" applyAlignment="1">
      <alignment horizontal="center"/>
    </xf>
    <xf numFmtId="0" fontId="14" fillId="0" borderId="65" xfId="3" applyNumberFormat="1" applyFont="1" applyBorder="1" applyAlignment="1">
      <alignment horizontal="center" vertical="center" wrapText="1"/>
    </xf>
    <xf numFmtId="0" fontId="14" fillId="0" borderId="28" xfId="3" applyNumberFormat="1" applyFont="1" applyBorder="1" applyAlignment="1">
      <alignment horizontal="center" vertical="center" wrapText="1"/>
    </xf>
    <xf numFmtId="0" fontId="24" fillId="4" borderId="0" xfId="3" applyFont="1" applyFill="1" applyBorder="1" applyAlignment="1">
      <alignment vertical="top" wrapText="1"/>
    </xf>
    <xf numFmtId="0" fontId="24" fillId="4" borderId="0" xfId="3" applyFont="1" applyFill="1" applyBorder="1" applyAlignment="1">
      <alignment wrapText="1"/>
    </xf>
    <xf numFmtId="165" fontId="24" fillId="4" borderId="0" xfId="3" applyNumberFormat="1" applyFont="1" applyFill="1" applyAlignment="1">
      <alignment vertical="top" wrapText="1"/>
    </xf>
    <xf numFmtId="165" fontId="24" fillId="4" borderId="0" xfId="3" applyNumberFormat="1" applyFont="1" applyFill="1" applyBorder="1" applyAlignment="1">
      <alignment vertical="top" wrapText="1"/>
    </xf>
    <xf numFmtId="0" fontId="2" fillId="0" borderId="47" xfId="3" applyNumberFormat="1" applyFont="1" applyBorder="1" applyAlignment="1">
      <alignment horizontal="left"/>
    </xf>
    <xf numFmtId="0" fontId="2" fillId="0" borderId="63" xfId="3" applyNumberFormat="1" applyFont="1" applyBorder="1" applyAlignment="1">
      <alignment horizontal="left"/>
    </xf>
    <xf numFmtId="0" fontId="2" fillId="0" borderId="49" xfId="3" applyNumberFormat="1" applyFont="1" applyBorder="1" applyAlignment="1">
      <alignment horizontal="center"/>
    </xf>
    <xf numFmtId="0" fontId="2" fillId="0" borderId="65" xfId="3" applyNumberFormat="1" applyFont="1" applyBorder="1" applyAlignment="1">
      <alignment horizontal="center"/>
    </xf>
    <xf numFmtId="0" fontId="14" fillId="0" borderId="6" xfId="3" applyNumberFormat="1" applyFont="1" applyBorder="1" applyAlignment="1">
      <alignment horizontal="left" indent="5"/>
    </xf>
    <xf numFmtId="0" fontId="14" fillId="0" borderId="3" xfId="3" applyNumberFormat="1" applyFont="1" applyBorder="1" applyAlignment="1">
      <alignment horizontal="left" indent="5"/>
    </xf>
    <xf numFmtId="165" fontId="47" fillId="0" borderId="0" xfId="3" applyNumberFormat="1" applyFont="1" applyAlignment="1">
      <alignment horizontal="left"/>
    </xf>
    <xf numFmtId="165" fontId="43" fillId="0" borderId="0" xfId="3" applyNumberFormat="1" applyFont="1" applyAlignment="1">
      <alignment horizontal="center"/>
    </xf>
    <xf numFmtId="0" fontId="43" fillId="0" borderId="0" xfId="3" applyFont="1" applyBorder="1" applyAlignment="1">
      <alignment horizontal="center"/>
    </xf>
    <xf numFmtId="0" fontId="2" fillId="0" borderId="0" xfId="3" applyNumberFormat="1" applyFont="1" applyAlignment="1"/>
    <xf numFmtId="0" fontId="7" fillId="0" borderId="0" xfId="3" applyNumberFormat="1" applyFont="1" applyAlignment="1">
      <alignment horizontal="center"/>
    </xf>
    <xf numFmtId="0" fontId="9" fillId="0" borderId="0" xfId="3" applyNumberFormat="1" applyFont="1" applyAlignment="1">
      <alignment horizontal="center"/>
    </xf>
    <xf numFmtId="0" fontId="6" fillId="0" borderId="0" xfId="3" applyNumberFormat="1" applyFont="1" applyAlignment="1">
      <alignment horizontal="center"/>
    </xf>
    <xf numFmtId="0" fontId="14" fillId="0" borderId="26" xfId="3" applyNumberFormat="1" applyFont="1" applyBorder="1" applyAlignment="1">
      <alignment horizontal="center"/>
    </xf>
    <xf numFmtId="0" fontId="2" fillId="0" borderId="29" xfId="3" applyNumberFormat="1" applyFont="1" applyBorder="1" applyAlignment="1">
      <alignment horizontal="center"/>
    </xf>
    <xf numFmtId="0" fontId="2" fillId="0" borderId="19" xfId="3" applyNumberFormat="1" applyFont="1" applyBorder="1" applyAlignment="1">
      <alignment horizontal="center"/>
    </xf>
    <xf numFmtId="165" fontId="42" fillId="0" borderId="73" xfId="3" applyNumberFormat="1" applyFont="1" applyBorder="1" applyAlignment="1">
      <alignment horizontal="center"/>
    </xf>
    <xf numFmtId="0" fontId="25" fillId="2" borderId="80" xfId="3" applyNumberFormat="1" applyFont="1" applyFill="1" applyBorder="1" applyAlignment="1">
      <alignment horizontal="center" wrapText="1"/>
    </xf>
    <xf numFmtId="0" fontId="25" fillId="2" borderId="86" xfId="3" applyNumberFormat="1" applyFont="1" applyFill="1" applyBorder="1" applyAlignment="1">
      <alignment horizontal="center" wrapText="1"/>
    </xf>
    <xf numFmtId="0" fontId="25" fillId="2" borderId="79" xfId="3" applyNumberFormat="1" applyFont="1" applyFill="1" applyBorder="1" applyAlignment="1">
      <alignment horizontal="center" wrapText="1"/>
    </xf>
    <xf numFmtId="0" fontId="2" fillId="0" borderId="15" xfId="3" applyNumberFormat="1" applyFont="1" applyBorder="1" applyAlignment="1">
      <alignment horizontal="center" wrapText="1"/>
    </xf>
    <xf numFmtId="0" fontId="25" fillId="2" borderId="87" xfId="3" applyNumberFormat="1" applyFont="1" applyFill="1" applyBorder="1" applyAlignment="1">
      <alignment horizontal="center" wrapText="1"/>
    </xf>
    <xf numFmtId="0" fontId="2" fillId="0" borderId="88" xfId="3" applyNumberFormat="1" applyFont="1" applyBorder="1" applyAlignment="1">
      <alignment horizontal="center" wrapText="1"/>
    </xf>
    <xf numFmtId="0" fontId="2" fillId="0" borderId="86" xfId="3" applyNumberFormat="1" applyFont="1" applyBorder="1" applyAlignment="1">
      <alignment horizontal="center" wrapText="1"/>
    </xf>
    <xf numFmtId="165" fontId="2" fillId="0" borderId="0" xfId="3" applyNumberFormat="1" applyFont="1" applyBorder="1" applyAlignment="1">
      <alignment horizontal="center"/>
    </xf>
    <xf numFmtId="165" fontId="4" fillId="2" borderId="70" xfId="3" applyNumberFormat="1" applyFont="1" applyFill="1" applyBorder="1" applyAlignment="1">
      <alignment horizontal="center"/>
    </xf>
    <xf numFmtId="0" fontId="25" fillId="2" borderId="89" xfId="3" applyNumberFormat="1" applyFont="1" applyFill="1" applyBorder="1" applyAlignment="1">
      <alignment horizontal="center" wrapText="1"/>
    </xf>
    <xf numFmtId="0" fontId="2" fillId="0" borderId="7" xfId="3" applyNumberFormat="1" applyFont="1" applyBorder="1" applyAlignment="1">
      <alignment wrapText="1"/>
    </xf>
    <xf numFmtId="0" fontId="2" fillId="0" borderId="69" xfId="3" applyNumberFormat="1" applyFont="1" applyBorder="1" applyAlignment="1">
      <alignment wrapText="1"/>
    </xf>
    <xf numFmtId="0" fontId="25" fillId="2" borderId="84" xfId="3" applyNumberFormat="1" applyFont="1" applyFill="1" applyBorder="1" applyAlignment="1">
      <alignment horizontal="center" vertical="center" wrapText="1"/>
    </xf>
    <xf numFmtId="0" fontId="2" fillId="0" borderId="85" xfId="3" applyNumberFormat="1" applyFont="1" applyBorder="1" applyAlignment="1">
      <alignment horizontal="center" vertical="center" wrapText="1"/>
    </xf>
    <xf numFmtId="0" fontId="25" fillId="2" borderId="81" xfId="3" applyNumberFormat="1" applyFont="1" applyFill="1" applyBorder="1" applyAlignment="1">
      <alignment horizontal="center" vertical="center"/>
    </xf>
    <xf numFmtId="0" fontId="25" fillId="2" borderId="82" xfId="3" applyNumberFormat="1" applyFont="1" applyFill="1" applyBorder="1" applyAlignment="1">
      <alignment horizontal="center" vertical="center"/>
    </xf>
    <xf numFmtId="0" fontId="25" fillId="2" borderId="83" xfId="3" applyNumberFormat="1" applyFont="1" applyFill="1" applyBorder="1" applyAlignment="1">
      <alignment horizontal="center" vertical="center"/>
    </xf>
    <xf numFmtId="0" fontId="25" fillId="2" borderId="101" xfId="3" applyNumberFormat="1" applyFont="1" applyFill="1" applyBorder="1" applyAlignment="1">
      <alignment horizontal="center" wrapText="1"/>
    </xf>
    <xf numFmtId="0" fontId="2" fillId="0" borderId="102" xfId="3" applyNumberFormat="1" applyFont="1" applyBorder="1" applyAlignment="1">
      <alignment horizontal="center" wrapText="1"/>
    </xf>
    <xf numFmtId="3" fontId="15" fillId="0" borderId="0" xfId="3" applyNumberFormat="1" applyFont="1" applyBorder="1" applyAlignment="1">
      <alignment horizontal="center"/>
    </xf>
    <xf numFmtId="0" fontId="9" fillId="0" borderId="0" xfId="3" applyNumberFormat="1" applyFont="1" applyBorder="1" applyAlignment="1">
      <alignment horizontal="center"/>
    </xf>
    <xf numFmtId="0" fontId="19" fillId="4" borderId="0" xfId="3" applyFont="1" applyFill="1" applyBorder="1" applyAlignment="1">
      <alignment horizontal="center"/>
    </xf>
    <xf numFmtId="0" fontId="12" fillId="4" borderId="0" xfId="3" applyFont="1" applyFill="1" applyBorder="1" applyAlignment="1">
      <alignment horizontal="left" vertical="top" wrapText="1"/>
    </xf>
    <xf numFmtId="0" fontId="23" fillId="2" borderId="93" xfId="3" applyNumberFormat="1" applyFont="1" applyFill="1" applyBorder="1" applyAlignment="1">
      <alignment wrapText="1"/>
    </xf>
    <xf numFmtId="0" fontId="2" fillId="0" borderId="94" xfId="3" applyNumberFormat="1" applyFont="1" applyBorder="1" applyAlignment="1">
      <alignment wrapText="1"/>
    </xf>
    <xf numFmtId="0" fontId="2" fillId="0" borderId="95" xfId="3" applyNumberFormat="1" applyFont="1" applyBorder="1" applyAlignment="1">
      <alignment wrapText="1"/>
    </xf>
    <xf numFmtId="0" fontId="32" fillId="2" borderId="21" xfId="3" applyNumberFormat="1" applyFont="1" applyFill="1" applyBorder="1" applyAlignment="1">
      <alignment horizontal="center" wrapText="1"/>
    </xf>
    <xf numFmtId="0" fontId="21" fillId="0" borderId="22" xfId="3" applyNumberFormat="1" applyFont="1" applyBorder="1"/>
    <xf numFmtId="0" fontId="21" fillId="0" borderId="23" xfId="3" applyNumberFormat="1" applyFont="1" applyBorder="1" applyAlignment="1">
      <alignment wrapText="1"/>
    </xf>
    <xf numFmtId="0" fontId="21" fillId="0" borderId="90" xfId="3" applyNumberFormat="1" applyFont="1" applyBorder="1" applyAlignment="1">
      <alignment wrapText="1"/>
    </xf>
    <xf numFmtId="0" fontId="21" fillId="0" borderId="91" xfId="3" applyNumberFormat="1" applyFont="1" applyBorder="1" applyAlignment="1">
      <alignment wrapText="1"/>
    </xf>
    <xf numFmtId="0" fontId="32" fillId="2" borderId="90" xfId="3" applyNumberFormat="1" applyFont="1" applyFill="1" applyBorder="1" applyAlignment="1">
      <alignment horizontal="center" wrapText="1"/>
    </xf>
    <xf numFmtId="0" fontId="21" fillId="0" borderId="70" xfId="3" applyNumberFormat="1" applyFont="1" applyBorder="1" applyAlignment="1">
      <alignment horizontal="center" wrapText="1"/>
    </xf>
    <xf numFmtId="0" fontId="32" fillId="2" borderId="0" xfId="3" applyNumberFormat="1" applyFont="1" applyFill="1" applyAlignment="1">
      <alignment horizontal="center" wrapText="1"/>
    </xf>
    <xf numFmtId="3" fontId="46" fillId="2" borderId="92" xfId="3" applyNumberFormat="1" applyFont="1" applyFill="1" applyBorder="1" applyAlignment="1">
      <alignment horizontal="center"/>
    </xf>
    <xf numFmtId="0" fontId="42" fillId="0" borderId="92" xfId="3" applyFont="1" applyBorder="1" applyAlignment="1">
      <alignment horizontal="center"/>
    </xf>
    <xf numFmtId="3" fontId="4" fillId="2" borderId="0" xfId="3" applyNumberFormat="1" applyFont="1" applyFill="1" applyAlignment="1">
      <alignment horizontal="center"/>
    </xf>
    <xf numFmtId="3" fontId="4" fillId="2" borderId="0" xfId="3" applyNumberFormat="1" applyFont="1" applyFill="1" applyBorder="1" applyAlignment="1">
      <alignment horizontal="center"/>
    </xf>
    <xf numFmtId="3" fontId="4" fillId="2" borderId="70" xfId="3" applyNumberFormat="1" applyFont="1" applyFill="1" applyBorder="1" applyAlignment="1">
      <alignment horizontal="center"/>
    </xf>
    <xf numFmtId="165" fontId="44" fillId="2" borderId="0" xfId="3" applyNumberFormat="1" applyFont="1" applyFill="1" applyAlignment="1">
      <alignment horizontal="center"/>
    </xf>
    <xf numFmtId="165" fontId="12" fillId="4" borderId="0" xfId="3" applyNumberFormat="1" applyFont="1" applyFill="1" applyAlignment="1">
      <alignment vertical="top" wrapText="1"/>
    </xf>
    <xf numFmtId="165" fontId="12" fillId="4" borderId="0" xfId="3" applyNumberFormat="1" applyFont="1" applyFill="1" applyBorder="1" applyAlignment="1">
      <alignment vertical="top" wrapText="1"/>
    </xf>
    <xf numFmtId="165" fontId="4" fillId="2" borderId="0" xfId="3" applyNumberFormat="1" applyFont="1" applyFill="1" applyAlignment="1">
      <alignment horizontal="center"/>
    </xf>
    <xf numFmtId="165" fontId="4" fillId="2" borderId="45" xfId="3" applyNumberFormat="1" applyFont="1" applyFill="1" applyBorder="1" applyAlignment="1">
      <alignment horizontal="center"/>
    </xf>
    <xf numFmtId="0" fontId="23" fillId="2" borderId="96" xfId="3" applyNumberFormat="1" applyFont="1" applyFill="1" applyBorder="1" applyAlignment="1">
      <alignment wrapText="1"/>
    </xf>
    <xf numFmtId="0" fontId="2" fillId="0" borderId="5" xfId="3" applyNumberFormat="1" applyFont="1" applyBorder="1" applyAlignment="1">
      <alignment wrapText="1"/>
    </xf>
    <xf numFmtId="0" fontId="2" fillId="0" borderId="68" xfId="3" applyNumberFormat="1" applyFont="1" applyBorder="1" applyAlignment="1">
      <alignment wrapText="1"/>
    </xf>
    <xf numFmtId="0" fontId="23" fillId="2" borderId="74" xfId="3" applyNumberFormat="1" applyFont="1" applyFill="1" applyBorder="1" applyAlignment="1">
      <alignment horizontal="center" vertical="center" wrapText="1"/>
    </xf>
    <xf numFmtId="0" fontId="2" fillId="0" borderId="75" xfId="3" applyNumberFormat="1" applyFont="1" applyBorder="1" applyAlignment="1">
      <alignment horizontal="center" vertical="center" wrapText="1"/>
    </xf>
    <xf numFmtId="0" fontId="2" fillId="0" borderId="103" xfId="3" applyNumberFormat="1" applyFont="1" applyBorder="1" applyAlignment="1">
      <alignment horizontal="center" vertical="center" wrapText="1"/>
    </xf>
    <xf numFmtId="0" fontId="2" fillId="0" borderId="25" xfId="3" applyNumberFormat="1" applyFont="1" applyBorder="1" applyAlignment="1">
      <alignment horizontal="center" vertical="center" wrapText="1"/>
    </xf>
    <xf numFmtId="0" fontId="33" fillId="2" borderId="0" xfId="3" applyNumberFormat="1" applyFont="1" applyFill="1" applyAlignment="1"/>
    <xf numFmtId="165" fontId="32" fillId="2" borderId="0" xfId="3" applyNumberFormat="1" applyFont="1" applyFill="1" applyAlignment="1">
      <alignment horizontal="center"/>
    </xf>
    <xf numFmtId="0" fontId="33" fillId="2" borderId="0" xfId="3" applyNumberFormat="1" applyFont="1" applyFill="1" applyAlignment="1">
      <alignment horizontal="center"/>
    </xf>
    <xf numFmtId="0" fontId="34" fillId="2" borderId="0" xfId="3" applyNumberFormat="1" applyFont="1" applyFill="1" applyAlignment="1">
      <alignment horizontal="center"/>
    </xf>
    <xf numFmtId="0" fontId="2" fillId="4" borderId="0" xfId="3" applyFont="1" applyFill="1" applyBorder="1" applyAlignment="1">
      <alignment vertical="top" wrapText="1"/>
    </xf>
    <xf numFmtId="0" fontId="2" fillId="4" borderId="0" xfId="3" applyFont="1" applyFill="1" applyBorder="1" applyAlignment="1">
      <alignment horizontal="left" wrapText="1"/>
    </xf>
    <xf numFmtId="0" fontId="2" fillId="4" borderId="0" xfId="3" applyNumberFormat="1" applyFont="1" applyFill="1" applyBorder="1" applyAlignment="1">
      <alignment horizontal="left" wrapText="1"/>
    </xf>
    <xf numFmtId="165" fontId="2" fillId="4" borderId="0" xfId="3" applyNumberFormat="1" applyFont="1" applyFill="1" applyAlignment="1">
      <alignment wrapText="1"/>
    </xf>
    <xf numFmtId="165" fontId="2" fillId="4" borderId="0" xfId="3" applyNumberFormat="1" applyFont="1" applyFill="1" applyBorder="1" applyAlignment="1">
      <alignment wrapText="1"/>
    </xf>
    <xf numFmtId="0" fontId="2" fillId="4" borderId="0" xfId="3" applyFont="1" applyFill="1" applyBorder="1" applyAlignment="1">
      <alignment wrapText="1"/>
    </xf>
    <xf numFmtId="0" fontId="2" fillId="4" borderId="0" xfId="3" applyNumberFormat="1" applyFont="1" applyFill="1" applyAlignment="1">
      <alignment horizontal="left" wrapText="1"/>
    </xf>
    <xf numFmtId="165" fontId="43" fillId="0" borderId="0" xfId="3" applyNumberFormat="1" applyFont="1" applyBorder="1" applyAlignment="1">
      <alignment horizontal="center"/>
    </xf>
    <xf numFmtId="0" fontId="42" fillId="0" borderId="0" xfId="3" applyFont="1" applyBorder="1" applyAlignment="1">
      <alignment horizontal="center"/>
    </xf>
    <xf numFmtId="165" fontId="67" fillId="4" borderId="0" xfId="3" applyNumberFormat="1" applyFont="1" applyFill="1" applyBorder="1" applyAlignment="1">
      <alignment horizontal="center"/>
    </xf>
    <xf numFmtId="0" fontId="62" fillId="4" borderId="0" xfId="3" applyFont="1" applyFill="1" applyBorder="1" applyAlignment="1">
      <alignment horizontal="left" wrapText="1"/>
    </xf>
    <xf numFmtId="0" fontId="4" fillId="2" borderId="49" xfId="3" applyNumberFormat="1" applyFont="1" applyFill="1" applyBorder="1" applyAlignment="1"/>
    <xf numFmtId="0" fontId="12" fillId="0" borderId="44" xfId="3" applyNumberFormat="1" applyBorder="1" applyAlignment="1"/>
    <xf numFmtId="0" fontId="25" fillId="2" borderId="26" xfId="3" applyNumberFormat="1" applyFont="1" applyFill="1" applyBorder="1" applyAlignment="1">
      <alignment horizontal="center" vertical="center" wrapText="1"/>
    </xf>
    <xf numFmtId="0" fontId="12" fillId="0" borderId="29" xfId="3" applyNumberFormat="1" applyBorder="1" applyAlignment="1">
      <alignment horizontal="center" vertical="center" wrapText="1"/>
    </xf>
    <xf numFmtId="0" fontId="20" fillId="0" borderId="26" xfId="3" applyNumberFormat="1" applyFont="1" applyBorder="1" applyAlignment="1">
      <alignment horizontal="center" vertical="center" wrapText="1"/>
    </xf>
    <xf numFmtId="0" fontId="20" fillId="0" borderId="19" xfId="3" applyNumberFormat="1" applyFont="1" applyBorder="1" applyAlignment="1">
      <alignment horizontal="center" vertical="center" wrapText="1"/>
    </xf>
    <xf numFmtId="0" fontId="25" fillId="2" borderId="26" xfId="3" applyNumberFormat="1" applyFont="1" applyFill="1" applyBorder="1" applyAlignment="1">
      <alignment horizontal="center" vertical="center"/>
    </xf>
    <xf numFmtId="0" fontId="25" fillId="2" borderId="19" xfId="3" applyNumberFormat="1" applyFont="1" applyFill="1" applyBorder="1" applyAlignment="1">
      <alignment horizontal="center" vertical="center"/>
    </xf>
    <xf numFmtId="0" fontId="12" fillId="0" borderId="19" xfId="3" applyNumberFormat="1" applyBorder="1" applyAlignment="1">
      <alignment horizontal="center" vertical="center"/>
    </xf>
    <xf numFmtId="0" fontId="12" fillId="0" borderId="0" xfId="3" applyNumberFormat="1" applyBorder="1" applyAlignment="1"/>
    <xf numFmtId="3" fontId="15" fillId="0" borderId="0" xfId="3" applyNumberFormat="1" applyFont="1" applyBorder="1" applyAlignment="1"/>
    <xf numFmtId="0" fontId="12" fillId="0" borderId="0" xfId="3" applyBorder="1" applyAlignment="1"/>
    <xf numFmtId="0" fontId="7" fillId="0" borderId="0" xfId="3" applyNumberFormat="1" applyFont="1" applyBorder="1" applyAlignment="1">
      <alignment horizontal="center"/>
    </xf>
    <xf numFmtId="0" fontId="6" fillId="0" borderId="0" xfId="3" applyNumberFormat="1" applyFont="1" applyBorder="1" applyAlignment="1">
      <alignment horizontal="center"/>
    </xf>
    <xf numFmtId="3" fontId="14" fillId="2" borderId="0" xfId="6" applyNumberFormat="1" applyFont="1" applyFill="1" applyAlignment="1">
      <alignment horizontal="center"/>
    </xf>
    <xf numFmtId="0" fontId="14" fillId="2" borderId="0" xfId="6" applyFont="1" applyFill="1" applyAlignment="1">
      <alignment horizontal="center"/>
    </xf>
    <xf numFmtId="3" fontId="2" fillId="2" borderId="0" xfId="6" applyNumberFormat="1" applyFont="1" applyFill="1" applyAlignment="1">
      <alignment horizontal="center"/>
    </xf>
    <xf numFmtId="0" fontId="2" fillId="2" borderId="0" xfId="6" applyFont="1" applyFill="1" applyAlignment="1">
      <alignment horizontal="center"/>
    </xf>
    <xf numFmtId="0" fontId="62" fillId="2" borderId="0" xfId="6" applyFont="1" applyFill="1" applyAlignment="1">
      <alignment horizontal="center"/>
    </xf>
    <xf numFmtId="0" fontId="2" fillId="2" borderId="0" xfId="6" applyFont="1" applyFill="1" applyAlignment="1">
      <alignment wrapText="1"/>
    </xf>
  </cellXfs>
  <cellStyles count="9">
    <cellStyle name="Comma 2" xfId="1"/>
    <cellStyle name="Currency 2" xfId="2"/>
    <cellStyle name="Normal" xfId="0" builtinId="0"/>
    <cellStyle name="Normal 2" xfId="3"/>
    <cellStyle name="Normal 3" xfId="4"/>
    <cellStyle name="Normal_Appendix Exhibits.FINAL 2" xfId="5"/>
    <cellStyle name="Normal_Improve by DU 2" xfId="7"/>
    <cellStyle name="Normal_Rsrcs_X_ DOJ Goal  Obj 2" xfId="8"/>
    <cellStyle name="Normal_Sheet1 2"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N256"/>
  <sheetViews>
    <sheetView tabSelected="1" view="pageBreakPreview" zoomScale="75" zoomScaleNormal="75" zoomScaleSheetLayoutView="75" workbookViewId="0">
      <selection activeCell="H21" sqref="H21"/>
    </sheetView>
  </sheetViews>
  <sheetFormatPr defaultColWidth="8.77734375" defaultRowHeight="15"/>
  <cols>
    <col min="1" max="13" width="8.77734375" style="11"/>
    <col min="14" max="14" width="1.5546875" style="12" customWidth="1"/>
    <col min="15" max="16384" width="8.77734375" style="11"/>
  </cols>
  <sheetData>
    <row r="1" spans="1:14" ht="20.25">
      <c r="A1" s="17" t="s">
        <v>139</v>
      </c>
      <c r="N1" s="12" t="s">
        <v>0</v>
      </c>
    </row>
    <row r="2" spans="1:14">
      <c r="N2" s="12" t="s">
        <v>0</v>
      </c>
    </row>
    <row r="3" spans="1:14">
      <c r="N3" s="12" t="s">
        <v>0</v>
      </c>
    </row>
    <row r="4" spans="1:14">
      <c r="N4" s="12" t="s">
        <v>0</v>
      </c>
    </row>
    <row r="5" spans="1:14" ht="15.75">
      <c r="B5" s="16"/>
      <c r="N5" s="12" t="s">
        <v>0</v>
      </c>
    </row>
    <row r="6" spans="1:14">
      <c r="N6" s="12" t="s">
        <v>0</v>
      </c>
    </row>
    <row r="7" spans="1:14">
      <c r="N7" s="12" t="s">
        <v>0</v>
      </c>
    </row>
    <row r="8" spans="1:14">
      <c r="N8" s="12" t="s">
        <v>0</v>
      </c>
    </row>
    <row r="9" spans="1:14">
      <c r="N9" s="12" t="s">
        <v>0</v>
      </c>
    </row>
    <row r="10" spans="1:14">
      <c r="N10" s="12" t="s">
        <v>0</v>
      </c>
    </row>
    <row r="11" spans="1:14">
      <c r="N11" s="12" t="s">
        <v>0</v>
      </c>
    </row>
    <row r="12" spans="1:14">
      <c r="N12" s="12" t="s">
        <v>0</v>
      </c>
    </row>
    <row r="13" spans="1:14">
      <c r="N13" s="12" t="s">
        <v>0</v>
      </c>
    </row>
    <row r="14" spans="1:14">
      <c r="N14" s="12" t="s">
        <v>0</v>
      </c>
    </row>
    <row r="15" spans="1:14">
      <c r="N15" s="12" t="s">
        <v>0</v>
      </c>
    </row>
    <row r="16" spans="1:14">
      <c r="N16" s="12" t="s">
        <v>0</v>
      </c>
    </row>
    <row r="17" spans="1:14">
      <c r="N17" s="12" t="s">
        <v>0</v>
      </c>
    </row>
    <row r="18" spans="1:14">
      <c r="N18" s="12" t="s">
        <v>0</v>
      </c>
    </row>
    <row r="19" spans="1:14">
      <c r="N19" s="12" t="s">
        <v>0</v>
      </c>
    </row>
    <row r="20" spans="1:14">
      <c r="N20" s="12" t="s">
        <v>0</v>
      </c>
    </row>
    <row r="21" spans="1:14">
      <c r="N21" s="12" t="s">
        <v>0</v>
      </c>
    </row>
    <row r="22" spans="1:14">
      <c r="N22" s="12" t="s">
        <v>0</v>
      </c>
    </row>
    <row r="23" spans="1:14">
      <c r="N23" s="12" t="s">
        <v>0</v>
      </c>
    </row>
    <row r="24" spans="1:14">
      <c r="N24" s="12" t="s">
        <v>0</v>
      </c>
    </row>
    <row r="25" spans="1:14">
      <c r="N25" s="12" t="s">
        <v>0</v>
      </c>
    </row>
    <row r="26" spans="1:14">
      <c r="N26" s="12" t="s">
        <v>0</v>
      </c>
    </row>
    <row r="27" spans="1:14">
      <c r="N27" s="12" t="s">
        <v>0</v>
      </c>
    </row>
    <row r="28" spans="1:14">
      <c r="N28" s="12" t="s">
        <v>0</v>
      </c>
    </row>
    <row r="29" spans="1:14">
      <c r="A29" s="447"/>
      <c r="B29" s="448"/>
      <c r="C29" s="448"/>
      <c r="D29" s="448"/>
      <c r="E29" s="448"/>
      <c r="F29" s="448"/>
      <c r="G29" s="448"/>
      <c r="H29" s="448"/>
      <c r="I29" s="448"/>
      <c r="J29" s="448"/>
      <c r="K29" s="448"/>
      <c r="L29" s="448"/>
      <c r="M29" s="448"/>
      <c r="N29" s="12" t="s">
        <v>18</v>
      </c>
    </row>
    <row r="31" spans="1:14" ht="21" customHeight="1">
      <c r="A31" s="445"/>
      <c r="B31" s="445"/>
      <c r="C31" s="445"/>
      <c r="D31" s="445"/>
      <c r="E31" s="445"/>
      <c r="F31" s="445"/>
      <c r="G31" s="445"/>
      <c r="H31" s="445"/>
      <c r="I31" s="445"/>
      <c r="J31" s="445"/>
      <c r="K31" s="15"/>
    </row>
    <row r="32" spans="1:14" ht="72.75" customHeight="1">
      <c r="A32" s="446"/>
      <c r="B32" s="446"/>
      <c r="C32" s="446"/>
      <c r="D32" s="446"/>
      <c r="E32" s="446"/>
      <c r="F32" s="446"/>
      <c r="G32" s="446"/>
      <c r="H32" s="446"/>
      <c r="I32" s="446"/>
      <c r="J32" s="446"/>
      <c r="K32" s="14"/>
    </row>
    <row r="200" spans="1:1" s="11" customFormat="1">
      <c r="A200" s="11" t="s">
        <v>86</v>
      </c>
    </row>
    <row r="256" spans="1:1" s="11" customFormat="1" ht="15.75">
      <c r="A256" s="13" t="s">
        <v>88</v>
      </c>
    </row>
  </sheetData>
  <mergeCells count="3">
    <mergeCell ref="A31:J31"/>
    <mergeCell ref="A32:J32"/>
    <mergeCell ref="A29:M29"/>
  </mergeCells>
  <printOptions horizontalCentered="1"/>
  <pageMargins left="0.75" right="0.75" top="1" bottom="1" header="0.5" footer="0.5"/>
  <pageSetup scale="87" orientation="landscape" r:id="rId1"/>
  <headerFooter alignWithMargins="0">
    <oddFooter>&amp;C&amp;"Times New Roman,Regular"Exhibit A - Organizational Chart</oddFooter>
  </headerFooter>
  <legacyDrawing r:id="rId2"/>
  <oleObjects>
    <oleObject progId="Acrobat Document" shapeId="12289" r:id="rId3"/>
  </oleObjects>
</worksheet>
</file>

<file path=xl/worksheets/sheet2.xml><?xml version="1.0" encoding="utf-8"?>
<worksheet xmlns="http://schemas.openxmlformats.org/spreadsheetml/2006/main" xmlns:r="http://schemas.openxmlformats.org/officeDocument/2006/relationships">
  <sheetPr>
    <pageSetUpPr fitToPage="1"/>
  </sheetPr>
  <dimension ref="A1:Y68"/>
  <sheetViews>
    <sheetView showGridLines="0" showOutlineSymbols="0" view="pageBreakPreview" zoomScale="65" zoomScaleNormal="75" zoomScaleSheetLayoutView="65" workbookViewId="0">
      <selection activeCell="AE25" sqref="AE25"/>
    </sheetView>
  </sheetViews>
  <sheetFormatPr defaultColWidth="8.88671875" defaultRowHeight="15.75"/>
  <cols>
    <col min="1" max="2" width="2.5546875" style="19" customWidth="1"/>
    <col min="3" max="3" width="25" style="19" customWidth="1"/>
    <col min="4" max="4" width="6.88671875" style="35" customWidth="1"/>
    <col min="5" max="5" width="6.21875" style="35" customWidth="1"/>
    <col min="6" max="6" width="10.21875" style="35" customWidth="1"/>
    <col min="7" max="7" width="8.44140625" style="35" bestFit="1" customWidth="1"/>
    <col min="8" max="8" width="6.21875" style="35" customWidth="1"/>
    <col min="9" max="9" width="9.77734375" style="35" customWidth="1"/>
    <col min="10" max="10" width="6.21875" style="35" bestFit="1" customWidth="1"/>
    <col min="11" max="11" width="5.6640625" style="35" customWidth="1"/>
    <col min="12" max="12" width="9.33203125" style="35" bestFit="1" customWidth="1"/>
    <col min="13" max="13" width="7" style="35" bestFit="1" customWidth="1"/>
    <col min="14" max="14" width="6.109375" style="35" customWidth="1"/>
    <col min="15" max="15" width="9.77734375" style="35" customWidth="1"/>
    <col min="16" max="17" width="5.6640625" style="35" customWidth="1"/>
    <col min="18" max="18" width="8.5546875" style="35" customWidth="1"/>
    <col min="19" max="19" width="6.109375" style="35" customWidth="1"/>
    <col min="20" max="20" width="5.6640625" style="35" customWidth="1"/>
    <col min="21" max="21" width="8.77734375" style="35" customWidth="1"/>
    <col min="22" max="22" width="9.5546875" style="35" customWidth="1"/>
    <col min="23" max="23" width="9.77734375" style="35" bestFit="1" customWidth="1"/>
    <col min="24" max="24" width="13.21875" style="35" bestFit="1" customWidth="1"/>
    <col min="25" max="25" width="6.5546875" style="61" customWidth="1"/>
    <col min="26" max="26" width="7.6640625" style="19" customWidth="1"/>
    <col min="27" max="16384" width="8.88671875" style="19"/>
  </cols>
  <sheetData>
    <row r="1" spans="1:25" ht="20.25">
      <c r="A1" s="515" t="s">
        <v>140</v>
      </c>
      <c r="B1" s="516"/>
      <c r="C1" s="516"/>
      <c r="D1" s="516"/>
      <c r="E1" s="516"/>
      <c r="F1" s="516"/>
      <c r="G1" s="516"/>
      <c r="H1" s="516"/>
      <c r="I1" s="516"/>
      <c r="J1" s="516"/>
      <c r="K1" s="516"/>
      <c r="L1" s="516"/>
      <c r="M1" s="516"/>
      <c r="N1" s="516"/>
      <c r="O1" s="516"/>
      <c r="P1" s="516"/>
      <c r="Q1" s="516"/>
      <c r="R1" s="516"/>
      <c r="S1" s="516"/>
      <c r="T1" s="516"/>
      <c r="U1" s="516"/>
      <c r="V1" s="516"/>
      <c r="W1" s="516"/>
      <c r="X1" s="516"/>
      <c r="Y1" s="18" t="s">
        <v>0</v>
      </c>
    </row>
    <row r="2" spans="1:25">
      <c r="A2" s="517"/>
      <c r="B2" s="517"/>
      <c r="C2" s="517"/>
      <c r="D2" s="517"/>
      <c r="E2" s="517"/>
      <c r="F2" s="517"/>
      <c r="G2" s="517"/>
      <c r="H2" s="517"/>
      <c r="I2" s="517"/>
      <c r="J2" s="517"/>
      <c r="K2" s="517"/>
      <c r="L2" s="517"/>
      <c r="M2" s="517"/>
      <c r="N2" s="517"/>
      <c r="O2" s="517"/>
      <c r="P2" s="517"/>
      <c r="Q2" s="517"/>
      <c r="R2" s="517"/>
      <c r="S2" s="517"/>
      <c r="T2" s="517"/>
      <c r="U2" s="517"/>
      <c r="V2" s="517"/>
      <c r="W2" s="517"/>
      <c r="X2" s="517"/>
      <c r="Y2" s="18" t="s">
        <v>0</v>
      </c>
    </row>
    <row r="3" spans="1:25">
      <c r="A3" s="503"/>
      <c r="B3" s="503"/>
      <c r="C3" s="503"/>
      <c r="D3" s="503"/>
      <c r="E3" s="503"/>
      <c r="F3" s="503"/>
      <c r="G3" s="503"/>
      <c r="H3" s="503"/>
      <c r="I3" s="503"/>
      <c r="J3" s="503"/>
      <c r="K3" s="503"/>
      <c r="L3" s="503"/>
      <c r="M3" s="503"/>
      <c r="N3" s="503"/>
      <c r="O3" s="503"/>
      <c r="P3" s="503"/>
      <c r="Q3" s="503"/>
      <c r="R3" s="503"/>
      <c r="S3" s="503"/>
      <c r="T3" s="503"/>
      <c r="U3" s="503"/>
      <c r="V3" s="503"/>
      <c r="W3" s="503"/>
      <c r="X3" s="503"/>
      <c r="Y3" s="18" t="s">
        <v>0</v>
      </c>
    </row>
    <row r="4" spans="1:25" ht="22.5">
      <c r="A4" s="480" t="s">
        <v>105</v>
      </c>
      <c r="B4" s="481"/>
      <c r="C4" s="481"/>
      <c r="D4" s="481"/>
      <c r="E4" s="481"/>
      <c r="F4" s="481"/>
      <c r="G4" s="481"/>
      <c r="H4" s="481"/>
      <c r="I4" s="481"/>
      <c r="J4" s="481"/>
      <c r="K4" s="481"/>
      <c r="L4" s="481"/>
      <c r="M4" s="481"/>
      <c r="N4" s="481"/>
      <c r="O4" s="481"/>
      <c r="P4" s="481"/>
      <c r="Q4" s="481"/>
      <c r="R4" s="481"/>
      <c r="S4" s="481"/>
      <c r="T4" s="481"/>
      <c r="U4" s="481"/>
      <c r="V4" s="481"/>
      <c r="W4" s="481"/>
      <c r="X4" s="481"/>
      <c r="Y4" s="18" t="s">
        <v>0</v>
      </c>
    </row>
    <row r="5" spans="1:25" ht="23.25">
      <c r="A5" s="482" t="s">
        <v>193</v>
      </c>
      <c r="B5" s="484"/>
      <c r="C5" s="484"/>
      <c r="D5" s="484"/>
      <c r="E5" s="484"/>
      <c r="F5" s="484"/>
      <c r="G5" s="484"/>
      <c r="H5" s="484"/>
      <c r="I5" s="484"/>
      <c r="J5" s="484"/>
      <c r="K5" s="484"/>
      <c r="L5" s="484"/>
      <c r="M5" s="484"/>
      <c r="N5" s="484"/>
      <c r="O5" s="484"/>
      <c r="P5" s="484"/>
      <c r="Q5" s="484"/>
      <c r="R5" s="484"/>
      <c r="S5" s="484"/>
      <c r="T5" s="484"/>
      <c r="U5" s="484"/>
      <c r="V5" s="484"/>
      <c r="W5" s="484"/>
      <c r="X5" s="484"/>
      <c r="Y5" s="18" t="s">
        <v>0</v>
      </c>
    </row>
    <row r="6" spans="1:25" ht="23.25">
      <c r="A6" s="482" t="s">
        <v>100</v>
      </c>
      <c r="B6" s="481"/>
      <c r="C6" s="481"/>
      <c r="D6" s="481"/>
      <c r="E6" s="481"/>
      <c r="F6" s="481"/>
      <c r="G6" s="481"/>
      <c r="H6" s="481"/>
      <c r="I6" s="481"/>
      <c r="J6" s="481"/>
      <c r="K6" s="481"/>
      <c r="L6" s="481"/>
      <c r="M6" s="481"/>
      <c r="N6" s="481"/>
      <c r="O6" s="481"/>
      <c r="P6" s="481"/>
      <c r="Q6" s="481"/>
      <c r="R6" s="481"/>
      <c r="S6" s="481"/>
      <c r="T6" s="481"/>
      <c r="U6" s="481"/>
      <c r="V6" s="481"/>
      <c r="W6" s="481"/>
      <c r="X6" s="481"/>
      <c r="Y6" s="18" t="s">
        <v>0</v>
      </c>
    </row>
    <row r="7" spans="1:25" ht="23.25">
      <c r="A7" s="482" t="s">
        <v>99</v>
      </c>
      <c r="B7" s="484"/>
      <c r="C7" s="484"/>
      <c r="D7" s="484"/>
      <c r="E7" s="484"/>
      <c r="F7" s="484"/>
      <c r="G7" s="484"/>
      <c r="H7" s="484"/>
      <c r="I7" s="484"/>
      <c r="J7" s="484"/>
      <c r="K7" s="484"/>
      <c r="L7" s="484"/>
      <c r="M7" s="484"/>
      <c r="N7" s="484"/>
      <c r="O7" s="484"/>
      <c r="P7" s="484"/>
      <c r="Q7" s="484"/>
      <c r="R7" s="484"/>
      <c r="S7" s="484"/>
      <c r="T7" s="484"/>
      <c r="U7" s="484"/>
      <c r="V7" s="484"/>
      <c r="W7" s="484"/>
      <c r="X7" s="484"/>
      <c r="Y7" s="18" t="s">
        <v>0</v>
      </c>
    </row>
    <row r="8" spans="1:25" ht="23.25">
      <c r="A8" s="502"/>
      <c r="B8" s="502"/>
      <c r="C8" s="502"/>
      <c r="D8" s="502"/>
      <c r="E8" s="502"/>
      <c r="F8" s="502"/>
      <c r="G8" s="502"/>
      <c r="H8" s="502"/>
      <c r="I8" s="502"/>
      <c r="J8" s="502"/>
      <c r="K8" s="502"/>
      <c r="L8" s="502"/>
      <c r="M8" s="502"/>
      <c r="N8" s="502"/>
      <c r="O8" s="502"/>
      <c r="P8" s="502"/>
      <c r="Q8" s="502"/>
      <c r="R8" s="502"/>
      <c r="S8" s="502"/>
      <c r="T8" s="502"/>
      <c r="U8" s="502"/>
      <c r="V8" s="502"/>
      <c r="W8" s="502"/>
      <c r="X8" s="502"/>
      <c r="Y8" s="18" t="s">
        <v>0</v>
      </c>
    </row>
    <row r="9" spans="1:25" ht="23.25">
      <c r="A9" s="502"/>
      <c r="B9" s="502"/>
      <c r="C9" s="502"/>
      <c r="D9" s="502"/>
      <c r="E9" s="502"/>
      <c r="F9" s="502"/>
      <c r="G9" s="502"/>
      <c r="H9" s="502"/>
      <c r="I9" s="502"/>
      <c r="J9" s="502"/>
      <c r="K9" s="502"/>
      <c r="L9" s="502"/>
      <c r="M9" s="502"/>
      <c r="N9" s="502"/>
      <c r="O9" s="502"/>
      <c r="P9" s="502"/>
      <c r="Q9" s="502"/>
      <c r="R9" s="502"/>
      <c r="S9" s="502"/>
      <c r="T9" s="502"/>
      <c r="U9" s="502"/>
      <c r="V9" s="502"/>
      <c r="W9" s="502"/>
      <c r="X9" s="502"/>
      <c r="Y9" s="18" t="s">
        <v>0</v>
      </c>
    </row>
    <row r="10" spans="1:25" ht="23.25">
      <c r="A10" s="502"/>
      <c r="B10" s="502"/>
      <c r="C10" s="502"/>
      <c r="D10" s="502"/>
      <c r="E10" s="502"/>
      <c r="F10" s="502"/>
      <c r="G10" s="502"/>
      <c r="H10" s="502"/>
      <c r="I10" s="502"/>
      <c r="J10" s="502"/>
      <c r="K10" s="502"/>
      <c r="L10" s="502"/>
      <c r="M10" s="502"/>
      <c r="N10" s="502"/>
      <c r="O10" s="502"/>
      <c r="P10" s="502"/>
      <c r="Q10" s="502"/>
      <c r="R10" s="502"/>
      <c r="S10" s="502"/>
      <c r="T10" s="502"/>
      <c r="U10" s="502"/>
      <c r="V10" s="502"/>
      <c r="W10" s="502"/>
      <c r="X10" s="502"/>
      <c r="Y10" s="18" t="s">
        <v>0</v>
      </c>
    </row>
    <row r="11" spans="1:25">
      <c r="A11" s="503"/>
      <c r="B11" s="503"/>
      <c r="C11" s="503"/>
      <c r="D11" s="503"/>
      <c r="E11" s="503"/>
      <c r="F11" s="503"/>
      <c r="G11" s="503"/>
      <c r="H11" s="503"/>
      <c r="I11" s="503"/>
      <c r="J11" s="503"/>
      <c r="K11" s="503"/>
      <c r="L11" s="503"/>
      <c r="M11" s="503"/>
      <c r="N11" s="503"/>
      <c r="O11" s="503"/>
      <c r="P11" s="503"/>
      <c r="Q11" s="503"/>
      <c r="R11" s="503"/>
      <c r="S11" s="503"/>
      <c r="T11" s="503"/>
      <c r="U11" s="504"/>
      <c r="V11" s="507" t="s">
        <v>145</v>
      </c>
      <c r="W11" s="508"/>
      <c r="X11" s="509"/>
      <c r="Y11" s="18" t="s">
        <v>0</v>
      </c>
    </row>
    <row r="12" spans="1:25">
      <c r="A12" s="503"/>
      <c r="B12" s="503"/>
      <c r="C12" s="503"/>
      <c r="D12" s="503"/>
      <c r="E12" s="503"/>
      <c r="F12" s="503"/>
      <c r="G12" s="503"/>
      <c r="H12" s="503"/>
      <c r="I12" s="503"/>
      <c r="J12" s="503"/>
      <c r="K12" s="503"/>
      <c r="L12" s="503"/>
      <c r="M12" s="503"/>
      <c r="N12" s="503"/>
      <c r="O12" s="503"/>
      <c r="P12" s="503"/>
      <c r="Q12" s="503"/>
      <c r="R12" s="503"/>
      <c r="S12" s="503"/>
      <c r="T12" s="503"/>
      <c r="U12" s="504"/>
      <c r="V12" s="510" t="s">
        <v>15</v>
      </c>
      <c r="W12" s="512" t="s">
        <v>33</v>
      </c>
      <c r="X12" s="514" t="s">
        <v>115</v>
      </c>
      <c r="Y12" s="18" t="s">
        <v>0</v>
      </c>
    </row>
    <row r="13" spans="1:25" ht="16.5" thickBot="1">
      <c r="A13" s="505"/>
      <c r="B13" s="505"/>
      <c r="C13" s="505"/>
      <c r="D13" s="505"/>
      <c r="E13" s="505"/>
      <c r="F13" s="505"/>
      <c r="G13" s="505"/>
      <c r="H13" s="505"/>
      <c r="I13" s="505"/>
      <c r="J13" s="505"/>
      <c r="K13" s="505"/>
      <c r="L13" s="505"/>
      <c r="M13" s="505"/>
      <c r="N13" s="505"/>
      <c r="O13" s="505"/>
      <c r="P13" s="505"/>
      <c r="Q13" s="505"/>
      <c r="R13" s="505"/>
      <c r="S13" s="505"/>
      <c r="T13" s="505"/>
      <c r="U13" s="506"/>
      <c r="V13" s="511"/>
      <c r="W13" s="513"/>
      <c r="X13" s="513"/>
      <c r="Y13" s="18" t="s">
        <v>0</v>
      </c>
    </row>
    <row r="14" spans="1:25">
      <c r="A14" s="498" t="s">
        <v>170</v>
      </c>
      <c r="B14" s="499"/>
      <c r="C14" s="499"/>
      <c r="D14" s="499"/>
      <c r="E14" s="499"/>
      <c r="F14" s="499"/>
      <c r="G14" s="499"/>
      <c r="H14" s="499"/>
      <c r="I14" s="499"/>
      <c r="J14" s="499"/>
      <c r="K14" s="499"/>
      <c r="L14" s="499"/>
      <c r="M14" s="499"/>
      <c r="N14" s="499"/>
      <c r="O14" s="499"/>
      <c r="P14" s="499"/>
      <c r="Q14" s="499"/>
      <c r="R14" s="499"/>
      <c r="S14" s="499"/>
      <c r="T14" s="499"/>
      <c r="U14" s="499"/>
      <c r="V14" s="20">
        <v>85</v>
      </c>
      <c r="W14" s="20">
        <v>87</v>
      </c>
      <c r="X14" s="21">
        <v>12833</v>
      </c>
      <c r="Y14" s="18" t="s">
        <v>0</v>
      </c>
    </row>
    <row r="15" spans="1:25">
      <c r="A15" s="498" t="s">
        <v>164</v>
      </c>
      <c r="B15" s="499"/>
      <c r="C15" s="499"/>
      <c r="D15" s="499"/>
      <c r="E15" s="499"/>
      <c r="F15" s="499"/>
      <c r="G15" s="499"/>
      <c r="H15" s="499"/>
      <c r="I15" s="499"/>
      <c r="J15" s="499"/>
      <c r="K15" s="499"/>
      <c r="L15" s="499"/>
      <c r="M15" s="499"/>
      <c r="N15" s="499"/>
      <c r="O15" s="499"/>
      <c r="P15" s="499"/>
      <c r="Q15" s="499"/>
      <c r="R15" s="499"/>
      <c r="S15" s="499"/>
      <c r="T15" s="499"/>
      <c r="U15" s="499"/>
      <c r="V15" s="22">
        <v>85</v>
      </c>
      <c r="W15" s="22">
        <v>87</v>
      </c>
      <c r="X15" s="23">
        <v>12833</v>
      </c>
      <c r="Y15" s="18" t="s">
        <v>0</v>
      </c>
    </row>
    <row r="16" spans="1:25">
      <c r="A16" s="500" t="s">
        <v>161</v>
      </c>
      <c r="B16" s="501"/>
      <c r="C16" s="501"/>
      <c r="D16" s="501"/>
      <c r="E16" s="501"/>
      <c r="F16" s="501"/>
      <c r="G16" s="501"/>
      <c r="H16" s="501"/>
      <c r="I16" s="501"/>
      <c r="J16" s="501"/>
      <c r="K16" s="501"/>
      <c r="L16" s="501"/>
      <c r="M16" s="501"/>
      <c r="N16" s="501"/>
      <c r="O16" s="501"/>
      <c r="P16" s="501"/>
      <c r="Q16" s="501"/>
      <c r="R16" s="501"/>
      <c r="S16" s="501"/>
      <c r="T16" s="501"/>
      <c r="U16" s="501"/>
      <c r="V16" s="24">
        <f>+V15</f>
        <v>85</v>
      </c>
      <c r="W16" s="24">
        <f>+W15</f>
        <v>87</v>
      </c>
      <c r="X16" s="25">
        <f>+X15</f>
        <v>12833</v>
      </c>
      <c r="Y16" s="18" t="s">
        <v>0</v>
      </c>
    </row>
    <row r="17" spans="1:25">
      <c r="A17" s="485" t="s">
        <v>9</v>
      </c>
      <c r="B17" s="486"/>
      <c r="C17" s="486"/>
      <c r="D17" s="486"/>
      <c r="E17" s="486"/>
      <c r="F17" s="486"/>
      <c r="G17" s="486"/>
      <c r="H17" s="486"/>
      <c r="I17" s="486"/>
      <c r="J17" s="486"/>
      <c r="K17" s="486"/>
      <c r="L17" s="486"/>
      <c r="M17" s="486"/>
      <c r="N17" s="486"/>
      <c r="O17" s="486"/>
      <c r="P17" s="486"/>
      <c r="Q17" s="486"/>
      <c r="R17" s="486"/>
      <c r="S17" s="486"/>
      <c r="T17" s="486"/>
      <c r="U17" s="486"/>
      <c r="V17" s="26"/>
      <c r="W17" s="26"/>
      <c r="X17" s="27"/>
      <c r="Y17" s="18" t="s">
        <v>0</v>
      </c>
    </row>
    <row r="18" spans="1:25">
      <c r="A18" s="487" t="s">
        <v>26</v>
      </c>
      <c r="B18" s="488"/>
      <c r="C18" s="488"/>
      <c r="D18" s="488"/>
      <c r="E18" s="488"/>
      <c r="F18" s="488"/>
      <c r="G18" s="488"/>
      <c r="H18" s="488"/>
      <c r="I18" s="488"/>
      <c r="J18" s="488"/>
      <c r="K18" s="488"/>
      <c r="L18" s="488"/>
      <c r="M18" s="488"/>
      <c r="N18" s="488"/>
      <c r="O18" s="488"/>
      <c r="P18" s="488"/>
      <c r="Q18" s="488"/>
      <c r="R18" s="488"/>
      <c r="S18" s="488"/>
      <c r="T18" s="488"/>
      <c r="U18" s="488"/>
      <c r="V18" s="26"/>
      <c r="W18" s="26"/>
      <c r="X18" s="27"/>
      <c r="Y18" s="18" t="s">
        <v>0</v>
      </c>
    </row>
    <row r="19" spans="1:25">
      <c r="A19" s="492" t="s">
        <v>189</v>
      </c>
      <c r="B19" s="490"/>
      <c r="C19" s="490"/>
      <c r="D19" s="490"/>
      <c r="E19" s="490"/>
      <c r="F19" s="490"/>
      <c r="G19" s="490"/>
      <c r="H19" s="490"/>
      <c r="I19" s="490"/>
      <c r="J19" s="490"/>
      <c r="K19" s="490"/>
      <c r="L19" s="490"/>
      <c r="M19" s="490"/>
      <c r="N19" s="490"/>
      <c r="O19" s="490"/>
      <c r="P19" s="490"/>
      <c r="Q19" s="490"/>
      <c r="R19" s="490"/>
      <c r="S19" s="490"/>
      <c r="T19" s="490"/>
      <c r="U19" s="490"/>
      <c r="V19" s="26"/>
      <c r="W19" s="26"/>
      <c r="X19" s="27">
        <v>38</v>
      </c>
      <c r="Y19" s="18" t="s">
        <v>0</v>
      </c>
    </row>
    <row r="20" spans="1:25">
      <c r="A20" s="487" t="s">
        <v>162</v>
      </c>
      <c r="B20" s="488"/>
      <c r="C20" s="488"/>
      <c r="D20" s="488"/>
      <c r="E20" s="488"/>
      <c r="F20" s="488"/>
      <c r="G20" s="488"/>
      <c r="H20" s="488"/>
      <c r="I20" s="488"/>
      <c r="J20" s="488"/>
      <c r="K20" s="488"/>
      <c r="L20" s="488"/>
      <c r="M20" s="488"/>
      <c r="N20" s="488"/>
      <c r="O20" s="488"/>
      <c r="P20" s="488"/>
      <c r="Q20" s="488"/>
      <c r="R20" s="488"/>
      <c r="S20" s="488"/>
      <c r="T20" s="488"/>
      <c r="U20" s="488"/>
      <c r="V20" s="26"/>
      <c r="W20" s="26"/>
      <c r="X20" s="27"/>
      <c r="Y20" s="18" t="s">
        <v>0</v>
      </c>
    </row>
    <row r="21" spans="1:25">
      <c r="A21" s="492" t="s">
        <v>94</v>
      </c>
      <c r="B21" s="490"/>
      <c r="C21" s="490"/>
      <c r="D21" s="490"/>
      <c r="E21" s="490"/>
      <c r="F21" s="490"/>
      <c r="G21" s="490"/>
      <c r="H21" s="490"/>
      <c r="I21" s="490"/>
      <c r="J21" s="490"/>
      <c r="K21" s="490"/>
      <c r="L21" s="490"/>
      <c r="M21" s="490"/>
      <c r="N21" s="490"/>
      <c r="O21" s="490"/>
      <c r="P21" s="490"/>
      <c r="Q21" s="490"/>
      <c r="R21" s="490"/>
      <c r="S21" s="490"/>
      <c r="T21" s="490"/>
      <c r="U21" s="490"/>
      <c r="V21" s="26"/>
      <c r="W21" s="26"/>
      <c r="X21" s="27">
        <v>151</v>
      </c>
      <c r="Y21" s="18" t="s">
        <v>0</v>
      </c>
    </row>
    <row r="22" spans="1:25">
      <c r="A22" s="493" t="s">
        <v>10</v>
      </c>
      <c r="B22" s="494"/>
      <c r="C22" s="494"/>
      <c r="D22" s="494"/>
      <c r="E22" s="494"/>
      <c r="F22" s="494"/>
      <c r="G22" s="494"/>
      <c r="H22" s="494"/>
      <c r="I22" s="494"/>
      <c r="J22" s="494"/>
      <c r="K22" s="494"/>
      <c r="L22" s="494"/>
      <c r="M22" s="494"/>
      <c r="N22" s="494"/>
      <c r="O22" s="494"/>
      <c r="P22" s="494"/>
      <c r="Q22" s="494"/>
      <c r="R22" s="494"/>
      <c r="S22" s="494"/>
      <c r="T22" s="494"/>
      <c r="U22" s="494"/>
      <c r="V22" s="26"/>
      <c r="W22" s="26"/>
      <c r="X22" s="27">
        <v>756</v>
      </c>
      <c r="Y22" s="18" t="s">
        <v>0</v>
      </c>
    </row>
    <row r="23" spans="1:25">
      <c r="A23" s="489" t="s">
        <v>109</v>
      </c>
      <c r="B23" s="490"/>
      <c r="C23" s="490"/>
      <c r="D23" s="490"/>
      <c r="E23" s="490"/>
      <c r="F23" s="490"/>
      <c r="G23" s="490"/>
      <c r="H23" s="490"/>
      <c r="I23" s="490"/>
      <c r="J23" s="490"/>
      <c r="K23" s="490"/>
      <c r="L23" s="490"/>
      <c r="M23" s="490"/>
      <c r="N23" s="490"/>
      <c r="O23" s="490"/>
      <c r="P23" s="490"/>
      <c r="Q23" s="490"/>
      <c r="R23" s="490"/>
      <c r="S23" s="490"/>
      <c r="T23" s="490"/>
      <c r="U23" s="490"/>
      <c r="V23" s="26">
        <f>SUM(V21:V22)</f>
        <v>0</v>
      </c>
      <c r="W23" s="26">
        <f>SUM(W21:W22)</f>
        <v>0</v>
      </c>
      <c r="X23" s="26">
        <f>SUM(X21:X22)</f>
        <v>907</v>
      </c>
      <c r="Y23" s="18" t="s">
        <v>0</v>
      </c>
    </row>
    <row r="24" spans="1:25">
      <c r="A24" s="487" t="s">
        <v>27</v>
      </c>
      <c r="B24" s="488"/>
      <c r="C24" s="488"/>
      <c r="D24" s="488"/>
      <c r="E24" s="488"/>
      <c r="F24" s="488"/>
      <c r="G24" s="488"/>
      <c r="H24" s="488"/>
      <c r="I24" s="488"/>
      <c r="J24" s="488"/>
      <c r="K24" s="488"/>
      <c r="L24" s="488"/>
      <c r="M24" s="488"/>
      <c r="N24" s="488"/>
      <c r="O24" s="488"/>
      <c r="P24" s="488"/>
      <c r="Q24" s="488"/>
      <c r="R24" s="488"/>
      <c r="S24" s="488"/>
      <c r="T24" s="488"/>
      <c r="U24" s="488"/>
      <c r="V24" s="26">
        <f t="shared" ref="V24:W24" si="0">V19+V23</f>
        <v>0</v>
      </c>
      <c r="W24" s="26">
        <f t="shared" si="0"/>
        <v>0</v>
      </c>
      <c r="X24" s="26">
        <f>X19+X23</f>
        <v>945</v>
      </c>
      <c r="Y24" s="18" t="s">
        <v>0</v>
      </c>
    </row>
    <row r="25" spans="1:25">
      <c r="A25" s="495" t="s">
        <v>146</v>
      </c>
      <c r="B25" s="496"/>
      <c r="C25" s="496"/>
      <c r="D25" s="496"/>
      <c r="E25" s="496"/>
      <c r="F25" s="496"/>
      <c r="G25" s="496"/>
      <c r="H25" s="496"/>
      <c r="I25" s="496"/>
      <c r="J25" s="496"/>
      <c r="K25" s="496"/>
      <c r="L25" s="496"/>
      <c r="M25" s="496"/>
      <c r="N25" s="496"/>
      <c r="O25" s="496"/>
      <c r="P25" s="496"/>
      <c r="Q25" s="496"/>
      <c r="R25" s="496"/>
      <c r="S25" s="496"/>
      <c r="T25" s="496"/>
      <c r="U25" s="497"/>
      <c r="V25" s="28">
        <f t="shared" ref="V25:W25" si="1">+V24+V16</f>
        <v>85</v>
      </c>
      <c r="W25" s="28">
        <f t="shared" si="1"/>
        <v>87</v>
      </c>
      <c r="X25" s="28">
        <f>+X24+X16</f>
        <v>13778</v>
      </c>
      <c r="Y25" s="18" t="s">
        <v>0</v>
      </c>
    </row>
    <row r="26" spans="1:25">
      <c r="A26" s="485" t="s">
        <v>66</v>
      </c>
      <c r="B26" s="486"/>
      <c r="C26" s="486"/>
      <c r="D26" s="486"/>
      <c r="E26" s="486"/>
      <c r="F26" s="486"/>
      <c r="G26" s="486"/>
      <c r="H26" s="486"/>
      <c r="I26" s="486"/>
      <c r="J26" s="486"/>
      <c r="K26" s="486"/>
      <c r="L26" s="486"/>
      <c r="M26" s="486"/>
      <c r="N26" s="486"/>
      <c r="O26" s="486"/>
      <c r="P26" s="486"/>
      <c r="Q26" s="486"/>
      <c r="R26" s="486"/>
      <c r="S26" s="486"/>
      <c r="T26" s="486"/>
      <c r="U26" s="486"/>
      <c r="V26" s="26"/>
      <c r="W26" s="26"/>
      <c r="X26" s="27"/>
      <c r="Y26" s="18" t="s">
        <v>0</v>
      </c>
    </row>
    <row r="27" spans="1:25">
      <c r="A27" s="487" t="s">
        <v>190</v>
      </c>
      <c r="B27" s="488"/>
      <c r="C27" s="488"/>
      <c r="D27" s="488"/>
      <c r="E27" s="488"/>
      <c r="F27" s="488"/>
      <c r="G27" s="488"/>
      <c r="H27" s="488"/>
      <c r="I27" s="488"/>
      <c r="J27" s="488"/>
      <c r="K27" s="488"/>
      <c r="L27" s="488"/>
      <c r="M27" s="488"/>
      <c r="N27" s="488"/>
      <c r="O27" s="488"/>
      <c r="P27" s="488"/>
      <c r="Q27" s="488"/>
      <c r="R27" s="488"/>
      <c r="S27" s="488"/>
      <c r="T27" s="488"/>
      <c r="U27" s="488"/>
      <c r="V27" s="26"/>
      <c r="W27" s="26"/>
      <c r="X27" s="27"/>
      <c r="Y27" s="18" t="s">
        <v>0</v>
      </c>
    </row>
    <row r="28" spans="1:25">
      <c r="A28" s="489" t="s">
        <v>191</v>
      </c>
      <c r="B28" s="490"/>
      <c r="C28" s="490"/>
      <c r="D28" s="490"/>
      <c r="E28" s="490"/>
      <c r="F28" s="490"/>
      <c r="G28" s="490"/>
      <c r="H28" s="490"/>
      <c r="I28" s="490"/>
      <c r="J28" s="490"/>
      <c r="K28" s="490"/>
      <c r="L28" s="490"/>
      <c r="M28" s="490"/>
      <c r="N28" s="490"/>
      <c r="O28" s="490"/>
      <c r="P28" s="490"/>
      <c r="Q28" s="490"/>
      <c r="R28" s="490"/>
      <c r="S28" s="490"/>
      <c r="T28" s="490"/>
      <c r="U28" s="490"/>
      <c r="V28" s="26">
        <v>0</v>
      </c>
      <c r="W28" s="26">
        <v>0</v>
      </c>
      <c r="X28" s="27">
        <v>-6</v>
      </c>
      <c r="Y28" s="18" t="s">
        <v>0</v>
      </c>
    </row>
    <row r="29" spans="1:25">
      <c r="A29" s="489" t="s">
        <v>192</v>
      </c>
      <c r="B29" s="490"/>
      <c r="C29" s="490"/>
      <c r="D29" s="490"/>
      <c r="E29" s="490"/>
      <c r="F29" s="490"/>
      <c r="G29" s="490"/>
      <c r="H29" s="490"/>
      <c r="I29" s="490"/>
      <c r="J29" s="490"/>
      <c r="K29" s="490"/>
      <c r="L29" s="490"/>
      <c r="M29" s="490"/>
      <c r="N29" s="490"/>
      <c r="O29" s="490"/>
      <c r="P29" s="490"/>
      <c r="Q29" s="490"/>
      <c r="R29" s="490"/>
      <c r="S29" s="490"/>
      <c r="T29" s="490"/>
      <c r="U29" s="490"/>
      <c r="V29" s="26">
        <v>0</v>
      </c>
      <c r="W29" s="26">
        <v>-3</v>
      </c>
      <c r="X29" s="26">
        <v>-1000</v>
      </c>
      <c r="Y29" s="18" t="s">
        <v>0</v>
      </c>
    </row>
    <row r="30" spans="1:25">
      <c r="A30" s="29" t="s">
        <v>153</v>
      </c>
      <c r="B30" s="30"/>
      <c r="C30" s="30"/>
      <c r="D30" s="30"/>
      <c r="E30" s="30"/>
      <c r="F30" s="30"/>
      <c r="G30" s="30"/>
      <c r="H30" s="30"/>
      <c r="I30" s="30"/>
      <c r="J30" s="30"/>
      <c r="K30" s="30"/>
      <c r="L30" s="30"/>
      <c r="M30" s="30"/>
      <c r="N30" s="30"/>
      <c r="O30" s="30"/>
      <c r="P30" s="30"/>
      <c r="Q30" s="30"/>
      <c r="R30" s="30"/>
      <c r="S30" s="30"/>
      <c r="T30" s="30"/>
      <c r="U30" s="30"/>
      <c r="V30" s="31">
        <f t="shared" ref="V30:W30" si="2">SUM(V28:V29)</f>
        <v>0</v>
      </c>
      <c r="W30" s="31">
        <f t="shared" si="2"/>
        <v>-3</v>
      </c>
      <c r="X30" s="31">
        <f>SUM(X28:X29)</f>
        <v>-1006</v>
      </c>
      <c r="Y30" s="18"/>
    </row>
    <row r="31" spans="1:25" ht="18" customHeight="1">
      <c r="A31" s="487" t="s">
        <v>67</v>
      </c>
      <c r="B31" s="488"/>
      <c r="C31" s="488"/>
      <c r="D31" s="488"/>
      <c r="E31" s="488"/>
      <c r="F31" s="488"/>
      <c r="G31" s="488"/>
      <c r="H31" s="488"/>
      <c r="I31" s="488"/>
      <c r="J31" s="488"/>
      <c r="K31" s="488"/>
      <c r="L31" s="488"/>
      <c r="M31" s="488"/>
      <c r="N31" s="488"/>
      <c r="O31" s="488"/>
      <c r="P31" s="488"/>
      <c r="Q31" s="488"/>
      <c r="R31" s="488"/>
      <c r="S31" s="488"/>
      <c r="T31" s="488"/>
      <c r="U31" s="488"/>
      <c r="V31" s="32">
        <f>SUM(V30)</f>
        <v>0</v>
      </c>
      <c r="W31" s="32">
        <f t="shared" ref="W31:X31" si="3">SUM(W30)</f>
        <v>-3</v>
      </c>
      <c r="X31" s="32">
        <f t="shared" si="3"/>
        <v>-1006</v>
      </c>
      <c r="Y31" s="18" t="s">
        <v>0</v>
      </c>
    </row>
    <row r="32" spans="1:25" ht="18" customHeight="1">
      <c r="A32" s="491" t="s">
        <v>147</v>
      </c>
      <c r="B32" s="477"/>
      <c r="C32" s="477"/>
      <c r="D32" s="477"/>
      <c r="E32" s="477"/>
      <c r="F32" s="477"/>
      <c r="G32" s="477"/>
      <c r="H32" s="477"/>
      <c r="I32" s="477"/>
      <c r="J32" s="477"/>
      <c r="K32" s="477"/>
      <c r="L32" s="477"/>
      <c r="M32" s="477"/>
      <c r="N32" s="477"/>
      <c r="O32" s="477"/>
      <c r="P32" s="477"/>
      <c r="Q32" s="477"/>
      <c r="R32" s="477"/>
      <c r="S32" s="477"/>
      <c r="T32" s="477"/>
      <c r="U32" s="477"/>
      <c r="V32" s="33">
        <f>V25+V31</f>
        <v>85</v>
      </c>
      <c r="W32" s="33">
        <f>W25+W31</f>
        <v>84</v>
      </c>
      <c r="X32" s="33">
        <f>X25+X31</f>
        <v>12772</v>
      </c>
      <c r="Y32" s="18" t="s">
        <v>0</v>
      </c>
    </row>
    <row r="33" spans="1:25" ht="18" customHeight="1">
      <c r="A33" s="476" t="s">
        <v>148</v>
      </c>
      <c r="B33" s="477"/>
      <c r="C33" s="477"/>
      <c r="D33" s="477"/>
      <c r="E33" s="477"/>
      <c r="F33" s="477"/>
      <c r="G33" s="477"/>
      <c r="H33" s="477"/>
      <c r="I33" s="477"/>
      <c r="J33" s="477"/>
      <c r="K33" s="477"/>
      <c r="L33" s="477"/>
      <c r="M33" s="477"/>
      <c r="N33" s="477"/>
      <c r="O33" s="477"/>
      <c r="P33" s="477"/>
      <c r="Q33" s="477"/>
      <c r="R33" s="477"/>
      <c r="S33" s="477"/>
      <c r="T33" s="477"/>
      <c r="U33" s="477"/>
      <c r="V33" s="34">
        <f>+V32-V14</f>
        <v>0</v>
      </c>
      <c r="W33" s="34">
        <f>+W32-W14</f>
        <v>-3</v>
      </c>
      <c r="X33" s="34">
        <f>+X32-X16</f>
        <v>-61</v>
      </c>
      <c r="Y33" s="18" t="s">
        <v>0</v>
      </c>
    </row>
    <row r="34" spans="1:25">
      <c r="Y34" s="18" t="s">
        <v>0</v>
      </c>
    </row>
    <row r="35" spans="1:25" ht="18" customHeight="1">
      <c r="A35" s="478" t="s">
        <v>213</v>
      </c>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18" t="s">
        <v>0</v>
      </c>
    </row>
    <row r="36" spans="1:25" ht="18" customHeight="1">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18" t="s">
        <v>0</v>
      </c>
    </row>
    <row r="37" spans="1:25" ht="18" customHeight="1">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18" t="s">
        <v>0</v>
      </c>
    </row>
    <row r="38" spans="1:25" ht="18" hidden="1" customHeight="1">
      <c r="Y38" s="18" t="s">
        <v>0</v>
      </c>
    </row>
    <row r="39" spans="1:25" ht="18" hidden="1" customHeight="1">
      <c r="Y39" s="18" t="s">
        <v>0</v>
      </c>
    </row>
    <row r="40" spans="1:25" ht="18" hidden="1" customHeight="1">
      <c r="Y40" s="18" t="s">
        <v>0</v>
      </c>
    </row>
    <row r="41" spans="1:25" ht="18" hidden="1" customHeight="1">
      <c r="Y41" s="18" t="s">
        <v>0</v>
      </c>
    </row>
    <row r="42" spans="1:25" ht="22.5">
      <c r="A42" s="480" t="s">
        <v>105</v>
      </c>
      <c r="B42" s="481"/>
      <c r="C42" s="481"/>
      <c r="D42" s="481"/>
      <c r="E42" s="481"/>
      <c r="F42" s="481"/>
      <c r="G42" s="481"/>
      <c r="H42" s="481"/>
      <c r="I42" s="481"/>
      <c r="J42" s="481"/>
      <c r="K42" s="481"/>
      <c r="L42" s="481"/>
      <c r="M42" s="481"/>
      <c r="N42" s="481"/>
      <c r="O42" s="481"/>
      <c r="P42" s="481"/>
      <c r="Q42" s="481"/>
      <c r="R42" s="481"/>
      <c r="S42" s="481"/>
      <c r="T42" s="481"/>
      <c r="U42" s="481"/>
      <c r="V42" s="481"/>
      <c r="W42" s="481"/>
      <c r="X42" s="481"/>
      <c r="Y42" s="18" t="s">
        <v>0</v>
      </c>
    </row>
    <row r="43" spans="1:25" ht="23.25">
      <c r="A43" s="482" t="str">
        <f>A5</f>
        <v>United States Parole Commission</v>
      </c>
      <c r="B43" s="483"/>
      <c r="C43" s="483"/>
      <c r="D43" s="483"/>
      <c r="E43" s="483"/>
      <c r="F43" s="483"/>
      <c r="G43" s="483"/>
      <c r="H43" s="483"/>
      <c r="I43" s="483"/>
      <c r="J43" s="483"/>
      <c r="K43" s="483"/>
      <c r="L43" s="483"/>
      <c r="M43" s="483"/>
      <c r="N43" s="483"/>
      <c r="O43" s="483"/>
      <c r="P43" s="483"/>
      <c r="Q43" s="483"/>
      <c r="R43" s="483"/>
      <c r="S43" s="483"/>
      <c r="T43" s="483"/>
      <c r="U43" s="483"/>
      <c r="V43" s="483"/>
      <c r="W43" s="483"/>
      <c r="X43" s="483"/>
      <c r="Y43" s="18" t="s">
        <v>0</v>
      </c>
    </row>
    <row r="44" spans="1:25" ht="23.25">
      <c r="A44" s="482" t="s">
        <v>100</v>
      </c>
      <c r="B44" s="481"/>
      <c r="C44" s="481"/>
      <c r="D44" s="481"/>
      <c r="E44" s="481"/>
      <c r="F44" s="481"/>
      <c r="G44" s="481"/>
      <c r="H44" s="481"/>
      <c r="I44" s="481"/>
      <c r="J44" s="481"/>
      <c r="K44" s="481"/>
      <c r="L44" s="481"/>
      <c r="M44" s="481"/>
      <c r="N44" s="481"/>
      <c r="O44" s="481"/>
      <c r="P44" s="481"/>
      <c r="Q44" s="481"/>
      <c r="R44" s="481"/>
      <c r="S44" s="481"/>
      <c r="T44" s="481"/>
      <c r="U44" s="481"/>
      <c r="V44" s="481"/>
      <c r="W44" s="481"/>
      <c r="X44" s="481"/>
      <c r="Y44" s="18" t="s">
        <v>0</v>
      </c>
    </row>
    <row r="45" spans="1:25" ht="23.25">
      <c r="A45" s="482" t="s">
        <v>99</v>
      </c>
      <c r="B45" s="484"/>
      <c r="C45" s="484"/>
      <c r="D45" s="484"/>
      <c r="E45" s="484"/>
      <c r="F45" s="484"/>
      <c r="G45" s="484"/>
      <c r="H45" s="484"/>
      <c r="I45" s="484"/>
      <c r="J45" s="484"/>
      <c r="K45" s="484"/>
      <c r="L45" s="484"/>
      <c r="M45" s="484"/>
      <c r="N45" s="484"/>
      <c r="O45" s="484"/>
      <c r="P45" s="484"/>
      <c r="Q45" s="484"/>
      <c r="R45" s="484"/>
      <c r="S45" s="484"/>
      <c r="T45" s="484"/>
      <c r="U45" s="484"/>
      <c r="V45" s="484"/>
      <c r="W45" s="484"/>
      <c r="X45" s="484"/>
      <c r="Y45" s="18" t="s">
        <v>0</v>
      </c>
    </row>
    <row r="46" spans="1:25" ht="18" customHeight="1">
      <c r="Y46" s="18" t="s">
        <v>0</v>
      </c>
    </row>
    <row r="47" spans="1:25" ht="18" customHeight="1">
      <c r="Y47" s="18" t="s">
        <v>0</v>
      </c>
    </row>
    <row r="48" spans="1:25" ht="18" customHeight="1">
      <c r="Y48" s="18" t="s">
        <v>0</v>
      </c>
    </row>
    <row r="49" spans="1:25" ht="18" customHeight="1">
      <c r="Y49" s="18" t="s">
        <v>0</v>
      </c>
    </row>
    <row r="50" spans="1:25" ht="18" customHeight="1">
      <c r="A50" s="36"/>
      <c r="B50" s="36"/>
      <c r="C50" s="36"/>
      <c r="D50" s="37"/>
      <c r="E50" s="37"/>
      <c r="F50" s="37"/>
      <c r="G50" s="37"/>
      <c r="H50" s="37"/>
      <c r="I50" s="37"/>
      <c r="J50" s="37"/>
      <c r="K50" s="37"/>
      <c r="L50" s="37"/>
      <c r="M50" s="37"/>
      <c r="N50" s="37"/>
      <c r="O50" s="37"/>
      <c r="P50" s="37"/>
      <c r="Q50" s="37"/>
      <c r="R50" s="37"/>
      <c r="S50" s="37"/>
      <c r="T50" s="37"/>
      <c r="U50" s="37"/>
      <c r="V50" s="37"/>
      <c r="W50" s="37"/>
      <c r="X50" s="37"/>
      <c r="Y50" s="18" t="s">
        <v>0</v>
      </c>
    </row>
    <row r="51" spans="1:25" ht="22.5" customHeight="1">
      <c r="A51" s="462" t="s">
        <v>112</v>
      </c>
      <c r="B51" s="463"/>
      <c r="C51" s="463"/>
      <c r="D51" s="451" t="s">
        <v>168</v>
      </c>
      <c r="E51" s="452"/>
      <c r="F51" s="455"/>
      <c r="G51" s="451" t="s">
        <v>163</v>
      </c>
      <c r="H51" s="468"/>
      <c r="I51" s="469"/>
      <c r="J51" s="451" t="s">
        <v>149</v>
      </c>
      <c r="K51" s="452"/>
      <c r="L51" s="455"/>
      <c r="M51" s="451" t="s">
        <v>146</v>
      </c>
      <c r="N51" s="452"/>
      <c r="O51" s="455"/>
      <c r="P51" s="451" t="s">
        <v>150</v>
      </c>
      <c r="Q51" s="473"/>
      <c r="R51" s="473"/>
      <c r="S51" s="451" t="s">
        <v>151</v>
      </c>
      <c r="T51" s="452"/>
      <c r="U51" s="452"/>
      <c r="V51" s="451" t="s">
        <v>152</v>
      </c>
      <c r="W51" s="452"/>
      <c r="X51" s="455"/>
      <c r="Y51" s="18" t="s">
        <v>0</v>
      </c>
    </row>
    <row r="52" spans="1:25" ht="27.75" customHeight="1">
      <c r="A52" s="464"/>
      <c r="B52" s="465"/>
      <c r="C52" s="465"/>
      <c r="D52" s="453"/>
      <c r="E52" s="454"/>
      <c r="F52" s="456"/>
      <c r="G52" s="470"/>
      <c r="H52" s="471"/>
      <c r="I52" s="472"/>
      <c r="J52" s="453"/>
      <c r="K52" s="454"/>
      <c r="L52" s="456"/>
      <c r="M52" s="453"/>
      <c r="N52" s="454"/>
      <c r="O52" s="456"/>
      <c r="P52" s="474"/>
      <c r="Q52" s="475"/>
      <c r="R52" s="475"/>
      <c r="S52" s="453"/>
      <c r="T52" s="454"/>
      <c r="U52" s="454"/>
      <c r="V52" s="453"/>
      <c r="W52" s="454"/>
      <c r="X52" s="456"/>
      <c r="Y52" s="18" t="s">
        <v>0</v>
      </c>
    </row>
    <row r="53" spans="1:25" ht="16.5" thickBot="1">
      <c r="A53" s="466"/>
      <c r="B53" s="467"/>
      <c r="C53" s="467"/>
      <c r="D53" s="38" t="s">
        <v>113</v>
      </c>
      <c r="E53" s="39" t="s">
        <v>33</v>
      </c>
      <c r="F53" s="40" t="s">
        <v>115</v>
      </c>
      <c r="G53" s="38" t="s">
        <v>113</v>
      </c>
      <c r="H53" s="39" t="s">
        <v>33</v>
      </c>
      <c r="I53" s="40" t="s">
        <v>115</v>
      </c>
      <c r="J53" s="38" t="s">
        <v>113</v>
      </c>
      <c r="K53" s="39" t="s">
        <v>33</v>
      </c>
      <c r="L53" s="40" t="s">
        <v>115</v>
      </c>
      <c r="M53" s="38" t="s">
        <v>113</v>
      </c>
      <c r="N53" s="39" t="s">
        <v>33</v>
      </c>
      <c r="O53" s="40" t="s">
        <v>115</v>
      </c>
      <c r="P53" s="38" t="s">
        <v>113</v>
      </c>
      <c r="Q53" s="39" t="s">
        <v>33</v>
      </c>
      <c r="R53" s="40" t="s">
        <v>115</v>
      </c>
      <c r="S53" s="38" t="s">
        <v>113</v>
      </c>
      <c r="T53" s="39" t="s">
        <v>33</v>
      </c>
      <c r="U53" s="40" t="s">
        <v>115</v>
      </c>
      <c r="V53" s="41" t="s">
        <v>113</v>
      </c>
      <c r="W53" s="39" t="s">
        <v>33</v>
      </c>
      <c r="X53" s="42" t="s">
        <v>115</v>
      </c>
      <c r="Y53" s="18" t="s">
        <v>0</v>
      </c>
    </row>
    <row r="54" spans="1:25">
      <c r="A54" s="43"/>
      <c r="B54" s="457" t="s">
        <v>193</v>
      </c>
      <c r="C54" s="457"/>
      <c r="D54" s="44">
        <v>85</v>
      </c>
      <c r="E54" s="45">
        <v>87</v>
      </c>
      <c r="F54" s="46">
        <v>12833</v>
      </c>
      <c r="G54" s="44">
        <v>85</v>
      </c>
      <c r="H54" s="45">
        <v>87</v>
      </c>
      <c r="I54" s="46">
        <v>12833</v>
      </c>
      <c r="J54" s="44">
        <v>0</v>
      </c>
      <c r="K54" s="45">
        <v>0</v>
      </c>
      <c r="L54" s="46">
        <v>945</v>
      </c>
      <c r="M54" s="44">
        <v>85</v>
      </c>
      <c r="N54" s="45">
        <v>87</v>
      </c>
      <c r="O54" s="46">
        <v>13778</v>
      </c>
      <c r="P54" s="44">
        <v>0</v>
      </c>
      <c r="Q54" s="45">
        <v>0</v>
      </c>
      <c r="R54" s="46">
        <v>0</v>
      </c>
      <c r="S54" s="44">
        <v>0</v>
      </c>
      <c r="T54" s="45">
        <v>-3</v>
      </c>
      <c r="U54" s="46">
        <v>-1006</v>
      </c>
      <c r="V54" s="44">
        <f>P54+M54+S54</f>
        <v>85</v>
      </c>
      <c r="W54" s="45">
        <f>+N54+Q54+T54</f>
        <v>84</v>
      </c>
      <c r="X54" s="47">
        <f>R54+O54+U54</f>
        <v>12772</v>
      </c>
      <c r="Y54" s="18" t="s">
        <v>0</v>
      </c>
    </row>
    <row r="55" spans="1:25">
      <c r="A55" s="48"/>
      <c r="B55" s="49"/>
      <c r="C55" s="49" t="s">
        <v>34</v>
      </c>
      <c r="D55" s="50">
        <f t="shared" ref="D55:X55" si="4">SUM(D54:D54)</f>
        <v>85</v>
      </c>
      <c r="E55" s="51">
        <f t="shared" si="4"/>
        <v>87</v>
      </c>
      <c r="F55" s="52">
        <f t="shared" si="4"/>
        <v>12833</v>
      </c>
      <c r="G55" s="50">
        <f t="shared" si="4"/>
        <v>85</v>
      </c>
      <c r="H55" s="51">
        <f t="shared" si="4"/>
        <v>87</v>
      </c>
      <c r="I55" s="52">
        <f t="shared" si="4"/>
        <v>12833</v>
      </c>
      <c r="J55" s="50">
        <f t="shared" si="4"/>
        <v>0</v>
      </c>
      <c r="K55" s="51">
        <f t="shared" si="4"/>
        <v>0</v>
      </c>
      <c r="L55" s="52">
        <f t="shared" si="4"/>
        <v>945</v>
      </c>
      <c r="M55" s="50">
        <f t="shared" si="4"/>
        <v>85</v>
      </c>
      <c r="N55" s="51">
        <f t="shared" si="4"/>
        <v>87</v>
      </c>
      <c r="O55" s="52">
        <f t="shared" si="4"/>
        <v>13778</v>
      </c>
      <c r="P55" s="50">
        <f t="shared" si="4"/>
        <v>0</v>
      </c>
      <c r="Q55" s="51">
        <f t="shared" si="4"/>
        <v>0</v>
      </c>
      <c r="R55" s="52">
        <f t="shared" si="4"/>
        <v>0</v>
      </c>
      <c r="S55" s="50">
        <f t="shared" si="4"/>
        <v>0</v>
      </c>
      <c r="T55" s="51">
        <f t="shared" si="4"/>
        <v>-3</v>
      </c>
      <c r="U55" s="52">
        <f t="shared" si="4"/>
        <v>-1006</v>
      </c>
      <c r="V55" s="50">
        <f t="shared" si="4"/>
        <v>85</v>
      </c>
      <c r="W55" s="51">
        <f t="shared" si="4"/>
        <v>84</v>
      </c>
      <c r="X55" s="53">
        <f t="shared" si="4"/>
        <v>12772</v>
      </c>
      <c r="Y55" s="18" t="s">
        <v>0</v>
      </c>
    </row>
    <row r="56" spans="1:25">
      <c r="A56" s="48"/>
      <c r="B56" s="458" t="s">
        <v>102</v>
      </c>
      <c r="C56" s="459"/>
      <c r="D56" s="54"/>
      <c r="E56" s="55">
        <f>E55</f>
        <v>87</v>
      </c>
      <c r="F56" s="56"/>
      <c r="G56" s="57"/>
      <c r="H56" s="55">
        <f>H55</f>
        <v>87</v>
      </c>
      <c r="I56" s="58"/>
      <c r="J56" s="57"/>
      <c r="K56" s="55">
        <f>K55</f>
        <v>0</v>
      </c>
      <c r="L56" s="58"/>
      <c r="M56" s="57"/>
      <c r="N56" s="55">
        <f>N55</f>
        <v>87</v>
      </c>
      <c r="O56" s="58"/>
      <c r="P56" s="57"/>
      <c r="Q56" s="55">
        <f>Q55</f>
        <v>0</v>
      </c>
      <c r="R56" s="58"/>
      <c r="S56" s="57"/>
      <c r="T56" s="55">
        <f>T55</f>
        <v>-3</v>
      </c>
      <c r="U56" s="58"/>
      <c r="V56" s="57"/>
      <c r="W56" s="55">
        <f>W55</f>
        <v>84</v>
      </c>
      <c r="X56" s="59"/>
      <c r="Y56" s="18" t="s">
        <v>18</v>
      </c>
    </row>
    <row r="57" spans="1:25">
      <c r="C57" s="60"/>
    </row>
    <row r="58" spans="1:25" ht="119.25" customHeight="1">
      <c r="B58" s="460"/>
      <c r="C58" s="460"/>
      <c r="D58" s="461"/>
      <c r="E58" s="461"/>
      <c r="F58" s="461"/>
      <c r="G58" s="449"/>
      <c r="H58" s="449"/>
      <c r="I58" s="449"/>
      <c r="J58" s="449"/>
      <c r="K58" s="449"/>
      <c r="L58" s="449"/>
      <c r="M58" s="449"/>
      <c r="N58" s="449"/>
      <c r="O58" s="449"/>
      <c r="P58" s="449"/>
      <c r="Q58" s="449"/>
      <c r="R58" s="449"/>
      <c r="S58" s="449"/>
      <c r="T58" s="449"/>
      <c r="U58" s="449"/>
      <c r="V58" s="449"/>
      <c r="W58" s="449"/>
      <c r="X58" s="449"/>
    </row>
    <row r="59" spans="1:25" s="62" customFormat="1" ht="15">
      <c r="D59" s="63"/>
      <c r="E59" s="63"/>
      <c r="F59" s="63"/>
      <c r="G59" s="63"/>
      <c r="H59" s="63"/>
      <c r="I59" s="63"/>
      <c r="J59" s="63"/>
      <c r="K59" s="63"/>
      <c r="L59" s="63"/>
      <c r="M59" s="63"/>
      <c r="N59" s="63"/>
      <c r="O59" s="63"/>
      <c r="P59" s="63"/>
      <c r="Q59" s="63"/>
      <c r="R59" s="63"/>
      <c r="S59" s="63"/>
      <c r="T59" s="63"/>
      <c r="U59" s="63"/>
      <c r="V59" s="63"/>
      <c r="W59" s="63"/>
      <c r="X59" s="63"/>
      <c r="Y59" s="64"/>
    </row>
    <row r="60" spans="1:25" s="62" customFormat="1" ht="15">
      <c r="D60" s="63"/>
      <c r="E60" s="63"/>
      <c r="F60" s="63"/>
      <c r="G60" s="63"/>
      <c r="H60" s="63"/>
      <c r="I60" s="63"/>
      <c r="J60" s="63"/>
      <c r="K60" s="63"/>
      <c r="L60" s="63"/>
      <c r="M60" s="63"/>
      <c r="N60" s="63"/>
      <c r="O60" s="63"/>
      <c r="P60" s="63"/>
      <c r="Q60" s="63"/>
      <c r="R60" s="63"/>
      <c r="S60" s="63"/>
      <c r="T60" s="63"/>
      <c r="U60" s="63"/>
      <c r="V60" s="63"/>
      <c r="W60" s="63"/>
      <c r="X60" s="63"/>
      <c r="Y60" s="64"/>
    </row>
    <row r="61" spans="1:25" s="62" customFormat="1" ht="15">
      <c r="D61" s="63"/>
      <c r="E61" s="63"/>
      <c r="F61" s="63"/>
      <c r="G61" s="63"/>
      <c r="H61" s="63"/>
      <c r="I61" s="63"/>
      <c r="J61" s="63"/>
      <c r="K61" s="63"/>
      <c r="L61" s="63"/>
      <c r="M61" s="63"/>
      <c r="N61" s="63"/>
      <c r="O61" s="63"/>
      <c r="P61" s="63"/>
      <c r="Q61" s="63"/>
      <c r="R61" s="63"/>
      <c r="S61" s="63"/>
      <c r="T61" s="63"/>
      <c r="U61" s="63"/>
      <c r="V61" s="63"/>
      <c r="W61" s="63"/>
      <c r="X61" s="63"/>
      <c r="Y61" s="64"/>
    </row>
    <row r="62" spans="1:25" s="62" customFormat="1" ht="15">
      <c r="D62" s="63"/>
      <c r="E62" s="63"/>
      <c r="F62" s="63"/>
      <c r="G62" s="63"/>
      <c r="H62" s="63"/>
      <c r="I62" s="63"/>
      <c r="J62" s="63"/>
      <c r="K62" s="63"/>
      <c r="L62" s="63"/>
      <c r="M62" s="63"/>
      <c r="N62" s="63"/>
      <c r="O62" s="63"/>
      <c r="P62" s="63"/>
      <c r="Q62" s="63"/>
      <c r="R62" s="63"/>
      <c r="S62" s="63"/>
      <c r="T62" s="63"/>
      <c r="U62" s="63"/>
      <c r="V62" s="63"/>
      <c r="W62" s="63"/>
      <c r="X62" s="63"/>
      <c r="Y62" s="64"/>
    </row>
    <row r="63" spans="1:25" s="62" customFormat="1" ht="15">
      <c r="D63" s="63"/>
      <c r="E63" s="63"/>
      <c r="F63" s="63"/>
      <c r="G63" s="63"/>
      <c r="H63" s="63"/>
      <c r="I63" s="63"/>
      <c r="J63" s="63"/>
      <c r="K63" s="63"/>
      <c r="L63" s="63"/>
      <c r="M63" s="63"/>
      <c r="N63" s="63"/>
      <c r="O63" s="63"/>
      <c r="P63" s="63"/>
      <c r="Q63" s="63"/>
      <c r="R63" s="63"/>
      <c r="S63" s="63"/>
      <c r="T63" s="63"/>
      <c r="U63" s="63"/>
      <c r="V63" s="63"/>
      <c r="W63" s="63"/>
      <c r="X63" s="63"/>
      <c r="Y63" s="64"/>
    </row>
    <row r="64" spans="1:25" s="62" customFormat="1" ht="15">
      <c r="A64" s="65"/>
      <c r="B64" s="65"/>
      <c r="C64" s="65"/>
      <c r="D64" s="66"/>
      <c r="E64" s="66"/>
      <c r="F64" s="66"/>
      <c r="G64" s="66"/>
      <c r="H64" s="66"/>
      <c r="I64" s="66"/>
      <c r="J64" s="66"/>
      <c r="K64" s="66"/>
      <c r="L64" s="66"/>
      <c r="M64" s="66"/>
      <c r="N64" s="66"/>
      <c r="O64" s="66"/>
      <c r="P64" s="66"/>
      <c r="Q64" s="66"/>
      <c r="R64" s="66"/>
      <c r="S64" s="66"/>
      <c r="T64" s="66"/>
      <c r="U64" s="66"/>
      <c r="V64" s="66"/>
      <c r="W64" s="67"/>
      <c r="X64" s="67"/>
      <c r="Y64" s="64"/>
    </row>
    <row r="65" spans="1:25" s="62" customFormat="1" ht="15">
      <c r="A65" s="65"/>
      <c r="B65" s="65"/>
      <c r="C65" s="68"/>
      <c r="D65" s="69"/>
      <c r="E65" s="69"/>
      <c r="F65" s="69"/>
      <c r="G65" s="69"/>
      <c r="H65" s="69"/>
      <c r="I65" s="69"/>
      <c r="J65" s="69"/>
      <c r="K65" s="69"/>
      <c r="L65" s="69"/>
      <c r="M65" s="69"/>
      <c r="N65" s="69"/>
      <c r="O65" s="69"/>
      <c r="P65" s="69"/>
      <c r="Q65" s="69"/>
      <c r="R65" s="69"/>
      <c r="S65" s="69"/>
      <c r="T65" s="69"/>
      <c r="U65" s="69"/>
      <c r="V65" s="69"/>
      <c r="W65" s="69"/>
      <c r="X65" s="69"/>
      <c r="Y65" s="64"/>
    </row>
    <row r="66" spans="1:25" s="62" customFormat="1" ht="30" customHeight="1">
      <c r="A66" s="450"/>
      <c r="B66" s="450"/>
      <c r="C66" s="450"/>
      <c r="D66" s="450"/>
      <c r="E66" s="450"/>
      <c r="F66" s="450"/>
      <c r="G66" s="450"/>
      <c r="H66" s="450"/>
      <c r="I66" s="450"/>
      <c r="J66" s="450"/>
      <c r="K66" s="450"/>
      <c r="L66" s="450"/>
      <c r="M66" s="450"/>
      <c r="N66" s="450"/>
      <c r="O66" s="450"/>
      <c r="P66" s="450"/>
      <c r="Q66" s="450"/>
      <c r="R66" s="450"/>
      <c r="S66" s="450"/>
      <c r="T66" s="450"/>
      <c r="U66" s="450"/>
      <c r="V66" s="450"/>
      <c r="W66" s="70"/>
      <c r="X66" s="70"/>
      <c r="Y66" s="64"/>
    </row>
    <row r="67" spans="1:25">
      <c r="W67" s="71"/>
      <c r="X67" s="71"/>
    </row>
    <row r="68" spans="1:25">
      <c r="K68" s="72"/>
    </row>
  </sheetData>
  <mergeCells count="58">
    <mergeCell ref="A6:X6"/>
    <mergeCell ref="A1:X1"/>
    <mergeCell ref="A2:X2"/>
    <mergeCell ref="A3:X3"/>
    <mergeCell ref="A4:X4"/>
    <mergeCell ref="A5:X5"/>
    <mergeCell ref="A19:U19"/>
    <mergeCell ref="A7:X7"/>
    <mergeCell ref="A8:X8"/>
    <mergeCell ref="A9:X9"/>
    <mergeCell ref="A10:X10"/>
    <mergeCell ref="A11:U13"/>
    <mergeCell ref="V11:X11"/>
    <mergeCell ref="V12:V13"/>
    <mergeCell ref="W12:W13"/>
    <mergeCell ref="X12:X13"/>
    <mergeCell ref="A14:U14"/>
    <mergeCell ref="A15:U15"/>
    <mergeCell ref="A16:U16"/>
    <mergeCell ref="A17:U17"/>
    <mergeCell ref="A18:U18"/>
    <mergeCell ref="A32:U32"/>
    <mergeCell ref="A20:U20"/>
    <mergeCell ref="A21:U21"/>
    <mergeCell ref="A22:U22"/>
    <mergeCell ref="A23:U23"/>
    <mergeCell ref="A24:U24"/>
    <mergeCell ref="A25:U25"/>
    <mergeCell ref="A26:U26"/>
    <mergeCell ref="A27:U27"/>
    <mergeCell ref="A28:U28"/>
    <mergeCell ref="A29:U29"/>
    <mergeCell ref="A31:U31"/>
    <mergeCell ref="J51:L52"/>
    <mergeCell ref="M51:O52"/>
    <mergeCell ref="P51:R52"/>
    <mergeCell ref="A33:U33"/>
    <mergeCell ref="A35:X37"/>
    <mergeCell ref="A42:X42"/>
    <mergeCell ref="A43:X43"/>
    <mergeCell ref="A44:X44"/>
    <mergeCell ref="A45:X45"/>
    <mergeCell ref="S58:U58"/>
    <mergeCell ref="V58:X58"/>
    <mergeCell ref="A66:V66"/>
    <mergeCell ref="S51:U52"/>
    <mergeCell ref="V51:X52"/>
    <mergeCell ref="B54:C54"/>
    <mergeCell ref="B56:C56"/>
    <mergeCell ref="B58:C58"/>
    <mergeCell ref="D58:F58"/>
    <mergeCell ref="G58:I58"/>
    <mergeCell ref="J58:L58"/>
    <mergeCell ref="M58:O58"/>
    <mergeCell ref="P58:R58"/>
    <mergeCell ref="A51:C53"/>
    <mergeCell ref="D51:F52"/>
    <mergeCell ref="G51:I52"/>
  </mergeCells>
  <printOptions horizontalCentered="1"/>
  <pageMargins left="0.5" right="0.4" top="1" bottom="0.5" header="0" footer="0.5"/>
  <pageSetup scale="55" firstPageNumber="8" fitToHeight="0" orientation="landscape" useFirstPageNumber="1" r:id="rId1"/>
  <headerFooter alignWithMargins="0">
    <oddFooter>&amp;C&amp;"Times New Roman,Regular"&amp;14Exhibit B - Summary of Requirements</oddFooter>
  </headerFooter>
  <rowBreaks count="1" manualBreakCount="1">
    <brk id="41" max="23" man="1"/>
  </rowBreaks>
</worksheet>
</file>

<file path=xl/worksheets/sheet3.xml><?xml version="1.0" encoding="utf-8"?>
<worksheet xmlns="http://schemas.openxmlformats.org/spreadsheetml/2006/main" xmlns:r="http://schemas.openxmlformats.org/officeDocument/2006/relationships">
  <sheetPr>
    <pageSetUpPr fitToPage="1"/>
  </sheetPr>
  <dimension ref="A1:H21"/>
  <sheetViews>
    <sheetView view="pageBreakPreview" zoomScale="75" zoomScaleNormal="75" zoomScaleSheetLayoutView="75" workbookViewId="0">
      <selection activeCell="H21" sqref="H21"/>
    </sheetView>
  </sheetViews>
  <sheetFormatPr defaultColWidth="7.21875" defaultRowHeight="12.75"/>
  <cols>
    <col min="1" max="1" width="18.88671875" style="74" customWidth="1"/>
    <col min="2" max="2" width="15.88671875" style="74" customWidth="1"/>
    <col min="3" max="6" width="15.77734375" style="74" customWidth="1"/>
    <col min="7" max="7" width="11.33203125" style="74" customWidth="1"/>
    <col min="8" max="8" width="8.88671875" style="94" customWidth="1"/>
    <col min="9" max="16384" width="7.21875" style="74"/>
  </cols>
  <sheetData>
    <row r="1" spans="1:8" ht="20.25">
      <c r="A1" s="534" t="s">
        <v>141</v>
      </c>
      <c r="B1" s="535"/>
      <c r="C1" s="535"/>
      <c r="D1" s="535"/>
      <c r="E1" s="535"/>
      <c r="F1" s="535"/>
      <c r="G1" s="535"/>
      <c r="H1" s="73" t="s">
        <v>0</v>
      </c>
    </row>
    <row r="2" spans="1:8" ht="20.25">
      <c r="A2" s="536"/>
      <c r="B2" s="536"/>
      <c r="C2" s="536"/>
      <c r="D2" s="536"/>
      <c r="E2" s="536"/>
      <c r="F2" s="536"/>
      <c r="G2" s="536"/>
      <c r="H2" s="73" t="s">
        <v>0</v>
      </c>
    </row>
    <row r="3" spans="1:8">
      <c r="A3" s="537"/>
      <c r="B3" s="537"/>
      <c r="C3" s="537"/>
      <c r="D3" s="537"/>
      <c r="E3" s="537"/>
      <c r="F3" s="537"/>
      <c r="G3" s="537"/>
      <c r="H3" s="73" t="s">
        <v>0</v>
      </c>
    </row>
    <row r="4" spans="1:8" ht="23.25">
      <c r="A4" s="538" t="s">
        <v>167</v>
      </c>
      <c r="B4" s="539"/>
      <c r="C4" s="539"/>
      <c r="D4" s="539"/>
      <c r="E4" s="539"/>
      <c r="F4" s="539"/>
      <c r="G4" s="539"/>
      <c r="H4" s="73" t="s">
        <v>0</v>
      </c>
    </row>
    <row r="5" spans="1:8" ht="23.25">
      <c r="A5" s="540" t="str">
        <f>'B. Summary of Requirements '!A43</f>
        <v>United States Parole Commission</v>
      </c>
      <c r="B5" s="541"/>
      <c r="C5" s="541"/>
      <c r="D5" s="541"/>
      <c r="E5" s="541"/>
      <c r="F5" s="541"/>
      <c r="G5" s="541"/>
      <c r="H5" s="73" t="s">
        <v>0</v>
      </c>
    </row>
    <row r="6" spans="1:8" ht="23.25">
      <c r="A6" s="542" t="s">
        <v>99</v>
      </c>
      <c r="B6" s="539"/>
      <c r="C6" s="539"/>
      <c r="D6" s="539"/>
      <c r="E6" s="539"/>
      <c r="F6" s="539"/>
      <c r="G6" s="539"/>
      <c r="H6" s="73" t="s">
        <v>0</v>
      </c>
    </row>
    <row r="7" spans="1:8">
      <c r="A7" s="525"/>
      <c r="B7" s="525"/>
      <c r="C7" s="525"/>
      <c r="D7" s="525"/>
      <c r="E7" s="525"/>
      <c r="F7" s="525"/>
      <c r="G7" s="525"/>
      <c r="H7" s="73" t="s">
        <v>0</v>
      </c>
    </row>
    <row r="8" spans="1:8">
      <c r="A8" s="526"/>
      <c r="B8" s="526"/>
      <c r="C8" s="526"/>
      <c r="D8" s="526"/>
      <c r="E8" s="526"/>
      <c r="F8" s="526"/>
      <c r="G8" s="526"/>
      <c r="H8" s="73" t="s">
        <v>0</v>
      </c>
    </row>
    <row r="9" spans="1:8" ht="18.75" customHeight="1">
      <c r="A9" s="527" t="s">
        <v>8</v>
      </c>
      <c r="B9" s="529" t="s">
        <v>16</v>
      </c>
      <c r="C9" s="531" t="s">
        <v>193</v>
      </c>
      <c r="D9" s="532"/>
      <c r="E9" s="532"/>
      <c r="F9" s="533"/>
      <c r="G9" s="529" t="s">
        <v>101</v>
      </c>
      <c r="H9" s="73" t="s">
        <v>0</v>
      </c>
    </row>
    <row r="10" spans="1:8" ht="18.75" customHeight="1">
      <c r="A10" s="528"/>
      <c r="B10" s="530"/>
      <c r="C10" s="75" t="s">
        <v>113</v>
      </c>
      <c r="D10" s="75" t="s">
        <v>7</v>
      </c>
      <c r="E10" s="75" t="s">
        <v>33</v>
      </c>
      <c r="F10" s="76" t="s">
        <v>115</v>
      </c>
      <c r="G10" s="530"/>
      <c r="H10" s="73" t="s">
        <v>0</v>
      </c>
    </row>
    <row r="11" spans="1:8" ht="18.75" customHeight="1">
      <c r="A11" s="77" t="s">
        <v>191</v>
      </c>
      <c r="B11" s="78" t="s">
        <v>194</v>
      </c>
      <c r="C11" s="79">
        <v>0</v>
      </c>
      <c r="D11" s="80">
        <v>0</v>
      </c>
      <c r="E11" s="80">
        <v>0</v>
      </c>
      <c r="F11" s="81">
        <v>-6</v>
      </c>
      <c r="G11" s="81">
        <f>+F11</f>
        <v>-6</v>
      </c>
      <c r="H11" s="73" t="s">
        <v>0</v>
      </c>
    </row>
    <row r="12" spans="1:8" ht="18.75" customHeight="1">
      <c r="A12" s="82" t="s">
        <v>192</v>
      </c>
      <c r="B12" s="78" t="s">
        <v>194</v>
      </c>
      <c r="C12" s="79">
        <v>0</v>
      </c>
      <c r="D12" s="80">
        <v>0</v>
      </c>
      <c r="E12" s="80">
        <v>-3</v>
      </c>
      <c r="F12" s="81">
        <v>-1000</v>
      </c>
      <c r="G12" s="81">
        <f>+F12</f>
        <v>-1000</v>
      </c>
      <c r="H12" s="73" t="s">
        <v>0</v>
      </c>
    </row>
    <row r="13" spans="1:8" ht="18.75" customHeight="1">
      <c r="A13" s="83" t="s">
        <v>101</v>
      </c>
      <c r="B13" s="84"/>
      <c r="C13" s="85">
        <f>SUM(C11:C12)</f>
        <v>0</v>
      </c>
      <c r="D13" s="86">
        <f>SUM(D11:D12)</f>
        <v>0</v>
      </c>
      <c r="E13" s="86">
        <f>SUM(E11:E12)</f>
        <v>-3</v>
      </c>
      <c r="F13" s="87">
        <f>SUM(F11:F12)</f>
        <v>-1006</v>
      </c>
      <c r="G13" s="88">
        <f>SUM(G11:G12)</f>
        <v>-1006</v>
      </c>
      <c r="H13" s="73" t="s">
        <v>18</v>
      </c>
    </row>
    <row r="14" spans="1:8" ht="18.75" customHeight="1">
      <c r="A14" s="89"/>
      <c r="B14" s="90"/>
      <c r="C14" s="91"/>
      <c r="D14" s="91"/>
      <c r="E14" s="91"/>
      <c r="F14" s="92"/>
      <c r="G14" s="92"/>
      <c r="H14" s="73"/>
    </row>
    <row r="15" spans="1:8" ht="210.75" customHeight="1">
      <c r="A15" s="93"/>
      <c r="B15" s="93"/>
      <c r="C15" s="518"/>
      <c r="D15" s="519"/>
      <c r="E15" s="519"/>
      <c r="F15" s="519"/>
      <c r="G15" s="93"/>
      <c r="H15" s="73"/>
    </row>
    <row r="16" spans="1:8" ht="33.75" customHeight="1">
      <c r="A16" s="520"/>
      <c r="B16" s="521"/>
      <c r="C16" s="521"/>
      <c r="D16" s="521"/>
      <c r="E16" s="521"/>
      <c r="F16" s="521"/>
    </row>
    <row r="17" spans="1:7" ht="12.75" customHeight="1">
      <c r="A17" s="95"/>
      <c r="B17" s="95"/>
      <c r="C17" s="95"/>
      <c r="D17" s="95"/>
      <c r="E17" s="95"/>
      <c r="F17" s="95"/>
    </row>
    <row r="18" spans="1:7" ht="57" customHeight="1">
      <c r="A18" s="522"/>
      <c r="B18" s="523"/>
      <c r="C18" s="523"/>
      <c r="D18" s="523"/>
      <c r="E18" s="523"/>
      <c r="F18" s="523"/>
    </row>
    <row r="19" spans="1:7" ht="15">
      <c r="A19" s="524"/>
      <c r="B19" s="524"/>
      <c r="C19" s="524"/>
      <c r="D19" s="524"/>
      <c r="E19" s="524"/>
      <c r="F19" s="524"/>
    </row>
    <row r="20" spans="1:7" ht="15" customHeight="1">
      <c r="A20" s="96"/>
      <c r="B20" s="97"/>
      <c r="C20" s="97"/>
      <c r="D20" s="97"/>
      <c r="E20" s="97"/>
      <c r="F20" s="97"/>
      <c r="G20" s="98"/>
    </row>
    <row r="21" spans="1:7">
      <c r="A21" s="97"/>
      <c r="B21" s="97"/>
      <c r="C21" s="97"/>
      <c r="D21" s="97"/>
      <c r="E21" s="97"/>
      <c r="F21" s="97"/>
    </row>
  </sheetData>
  <mergeCells count="16">
    <mergeCell ref="A6:G6"/>
    <mergeCell ref="A1:G1"/>
    <mergeCell ref="A2:G2"/>
    <mergeCell ref="A3:G3"/>
    <mergeCell ref="A4:G4"/>
    <mergeCell ref="A5:G5"/>
    <mergeCell ref="C15:F15"/>
    <mergeCell ref="A16:F16"/>
    <mergeCell ref="A18:F18"/>
    <mergeCell ref="A19:F19"/>
    <mergeCell ref="A7:G7"/>
    <mergeCell ref="A8:G8"/>
    <mergeCell ref="A9:A10"/>
    <mergeCell ref="B9:B10"/>
    <mergeCell ref="C9:F9"/>
    <mergeCell ref="G9:G10"/>
  </mergeCells>
  <printOptions horizontalCentered="1"/>
  <pageMargins left="0.75" right="0.75" top="1" bottom="1" header="0.5" footer="0.5"/>
  <pageSetup scale="93" orientation="landscape" r:id="rId1"/>
  <headerFooter alignWithMargins="0">
    <oddFooter>&amp;C&amp;"Times New Roman,Regular"Exhibit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T46"/>
  <sheetViews>
    <sheetView view="pageBreakPreview" zoomScale="70" zoomScaleNormal="75" zoomScaleSheetLayoutView="70" workbookViewId="0">
      <selection activeCell="H21" sqref="H21"/>
    </sheetView>
  </sheetViews>
  <sheetFormatPr defaultColWidth="8.88671875" defaultRowHeight="12.75"/>
  <cols>
    <col min="1" max="1" width="53.88671875" style="101" customWidth="1"/>
    <col min="2" max="2" width="1.21875" style="101" customWidth="1"/>
    <col min="3" max="3" width="10.77734375" style="101" customWidth="1"/>
    <col min="4" max="4" width="11" style="101" customWidth="1"/>
    <col min="5" max="5" width="1.21875" style="101" customWidth="1"/>
    <col min="6" max="7" width="11.21875" style="101" customWidth="1"/>
    <col min="8" max="8" width="1.21875" style="101" customWidth="1"/>
    <col min="9" max="16" width="10.77734375" style="101" customWidth="1"/>
    <col min="17" max="17" width="1.88671875" style="101" customWidth="1"/>
    <col min="18" max="16384" width="8.88671875" style="101"/>
  </cols>
  <sheetData>
    <row r="1" spans="1:20" ht="20.25">
      <c r="A1" s="553" t="s">
        <v>142</v>
      </c>
      <c r="B1" s="554"/>
      <c r="C1" s="554"/>
      <c r="D1" s="554"/>
      <c r="E1" s="554"/>
      <c r="F1" s="554"/>
      <c r="G1" s="554"/>
      <c r="H1" s="554"/>
      <c r="I1" s="554"/>
      <c r="J1" s="554"/>
      <c r="K1" s="554"/>
      <c r="L1" s="554"/>
      <c r="M1" s="554"/>
      <c r="N1" s="554"/>
      <c r="O1" s="554"/>
      <c r="P1" s="554"/>
      <c r="Q1" s="99" t="s">
        <v>0</v>
      </c>
      <c r="R1" s="100"/>
      <c r="S1" s="100"/>
    </row>
    <row r="2" spans="1:20" ht="19.149999999999999" customHeight="1">
      <c r="A2" s="102"/>
      <c r="Q2" s="99" t="s">
        <v>0</v>
      </c>
      <c r="T2" s="99"/>
    </row>
    <row r="3" spans="1:20" ht="15.75">
      <c r="A3" s="555" t="s">
        <v>123</v>
      </c>
      <c r="B3" s="556"/>
      <c r="C3" s="556"/>
      <c r="D3" s="556"/>
      <c r="E3" s="556"/>
      <c r="F3" s="556"/>
      <c r="G3" s="556"/>
      <c r="H3" s="556"/>
      <c r="I3" s="556"/>
      <c r="J3" s="556"/>
      <c r="K3" s="556"/>
      <c r="L3" s="556"/>
      <c r="M3" s="556"/>
      <c r="N3" s="556"/>
      <c r="O3" s="556"/>
      <c r="P3" s="556"/>
      <c r="Q3" s="99" t="s">
        <v>0</v>
      </c>
      <c r="R3" s="103"/>
      <c r="S3" s="103"/>
      <c r="T3" s="99"/>
    </row>
    <row r="4" spans="1:20" ht="15.75">
      <c r="A4" s="557" t="str">
        <f>'B. Summary of Requirements '!A5:X5</f>
        <v>United States Parole Commission</v>
      </c>
      <c r="B4" s="556"/>
      <c r="C4" s="556"/>
      <c r="D4" s="556"/>
      <c r="E4" s="556"/>
      <c r="F4" s="556"/>
      <c r="G4" s="556"/>
      <c r="H4" s="556"/>
      <c r="I4" s="556"/>
      <c r="J4" s="556"/>
      <c r="K4" s="556"/>
      <c r="L4" s="556"/>
      <c r="M4" s="556"/>
      <c r="N4" s="556"/>
      <c r="O4" s="556"/>
      <c r="P4" s="556"/>
      <c r="Q4" s="99" t="s">
        <v>0</v>
      </c>
      <c r="R4" s="9"/>
      <c r="S4" s="9"/>
    </row>
    <row r="5" spans="1:20" ht="15">
      <c r="A5" s="558" t="s">
        <v>99</v>
      </c>
      <c r="B5" s="556"/>
      <c r="C5" s="556"/>
      <c r="D5" s="556"/>
      <c r="E5" s="556"/>
      <c r="F5" s="556"/>
      <c r="G5" s="556"/>
      <c r="H5" s="556"/>
      <c r="I5" s="556"/>
      <c r="J5" s="556"/>
      <c r="K5" s="556"/>
      <c r="L5" s="556"/>
      <c r="M5" s="556"/>
      <c r="N5" s="556"/>
      <c r="O5" s="556"/>
      <c r="P5" s="556"/>
      <c r="Q5" s="99" t="s">
        <v>0</v>
      </c>
      <c r="R5" s="103"/>
      <c r="S5" s="103"/>
      <c r="T5" s="99"/>
    </row>
    <row r="6" spans="1:20">
      <c r="Q6" s="99" t="s">
        <v>0</v>
      </c>
      <c r="T6" s="99"/>
    </row>
    <row r="7" spans="1:20" ht="13.5" thickBot="1">
      <c r="Q7" s="99" t="s">
        <v>0</v>
      </c>
      <c r="T7" s="99"/>
    </row>
    <row r="8" spans="1:20" ht="37.5" customHeight="1">
      <c r="A8" s="104"/>
      <c r="B8" s="105"/>
      <c r="C8" s="559" t="s">
        <v>171</v>
      </c>
      <c r="D8" s="560"/>
      <c r="E8" s="106"/>
      <c r="F8" s="559" t="s">
        <v>164</v>
      </c>
      <c r="G8" s="560"/>
      <c r="H8" s="106"/>
      <c r="I8" s="565" t="s">
        <v>146</v>
      </c>
      <c r="J8" s="560"/>
      <c r="K8" s="566">
        <v>2013</v>
      </c>
      <c r="L8" s="567"/>
      <c r="M8" s="567"/>
      <c r="N8" s="568"/>
      <c r="O8" s="565" t="s">
        <v>152</v>
      </c>
      <c r="P8" s="560"/>
      <c r="Q8" s="99" t="s">
        <v>0</v>
      </c>
      <c r="S8" s="107"/>
      <c r="T8" s="99"/>
    </row>
    <row r="9" spans="1:20" ht="14.25" customHeight="1">
      <c r="A9" s="105"/>
      <c r="B9" s="105"/>
      <c r="C9" s="561"/>
      <c r="D9" s="562"/>
      <c r="E9" s="106"/>
      <c r="F9" s="563"/>
      <c r="G9" s="564"/>
      <c r="H9" s="106"/>
      <c r="I9" s="563"/>
      <c r="J9" s="564"/>
      <c r="K9" s="569" t="s">
        <v>116</v>
      </c>
      <c r="L9" s="570"/>
      <c r="M9" s="546" t="s">
        <v>124</v>
      </c>
      <c r="N9" s="533"/>
      <c r="O9" s="563"/>
      <c r="P9" s="564"/>
      <c r="Q9" s="99" t="s">
        <v>0</v>
      </c>
      <c r="S9" s="107"/>
      <c r="T9" s="99"/>
    </row>
    <row r="10" spans="1:20" hidden="1">
      <c r="A10" s="547" t="s">
        <v>125</v>
      </c>
      <c r="B10" s="105"/>
      <c r="C10" s="108"/>
      <c r="D10" s="109"/>
      <c r="E10" s="110"/>
      <c r="F10" s="108"/>
      <c r="G10" s="109"/>
      <c r="H10" s="110"/>
      <c r="I10" s="108"/>
      <c r="J10" s="109"/>
      <c r="K10" s="108"/>
      <c r="L10" s="109"/>
      <c r="M10" s="111"/>
      <c r="N10" s="109"/>
      <c r="O10" s="108"/>
      <c r="P10" s="109"/>
      <c r="Q10" s="99" t="s">
        <v>0</v>
      </c>
      <c r="S10" s="111"/>
      <c r="T10" s="99"/>
    </row>
    <row r="11" spans="1:20" ht="25.5">
      <c r="A11" s="548"/>
      <c r="B11" s="105"/>
      <c r="C11" s="112" t="s">
        <v>126</v>
      </c>
      <c r="D11" s="113" t="s">
        <v>127</v>
      </c>
      <c r="E11" s="110"/>
      <c r="F11" s="112" t="s">
        <v>126</v>
      </c>
      <c r="G11" s="113" t="s">
        <v>127</v>
      </c>
      <c r="H11" s="110"/>
      <c r="I11" s="112" t="s">
        <v>126</v>
      </c>
      <c r="J11" s="113" t="s">
        <v>127</v>
      </c>
      <c r="K11" s="112" t="s">
        <v>126</v>
      </c>
      <c r="L11" s="113" t="s">
        <v>127</v>
      </c>
      <c r="M11" s="112" t="s">
        <v>126</v>
      </c>
      <c r="N11" s="113" t="s">
        <v>127</v>
      </c>
      <c r="O11" s="112" t="s">
        <v>126</v>
      </c>
      <c r="P11" s="113" t="s">
        <v>127</v>
      </c>
      <c r="Q11" s="99" t="s">
        <v>0</v>
      </c>
      <c r="S11" s="114"/>
      <c r="T11" s="99"/>
    </row>
    <row r="12" spans="1:20">
      <c r="A12" s="115"/>
      <c r="B12" s="105"/>
      <c r="C12" s="116"/>
      <c r="D12" s="117"/>
      <c r="E12" s="118"/>
      <c r="F12" s="116"/>
      <c r="G12" s="117"/>
      <c r="H12" s="118"/>
      <c r="I12" s="116"/>
      <c r="J12" s="117"/>
      <c r="K12" s="116"/>
      <c r="L12" s="119"/>
      <c r="M12" s="120"/>
      <c r="N12" s="117"/>
      <c r="O12" s="116"/>
      <c r="P12" s="117"/>
      <c r="Q12" s="99" t="s">
        <v>0</v>
      </c>
      <c r="S12" s="121"/>
      <c r="T12" s="99"/>
    </row>
    <row r="13" spans="1:20" ht="25.5">
      <c r="A13" s="122" t="s">
        <v>185</v>
      </c>
      <c r="B13" s="105"/>
      <c r="C13" s="116"/>
      <c r="D13" s="123"/>
      <c r="E13" s="118"/>
      <c r="F13" s="116"/>
      <c r="G13" s="123"/>
      <c r="H13" s="118"/>
      <c r="I13" s="116"/>
      <c r="J13" s="123"/>
      <c r="K13" s="116"/>
      <c r="L13" s="119"/>
      <c r="M13" s="116"/>
      <c r="N13" s="123"/>
      <c r="O13" s="116"/>
      <c r="P13" s="123"/>
      <c r="Q13" s="99" t="s">
        <v>0</v>
      </c>
      <c r="S13" s="124"/>
      <c r="T13" s="99"/>
    </row>
    <row r="14" spans="1:20">
      <c r="A14" s="125" t="s">
        <v>128</v>
      </c>
      <c r="B14" s="105"/>
      <c r="C14" s="116"/>
      <c r="D14" s="123"/>
      <c r="E14" s="118"/>
      <c r="F14" s="116"/>
      <c r="G14" s="123"/>
      <c r="H14" s="118"/>
      <c r="I14" s="116">
        <f>+F14+C14</f>
        <v>0</v>
      </c>
      <c r="J14" s="117">
        <f>+G14+D14</f>
        <v>0</v>
      </c>
      <c r="K14" s="116"/>
      <c r="L14" s="119"/>
      <c r="M14" s="116"/>
      <c r="N14" s="123"/>
      <c r="O14" s="116">
        <f t="shared" ref="O14:P16" si="0">+I14+K14+M14</f>
        <v>0</v>
      </c>
      <c r="P14" s="117">
        <f t="shared" si="0"/>
        <v>0</v>
      </c>
      <c r="Q14" s="99" t="s">
        <v>0</v>
      </c>
      <c r="S14" s="124"/>
      <c r="T14" s="99"/>
    </row>
    <row r="15" spans="1:20">
      <c r="A15" s="126" t="s">
        <v>173</v>
      </c>
      <c r="B15" s="105"/>
      <c r="C15" s="116"/>
      <c r="D15" s="123"/>
      <c r="E15" s="118"/>
      <c r="F15" s="116"/>
      <c r="G15" s="123"/>
      <c r="H15" s="118"/>
      <c r="I15" s="116">
        <f t="shared" ref="I15:J16" si="1">+F15+C15</f>
        <v>0</v>
      </c>
      <c r="J15" s="117">
        <f t="shared" si="1"/>
        <v>0</v>
      </c>
      <c r="K15" s="116"/>
      <c r="L15" s="119"/>
      <c r="M15" s="116"/>
      <c r="N15" s="123"/>
      <c r="O15" s="116">
        <f t="shared" si="0"/>
        <v>0</v>
      </c>
      <c r="P15" s="117">
        <f t="shared" si="0"/>
        <v>0</v>
      </c>
      <c r="Q15" s="99" t="s">
        <v>0</v>
      </c>
      <c r="S15" s="124"/>
      <c r="T15" s="99"/>
    </row>
    <row r="16" spans="1:20" ht="13.5" customHeight="1">
      <c r="A16" s="125" t="s">
        <v>174</v>
      </c>
      <c r="B16" s="127"/>
      <c r="C16" s="128"/>
      <c r="D16" s="129"/>
      <c r="E16" s="130"/>
      <c r="F16" s="128"/>
      <c r="G16" s="129"/>
      <c r="H16" s="131"/>
      <c r="I16" s="116">
        <f t="shared" si="1"/>
        <v>0</v>
      </c>
      <c r="J16" s="117">
        <f t="shared" si="1"/>
        <v>0</v>
      </c>
      <c r="K16" s="128"/>
      <c r="L16" s="132"/>
      <c r="M16" s="128"/>
      <c r="N16" s="129"/>
      <c r="O16" s="128">
        <f t="shared" si="0"/>
        <v>0</v>
      </c>
      <c r="P16" s="129">
        <f t="shared" si="0"/>
        <v>0</v>
      </c>
      <c r="Q16" s="99" t="s">
        <v>0</v>
      </c>
      <c r="S16" s="133"/>
      <c r="T16" s="99"/>
    </row>
    <row r="17" spans="1:20" s="141" customFormat="1">
      <c r="A17" s="134" t="s">
        <v>129</v>
      </c>
      <c r="B17" s="135"/>
      <c r="C17" s="136">
        <f>SUM(C14:C16)</f>
        <v>0</v>
      </c>
      <c r="D17" s="137">
        <f>SUM(D14:D16)</f>
        <v>0</v>
      </c>
      <c r="E17" s="138"/>
      <c r="F17" s="136">
        <f>SUM(F14:F16)</f>
        <v>0</v>
      </c>
      <c r="G17" s="137">
        <f>SUM(G14:G16)</f>
        <v>0</v>
      </c>
      <c r="H17" s="139"/>
      <c r="I17" s="136">
        <f t="shared" ref="I17:P17" si="2">SUM(I14:I16)</f>
        <v>0</v>
      </c>
      <c r="J17" s="137">
        <f t="shared" si="2"/>
        <v>0</v>
      </c>
      <c r="K17" s="136">
        <f t="shared" si="2"/>
        <v>0</v>
      </c>
      <c r="L17" s="137">
        <f t="shared" si="2"/>
        <v>0</v>
      </c>
      <c r="M17" s="136">
        <f t="shared" si="2"/>
        <v>0</v>
      </c>
      <c r="N17" s="137">
        <f t="shared" si="2"/>
        <v>0</v>
      </c>
      <c r="O17" s="136">
        <f t="shared" si="2"/>
        <v>0</v>
      </c>
      <c r="P17" s="137">
        <f t="shared" si="2"/>
        <v>0</v>
      </c>
      <c r="Q17" s="99" t="s">
        <v>0</v>
      </c>
      <c r="R17" s="101"/>
      <c r="S17" s="140"/>
      <c r="T17" s="99"/>
    </row>
    <row r="18" spans="1:20">
      <c r="A18" s="142"/>
      <c r="B18" s="105"/>
      <c r="C18" s="116"/>
      <c r="D18" s="117"/>
      <c r="E18" s="143"/>
      <c r="F18" s="116"/>
      <c r="G18" s="117"/>
      <c r="H18" s="143"/>
      <c r="I18" s="116"/>
      <c r="J18" s="117"/>
      <c r="K18" s="116"/>
      <c r="L18" s="119"/>
      <c r="M18" s="116"/>
      <c r="N18" s="117"/>
      <c r="O18" s="116"/>
      <c r="P18" s="117"/>
      <c r="Q18" s="99" t="s">
        <v>0</v>
      </c>
      <c r="S18" s="121"/>
      <c r="T18" s="99"/>
    </row>
    <row r="19" spans="1:20" ht="25.5">
      <c r="A19" s="122" t="s">
        <v>186</v>
      </c>
      <c r="B19" s="105"/>
      <c r="C19" s="116"/>
      <c r="D19" s="117"/>
      <c r="E19" s="144"/>
      <c r="F19" s="116"/>
      <c r="G19" s="117"/>
      <c r="H19" s="144"/>
      <c r="I19" s="116"/>
      <c r="J19" s="117"/>
      <c r="K19" s="116"/>
      <c r="L19" s="119"/>
      <c r="M19" s="116"/>
      <c r="N19" s="117"/>
      <c r="O19" s="145"/>
      <c r="P19" s="146"/>
      <c r="Q19" s="99" t="s">
        <v>0</v>
      </c>
      <c r="S19" s="121"/>
      <c r="T19" s="99"/>
    </row>
    <row r="20" spans="1:20">
      <c r="A20" s="125" t="s">
        <v>175</v>
      </c>
      <c r="B20" s="105"/>
      <c r="C20" s="116"/>
      <c r="D20" s="117"/>
      <c r="E20" s="144"/>
      <c r="F20" s="116"/>
      <c r="G20" s="117"/>
      <c r="H20" s="144"/>
      <c r="I20" s="116">
        <f t="shared" ref="I20:J25" si="3">+F20+C20</f>
        <v>0</v>
      </c>
      <c r="J20" s="117">
        <f t="shared" si="3"/>
        <v>0</v>
      </c>
      <c r="K20" s="116"/>
      <c r="L20" s="119"/>
      <c r="M20" s="116"/>
      <c r="N20" s="117"/>
      <c r="O20" s="116">
        <f t="shared" ref="O20:P25" si="4">+I20+K20+M20</f>
        <v>0</v>
      </c>
      <c r="P20" s="117">
        <f t="shared" si="4"/>
        <v>0</v>
      </c>
      <c r="Q20" s="99" t="s">
        <v>0</v>
      </c>
      <c r="S20" s="121"/>
      <c r="T20" s="99"/>
    </row>
    <row r="21" spans="1:20" ht="31.5" customHeight="1">
      <c r="A21" s="126" t="s">
        <v>180</v>
      </c>
      <c r="B21" s="105"/>
      <c r="C21" s="116"/>
      <c r="D21" s="117"/>
      <c r="E21" s="144"/>
      <c r="F21" s="116"/>
      <c r="G21" s="117"/>
      <c r="H21" s="144"/>
      <c r="I21" s="116">
        <f t="shared" si="3"/>
        <v>0</v>
      </c>
      <c r="J21" s="117">
        <f t="shared" si="3"/>
        <v>0</v>
      </c>
      <c r="K21" s="116"/>
      <c r="L21" s="119"/>
      <c r="M21" s="116"/>
      <c r="N21" s="117"/>
      <c r="O21" s="116">
        <f t="shared" si="4"/>
        <v>0</v>
      </c>
      <c r="P21" s="117">
        <f t="shared" si="4"/>
        <v>0</v>
      </c>
      <c r="Q21" s="99" t="s">
        <v>0</v>
      </c>
      <c r="S21" s="121"/>
      <c r="T21" s="99"/>
    </row>
    <row r="22" spans="1:20" ht="25.5">
      <c r="A22" s="126" t="s">
        <v>179</v>
      </c>
      <c r="B22" s="105"/>
      <c r="C22" s="116"/>
      <c r="D22" s="117"/>
      <c r="E22" s="144"/>
      <c r="F22" s="116"/>
      <c r="G22" s="117"/>
      <c r="H22" s="144"/>
      <c r="I22" s="116">
        <f t="shared" si="3"/>
        <v>0</v>
      </c>
      <c r="J22" s="117">
        <f t="shared" si="3"/>
        <v>0</v>
      </c>
      <c r="K22" s="116"/>
      <c r="L22" s="119"/>
      <c r="M22" s="116"/>
      <c r="N22" s="117"/>
      <c r="O22" s="116">
        <f t="shared" si="4"/>
        <v>0</v>
      </c>
      <c r="P22" s="117">
        <f t="shared" si="4"/>
        <v>0</v>
      </c>
      <c r="Q22" s="99" t="s">
        <v>0</v>
      </c>
      <c r="S22" s="121"/>
      <c r="T22" s="99"/>
    </row>
    <row r="23" spans="1:20">
      <c r="A23" s="126" t="s">
        <v>176</v>
      </c>
      <c r="B23" s="105"/>
      <c r="C23" s="116"/>
      <c r="D23" s="117"/>
      <c r="E23" s="144"/>
      <c r="F23" s="116"/>
      <c r="G23" s="117"/>
      <c r="H23" s="144"/>
      <c r="I23" s="116">
        <f t="shared" si="3"/>
        <v>0</v>
      </c>
      <c r="J23" s="117">
        <f t="shared" si="3"/>
        <v>0</v>
      </c>
      <c r="K23" s="116"/>
      <c r="L23" s="119"/>
      <c r="M23" s="116"/>
      <c r="N23" s="117"/>
      <c r="O23" s="116">
        <f t="shared" si="4"/>
        <v>0</v>
      </c>
      <c r="P23" s="117">
        <f t="shared" si="4"/>
        <v>0</v>
      </c>
      <c r="Q23" s="99" t="s">
        <v>0</v>
      </c>
      <c r="S23" s="121"/>
      <c r="T23" s="99"/>
    </row>
    <row r="24" spans="1:20">
      <c r="A24" s="125" t="s">
        <v>177</v>
      </c>
      <c r="B24" s="105"/>
      <c r="C24" s="116"/>
      <c r="D24" s="117"/>
      <c r="E24" s="144"/>
      <c r="F24" s="116"/>
      <c r="G24" s="117"/>
      <c r="H24" s="144"/>
      <c r="I24" s="116">
        <f t="shared" si="3"/>
        <v>0</v>
      </c>
      <c r="J24" s="117">
        <f t="shared" si="3"/>
        <v>0</v>
      </c>
      <c r="K24" s="116"/>
      <c r="L24" s="119"/>
      <c r="M24" s="116"/>
      <c r="N24" s="117"/>
      <c r="O24" s="116">
        <f t="shared" si="4"/>
        <v>0</v>
      </c>
      <c r="P24" s="117">
        <f t="shared" si="4"/>
        <v>0</v>
      </c>
      <c r="Q24" s="99" t="s">
        <v>0</v>
      </c>
      <c r="S24" s="121"/>
      <c r="T24" s="99"/>
    </row>
    <row r="25" spans="1:20">
      <c r="A25" s="126" t="s">
        <v>178</v>
      </c>
      <c r="B25" s="105"/>
      <c r="C25" s="116"/>
      <c r="D25" s="117"/>
      <c r="E25" s="144"/>
      <c r="F25" s="116"/>
      <c r="G25" s="117"/>
      <c r="H25" s="144"/>
      <c r="I25" s="116">
        <f t="shared" si="3"/>
        <v>0</v>
      </c>
      <c r="J25" s="117">
        <f t="shared" si="3"/>
        <v>0</v>
      </c>
      <c r="K25" s="116"/>
      <c r="L25" s="119"/>
      <c r="M25" s="116"/>
      <c r="N25" s="117"/>
      <c r="O25" s="116">
        <f t="shared" si="4"/>
        <v>0</v>
      </c>
      <c r="P25" s="117">
        <f t="shared" si="4"/>
        <v>0</v>
      </c>
      <c r="Q25" s="99" t="s">
        <v>0</v>
      </c>
      <c r="R25" s="121"/>
      <c r="S25" s="121"/>
      <c r="T25" s="99"/>
    </row>
    <row r="26" spans="1:20">
      <c r="A26" s="134" t="s">
        <v>130</v>
      </c>
      <c r="B26" s="135"/>
      <c r="C26" s="136">
        <f>SUM(C20:C25)</f>
        <v>0</v>
      </c>
      <c r="D26" s="137">
        <f>SUM(D20:D25)</f>
        <v>0</v>
      </c>
      <c r="E26" s="147"/>
      <c r="F26" s="136">
        <f>SUM(F20:F25)</f>
        <v>0</v>
      </c>
      <c r="G26" s="137">
        <f>SUM(G20:G25)</f>
        <v>0</v>
      </c>
      <c r="H26" s="148"/>
      <c r="I26" s="136">
        <f t="shared" ref="I26:P26" si="5">SUM(I20:I25)</f>
        <v>0</v>
      </c>
      <c r="J26" s="137">
        <f t="shared" si="5"/>
        <v>0</v>
      </c>
      <c r="K26" s="136">
        <f t="shared" si="5"/>
        <v>0</v>
      </c>
      <c r="L26" s="149">
        <f t="shared" si="5"/>
        <v>0</v>
      </c>
      <c r="M26" s="136">
        <f t="shared" si="5"/>
        <v>0</v>
      </c>
      <c r="N26" s="137">
        <f t="shared" si="5"/>
        <v>0</v>
      </c>
      <c r="O26" s="136">
        <f t="shared" si="5"/>
        <v>0</v>
      </c>
      <c r="P26" s="137">
        <f t="shared" si="5"/>
        <v>0</v>
      </c>
      <c r="Q26" s="99" t="s">
        <v>0</v>
      </c>
      <c r="R26" s="140"/>
      <c r="S26" s="140"/>
      <c r="T26" s="99"/>
    </row>
    <row r="27" spans="1:20">
      <c r="A27" s="142"/>
      <c r="B27" s="105"/>
      <c r="C27" s="116"/>
      <c r="D27" s="117"/>
      <c r="E27" s="105"/>
      <c r="F27" s="116"/>
      <c r="G27" s="117"/>
      <c r="H27" s="105"/>
      <c r="I27" s="116"/>
      <c r="J27" s="117"/>
      <c r="K27" s="116"/>
      <c r="L27" s="119"/>
      <c r="M27" s="116"/>
      <c r="N27" s="117"/>
      <c r="O27" s="116"/>
      <c r="P27" s="117"/>
      <c r="Q27" s="99" t="s">
        <v>0</v>
      </c>
      <c r="R27" s="121"/>
      <c r="S27" s="121"/>
      <c r="T27" s="99"/>
    </row>
    <row r="28" spans="1:20" ht="39" customHeight="1">
      <c r="A28" s="122" t="s">
        <v>187</v>
      </c>
      <c r="B28" s="105"/>
      <c r="C28" s="116"/>
      <c r="D28" s="117"/>
      <c r="E28" s="118"/>
      <c r="F28" s="116"/>
      <c r="G28" s="117"/>
      <c r="H28" s="118"/>
      <c r="I28" s="116"/>
      <c r="J28" s="117"/>
      <c r="K28" s="116"/>
      <c r="L28" s="119"/>
      <c r="M28" s="116"/>
      <c r="N28" s="117"/>
      <c r="O28" s="116"/>
      <c r="P28" s="117"/>
      <c r="Q28" s="99" t="s">
        <v>0</v>
      </c>
      <c r="R28" s="121"/>
      <c r="S28" s="121"/>
      <c r="T28" s="99"/>
    </row>
    <row r="29" spans="1:20" ht="30" customHeight="1">
      <c r="A29" s="126" t="s">
        <v>181</v>
      </c>
      <c r="B29" s="105"/>
      <c r="C29" s="116"/>
      <c r="D29" s="117"/>
      <c r="E29" s="118"/>
      <c r="F29" s="116"/>
      <c r="G29" s="117"/>
      <c r="H29" s="118"/>
      <c r="I29" s="116">
        <f t="shared" ref="I29:J32" si="6">+F29+C29</f>
        <v>0</v>
      </c>
      <c r="J29" s="117">
        <f t="shared" si="6"/>
        <v>0</v>
      </c>
      <c r="K29" s="116"/>
      <c r="L29" s="119"/>
      <c r="M29" s="116"/>
      <c r="N29" s="117"/>
      <c r="O29" s="116">
        <f t="shared" ref="O29:P32" si="7">+I29+K29+M29</f>
        <v>0</v>
      </c>
      <c r="P29" s="117">
        <f t="shared" si="7"/>
        <v>0</v>
      </c>
      <c r="Q29" s="99" t="s">
        <v>0</v>
      </c>
      <c r="R29" s="121"/>
      <c r="S29" s="121"/>
      <c r="T29" s="99"/>
    </row>
    <row r="30" spans="1:20" ht="38.25">
      <c r="A30" s="126" t="s">
        <v>182</v>
      </c>
      <c r="B30" s="105"/>
      <c r="C30" s="116"/>
      <c r="D30" s="117"/>
      <c r="E30" s="118"/>
      <c r="F30" s="116"/>
      <c r="G30" s="117"/>
      <c r="H30" s="118"/>
      <c r="I30" s="116">
        <f t="shared" si="6"/>
        <v>0</v>
      </c>
      <c r="J30" s="117">
        <f t="shared" si="6"/>
        <v>0</v>
      </c>
      <c r="K30" s="116"/>
      <c r="L30" s="119"/>
      <c r="M30" s="116"/>
      <c r="N30" s="117"/>
      <c r="O30" s="116">
        <f t="shared" si="7"/>
        <v>0</v>
      </c>
      <c r="P30" s="117">
        <f t="shared" si="7"/>
        <v>0</v>
      </c>
      <c r="Q30" s="99" t="s">
        <v>0</v>
      </c>
      <c r="R30" s="121"/>
      <c r="S30" s="121"/>
      <c r="T30" s="99"/>
    </row>
    <row r="31" spans="1:20" ht="42" customHeight="1">
      <c r="A31" s="126" t="s">
        <v>183</v>
      </c>
      <c r="B31" s="105"/>
      <c r="C31" s="116">
        <v>87</v>
      </c>
      <c r="D31" s="117">
        <v>12833</v>
      </c>
      <c r="E31" s="118"/>
      <c r="F31" s="116">
        <v>87</v>
      </c>
      <c r="G31" s="117">
        <v>12833</v>
      </c>
      <c r="H31" s="118"/>
      <c r="I31" s="116">
        <v>87</v>
      </c>
      <c r="J31" s="117">
        <v>13778</v>
      </c>
      <c r="K31" s="116"/>
      <c r="L31" s="119"/>
      <c r="M31" s="116">
        <v>-3</v>
      </c>
      <c r="N31" s="117">
        <v>-1006</v>
      </c>
      <c r="O31" s="116">
        <f t="shared" si="7"/>
        <v>84</v>
      </c>
      <c r="P31" s="117">
        <f t="shared" si="7"/>
        <v>12772</v>
      </c>
      <c r="Q31" s="99" t="s">
        <v>0</v>
      </c>
      <c r="R31" s="121"/>
      <c r="S31" s="121"/>
      <c r="T31" s="99"/>
    </row>
    <row r="32" spans="1:20" ht="25.5">
      <c r="A32" s="126" t="s">
        <v>184</v>
      </c>
      <c r="B32" s="105"/>
      <c r="C32" s="116"/>
      <c r="D32" s="117"/>
      <c r="E32" s="118"/>
      <c r="F32" s="116"/>
      <c r="G32" s="117"/>
      <c r="H32" s="118"/>
      <c r="I32" s="150">
        <f t="shared" si="6"/>
        <v>0</v>
      </c>
      <c r="J32" s="151">
        <f t="shared" si="6"/>
        <v>0</v>
      </c>
      <c r="K32" s="116"/>
      <c r="L32" s="119"/>
      <c r="M32" s="116"/>
      <c r="N32" s="117"/>
      <c r="O32" s="116">
        <f t="shared" si="7"/>
        <v>0</v>
      </c>
      <c r="P32" s="117">
        <f t="shared" si="7"/>
        <v>0</v>
      </c>
      <c r="Q32" s="99" t="s">
        <v>0</v>
      </c>
      <c r="R32" s="121"/>
      <c r="S32" s="121"/>
      <c r="T32" s="99"/>
    </row>
    <row r="33" spans="1:20">
      <c r="A33" s="134" t="s">
        <v>131</v>
      </c>
      <c r="B33" s="135"/>
      <c r="C33" s="136">
        <f>SUM(C29:C32)</f>
        <v>87</v>
      </c>
      <c r="D33" s="137">
        <f>SUM(D29:D32)</f>
        <v>12833</v>
      </c>
      <c r="E33" s="138"/>
      <c r="F33" s="136">
        <f>SUM(F29:F32)</f>
        <v>87</v>
      </c>
      <c r="G33" s="137">
        <f>SUM(G29:G32)</f>
        <v>12833</v>
      </c>
      <c r="H33" s="139"/>
      <c r="I33" s="136">
        <f t="shared" ref="I33:P33" si="8">SUM(I29:I32)</f>
        <v>87</v>
      </c>
      <c r="J33" s="137">
        <f t="shared" si="8"/>
        <v>13778</v>
      </c>
      <c r="K33" s="136">
        <f t="shared" si="8"/>
        <v>0</v>
      </c>
      <c r="L33" s="149">
        <f t="shared" si="8"/>
        <v>0</v>
      </c>
      <c r="M33" s="136">
        <f t="shared" si="8"/>
        <v>-3</v>
      </c>
      <c r="N33" s="137">
        <f t="shared" si="8"/>
        <v>-1006</v>
      </c>
      <c r="O33" s="136">
        <f t="shared" si="8"/>
        <v>84</v>
      </c>
      <c r="P33" s="137">
        <f t="shared" si="8"/>
        <v>12772</v>
      </c>
      <c r="Q33" s="99" t="s">
        <v>0</v>
      </c>
      <c r="R33" s="140"/>
      <c r="S33" s="140"/>
      <c r="T33" s="99"/>
    </row>
    <row r="34" spans="1:20" ht="13.5" thickBot="1">
      <c r="A34" s="105"/>
      <c r="B34" s="105"/>
      <c r="C34" s="105"/>
      <c r="D34" s="105"/>
      <c r="E34" s="105"/>
      <c r="F34" s="105"/>
      <c r="G34" s="105"/>
      <c r="H34" s="105"/>
      <c r="I34" s="105"/>
      <c r="J34" s="105"/>
      <c r="K34" s="152"/>
      <c r="L34" s="152"/>
      <c r="M34" s="153"/>
      <c r="N34" s="105"/>
      <c r="O34" s="105"/>
      <c r="P34" s="105"/>
      <c r="Q34" s="99" t="s">
        <v>0</v>
      </c>
      <c r="R34" s="121"/>
      <c r="S34" s="121"/>
      <c r="T34" s="99"/>
    </row>
    <row r="35" spans="1:20" s="161" customFormat="1" ht="18.75" customHeight="1" thickBot="1">
      <c r="A35" s="154" t="s">
        <v>132</v>
      </c>
      <c r="B35" s="155"/>
      <c r="C35" s="156">
        <f>C17+C26+C33</f>
        <v>87</v>
      </c>
      <c r="D35" s="157">
        <f>D17+D26+D33</f>
        <v>12833</v>
      </c>
      <c r="E35" s="158"/>
      <c r="F35" s="156">
        <f>F17+F26+F33</f>
        <v>87</v>
      </c>
      <c r="G35" s="157">
        <f>G17+G26+G33</f>
        <v>12833</v>
      </c>
      <c r="H35" s="158"/>
      <c r="I35" s="156">
        <f t="shared" ref="I35:P35" si="9">I17+I26+I33</f>
        <v>87</v>
      </c>
      <c r="J35" s="157">
        <f t="shared" si="9"/>
        <v>13778</v>
      </c>
      <c r="K35" s="156">
        <f t="shared" si="9"/>
        <v>0</v>
      </c>
      <c r="L35" s="157">
        <f t="shared" si="9"/>
        <v>0</v>
      </c>
      <c r="M35" s="156">
        <f t="shared" si="9"/>
        <v>-3</v>
      </c>
      <c r="N35" s="157">
        <f t="shared" si="9"/>
        <v>-1006</v>
      </c>
      <c r="O35" s="156">
        <f t="shared" si="9"/>
        <v>84</v>
      </c>
      <c r="P35" s="157">
        <f t="shared" si="9"/>
        <v>12772</v>
      </c>
      <c r="Q35" s="99" t="s">
        <v>18</v>
      </c>
      <c r="R35" s="159"/>
      <c r="S35" s="160"/>
      <c r="T35" s="99"/>
    </row>
    <row r="36" spans="1:20">
      <c r="A36" s="162"/>
      <c r="B36" s="162"/>
      <c r="C36" s="159"/>
      <c r="D36" s="160"/>
      <c r="E36" s="162"/>
      <c r="F36" s="159"/>
      <c r="G36" s="160"/>
      <c r="H36" s="162"/>
      <c r="I36" s="159"/>
      <c r="J36" s="160"/>
      <c r="K36" s="161"/>
      <c r="L36" s="161"/>
      <c r="M36" s="161"/>
      <c r="N36" s="161"/>
      <c r="O36" s="161"/>
      <c r="P36" s="161"/>
      <c r="Q36" s="161"/>
      <c r="R36" s="163"/>
      <c r="S36" s="163"/>
      <c r="T36" s="99"/>
    </row>
    <row r="37" spans="1:20">
      <c r="A37" s="162"/>
      <c r="B37" s="162"/>
      <c r="C37" s="159"/>
      <c r="D37" s="160"/>
      <c r="E37" s="162"/>
      <c r="F37" s="159"/>
      <c r="G37" s="160"/>
      <c r="H37" s="162"/>
      <c r="I37" s="159"/>
      <c r="J37" s="160"/>
      <c r="K37" s="161"/>
      <c r="L37" s="161"/>
      <c r="M37" s="161"/>
      <c r="N37" s="161"/>
      <c r="O37" s="161"/>
      <c r="P37" s="161"/>
      <c r="Q37" s="161"/>
      <c r="R37" s="163"/>
      <c r="S37" s="163"/>
      <c r="T37" s="99"/>
    </row>
    <row r="38" spans="1:20">
      <c r="A38" s="162"/>
      <c r="B38" s="162"/>
      <c r="C38" s="159"/>
      <c r="D38" s="160"/>
      <c r="E38" s="162"/>
      <c r="F38" s="159"/>
      <c r="G38" s="160"/>
      <c r="H38" s="162"/>
      <c r="I38" s="159"/>
      <c r="J38" s="160"/>
      <c r="K38" s="161"/>
      <c r="L38" s="161"/>
      <c r="M38" s="161"/>
      <c r="N38" s="161"/>
      <c r="O38" s="161"/>
      <c r="P38" s="161"/>
      <c r="Q38" s="161"/>
      <c r="R38" s="163"/>
      <c r="S38" s="163"/>
    </row>
    <row r="39" spans="1:20" ht="204.75" customHeight="1">
      <c r="A39" s="164"/>
      <c r="C39" s="164"/>
      <c r="D39" s="165"/>
    </row>
    <row r="40" spans="1:20" ht="15">
      <c r="A40" s="549"/>
      <c r="B40" s="550"/>
      <c r="C40" s="550"/>
      <c r="D40" s="550"/>
      <c r="E40" s="550"/>
      <c r="F40" s="550"/>
      <c r="G40" s="550"/>
      <c r="H40" s="166"/>
      <c r="I40" s="167"/>
      <c r="J40" s="167"/>
      <c r="K40" s="167"/>
      <c r="L40" s="167"/>
      <c r="M40" s="167"/>
      <c r="N40" s="167"/>
      <c r="O40" s="167"/>
      <c r="P40" s="167"/>
      <c r="Q40" s="167"/>
      <c r="R40" s="167"/>
      <c r="S40" s="167"/>
    </row>
    <row r="41" spans="1:20">
      <c r="A41" s="168"/>
      <c r="B41" s="168"/>
      <c r="C41" s="168"/>
      <c r="D41" s="168"/>
      <c r="E41" s="168"/>
      <c r="F41" s="168"/>
      <c r="G41" s="168"/>
      <c r="H41" s="168"/>
      <c r="I41" s="169"/>
      <c r="J41" s="169"/>
      <c r="K41" s="169"/>
      <c r="L41" s="169"/>
      <c r="M41" s="169"/>
      <c r="N41" s="169"/>
      <c r="O41" s="169"/>
      <c r="P41" s="169"/>
      <c r="Q41" s="169"/>
      <c r="R41" s="169"/>
      <c r="S41" s="169"/>
    </row>
    <row r="42" spans="1:20" ht="57" customHeight="1">
      <c r="A42" s="551"/>
      <c r="B42" s="552"/>
      <c r="C42" s="552"/>
      <c r="D42" s="552"/>
      <c r="E42" s="552"/>
      <c r="F42" s="552"/>
      <c r="G42" s="552"/>
      <c r="H42" s="170"/>
      <c r="I42" s="171"/>
      <c r="J42" s="172"/>
      <c r="K42" s="172"/>
      <c r="L42" s="172"/>
      <c r="M42" s="172"/>
      <c r="N42" s="172"/>
      <c r="O42" s="172"/>
      <c r="P42" s="172"/>
      <c r="Q42" s="172"/>
      <c r="R42" s="172"/>
      <c r="S42" s="172"/>
    </row>
    <row r="43" spans="1:20" ht="33.75" customHeight="1">
      <c r="A43" s="551"/>
      <c r="B43" s="552"/>
      <c r="C43" s="552"/>
      <c r="D43" s="552"/>
      <c r="E43" s="552"/>
      <c r="F43" s="552"/>
      <c r="G43" s="552"/>
      <c r="H43" s="170"/>
      <c r="I43" s="171"/>
      <c r="J43" s="172"/>
      <c r="K43" s="172"/>
      <c r="L43" s="172"/>
      <c r="M43" s="172"/>
      <c r="N43" s="172"/>
      <c r="O43" s="172"/>
      <c r="P43" s="172"/>
      <c r="Q43" s="172"/>
      <c r="R43" s="172"/>
      <c r="S43" s="172"/>
    </row>
    <row r="44" spans="1:20" ht="15">
      <c r="A44" s="543"/>
      <c r="B44" s="544"/>
      <c r="C44" s="544"/>
      <c r="D44" s="544"/>
      <c r="E44" s="544"/>
      <c r="F44" s="544"/>
      <c r="G44" s="544"/>
      <c r="H44" s="544"/>
      <c r="I44" s="544"/>
      <c r="J44" s="545"/>
      <c r="K44" s="545"/>
      <c r="L44" s="545"/>
      <c r="M44" s="545"/>
      <c r="N44" s="545"/>
      <c r="O44" s="545"/>
      <c r="P44" s="545"/>
      <c r="Q44" s="545"/>
      <c r="R44" s="545"/>
      <c r="S44" s="545"/>
    </row>
    <row r="45" spans="1:20" ht="15">
      <c r="A45" s="543"/>
      <c r="B45" s="544"/>
      <c r="C45" s="544"/>
      <c r="D45" s="544"/>
      <c r="E45" s="544"/>
      <c r="F45" s="544"/>
      <c r="G45" s="544"/>
      <c r="H45" s="544"/>
      <c r="I45" s="544"/>
      <c r="J45" s="545"/>
      <c r="K45" s="545"/>
      <c r="L45" s="545"/>
      <c r="M45" s="545"/>
      <c r="N45" s="545"/>
      <c r="O45" s="545"/>
      <c r="P45" s="545"/>
      <c r="Q45" s="545"/>
      <c r="R45" s="545"/>
      <c r="S45" s="545"/>
    </row>
    <row r="46" spans="1:20">
      <c r="S46" s="99"/>
    </row>
  </sheetData>
  <mergeCells count="17">
    <mergeCell ref="A1:P1"/>
    <mergeCell ref="A3:P3"/>
    <mergeCell ref="A4:P4"/>
    <mergeCell ref="A5:P5"/>
    <mergeCell ref="C8:D9"/>
    <mergeCell ref="F8:G9"/>
    <mergeCell ref="I8:J9"/>
    <mergeCell ref="K8:N8"/>
    <mergeCell ref="O8:P9"/>
    <mergeCell ref="K9:L9"/>
    <mergeCell ref="A45:S45"/>
    <mergeCell ref="M9:N9"/>
    <mergeCell ref="A10:A11"/>
    <mergeCell ref="A40:G40"/>
    <mergeCell ref="A42:G42"/>
    <mergeCell ref="A43:G43"/>
    <mergeCell ref="A44:S44"/>
  </mergeCells>
  <printOptions horizontalCentered="1"/>
  <pageMargins left="0.25" right="0.25" top="1" bottom="0.75" header="0.5" footer="0.5"/>
  <pageSetup scale="59" orientation="landscape" r:id="rId1"/>
  <headerFooter alignWithMargins="0">
    <oddFooter>&amp;C&amp;"Times New Roman,Regular"Exhibit D - Resources by DOJ Strategic Goals &amp; Strategic Objectives</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X31"/>
  <sheetViews>
    <sheetView view="pageBreakPreview" zoomScaleNormal="75" zoomScaleSheetLayoutView="100" workbookViewId="0">
      <selection activeCell="H21" sqref="H21"/>
    </sheetView>
  </sheetViews>
  <sheetFormatPr defaultColWidth="8.77734375" defaultRowHeight="15"/>
  <cols>
    <col min="1" max="1" width="33.44140625" style="11" customWidth="1"/>
    <col min="2" max="2" width="9.5546875" style="11" customWidth="1"/>
    <col min="3" max="3" width="13.109375" style="11" customWidth="1"/>
    <col min="4" max="4" width="10.33203125" style="11" customWidth="1"/>
    <col min="5" max="5" width="9.5546875" style="11" customWidth="1"/>
    <col min="6" max="6" width="16.77734375" style="11" customWidth="1"/>
    <col min="7" max="7" width="7.6640625" style="200" customWidth="1"/>
    <col min="8" max="8" width="7.77734375" style="200" customWidth="1"/>
    <col min="9" max="9" width="12.109375" style="200" customWidth="1"/>
    <col min="10" max="10" width="8.77734375" style="11"/>
    <col min="11" max="11" width="45.6640625" style="12" customWidth="1"/>
    <col min="12" max="16384" width="8.77734375" style="11"/>
  </cols>
  <sheetData>
    <row r="1" spans="1:24" ht="20.25">
      <c r="A1" s="583" t="s">
        <v>143</v>
      </c>
      <c r="B1" s="584"/>
      <c r="C1" s="584"/>
      <c r="D1" s="584"/>
      <c r="E1" s="584"/>
      <c r="F1" s="584"/>
      <c r="G1" s="584"/>
      <c r="H1" s="584"/>
      <c r="I1" s="584"/>
      <c r="J1" s="12" t="s">
        <v>0</v>
      </c>
    </row>
    <row r="2" spans="1:24" ht="15.75">
      <c r="A2" s="585" t="s">
        <v>114</v>
      </c>
      <c r="B2" s="585"/>
      <c r="C2" s="585"/>
      <c r="D2" s="585"/>
      <c r="E2" s="585"/>
      <c r="F2" s="585"/>
      <c r="G2" s="585"/>
      <c r="H2" s="585"/>
      <c r="I2" s="586"/>
      <c r="J2" s="12" t="s">
        <v>0</v>
      </c>
    </row>
    <row r="3" spans="1:24" ht="15" customHeight="1">
      <c r="A3" s="555" t="s">
        <v>93</v>
      </c>
      <c r="B3" s="556"/>
      <c r="C3" s="556"/>
      <c r="D3" s="556"/>
      <c r="E3" s="556"/>
      <c r="F3" s="556"/>
      <c r="G3" s="556"/>
      <c r="H3" s="556"/>
      <c r="I3" s="556"/>
      <c r="J3" s="12" t="s">
        <v>0</v>
      </c>
      <c r="L3" s="9"/>
      <c r="M3" s="9"/>
      <c r="N3" s="9"/>
      <c r="O3" s="9"/>
      <c r="P3" s="9"/>
      <c r="Q3" s="9"/>
      <c r="R3" s="9"/>
      <c r="S3" s="9"/>
      <c r="T3" s="9"/>
      <c r="U3" s="9"/>
      <c r="V3" s="9"/>
      <c r="W3" s="9"/>
      <c r="X3" s="9"/>
    </row>
    <row r="4" spans="1:24" ht="15.75">
      <c r="A4" s="557" t="str">
        <f>+'B. Summary of Requirements '!A5</f>
        <v>United States Parole Commission</v>
      </c>
      <c r="B4" s="556"/>
      <c r="C4" s="556"/>
      <c r="D4" s="556"/>
      <c r="E4" s="556"/>
      <c r="F4" s="556"/>
      <c r="G4" s="556"/>
      <c r="H4" s="556"/>
      <c r="I4" s="556"/>
      <c r="J4" s="12" t="s">
        <v>0</v>
      </c>
      <c r="L4" s="103"/>
      <c r="M4" s="9"/>
      <c r="N4" s="9"/>
      <c r="O4" s="9"/>
      <c r="P4" s="9"/>
      <c r="Q4" s="9"/>
      <c r="R4" s="9"/>
      <c r="S4" s="9"/>
      <c r="T4" s="9"/>
      <c r="U4" s="9"/>
      <c r="V4" s="9"/>
      <c r="W4" s="9"/>
      <c r="X4" s="9"/>
    </row>
    <row r="5" spans="1:24">
      <c r="A5" s="587"/>
      <c r="B5" s="587"/>
      <c r="C5" s="587"/>
      <c r="D5" s="587"/>
      <c r="E5" s="587"/>
      <c r="F5" s="587"/>
      <c r="G5" s="587"/>
      <c r="H5" s="587"/>
      <c r="I5" s="587"/>
      <c r="J5" s="12" t="s">
        <v>0</v>
      </c>
      <c r="L5" s="173"/>
      <c r="M5" s="9"/>
      <c r="N5" s="9"/>
      <c r="O5" s="9"/>
      <c r="P5" s="9"/>
      <c r="Q5" s="9"/>
      <c r="R5" s="9"/>
      <c r="S5" s="9"/>
      <c r="T5" s="9"/>
      <c r="U5" s="9"/>
      <c r="V5" s="9"/>
      <c r="W5" s="9"/>
      <c r="X5" s="9"/>
    </row>
    <row r="6" spans="1:24">
      <c r="A6" s="174"/>
      <c r="B6" s="9"/>
      <c r="C6" s="9"/>
      <c r="D6" s="9"/>
      <c r="E6" s="9"/>
      <c r="F6" s="9"/>
      <c r="G6" s="175" t="s">
        <v>95</v>
      </c>
      <c r="H6" s="175" t="s">
        <v>33</v>
      </c>
      <c r="I6" s="175" t="s">
        <v>115</v>
      </c>
      <c r="J6" s="12"/>
      <c r="K6" s="176"/>
      <c r="L6" s="173"/>
      <c r="M6" s="9"/>
      <c r="N6" s="9"/>
      <c r="O6" s="9"/>
      <c r="P6" s="9"/>
      <c r="Q6" s="9"/>
      <c r="R6" s="9"/>
      <c r="S6" s="9"/>
      <c r="T6" s="9"/>
      <c r="U6" s="9"/>
      <c r="V6" s="9"/>
      <c r="W6" s="9"/>
      <c r="X6" s="9"/>
    </row>
    <row r="7" spans="1:24">
      <c r="A7" s="579" t="s">
        <v>37</v>
      </c>
      <c r="B7" s="556"/>
      <c r="C7" s="556"/>
      <c r="D7" s="556"/>
      <c r="E7" s="556"/>
      <c r="F7" s="556"/>
      <c r="G7" s="556"/>
      <c r="H7" s="556"/>
      <c r="I7" s="556"/>
      <c r="J7" s="12" t="s">
        <v>0</v>
      </c>
      <c r="K7" s="176"/>
      <c r="L7" s="173"/>
      <c r="M7" s="173"/>
      <c r="N7" s="173"/>
    </row>
    <row r="8" spans="1:24" ht="6" customHeight="1">
      <c r="A8" s="173"/>
      <c r="B8" s="173"/>
      <c r="C8" s="173"/>
      <c r="D8" s="173"/>
      <c r="E8" s="173"/>
      <c r="F8" s="173"/>
      <c r="G8" s="175"/>
      <c r="H8" s="175"/>
      <c r="I8" s="175"/>
      <c r="J8" s="12" t="s">
        <v>0</v>
      </c>
      <c r="K8" s="176"/>
      <c r="L8" s="173"/>
    </row>
    <row r="9" spans="1:24" s="179" customFormat="1" ht="26.25" customHeight="1">
      <c r="A9" s="578" t="s">
        <v>214</v>
      </c>
      <c r="B9" s="572"/>
      <c r="C9" s="572"/>
      <c r="D9" s="572"/>
      <c r="E9" s="572"/>
      <c r="F9" s="572"/>
      <c r="G9" s="177">
        <v>0</v>
      </c>
      <c r="H9" s="177">
        <v>0</v>
      </c>
      <c r="I9" s="178">
        <v>38</v>
      </c>
      <c r="J9" s="12" t="s">
        <v>0</v>
      </c>
      <c r="K9" s="176"/>
      <c r="L9" s="173"/>
    </row>
    <row r="10" spans="1:24" s="179" customFormat="1">
      <c r="A10" s="579" t="s">
        <v>116</v>
      </c>
      <c r="B10" s="556"/>
      <c r="C10" s="556"/>
      <c r="D10" s="556"/>
      <c r="E10" s="556"/>
      <c r="F10" s="556"/>
      <c r="G10" s="556"/>
      <c r="H10" s="556"/>
      <c r="I10" s="556"/>
      <c r="J10" s="12" t="s">
        <v>0</v>
      </c>
      <c r="K10" s="176"/>
      <c r="L10" s="173"/>
    </row>
    <row r="11" spans="1:24" s="179" customFormat="1" ht="6.6" customHeight="1">
      <c r="A11" s="180"/>
      <c r="B11" s="181"/>
      <c r="C11" s="181"/>
      <c r="D11" s="181"/>
      <c r="E11" s="181"/>
      <c r="F11" s="181"/>
      <c r="G11" s="181"/>
      <c r="H11" s="181"/>
      <c r="I11" s="181"/>
      <c r="J11" s="12" t="s">
        <v>0</v>
      </c>
      <c r="K11" s="176"/>
      <c r="L11" s="173"/>
    </row>
    <row r="12" spans="1:24" s="179" customFormat="1" ht="26.25" customHeight="1">
      <c r="A12" s="580" t="s">
        <v>195</v>
      </c>
      <c r="B12" s="580"/>
      <c r="C12" s="580"/>
      <c r="D12" s="580"/>
      <c r="E12" s="580"/>
      <c r="F12" s="580"/>
      <c r="G12" s="177">
        <v>0</v>
      </c>
      <c r="H12" s="177">
        <v>0</v>
      </c>
      <c r="I12" s="182">
        <v>34</v>
      </c>
      <c r="J12" s="12" t="s">
        <v>0</v>
      </c>
      <c r="K12" s="176"/>
      <c r="L12" s="173"/>
    </row>
    <row r="13" spans="1:24" s="179" customFormat="1" ht="15" customHeight="1">
      <c r="A13" s="183"/>
      <c r="B13" s="183"/>
      <c r="C13" s="183"/>
      <c r="D13" s="183"/>
      <c r="E13" s="183"/>
      <c r="F13" s="183"/>
      <c r="G13" s="183"/>
      <c r="H13" s="183"/>
      <c r="I13" s="183"/>
      <c r="J13" s="12" t="s">
        <v>0</v>
      </c>
      <c r="K13" s="12"/>
      <c r="L13" s="173"/>
    </row>
    <row r="14" spans="1:24" s="179" customFormat="1" ht="42.75" customHeight="1">
      <c r="A14" s="581" t="s">
        <v>196</v>
      </c>
      <c r="B14" s="574"/>
      <c r="C14" s="574"/>
      <c r="D14" s="574"/>
      <c r="E14" s="574"/>
      <c r="F14" s="574"/>
      <c r="G14" s="177">
        <v>0</v>
      </c>
      <c r="H14" s="177">
        <v>0</v>
      </c>
      <c r="I14" s="182">
        <v>19</v>
      </c>
      <c r="J14" s="12" t="s">
        <v>0</v>
      </c>
      <c r="K14" s="12"/>
      <c r="L14" s="173"/>
    </row>
    <row r="15" spans="1:24" s="179" customFormat="1" ht="15" customHeight="1">
      <c r="A15" s="184"/>
      <c r="B15" s="184"/>
      <c r="C15" s="184"/>
      <c r="D15" s="184"/>
      <c r="E15" s="184"/>
      <c r="F15" s="184"/>
      <c r="G15" s="184"/>
      <c r="H15" s="184"/>
      <c r="I15" s="184"/>
      <c r="J15" s="12" t="s">
        <v>0</v>
      </c>
      <c r="K15" s="12"/>
      <c r="L15" s="173"/>
    </row>
    <row r="16" spans="1:24" s="179" customFormat="1" ht="34.5" customHeight="1">
      <c r="A16" s="582" t="s">
        <v>197</v>
      </c>
      <c r="B16" s="572"/>
      <c r="C16" s="572"/>
      <c r="D16" s="572"/>
      <c r="E16" s="572"/>
      <c r="F16" s="572"/>
      <c r="G16" s="177">
        <v>0</v>
      </c>
      <c r="H16" s="177">
        <v>0</v>
      </c>
      <c r="I16" s="182">
        <v>-6</v>
      </c>
      <c r="J16" s="12" t="s">
        <v>0</v>
      </c>
      <c r="K16" s="185"/>
      <c r="L16" s="173"/>
    </row>
    <row r="17" spans="1:12" s="179" customFormat="1" ht="60" customHeight="1">
      <c r="A17" s="582" t="s">
        <v>200</v>
      </c>
      <c r="B17" s="582"/>
      <c r="C17" s="582"/>
      <c r="D17" s="582"/>
      <c r="E17" s="582"/>
      <c r="F17" s="582"/>
      <c r="G17" s="177">
        <v>0</v>
      </c>
      <c r="H17" s="177">
        <v>0</v>
      </c>
      <c r="I17" s="182">
        <v>11</v>
      </c>
      <c r="J17" s="12"/>
      <c r="K17" s="185"/>
      <c r="L17" s="173"/>
    </row>
    <row r="18" spans="1:12" s="179" customFormat="1" ht="11.25" customHeight="1">
      <c r="A18" s="186"/>
      <c r="B18" s="186"/>
      <c r="C18" s="186"/>
      <c r="D18" s="186"/>
      <c r="E18" s="186"/>
      <c r="F18" s="186"/>
      <c r="G18" s="186"/>
      <c r="H18" s="186"/>
      <c r="I18" s="186"/>
      <c r="J18" s="12" t="s">
        <v>0</v>
      </c>
      <c r="K18" s="12"/>
      <c r="L18" s="173"/>
    </row>
    <row r="19" spans="1:12" s="179" customFormat="1" ht="25.9" customHeight="1">
      <c r="A19" s="571" t="s">
        <v>198</v>
      </c>
      <c r="B19" s="572"/>
      <c r="C19" s="572"/>
      <c r="D19" s="572"/>
      <c r="E19" s="572"/>
      <c r="F19" s="572"/>
      <c r="G19" s="177">
        <v>0</v>
      </c>
      <c r="H19" s="177">
        <v>0</v>
      </c>
      <c r="I19" s="182">
        <v>55</v>
      </c>
      <c r="J19" s="12" t="s">
        <v>0</v>
      </c>
      <c r="K19" s="12"/>
      <c r="L19" s="173"/>
    </row>
    <row r="20" spans="1:12" s="179" customFormat="1" ht="15" customHeight="1">
      <c r="A20" s="183"/>
      <c r="B20" s="183"/>
      <c r="C20" s="183"/>
      <c r="D20" s="183"/>
      <c r="E20" s="183"/>
      <c r="F20" s="183"/>
      <c r="G20" s="183"/>
      <c r="H20" s="183"/>
      <c r="I20" s="183"/>
      <c r="J20" s="12" t="s">
        <v>0</v>
      </c>
      <c r="K20" s="12"/>
      <c r="L20" s="173"/>
    </row>
    <row r="21" spans="1:12" s="179" customFormat="1" ht="30" customHeight="1">
      <c r="A21" s="573" t="s">
        <v>199</v>
      </c>
      <c r="B21" s="574"/>
      <c r="C21" s="574"/>
      <c r="D21" s="574"/>
      <c r="E21" s="574"/>
      <c r="F21" s="574"/>
      <c r="G21" s="177">
        <v>0</v>
      </c>
      <c r="H21" s="177">
        <v>0</v>
      </c>
      <c r="I21" s="182">
        <v>38</v>
      </c>
      <c r="J21" s="12" t="s">
        <v>0</v>
      </c>
      <c r="K21" s="185"/>
      <c r="L21" s="173"/>
    </row>
    <row r="22" spans="1:12" s="179" customFormat="1">
      <c r="A22" s="187"/>
      <c r="B22" s="188"/>
      <c r="C22" s="188"/>
      <c r="D22" s="188"/>
      <c r="E22" s="188"/>
      <c r="F22" s="188"/>
      <c r="G22" s="177"/>
      <c r="H22" s="177"/>
      <c r="I22" s="182"/>
      <c r="J22" s="12"/>
      <c r="K22" s="185"/>
      <c r="L22" s="173"/>
    </row>
    <row r="23" spans="1:12" s="179" customFormat="1" ht="51.6" customHeight="1">
      <c r="A23" s="575" t="s">
        <v>201</v>
      </c>
      <c r="B23" s="572"/>
      <c r="C23" s="572"/>
      <c r="D23" s="572"/>
      <c r="E23" s="572"/>
      <c r="F23" s="572"/>
      <c r="G23" s="177">
        <v>0</v>
      </c>
      <c r="H23" s="177">
        <v>0</v>
      </c>
      <c r="I23" s="182">
        <v>607</v>
      </c>
      <c r="J23" s="12" t="s">
        <v>0</v>
      </c>
      <c r="K23" s="176"/>
      <c r="L23" s="173"/>
    </row>
    <row r="24" spans="1:12" s="179" customFormat="1" ht="15" customHeight="1">
      <c r="A24" s="184"/>
      <c r="B24" s="184"/>
      <c r="C24" s="184"/>
      <c r="D24" s="184"/>
      <c r="E24" s="184"/>
      <c r="F24" s="184"/>
      <c r="G24" s="184"/>
      <c r="H24" s="184"/>
      <c r="I24" s="184"/>
      <c r="J24" s="12" t="s">
        <v>0</v>
      </c>
      <c r="K24" s="176"/>
      <c r="L24" s="173"/>
    </row>
    <row r="25" spans="1:12" s="179" customFormat="1" ht="26.45" customHeight="1">
      <c r="A25" s="575" t="s">
        <v>202</v>
      </c>
      <c r="B25" s="572"/>
      <c r="C25" s="572"/>
      <c r="D25" s="572"/>
      <c r="E25" s="572"/>
      <c r="F25" s="572"/>
      <c r="G25" s="177">
        <v>0</v>
      </c>
      <c r="H25" s="177">
        <v>0</v>
      </c>
      <c r="I25" s="182">
        <v>149</v>
      </c>
      <c r="J25" s="12" t="s">
        <v>0</v>
      </c>
      <c r="K25" s="176"/>
      <c r="L25" s="173"/>
    </row>
    <row r="26" spans="1:12" s="179" customFormat="1" ht="15.75" customHeight="1">
      <c r="A26" s="184"/>
      <c r="B26" s="184"/>
      <c r="C26" s="184"/>
      <c r="D26" s="184"/>
      <c r="E26" s="184"/>
      <c r="F26" s="189" t="s">
        <v>96</v>
      </c>
      <c r="G26" s="190">
        <f>SUM(G13:G25)+G9</f>
        <v>0</v>
      </c>
      <c r="H26" s="190">
        <f>SUM(H13:H25)+H9</f>
        <v>0</v>
      </c>
      <c r="I26" s="191">
        <f>SUM(I12:I25)</f>
        <v>907</v>
      </c>
      <c r="J26" s="12" t="s">
        <v>0</v>
      </c>
      <c r="K26" s="192"/>
      <c r="L26" s="173"/>
    </row>
    <row r="27" spans="1:12" s="179" customFormat="1" ht="8.4499999999999993" customHeight="1">
      <c r="B27" s="193"/>
      <c r="C27" s="193"/>
      <c r="D27" s="193"/>
      <c r="E27" s="193"/>
      <c r="G27" s="177"/>
      <c r="H27" s="177"/>
      <c r="I27" s="177"/>
      <c r="J27" s="12" t="s">
        <v>0</v>
      </c>
      <c r="K27" s="12"/>
      <c r="L27" s="194"/>
    </row>
    <row r="28" spans="1:12" s="179" customFormat="1" ht="14.25" customHeight="1">
      <c r="B28" s="193"/>
      <c r="C28" s="193"/>
      <c r="D28" s="193"/>
      <c r="E28" s="193"/>
      <c r="F28" s="189" t="s">
        <v>97</v>
      </c>
      <c r="G28" s="189">
        <f>+G26</f>
        <v>0</v>
      </c>
      <c r="H28" s="189">
        <f>+H26</f>
        <v>0</v>
      </c>
      <c r="I28" s="195">
        <f>+I9+I26</f>
        <v>945</v>
      </c>
      <c r="J28" s="12" t="s">
        <v>18</v>
      </c>
      <c r="K28" s="12"/>
      <c r="L28" s="194"/>
    </row>
    <row r="29" spans="1:12" s="179" customFormat="1" ht="18.75" customHeight="1">
      <c r="A29" s="196"/>
      <c r="B29" s="197"/>
      <c r="C29" s="197"/>
      <c r="D29" s="197"/>
      <c r="E29" s="197"/>
      <c r="F29" s="197"/>
      <c r="G29" s="198"/>
      <c r="H29" s="198"/>
      <c r="I29" s="198"/>
      <c r="K29" s="199"/>
      <c r="L29" s="194"/>
    </row>
    <row r="30" spans="1:12" ht="36" customHeight="1">
      <c r="A30" s="576"/>
      <c r="B30" s="576"/>
      <c r="C30" s="576"/>
      <c r="D30" s="576"/>
      <c r="E30" s="576"/>
      <c r="F30" s="576"/>
      <c r="G30" s="576"/>
      <c r="H30" s="576"/>
      <c r="I30" s="576"/>
      <c r="J30" s="576"/>
    </row>
    <row r="31" spans="1:12" ht="35.25" customHeight="1">
      <c r="A31" s="577"/>
      <c r="B31" s="577"/>
      <c r="C31" s="577"/>
      <c r="D31" s="577"/>
      <c r="E31" s="577"/>
      <c r="F31" s="577"/>
      <c r="G31" s="577"/>
      <c r="H31" s="577"/>
      <c r="I31" s="577"/>
    </row>
  </sheetData>
  <mergeCells count="18">
    <mergeCell ref="A7:I7"/>
    <mergeCell ref="A1:I1"/>
    <mergeCell ref="A2:I2"/>
    <mergeCell ref="A3:I3"/>
    <mergeCell ref="A4:I4"/>
    <mergeCell ref="A5:I5"/>
    <mergeCell ref="A31:I31"/>
    <mergeCell ref="A9:F9"/>
    <mergeCell ref="A10:I10"/>
    <mergeCell ref="A12:F12"/>
    <mergeCell ref="A14:F14"/>
    <mergeCell ref="A16:F16"/>
    <mergeCell ref="A17:F17"/>
    <mergeCell ref="A19:F19"/>
    <mergeCell ref="A21:F21"/>
    <mergeCell ref="A23:F23"/>
    <mergeCell ref="A25:F25"/>
    <mergeCell ref="A30:J30"/>
  </mergeCells>
  <printOptions horizontalCentered="1" verticalCentered="1"/>
  <pageMargins left="0.5" right="0.5" top="0.85" bottom="0.75" header="0.5" footer="0.5"/>
  <pageSetup scale="85" orientation="landscape" r:id="rId1"/>
  <headerFooter alignWithMargins="0">
    <oddFooter>&amp;C&amp;"Times New Roman,Regular"&amp;11Exhibit E - Justification for Base Adjustments</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P34"/>
  <sheetViews>
    <sheetView showGridLines="0" showOutlineSymbols="0" view="pageBreakPreview" zoomScale="75" zoomScaleNormal="75" zoomScaleSheetLayoutView="75" workbookViewId="0">
      <selection activeCell="H21" sqref="H21"/>
    </sheetView>
  </sheetViews>
  <sheetFormatPr defaultColWidth="8.88671875" defaultRowHeight="15.75"/>
  <cols>
    <col min="1" max="1" width="27.77734375" style="35" customWidth="1"/>
    <col min="2" max="2" width="7.5546875" style="35" bestFit="1" customWidth="1"/>
    <col min="3" max="3" width="6.77734375" style="35" customWidth="1"/>
    <col min="4" max="4" width="10.88671875" style="35" bestFit="1" customWidth="1"/>
    <col min="5" max="5" width="5.77734375" style="35" customWidth="1"/>
    <col min="6" max="6" width="5.6640625" style="35" customWidth="1"/>
    <col min="7" max="7" width="7.77734375" style="35" customWidth="1"/>
    <col min="8" max="8" width="5.5546875" style="35" customWidth="1"/>
    <col min="9" max="9" width="5.6640625" style="35" customWidth="1"/>
    <col min="10" max="10" width="7.77734375" style="35" customWidth="1"/>
    <col min="11" max="11" width="8.77734375" style="35" customWidth="1"/>
    <col min="12" max="12" width="10" style="35" customWidth="1"/>
    <col min="13" max="13" width="7.5546875" style="35" bestFit="1" customWidth="1"/>
    <col min="14" max="14" width="6.77734375" style="35" customWidth="1"/>
    <col min="15" max="15" width="10.88671875" style="35" bestFit="1" customWidth="1"/>
    <col min="16" max="16" width="1" style="229" customWidth="1"/>
    <col min="17" max="16384" width="8.88671875" style="35"/>
  </cols>
  <sheetData>
    <row r="1" spans="1:16" ht="20.25">
      <c r="A1" s="534" t="s">
        <v>154</v>
      </c>
      <c r="B1" s="535"/>
      <c r="C1" s="535"/>
      <c r="D1" s="535"/>
      <c r="E1" s="535"/>
      <c r="F1" s="535"/>
      <c r="G1" s="535"/>
      <c r="H1" s="535"/>
      <c r="I1" s="535"/>
      <c r="J1" s="535"/>
      <c r="K1" s="535"/>
      <c r="L1" s="535"/>
      <c r="M1" s="535"/>
      <c r="N1" s="535"/>
      <c r="O1" s="535"/>
      <c r="P1" s="201" t="s">
        <v>0</v>
      </c>
    </row>
    <row r="2" spans="1:16" ht="16.5" customHeight="1">
      <c r="A2" s="594"/>
      <c r="B2" s="594"/>
      <c r="C2" s="594"/>
      <c r="D2" s="594"/>
      <c r="E2" s="594"/>
      <c r="F2" s="594"/>
      <c r="G2" s="594"/>
      <c r="H2" s="594"/>
      <c r="I2" s="594"/>
      <c r="J2" s="594"/>
      <c r="K2" s="594"/>
      <c r="L2" s="594"/>
      <c r="M2" s="594"/>
      <c r="N2" s="594"/>
      <c r="O2" s="594"/>
      <c r="P2" s="201" t="s">
        <v>0</v>
      </c>
    </row>
    <row r="3" spans="1:16" ht="16.5" customHeight="1">
      <c r="A3" s="611" t="s">
        <v>133</v>
      </c>
      <c r="B3" s="612"/>
      <c r="C3" s="612"/>
      <c r="D3" s="612"/>
      <c r="E3" s="612"/>
      <c r="F3" s="612"/>
      <c r="G3" s="612"/>
      <c r="H3" s="612"/>
      <c r="I3" s="612"/>
      <c r="J3" s="612"/>
      <c r="K3" s="612"/>
      <c r="L3" s="612"/>
      <c r="M3" s="612"/>
      <c r="N3" s="612"/>
      <c r="O3" s="612"/>
      <c r="P3" s="201" t="s">
        <v>0</v>
      </c>
    </row>
    <row r="4" spans="1:16" ht="16.5" customHeight="1">
      <c r="A4" s="613" t="str">
        <f>+'B. Summary of Requirements '!A5</f>
        <v>United States Parole Commission</v>
      </c>
      <c r="B4" s="614"/>
      <c r="C4" s="614"/>
      <c r="D4" s="614"/>
      <c r="E4" s="614"/>
      <c r="F4" s="614"/>
      <c r="G4" s="614"/>
      <c r="H4" s="614"/>
      <c r="I4" s="614"/>
      <c r="J4" s="614"/>
      <c r="K4" s="614"/>
      <c r="L4" s="614"/>
      <c r="M4" s="614"/>
      <c r="N4" s="614"/>
      <c r="O4" s="614"/>
      <c r="P4" s="201" t="s">
        <v>0</v>
      </c>
    </row>
    <row r="5" spans="1:16" ht="16.5" customHeight="1">
      <c r="A5" s="613" t="str">
        <f>+'B. Summary of Requirements '!A6</f>
        <v>Salaries and Expenses</v>
      </c>
      <c r="B5" s="612"/>
      <c r="C5" s="612"/>
      <c r="D5" s="612"/>
      <c r="E5" s="612"/>
      <c r="F5" s="612"/>
      <c r="G5" s="612"/>
      <c r="H5" s="612"/>
      <c r="I5" s="612"/>
      <c r="J5" s="612"/>
      <c r="K5" s="612"/>
      <c r="L5" s="612"/>
      <c r="M5" s="612"/>
      <c r="N5" s="612"/>
      <c r="O5" s="612"/>
      <c r="P5" s="201" t="s">
        <v>0</v>
      </c>
    </row>
    <row r="6" spans="1:16" ht="16.5" customHeight="1">
      <c r="A6" s="615" t="s">
        <v>99</v>
      </c>
      <c r="B6" s="614"/>
      <c r="C6" s="614"/>
      <c r="D6" s="614"/>
      <c r="E6" s="614"/>
      <c r="F6" s="614"/>
      <c r="G6" s="614"/>
      <c r="H6" s="614"/>
      <c r="I6" s="614"/>
      <c r="J6" s="614"/>
      <c r="K6" s="614"/>
      <c r="L6" s="614"/>
      <c r="M6" s="614"/>
      <c r="N6" s="614"/>
      <c r="O6" s="614"/>
      <c r="P6" s="201" t="s">
        <v>0</v>
      </c>
    </row>
    <row r="7" spans="1:16" ht="16.5" customHeight="1">
      <c r="A7" s="594"/>
      <c r="B7" s="594"/>
      <c r="C7" s="594"/>
      <c r="D7" s="594"/>
      <c r="E7" s="594"/>
      <c r="F7" s="594"/>
      <c r="G7" s="594"/>
      <c r="H7" s="594"/>
      <c r="I7" s="594"/>
      <c r="J7" s="594"/>
      <c r="K7" s="594"/>
      <c r="L7" s="594"/>
      <c r="M7" s="594"/>
      <c r="N7" s="594"/>
      <c r="O7" s="594"/>
      <c r="P7" s="201" t="s">
        <v>0</v>
      </c>
    </row>
    <row r="8" spans="1:16" ht="16.5" customHeight="1">
      <c r="A8" s="595"/>
      <c r="B8" s="595"/>
      <c r="C8" s="595"/>
      <c r="D8" s="595"/>
      <c r="E8" s="595"/>
      <c r="F8" s="595"/>
      <c r="G8" s="595"/>
      <c r="H8" s="595"/>
      <c r="I8" s="595"/>
      <c r="J8" s="595"/>
      <c r="K8" s="595"/>
      <c r="L8" s="595"/>
      <c r="M8" s="595"/>
      <c r="N8" s="595"/>
      <c r="O8" s="595"/>
      <c r="P8" s="201" t="s">
        <v>0</v>
      </c>
    </row>
    <row r="9" spans="1:16" ht="16.5" customHeight="1">
      <c r="A9" s="596" t="s">
        <v>29</v>
      </c>
      <c r="B9" s="599" t="s">
        <v>211</v>
      </c>
      <c r="C9" s="452"/>
      <c r="D9" s="455"/>
      <c r="E9" s="603" t="s">
        <v>212</v>
      </c>
      <c r="F9" s="604"/>
      <c r="G9" s="605"/>
      <c r="H9" s="599" t="s">
        <v>17</v>
      </c>
      <c r="I9" s="452"/>
      <c r="J9" s="452"/>
      <c r="K9" s="609" t="s">
        <v>136</v>
      </c>
      <c r="L9" s="609" t="s">
        <v>137</v>
      </c>
      <c r="M9" s="599" t="s">
        <v>134</v>
      </c>
      <c r="N9" s="452"/>
      <c r="O9" s="455"/>
      <c r="P9" s="201" t="s">
        <v>0</v>
      </c>
    </row>
    <row r="10" spans="1:16" ht="16.5" customHeight="1">
      <c r="A10" s="597"/>
      <c r="B10" s="600"/>
      <c r="C10" s="601"/>
      <c r="D10" s="602"/>
      <c r="E10" s="606"/>
      <c r="F10" s="607"/>
      <c r="G10" s="608"/>
      <c r="H10" s="600"/>
      <c r="I10" s="601"/>
      <c r="J10" s="601"/>
      <c r="K10" s="610"/>
      <c r="L10" s="610"/>
      <c r="M10" s="600"/>
      <c r="N10" s="601"/>
      <c r="O10" s="602"/>
      <c r="P10" s="201" t="s">
        <v>0</v>
      </c>
    </row>
    <row r="11" spans="1:16" ht="16.5" customHeight="1" thickBot="1">
      <c r="A11" s="598"/>
      <c r="B11" s="202" t="s">
        <v>113</v>
      </c>
      <c r="C11" s="203" t="s">
        <v>33</v>
      </c>
      <c r="D11" s="203" t="s">
        <v>115</v>
      </c>
      <c r="E11" s="202" t="s">
        <v>113</v>
      </c>
      <c r="F11" s="203" t="s">
        <v>33</v>
      </c>
      <c r="G11" s="203" t="s">
        <v>115</v>
      </c>
      <c r="H11" s="202" t="s">
        <v>113</v>
      </c>
      <c r="I11" s="203" t="s">
        <v>33</v>
      </c>
      <c r="J11" s="203" t="s">
        <v>115</v>
      </c>
      <c r="K11" s="204" t="s">
        <v>115</v>
      </c>
      <c r="L11" s="205" t="s">
        <v>115</v>
      </c>
      <c r="M11" s="202" t="s">
        <v>113</v>
      </c>
      <c r="N11" s="203" t="s">
        <v>33</v>
      </c>
      <c r="O11" s="206" t="s">
        <v>115</v>
      </c>
      <c r="P11" s="201" t="s">
        <v>0</v>
      </c>
    </row>
    <row r="12" spans="1:16" ht="16.5" customHeight="1">
      <c r="A12" s="207" t="s">
        <v>193</v>
      </c>
      <c r="B12" s="208">
        <v>85</v>
      </c>
      <c r="C12" s="209">
        <v>87</v>
      </c>
      <c r="D12" s="209">
        <v>12833</v>
      </c>
      <c r="E12" s="208">
        <v>0</v>
      </c>
      <c r="F12" s="209">
        <v>0</v>
      </c>
      <c r="G12" s="209">
        <v>0</v>
      </c>
      <c r="H12" s="208">
        <v>0</v>
      </c>
      <c r="I12" s="209">
        <v>0</v>
      </c>
      <c r="J12" s="209">
        <v>0</v>
      </c>
      <c r="K12" s="210"/>
      <c r="L12" s="209"/>
      <c r="M12" s="208">
        <f>B12+E12+H12</f>
        <v>85</v>
      </c>
      <c r="N12" s="209">
        <f>C12+F12+I12</f>
        <v>87</v>
      </c>
      <c r="O12" s="211">
        <f>D12+G12+J12+K12+L12</f>
        <v>12833</v>
      </c>
      <c r="P12" s="201" t="s">
        <v>0</v>
      </c>
    </row>
    <row r="13" spans="1:16" ht="16.5" customHeight="1">
      <c r="A13" s="212" t="s">
        <v>121</v>
      </c>
      <c r="B13" s="213">
        <f t="shared" ref="B13:O13" si="0">SUM(B12:B12)</f>
        <v>85</v>
      </c>
      <c r="C13" s="214">
        <f t="shared" si="0"/>
        <v>87</v>
      </c>
      <c r="D13" s="215">
        <f t="shared" si="0"/>
        <v>12833</v>
      </c>
      <c r="E13" s="213">
        <f t="shared" si="0"/>
        <v>0</v>
      </c>
      <c r="F13" s="214">
        <f t="shared" si="0"/>
        <v>0</v>
      </c>
      <c r="G13" s="215">
        <f t="shared" si="0"/>
        <v>0</v>
      </c>
      <c r="H13" s="213">
        <f t="shared" si="0"/>
        <v>0</v>
      </c>
      <c r="I13" s="214">
        <f t="shared" si="0"/>
        <v>0</v>
      </c>
      <c r="J13" s="215">
        <f t="shared" si="0"/>
        <v>0</v>
      </c>
      <c r="K13" s="216">
        <f t="shared" si="0"/>
        <v>0</v>
      </c>
      <c r="L13" s="215">
        <f t="shared" si="0"/>
        <v>0</v>
      </c>
      <c r="M13" s="213">
        <f t="shared" si="0"/>
        <v>85</v>
      </c>
      <c r="N13" s="214">
        <f t="shared" si="0"/>
        <v>87</v>
      </c>
      <c r="O13" s="217">
        <f t="shared" si="0"/>
        <v>12833</v>
      </c>
      <c r="P13" s="201" t="s">
        <v>0</v>
      </c>
    </row>
    <row r="14" spans="1:16" ht="16.5" customHeight="1">
      <c r="A14" s="218" t="s">
        <v>103</v>
      </c>
      <c r="B14" s="219"/>
      <c r="C14" s="220">
        <f>C13</f>
        <v>87</v>
      </c>
      <c r="D14" s="221"/>
      <c r="E14" s="219"/>
      <c r="F14" s="220">
        <f>F13</f>
        <v>0</v>
      </c>
      <c r="G14" s="221"/>
      <c r="H14" s="219"/>
      <c r="I14" s="220">
        <f>I13</f>
        <v>0</v>
      </c>
      <c r="J14" s="221"/>
      <c r="K14" s="222"/>
      <c r="L14" s="221"/>
      <c r="M14" s="219"/>
      <c r="N14" s="220">
        <f>N13</f>
        <v>87</v>
      </c>
      <c r="O14" s="223"/>
      <c r="P14" s="201" t="s">
        <v>0</v>
      </c>
    </row>
    <row r="15" spans="1:16" ht="16.5" customHeight="1">
      <c r="B15" s="224"/>
      <c r="C15" s="224"/>
      <c r="D15" s="224"/>
      <c r="E15" s="224"/>
      <c r="F15" s="224"/>
      <c r="G15" s="224"/>
      <c r="H15" s="224"/>
      <c r="I15" s="224"/>
      <c r="J15" s="224"/>
      <c r="K15" s="224"/>
      <c r="L15" s="224"/>
      <c r="M15" s="224"/>
      <c r="N15" s="224"/>
      <c r="O15" s="224"/>
      <c r="P15" s="12" t="s">
        <v>18</v>
      </c>
    </row>
    <row r="16" spans="1:16" ht="16.5" customHeight="1">
      <c r="A16" s="224"/>
      <c r="C16" s="224"/>
      <c r="D16" s="224"/>
      <c r="E16" s="224"/>
      <c r="F16" s="224"/>
      <c r="G16" s="224"/>
      <c r="H16" s="224"/>
      <c r="I16" s="224"/>
      <c r="J16" s="224"/>
      <c r="K16" s="224"/>
      <c r="L16" s="224"/>
      <c r="M16" s="224"/>
      <c r="N16" s="224"/>
      <c r="O16" s="224"/>
      <c r="P16" s="35"/>
    </row>
    <row r="17" spans="1:16" ht="16.5" customHeight="1">
      <c r="A17" s="224"/>
      <c r="C17" s="224"/>
      <c r="D17" s="224"/>
      <c r="E17" s="224"/>
      <c r="F17" s="224"/>
      <c r="G17" s="224"/>
      <c r="H17" s="224"/>
      <c r="I17" s="224"/>
      <c r="J17" s="224"/>
      <c r="K17" s="224"/>
      <c r="L17" s="224"/>
      <c r="M17" s="224"/>
      <c r="N17" s="224"/>
      <c r="O17" s="224"/>
      <c r="P17" s="35"/>
    </row>
    <row r="18" spans="1:16" ht="16.5" customHeight="1">
      <c r="A18" s="224"/>
      <c r="C18" s="224"/>
      <c r="D18" s="224"/>
      <c r="E18" s="224"/>
      <c r="F18" s="224"/>
      <c r="G18" s="224"/>
      <c r="H18" s="224"/>
      <c r="I18" s="224"/>
      <c r="J18" s="224"/>
      <c r="K18" s="224"/>
      <c r="L18" s="224"/>
      <c r="M18" s="224"/>
      <c r="N18" s="224"/>
      <c r="O18" s="224"/>
      <c r="P18" s="35"/>
    </row>
    <row r="19" spans="1:16" ht="16.5" customHeight="1">
      <c r="A19" s="224"/>
      <c r="C19" s="224"/>
      <c r="D19" s="224"/>
      <c r="E19" s="224"/>
      <c r="F19" s="224"/>
      <c r="G19" s="224"/>
      <c r="H19" s="224"/>
      <c r="I19" s="224"/>
      <c r="J19" s="224"/>
      <c r="K19" s="224"/>
      <c r="L19" s="224"/>
      <c r="M19" s="224"/>
      <c r="N19" s="224"/>
      <c r="O19" s="224"/>
      <c r="P19" s="35"/>
    </row>
    <row r="20" spans="1:16" ht="16.5" customHeight="1">
      <c r="A20" s="224"/>
      <c r="B20" s="225"/>
      <c r="C20" s="225"/>
      <c r="D20" s="225"/>
      <c r="E20" s="225"/>
      <c r="F20" s="225"/>
      <c r="G20" s="225"/>
      <c r="H20" s="225"/>
      <c r="I20" s="225"/>
      <c r="J20" s="225"/>
      <c r="K20" s="225"/>
      <c r="L20" s="225"/>
      <c r="M20" s="224"/>
      <c r="N20" s="224"/>
      <c r="O20" s="224"/>
      <c r="P20" s="35"/>
    </row>
    <row r="21" spans="1:16" ht="16.5" customHeight="1">
      <c r="A21" s="226"/>
      <c r="B21" s="224"/>
      <c r="C21" s="224"/>
      <c r="D21" s="224"/>
      <c r="E21" s="224"/>
      <c r="F21" s="224"/>
      <c r="G21" s="224"/>
      <c r="H21" s="224"/>
      <c r="I21" s="224"/>
      <c r="J21" s="224"/>
      <c r="K21" s="224"/>
      <c r="L21" s="224"/>
      <c r="M21" s="224"/>
      <c r="N21" s="224"/>
      <c r="O21" s="224"/>
      <c r="P21" s="35"/>
    </row>
    <row r="22" spans="1:16" ht="16.5" customHeight="1">
      <c r="A22" s="227"/>
      <c r="B22" s="227"/>
      <c r="C22" s="227"/>
      <c r="D22" s="227"/>
      <c r="E22" s="227"/>
      <c r="F22" s="227"/>
      <c r="G22" s="227"/>
      <c r="H22" s="224"/>
      <c r="I22" s="224"/>
      <c r="J22" s="224"/>
      <c r="K22" s="224"/>
      <c r="L22" s="224"/>
      <c r="M22" s="224"/>
      <c r="N22" s="224"/>
      <c r="O22" s="224"/>
      <c r="P22" s="35"/>
    </row>
    <row r="23" spans="1:16" ht="16.5" customHeight="1">
      <c r="A23" s="588"/>
      <c r="B23" s="589"/>
      <c r="C23" s="589"/>
      <c r="D23" s="589"/>
      <c r="E23" s="589"/>
      <c r="F23" s="589"/>
      <c r="G23" s="589"/>
      <c r="H23" s="589"/>
      <c r="I23" s="589"/>
      <c r="J23" s="589"/>
      <c r="K23" s="589"/>
      <c r="L23" s="589"/>
      <c r="M23" s="589"/>
      <c r="N23" s="589"/>
      <c r="O23" s="589"/>
      <c r="P23" s="228"/>
    </row>
    <row r="24" spans="1:16" ht="16.5" customHeight="1">
      <c r="A24" s="590"/>
      <c r="B24" s="590"/>
      <c r="C24" s="590"/>
      <c r="D24" s="590"/>
      <c r="E24" s="590"/>
      <c r="F24" s="590"/>
      <c r="G24" s="590"/>
      <c r="H24" s="590"/>
      <c r="I24" s="590"/>
      <c r="J24" s="590"/>
      <c r="K24" s="590"/>
      <c r="L24" s="590"/>
      <c r="M24" s="590"/>
      <c r="N24" s="590"/>
      <c r="O24" s="590"/>
    </row>
    <row r="25" spans="1:16" ht="16.5" customHeight="1">
      <c r="A25" s="591"/>
      <c r="B25" s="592"/>
      <c r="C25" s="592"/>
      <c r="D25" s="592"/>
      <c r="E25" s="592"/>
      <c r="F25" s="592"/>
      <c r="G25" s="592"/>
      <c r="H25" s="592"/>
      <c r="I25" s="592"/>
      <c r="J25" s="592"/>
      <c r="K25" s="592"/>
      <c r="L25" s="592"/>
      <c r="M25" s="592"/>
      <c r="N25" s="592"/>
      <c r="O25" s="592"/>
    </row>
    <row r="26" spans="1:16" ht="16.5" customHeight="1">
      <c r="A26" s="230"/>
      <c r="B26" s="231"/>
      <c r="C26" s="231"/>
      <c r="D26" s="231"/>
      <c r="E26" s="231"/>
      <c r="F26" s="231"/>
      <c r="G26" s="231"/>
      <c r="H26" s="231"/>
      <c r="I26" s="231"/>
      <c r="J26" s="231"/>
      <c r="K26" s="231"/>
      <c r="L26" s="231"/>
      <c r="M26" s="231"/>
      <c r="N26" s="231"/>
      <c r="O26" s="231"/>
    </row>
    <row r="27" spans="1:16" ht="35.25" customHeight="1">
      <c r="A27" s="593"/>
      <c r="B27" s="591"/>
      <c r="C27" s="591"/>
      <c r="D27" s="591"/>
      <c r="E27" s="591"/>
      <c r="F27" s="591"/>
      <c r="G27" s="591"/>
      <c r="H27" s="591"/>
      <c r="I27" s="591"/>
      <c r="J27" s="591"/>
      <c r="K27" s="591"/>
      <c r="L27" s="591"/>
      <c r="M27" s="591"/>
      <c r="N27" s="591"/>
      <c r="O27" s="591"/>
    </row>
    <row r="28" spans="1:16" ht="35.25" customHeight="1">
      <c r="A28" s="591"/>
      <c r="B28" s="591"/>
      <c r="C28" s="591"/>
      <c r="D28" s="591"/>
      <c r="E28" s="591"/>
      <c r="F28" s="591"/>
      <c r="G28" s="591"/>
      <c r="H28" s="591"/>
      <c r="I28" s="591"/>
      <c r="J28" s="591"/>
      <c r="K28" s="591"/>
      <c r="L28" s="591"/>
      <c r="M28" s="591"/>
      <c r="N28" s="591"/>
      <c r="O28" s="591"/>
    </row>
    <row r="29" spans="1:16" ht="16.5" customHeight="1">
      <c r="A29" s="591"/>
      <c r="B29" s="592"/>
      <c r="C29" s="592"/>
      <c r="D29" s="592"/>
      <c r="E29" s="592"/>
      <c r="F29" s="592"/>
      <c r="G29" s="592"/>
      <c r="H29" s="592"/>
      <c r="I29" s="592"/>
      <c r="J29" s="592"/>
      <c r="K29" s="592"/>
      <c r="L29" s="592"/>
      <c r="M29" s="592"/>
      <c r="N29" s="592"/>
      <c r="O29" s="592"/>
    </row>
    <row r="30" spans="1:16" ht="16.5" customHeight="1">
      <c r="A30" s="232"/>
      <c r="B30" s="228"/>
      <c r="C30" s="228"/>
      <c r="D30" s="228"/>
      <c r="E30" s="228"/>
      <c r="F30" s="228"/>
      <c r="G30" s="228"/>
      <c r="H30" s="228"/>
      <c r="I30" s="228"/>
      <c r="J30" s="228"/>
      <c r="K30" s="228"/>
      <c r="L30" s="228"/>
      <c r="M30" s="228"/>
      <c r="N30" s="228"/>
      <c r="O30" s="228"/>
    </row>
    <row r="31" spans="1:16" ht="16.5" customHeight="1"/>
    <row r="32" spans="1:16" ht="16.5" customHeight="1"/>
    <row r="33" ht="16.5" customHeight="1"/>
    <row r="34" ht="16.5" customHeight="1"/>
  </sheetData>
  <mergeCells count="21">
    <mergeCell ref="A6:O6"/>
    <mergeCell ref="A1:O1"/>
    <mergeCell ref="A2:O2"/>
    <mergeCell ref="A3:O3"/>
    <mergeCell ref="A4:O4"/>
    <mergeCell ref="A5:O5"/>
    <mergeCell ref="A29:O29"/>
    <mergeCell ref="A7:O7"/>
    <mergeCell ref="A8:O8"/>
    <mergeCell ref="A9:A11"/>
    <mergeCell ref="B9:D10"/>
    <mergeCell ref="E9:G10"/>
    <mergeCell ref="H9:J10"/>
    <mergeCell ref="K9:K10"/>
    <mergeCell ref="L9:L10"/>
    <mergeCell ref="M9:O10"/>
    <mergeCell ref="A23:O23"/>
    <mergeCell ref="A24:O24"/>
    <mergeCell ref="A25:O25"/>
    <mergeCell ref="A27:O27"/>
    <mergeCell ref="A28:O28"/>
  </mergeCells>
  <printOptions horizontalCentered="1"/>
  <pageMargins left="0.5" right="0.5" top="1" bottom="0.55000000000000004" header="0" footer="0.5"/>
  <pageSetup scale="79" firstPageNumber="2" orientation="landscape" useFirstPageNumber="1" r:id="rId1"/>
  <headerFooter alignWithMargins="0">
    <oddFooter>&amp;C&amp;"Times New Roman,Regular"Exhibit F - Crosswalk of 2011 Availability</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U24"/>
  <sheetViews>
    <sheetView view="pageBreakPreview" zoomScale="75" zoomScaleNormal="100" zoomScaleSheetLayoutView="75" workbookViewId="0">
      <selection activeCell="A21" sqref="A21:R21"/>
    </sheetView>
  </sheetViews>
  <sheetFormatPr defaultColWidth="8.77734375" defaultRowHeight="15.75"/>
  <cols>
    <col min="1" max="1" width="35.21875" style="11" customWidth="1"/>
    <col min="2" max="7" width="8.77734375" style="11"/>
    <col min="8" max="8" width="8.88671875" style="11" hidden="1" customWidth="1"/>
    <col min="9" max="9" width="8.88671875" style="236" hidden="1" customWidth="1"/>
    <col min="10" max="10" width="8.88671875" style="11" hidden="1" customWidth="1"/>
    <col min="11" max="13" width="8.77734375" style="11"/>
    <col min="14" max="14" width="9.44140625" style="35" customWidth="1"/>
    <col min="15" max="15" width="10" style="35" customWidth="1"/>
    <col min="16" max="16384" width="8.77734375" style="11"/>
  </cols>
  <sheetData>
    <row r="1" spans="1:21" ht="20.25">
      <c r="A1" s="534" t="s">
        <v>188</v>
      </c>
      <c r="B1" s="535"/>
      <c r="C1" s="535"/>
      <c r="D1" s="535"/>
      <c r="E1" s="535"/>
      <c r="F1" s="535"/>
      <c r="G1" s="535"/>
      <c r="H1" s="535"/>
      <c r="I1" s="535"/>
      <c r="J1" s="535"/>
      <c r="K1" s="535"/>
      <c r="L1" s="535"/>
      <c r="M1" s="535"/>
      <c r="N1" s="535"/>
      <c r="O1" s="535"/>
      <c r="P1" s="535"/>
      <c r="Q1" s="535"/>
      <c r="R1" s="535"/>
      <c r="S1" s="201" t="s">
        <v>0</v>
      </c>
      <c r="T1" s="35"/>
    </row>
    <row r="2" spans="1:21">
      <c r="A2" s="594"/>
      <c r="B2" s="594"/>
      <c r="C2" s="594"/>
      <c r="D2" s="594"/>
      <c r="E2" s="594"/>
      <c r="F2" s="594"/>
      <c r="G2" s="594"/>
      <c r="H2" s="594"/>
      <c r="I2" s="594"/>
      <c r="J2" s="594"/>
      <c r="K2" s="594"/>
      <c r="L2" s="594"/>
      <c r="M2" s="594"/>
      <c r="N2" s="594"/>
      <c r="O2" s="594"/>
      <c r="P2" s="594"/>
      <c r="Q2" s="594"/>
      <c r="R2" s="594"/>
      <c r="S2" s="201" t="s">
        <v>0</v>
      </c>
      <c r="T2" s="35"/>
    </row>
    <row r="3" spans="1:21" ht="18.75">
      <c r="A3" s="611" t="s">
        <v>156</v>
      </c>
      <c r="B3" s="612"/>
      <c r="C3" s="612"/>
      <c r="D3" s="612"/>
      <c r="E3" s="612"/>
      <c r="F3" s="612"/>
      <c r="G3" s="612"/>
      <c r="H3" s="612"/>
      <c r="I3" s="612"/>
      <c r="J3" s="612"/>
      <c r="K3" s="612"/>
      <c r="L3" s="612"/>
      <c r="M3" s="612"/>
      <c r="N3" s="612"/>
      <c r="O3" s="612"/>
      <c r="P3" s="612"/>
      <c r="Q3" s="612"/>
      <c r="R3" s="612"/>
      <c r="S3" s="201" t="s">
        <v>0</v>
      </c>
      <c r="T3" s="35"/>
    </row>
    <row r="4" spans="1:21" ht="16.5">
      <c r="A4" s="613" t="str">
        <f>+'B. Summary of Requirements '!A5</f>
        <v>United States Parole Commission</v>
      </c>
      <c r="B4" s="614"/>
      <c r="C4" s="614"/>
      <c r="D4" s="614"/>
      <c r="E4" s="614"/>
      <c r="F4" s="614"/>
      <c r="G4" s="614"/>
      <c r="H4" s="614"/>
      <c r="I4" s="614"/>
      <c r="J4" s="614"/>
      <c r="K4" s="614"/>
      <c r="L4" s="614"/>
      <c r="M4" s="614"/>
      <c r="N4" s="614"/>
      <c r="O4" s="614"/>
      <c r="P4" s="614"/>
      <c r="Q4" s="614"/>
      <c r="R4" s="614"/>
      <c r="S4" s="201" t="s">
        <v>0</v>
      </c>
      <c r="T4" s="35"/>
    </row>
    <row r="5" spans="1:21" ht="16.5">
      <c r="A5" s="613" t="str">
        <f>+'B. Summary of Requirements '!A6</f>
        <v>Salaries and Expenses</v>
      </c>
      <c r="B5" s="612"/>
      <c r="C5" s="612"/>
      <c r="D5" s="612"/>
      <c r="E5" s="612"/>
      <c r="F5" s="612"/>
      <c r="G5" s="612"/>
      <c r="H5" s="612"/>
      <c r="I5" s="612"/>
      <c r="J5" s="612"/>
      <c r="K5" s="612"/>
      <c r="L5" s="612"/>
      <c r="M5" s="612"/>
      <c r="N5" s="612"/>
      <c r="O5" s="612"/>
      <c r="P5" s="612"/>
      <c r="Q5" s="612"/>
      <c r="R5" s="612"/>
      <c r="S5" s="201" t="s">
        <v>0</v>
      </c>
      <c r="T5" s="35"/>
    </row>
    <row r="6" spans="1:21">
      <c r="A6" s="615" t="s">
        <v>99</v>
      </c>
      <c r="B6" s="614"/>
      <c r="C6" s="614"/>
      <c r="D6" s="614"/>
      <c r="E6" s="614"/>
      <c r="F6" s="614"/>
      <c r="G6" s="614"/>
      <c r="H6" s="614"/>
      <c r="I6" s="614"/>
      <c r="J6" s="614"/>
      <c r="K6" s="614"/>
      <c r="L6" s="614"/>
      <c r="M6" s="614"/>
      <c r="N6" s="614"/>
      <c r="O6" s="614"/>
      <c r="P6" s="614"/>
      <c r="Q6" s="614"/>
      <c r="R6" s="614"/>
      <c r="S6" s="201" t="s">
        <v>0</v>
      </c>
      <c r="T6" s="35"/>
    </row>
    <row r="7" spans="1:21">
      <c r="A7" s="594"/>
      <c r="B7" s="594"/>
      <c r="C7" s="594"/>
      <c r="D7" s="594"/>
      <c r="E7" s="594"/>
      <c r="F7" s="594"/>
      <c r="G7" s="594"/>
      <c r="H7" s="594"/>
      <c r="I7" s="594"/>
      <c r="J7" s="594"/>
      <c r="K7" s="594"/>
      <c r="L7" s="594"/>
      <c r="M7" s="594"/>
      <c r="N7" s="594"/>
      <c r="O7" s="594"/>
      <c r="P7" s="594"/>
      <c r="Q7" s="594"/>
      <c r="R7" s="594"/>
      <c r="S7" s="201" t="s">
        <v>0</v>
      </c>
      <c r="T7" s="35"/>
    </row>
    <row r="8" spans="1:21">
      <c r="A8" s="595"/>
      <c r="B8" s="595"/>
      <c r="C8" s="595"/>
      <c r="D8" s="595"/>
      <c r="E8" s="595"/>
      <c r="F8" s="595"/>
      <c r="G8" s="595"/>
      <c r="H8" s="595"/>
      <c r="I8" s="595"/>
      <c r="J8" s="595"/>
      <c r="K8" s="595"/>
      <c r="L8" s="595"/>
      <c r="M8" s="595"/>
      <c r="N8" s="595"/>
      <c r="O8" s="595"/>
      <c r="P8" s="595"/>
      <c r="Q8" s="595"/>
      <c r="R8" s="595"/>
      <c r="S8" s="201" t="s">
        <v>0</v>
      </c>
      <c r="T8" s="35"/>
    </row>
    <row r="9" spans="1:21" ht="15.75" customHeight="1">
      <c r="A9" s="596" t="s">
        <v>29</v>
      </c>
      <c r="B9" s="599" t="s">
        <v>165</v>
      </c>
      <c r="C9" s="452"/>
      <c r="D9" s="455"/>
      <c r="E9" s="603" t="s">
        <v>107</v>
      </c>
      <c r="F9" s="604"/>
      <c r="G9" s="605"/>
      <c r="H9" s="603" t="s">
        <v>108</v>
      </c>
      <c r="I9" s="604"/>
      <c r="J9" s="605"/>
      <c r="K9" s="599" t="s">
        <v>17</v>
      </c>
      <c r="L9" s="452"/>
      <c r="M9" s="455"/>
      <c r="N9" s="609" t="s">
        <v>136</v>
      </c>
      <c r="O9" s="616" t="s">
        <v>137</v>
      </c>
      <c r="P9" s="599" t="s">
        <v>155</v>
      </c>
      <c r="Q9" s="452"/>
      <c r="R9" s="455"/>
      <c r="S9" s="201" t="s">
        <v>0</v>
      </c>
      <c r="T9" s="35"/>
    </row>
    <row r="10" spans="1:21">
      <c r="A10" s="597"/>
      <c r="B10" s="600"/>
      <c r="C10" s="601"/>
      <c r="D10" s="602"/>
      <c r="E10" s="606"/>
      <c r="F10" s="607"/>
      <c r="G10" s="608"/>
      <c r="H10" s="606"/>
      <c r="I10" s="607"/>
      <c r="J10" s="608"/>
      <c r="K10" s="600"/>
      <c r="L10" s="601"/>
      <c r="M10" s="602"/>
      <c r="N10" s="610"/>
      <c r="O10" s="617"/>
      <c r="P10" s="600"/>
      <c r="Q10" s="601"/>
      <c r="R10" s="602"/>
      <c r="S10" s="201" t="s">
        <v>0</v>
      </c>
      <c r="T10" s="35"/>
    </row>
    <row r="11" spans="1:21" ht="16.5" thickBot="1">
      <c r="A11" s="598"/>
      <c r="B11" s="202" t="s">
        <v>113</v>
      </c>
      <c r="C11" s="203" t="s">
        <v>33</v>
      </c>
      <c r="D11" s="203" t="s">
        <v>115</v>
      </c>
      <c r="E11" s="202" t="s">
        <v>113</v>
      </c>
      <c r="F11" s="203" t="s">
        <v>33</v>
      </c>
      <c r="G11" s="203" t="s">
        <v>115</v>
      </c>
      <c r="H11" s="202" t="s">
        <v>113</v>
      </c>
      <c r="I11" s="203" t="s">
        <v>33</v>
      </c>
      <c r="J11" s="203" t="s">
        <v>115</v>
      </c>
      <c r="K11" s="202" t="s">
        <v>113</v>
      </c>
      <c r="L11" s="203" t="s">
        <v>33</v>
      </c>
      <c r="M11" s="203" t="s">
        <v>115</v>
      </c>
      <c r="N11" s="204" t="s">
        <v>115</v>
      </c>
      <c r="O11" s="205" t="s">
        <v>115</v>
      </c>
      <c r="P11" s="202" t="s">
        <v>113</v>
      </c>
      <c r="Q11" s="203" t="s">
        <v>33</v>
      </c>
      <c r="R11" s="206" t="s">
        <v>115</v>
      </c>
      <c r="S11" s="201" t="s">
        <v>0</v>
      </c>
      <c r="T11" s="35"/>
    </row>
    <row r="12" spans="1:21">
      <c r="A12" s="233" t="s">
        <v>203</v>
      </c>
      <c r="B12" s="208">
        <v>85</v>
      </c>
      <c r="C12" s="209">
        <v>87</v>
      </c>
      <c r="D12" s="209">
        <v>12833</v>
      </c>
      <c r="E12" s="208">
        <v>0</v>
      </c>
      <c r="F12" s="209">
        <v>0</v>
      </c>
      <c r="G12" s="209">
        <v>0</v>
      </c>
      <c r="H12" s="208"/>
      <c r="I12" s="209"/>
      <c r="J12" s="209"/>
      <c r="K12" s="208">
        <v>0</v>
      </c>
      <c r="L12" s="209">
        <v>0</v>
      </c>
      <c r="M12" s="209">
        <v>0</v>
      </c>
      <c r="N12" s="210">
        <v>0</v>
      </c>
      <c r="O12" s="209">
        <v>0</v>
      </c>
      <c r="P12" s="208">
        <f t="shared" ref="P12:Q12" si="0">B12+E12+H12+K12</f>
        <v>85</v>
      </c>
      <c r="Q12" s="209">
        <f t="shared" si="0"/>
        <v>87</v>
      </c>
      <c r="R12" s="211">
        <f>D12+G12+J12+M12+N12+O12</f>
        <v>12833</v>
      </c>
      <c r="S12" s="201" t="s">
        <v>0</v>
      </c>
      <c r="T12" s="35"/>
    </row>
    <row r="13" spans="1:21">
      <c r="A13" s="212" t="s">
        <v>121</v>
      </c>
      <c r="B13" s="213">
        <f t="shared" ref="B13:R13" si="1">SUM(B12:B12)</f>
        <v>85</v>
      </c>
      <c r="C13" s="214">
        <f t="shared" si="1"/>
        <v>87</v>
      </c>
      <c r="D13" s="215">
        <f t="shared" si="1"/>
        <v>12833</v>
      </c>
      <c r="E13" s="213">
        <f t="shared" si="1"/>
        <v>0</v>
      </c>
      <c r="F13" s="214">
        <f t="shared" si="1"/>
        <v>0</v>
      </c>
      <c r="G13" s="215">
        <f t="shared" si="1"/>
        <v>0</v>
      </c>
      <c r="H13" s="213">
        <f t="shared" si="1"/>
        <v>0</v>
      </c>
      <c r="I13" s="214">
        <f t="shared" si="1"/>
        <v>0</v>
      </c>
      <c r="J13" s="215">
        <f t="shared" si="1"/>
        <v>0</v>
      </c>
      <c r="K13" s="213">
        <f t="shared" si="1"/>
        <v>0</v>
      </c>
      <c r="L13" s="214">
        <f t="shared" si="1"/>
        <v>0</v>
      </c>
      <c r="M13" s="215">
        <f t="shared" si="1"/>
        <v>0</v>
      </c>
      <c r="N13" s="216">
        <f t="shared" si="1"/>
        <v>0</v>
      </c>
      <c r="O13" s="215">
        <f t="shared" si="1"/>
        <v>0</v>
      </c>
      <c r="P13" s="213">
        <f t="shared" si="1"/>
        <v>85</v>
      </c>
      <c r="Q13" s="214">
        <f t="shared" si="1"/>
        <v>87</v>
      </c>
      <c r="R13" s="217">
        <f t="shared" si="1"/>
        <v>12833</v>
      </c>
      <c r="S13" s="201" t="s">
        <v>0</v>
      </c>
      <c r="T13" s="35"/>
    </row>
    <row r="14" spans="1:21">
      <c r="A14" s="218" t="s">
        <v>103</v>
      </c>
      <c r="B14" s="219"/>
      <c r="C14" s="220">
        <f>C13</f>
        <v>87</v>
      </c>
      <c r="D14" s="221"/>
      <c r="E14" s="219"/>
      <c r="F14" s="220">
        <f>F13</f>
        <v>0</v>
      </c>
      <c r="G14" s="221"/>
      <c r="H14" s="219"/>
      <c r="I14" s="220" t="e">
        <f>#REF!+#REF!+#REF!</f>
        <v>#REF!</v>
      </c>
      <c r="J14" s="221"/>
      <c r="K14" s="219"/>
      <c r="L14" s="220">
        <f>L13</f>
        <v>0</v>
      </c>
      <c r="M14" s="221"/>
      <c r="N14" s="222"/>
      <c r="O14" s="221"/>
      <c r="P14" s="219"/>
      <c r="Q14" s="220">
        <f>Q13</f>
        <v>87</v>
      </c>
      <c r="R14" s="223"/>
      <c r="S14" s="12" t="s">
        <v>18</v>
      </c>
      <c r="T14" s="35"/>
    </row>
    <row r="15" spans="1:21">
      <c r="A15" s="35"/>
      <c r="B15" s="224"/>
      <c r="C15" s="224"/>
      <c r="D15" s="224"/>
      <c r="E15" s="224"/>
      <c r="F15" s="224"/>
      <c r="G15" s="224"/>
      <c r="H15" s="224"/>
      <c r="I15" s="224"/>
      <c r="J15" s="224"/>
      <c r="K15" s="224"/>
      <c r="L15" s="224"/>
      <c r="M15" s="224"/>
      <c r="N15" s="224"/>
      <c r="O15" s="224"/>
      <c r="P15" s="224"/>
      <c r="Q15" s="224"/>
      <c r="R15" s="224"/>
      <c r="S15" s="201"/>
      <c r="T15" s="35"/>
    </row>
    <row r="16" spans="1:21">
      <c r="A16" s="224"/>
      <c r="B16" s="35"/>
      <c r="C16" s="224"/>
      <c r="D16" s="224"/>
      <c r="E16" s="224"/>
      <c r="F16" s="224"/>
      <c r="G16" s="224"/>
      <c r="H16" s="224"/>
      <c r="I16" s="224"/>
      <c r="J16" s="234"/>
      <c r="K16" s="224"/>
      <c r="L16" s="224"/>
      <c r="M16" s="224"/>
      <c r="N16" s="224"/>
      <c r="O16" s="224"/>
      <c r="P16" s="224"/>
      <c r="Q16" s="224"/>
      <c r="R16" s="224"/>
      <c r="S16" s="35"/>
      <c r="T16" s="35"/>
      <c r="U16" s="35"/>
    </row>
    <row r="17" spans="1:21" s="35" customFormat="1" ht="16.5" customHeight="1">
      <c r="A17" s="590"/>
      <c r="B17" s="590"/>
      <c r="C17" s="590"/>
      <c r="D17" s="590"/>
      <c r="E17" s="590"/>
      <c r="F17" s="590"/>
      <c r="G17" s="590"/>
      <c r="H17" s="590"/>
      <c r="I17" s="590"/>
      <c r="J17" s="590"/>
      <c r="K17" s="590"/>
      <c r="L17" s="590"/>
      <c r="M17" s="590"/>
      <c r="N17" s="590"/>
      <c r="O17" s="590"/>
      <c r="P17" s="590"/>
      <c r="Q17" s="590"/>
      <c r="R17" s="590"/>
    </row>
    <row r="18" spans="1:21" s="35" customFormat="1" ht="16.5" customHeight="1">
      <c r="A18" s="591"/>
      <c r="B18" s="592"/>
      <c r="C18" s="592"/>
      <c r="D18" s="592"/>
      <c r="E18" s="592"/>
      <c r="F18" s="592"/>
      <c r="G18" s="592"/>
      <c r="H18" s="592"/>
      <c r="I18" s="592"/>
      <c r="J18" s="592"/>
      <c r="K18" s="592"/>
      <c r="L18" s="592"/>
      <c r="M18" s="592"/>
      <c r="N18" s="592"/>
      <c r="O18" s="592"/>
      <c r="P18" s="592"/>
      <c r="Q18" s="592"/>
      <c r="R18" s="592"/>
    </row>
    <row r="19" spans="1:21" s="35" customFormat="1" ht="16.5" customHeight="1">
      <c r="A19" s="230"/>
      <c r="B19" s="231"/>
      <c r="C19" s="231"/>
      <c r="D19" s="231"/>
      <c r="E19" s="231"/>
      <c r="F19" s="231"/>
      <c r="G19" s="231"/>
      <c r="H19" s="231"/>
      <c r="I19" s="231"/>
      <c r="J19" s="231"/>
      <c r="K19" s="231"/>
      <c r="L19" s="231"/>
      <c r="M19" s="231"/>
      <c r="N19" s="231"/>
      <c r="O19" s="231"/>
      <c r="P19" s="231"/>
      <c r="Q19" s="231"/>
      <c r="R19" s="231"/>
    </row>
    <row r="20" spans="1:21" s="35" customFormat="1" ht="16.5" customHeight="1">
      <c r="A20" s="593"/>
      <c r="B20" s="591"/>
      <c r="C20" s="591"/>
      <c r="D20" s="591"/>
      <c r="E20" s="591"/>
      <c r="F20" s="591"/>
      <c r="G20" s="591"/>
      <c r="H20" s="591"/>
      <c r="I20" s="591"/>
      <c r="J20" s="591"/>
      <c r="K20" s="591"/>
      <c r="L20" s="591"/>
      <c r="M20" s="591"/>
      <c r="N20" s="591"/>
      <c r="O20" s="591"/>
      <c r="P20" s="591"/>
      <c r="Q20" s="591"/>
      <c r="R20" s="591"/>
    </row>
    <row r="21" spans="1:21" s="35" customFormat="1" ht="16.5" customHeight="1">
      <c r="A21" s="591"/>
      <c r="B21" s="591"/>
      <c r="C21" s="591"/>
      <c r="D21" s="591"/>
      <c r="E21" s="591"/>
      <c r="F21" s="591"/>
      <c r="G21" s="591"/>
      <c r="H21" s="591"/>
      <c r="I21" s="591"/>
      <c r="J21" s="591"/>
      <c r="K21" s="591"/>
      <c r="L21" s="591"/>
      <c r="M21" s="591"/>
      <c r="N21" s="591"/>
      <c r="O21" s="591"/>
      <c r="P21" s="591"/>
      <c r="Q21" s="591"/>
      <c r="R21" s="591"/>
    </row>
    <row r="22" spans="1:21" s="35" customFormat="1" ht="16.5" customHeight="1">
      <c r="A22" s="591"/>
      <c r="B22" s="592"/>
      <c r="C22" s="592"/>
      <c r="D22" s="592"/>
      <c r="E22" s="592"/>
      <c r="F22" s="592"/>
      <c r="G22" s="592"/>
      <c r="H22" s="592"/>
      <c r="I22" s="592"/>
      <c r="J22" s="592"/>
      <c r="K22" s="592"/>
      <c r="L22" s="592"/>
      <c r="M22" s="592"/>
      <c r="N22" s="592"/>
      <c r="O22" s="592"/>
      <c r="P22" s="592"/>
      <c r="Q22" s="592"/>
      <c r="R22" s="592"/>
      <c r="S22" s="228"/>
    </row>
    <row r="23" spans="1:21" s="35" customFormat="1" ht="16.5" customHeight="1">
      <c r="A23" s="232"/>
      <c r="B23" s="228"/>
      <c r="C23" s="228"/>
      <c r="D23" s="228"/>
      <c r="E23" s="228"/>
      <c r="F23" s="228"/>
      <c r="G23" s="228"/>
      <c r="H23" s="228"/>
      <c r="I23" s="228"/>
      <c r="J23" s="228"/>
      <c r="K23" s="228"/>
      <c r="L23" s="228"/>
      <c r="M23" s="228"/>
      <c r="N23" s="228"/>
      <c r="O23" s="228"/>
      <c r="P23" s="228"/>
      <c r="Q23" s="228"/>
      <c r="R23" s="228"/>
      <c r="T23" s="229"/>
      <c r="U23" s="11"/>
    </row>
    <row r="24" spans="1:21" ht="18">
      <c r="A24" s="235"/>
      <c r="B24" s="35"/>
      <c r="C24" s="35"/>
      <c r="D24" s="35"/>
      <c r="E24" s="35"/>
      <c r="F24" s="35"/>
      <c r="G24" s="35"/>
      <c r="H24" s="35"/>
      <c r="I24" s="35"/>
      <c r="J24" s="35"/>
      <c r="K24" s="35"/>
      <c r="L24" s="35"/>
      <c r="M24" s="35"/>
      <c r="P24" s="35"/>
      <c r="Q24" s="35"/>
      <c r="R24" s="35"/>
    </row>
  </sheetData>
  <mergeCells count="21">
    <mergeCell ref="A6:R6"/>
    <mergeCell ref="A1:R1"/>
    <mergeCell ref="A2:R2"/>
    <mergeCell ref="A3:R3"/>
    <mergeCell ref="A4:R4"/>
    <mergeCell ref="A5:R5"/>
    <mergeCell ref="A7:R7"/>
    <mergeCell ref="A8:R8"/>
    <mergeCell ref="A9:A11"/>
    <mergeCell ref="B9:D10"/>
    <mergeCell ref="E9:G10"/>
    <mergeCell ref="H9:J10"/>
    <mergeCell ref="K9:M10"/>
    <mergeCell ref="N9:N10"/>
    <mergeCell ref="O9:O10"/>
    <mergeCell ref="P9:R10"/>
    <mergeCell ref="A17:R17"/>
    <mergeCell ref="A18:R18"/>
    <mergeCell ref="A20:R20"/>
    <mergeCell ref="A21:R21"/>
    <mergeCell ref="A22:R22"/>
  </mergeCells>
  <printOptions horizontalCentered="1"/>
  <pageMargins left="0.5" right="0.5" top="1" bottom="1" header="0.5" footer="0.5"/>
  <pageSetup scale="66" orientation="landscape" r:id="rId1"/>
  <headerFooter alignWithMargins="0">
    <oddFooter>&amp;C&amp;"Times New Roman,Regular"Exhibit G:  Crosswalk of 2012 Availability</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AF29"/>
  <sheetViews>
    <sheetView showGridLines="0" showOutlineSymbols="0" view="pageBreakPreview" zoomScale="75" zoomScaleNormal="75" workbookViewId="0">
      <selection activeCell="H21" sqref="H21"/>
    </sheetView>
  </sheetViews>
  <sheetFormatPr defaultColWidth="9.6640625" defaultRowHeight="15.75"/>
  <cols>
    <col min="1" max="1" width="4.44140625" style="35" customWidth="1"/>
    <col min="2" max="2" width="45.6640625" style="35" customWidth="1"/>
    <col min="3" max="3" width="6.5546875" style="35" customWidth="1"/>
    <col min="4" max="4" width="5.6640625" style="35" customWidth="1"/>
    <col min="5" max="5" width="10.44140625" style="35" bestFit="1" customWidth="1"/>
    <col min="6" max="7" width="5.6640625" style="35" customWidth="1"/>
    <col min="8" max="8" width="11.77734375" style="35" customWidth="1"/>
    <col min="9" max="10" width="5.6640625" style="35" customWidth="1"/>
    <col min="11" max="11" width="10.44140625" style="35" bestFit="1" customWidth="1"/>
    <col min="12" max="13" width="5.6640625" style="35" customWidth="1"/>
    <col min="14" max="14" width="7.6640625" style="35" customWidth="1"/>
    <col min="15" max="15" width="1.21875" style="252" customWidth="1"/>
    <col min="16" max="16" width="27.5546875" style="35" customWidth="1"/>
    <col min="17" max="20" width="7.6640625" style="35" customWidth="1"/>
    <col min="21" max="21" width="3.6640625" style="35" customWidth="1"/>
    <col min="22" max="24" width="7.6640625" style="35" customWidth="1"/>
    <col min="25" max="25" width="3.6640625" style="35" customWidth="1"/>
    <col min="26" max="28" width="7.6640625" style="35" customWidth="1"/>
    <col min="29" max="29" width="3.6640625" style="35" customWidth="1"/>
    <col min="30" max="32" width="7.6640625" style="35" customWidth="1"/>
    <col min="33" max="16384" width="9.6640625" style="35"/>
  </cols>
  <sheetData>
    <row r="1" spans="1:32" ht="20.25">
      <c r="A1" s="515" t="s">
        <v>144</v>
      </c>
      <c r="B1" s="631"/>
      <c r="C1" s="631"/>
      <c r="D1" s="631"/>
      <c r="E1" s="631"/>
      <c r="F1" s="631"/>
      <c r="G1" s="631"/>
      <c r="H1" s="631"/>
      <c r="I1" s="631"/>
      <c r="J1" s="631"/>
      <c r="K1" s="631"/>
      <c r="L1" s="631"/>
      <c r="M1" s="631"/>
      <c r="N1" s="631"/>
      <c r="O1" s="237" t="s">
        <v>0</v>
      </c>
      <c r="P1" s="224"/>
      <c r="Q1" s="224"/>
      <c r="R1" s="224"/>
      <c r="S1" s="224"/>
      <c r="T1" s="224"/>
      <c r="U1" s="224"/>
    </row>
    <row r="2" spans="1:32" ht="13.9" customHeight="1">
      <c r="A2" s="1"/>
      <c r="O2" s="237" t="s">
        <v>0</v>
      </c>
      <c r="P2" s="224"/>
      <c r="Q2" s="224"/>
      <c r="R2" s="224"/>
      <c r="S2" s="224"/>
      <c r="T2" s="224"/>
      <c r="U2" s="224"/>
    </row>
    <row r="3" spans="1:32" ht="18.75">
      <c r="A3" s="632" t="s">
        <v>64</v>
      </c>
      <c r="B3" s="481"/>
      <c r="C3" s="481"/>
      <c r="D3" s="481"/>
      <c r="E3" s="481"/>
      <c r="F3" s="481"/>
      <c r="G3" s="481"/>
      <c r="H3" s="481"/>
      <c r="I3" s="481"/>
      <c r="J3" s="481"/>
      <c r="K3" s="481"/>
      <c r="L3" s="481"/>
      <c r="M3" s="481"/>
      <c r="N3" s="481"/>
      <c r="O3" s="237" t="s">
        <v>0</v>
      </c>
      <c r="P3" s="224"/>
      <c r="Q3" s="224"/>
      <c r="R3" s="224"/>
      <c r="S3" s="224"/>
      <c r="T3" s="224"/>
      <c r="U3" s="224"/>
    </row>
    <row r="4" spans="1:32" ht="16.5">
      <c r="A4" s="633" t="str">
        <f>+'B. Summary of Requirements '!A5</f>
        <v>United States Parole Commission</v>
      </c>
      <c r="B4" s="484"/>
      <c r="C4" s="484"/>
      <c r="D4" s="484"/>
      <c r="E4" s="484"/>
      <c r="F4" s="484"/>
      <c r="G4" s="484"/>
      <c r="H4" s="484"/>
      <c r="I4" s="484"/>
      <c r="J4" s="484"/>
      <c r="K4" s="484"/>
      <c r="L4" s="484"/>
      <c r="M4" s="484"/>
      <c r="N4" s="484"/>
      <c r="O4" s="237" t="s">
        <v>0</v>
      </c>
      <c r="P4" s="224"/>
      <c r="Q4" s="224"/>
      <c r="R4" s="224"/>
      <c r="S4" s="224"/>
      <c r="T4" s="224"/>
      <c r="U4" s="224"/>
    </row>
    <row r="5" spans="1:32" ht="16.5">
      <c r="A5" s="633" t="str">
        <f>+'B. Summary of Requirements '!A6</f>
        <v>Salaries and Expenses</v>
      </c>
      <c r="B5" s="481"/>
      <c r="C5" s="481"/>
      <c r="D5" s="481"/>
      <c r="E5" s="481"/>
      <c r="F5" s="481"/>
      <c r="G5" s="481"/>
      <c r="H5" s="481"/>
      <c r="I5" s="481"/>
      <c r="J5" s="481"/>
      <c r="K5" s="481"/>
      <c r="L5" s="481"/>
      <c r="M5" s="481"/>
      <c r="N5" s="481"/>
      <c r="O5" s="237" t="s">
        <v>0</v>
      </c>
      <c r="P5" s="224"/>
      <c r="Q5" s="224"/>
      <c r="R5" s="224"/>
      <c r="S5" s="224"/>
      <c r="T5" s="224"/>
      <c r="U5" s="224"/>
    </row>
    <row r="6" spans="1:32">
      <c r="A6" s="634" t="s">
        <v>99</v>
      </c>
      <c r="B6" s="484"/>
      <c r="C6" s="484"/>
      <c r="D6" s="484"/>
      <c r="E6" s="484"/>
      <c r="F6" s="484"/>
      <c r="G6" s="484"/>
      <c r="H6" s="484"/>
      <c r="I6" s="484"/>
      <c r="J6" s="484"/>
      <c r="K6" s="484"/>
      <c r="L6" s="484"/>
      <c r="M6" s="484"/>
      <c r="N6" s="484"/>
      <c r="O6" s="237" t="s">
        <v>0</v>
      </c>
      <c r="P6" s="224"/>
      <c r="Q6" s="224"/>
      <c r="R6" s="224"/>
      <c r="S6" s="224"/>
      <c r="T6" s="224"/>
      <c r="U6" s="224"/>
    </row>
    <row r="7" spans="1:32">
      <c r="F7" s="238"/>
      <c r="G7" s="238"/>
      <c r="H7" s="238"/>
      <c r="O7" s="237" t="s">
        <v>0</v>
      </c>
      <c r="P7" s="224"/>
      <c r="Q7" s="224"/>
      <c r="R7" s="224"/>
      <c r="S7" s="224"/>
      <c r="T7" s="224"/>
      <c r="U7" s="224"/>
    </row>
    <row r="8" spans="1:32">
      <c r="A8" s="462" t="s">
        <v>110</v>
      </c>
      <c r="B8" s="463"/>
      <c r="C8" s="635" t="s">
        <v>166</v>
      </c>
      <c r="D8" s="636"/>
      <c r="E8" s="637"/>
      <c r="F8" s="635" t="s">
        <v>157</v>
      </c>
      <c r="G8" s="636"/>
      <c r="H8" s="637"/>
      <c r="I8" s="635" t="s">
        <v>152</v>
      </c>
      <c r="J8" s="636"/>
      <c r="K8" s="637"/>
      <c r="L8" s="635" t="s">
        <v>28</v>
      </c>
      <c r="M8" s="636"/>
      <c r="N8" s="637"/>
      <c r="O8" s="237" t="s">
        <v>0</v>
      </c>
      <c r="P8" s="224"/>
      <c r="Q8" s="224"/>
      <c r="R8" s="224"/>
      <c r="S8" s="224"/>
      <c r="T8" s="224"/>
      <c r="U8" s="224"/>
    </row>
    <row r="9" spans="1:32" ht="16.5" thickBot="1">
      <c r="A9" s="466"/>
      <c r="B9" s="467"/>
      <c r="C9" s="202" t="s">
        <v>113</v>
      </c>
      <c r="D9" s="203" t="s">
        <v>33</v>
      </c>
      <c r="E9" s="206" t="s">
        <v>115</v>
      </c>
      <c r="F9" s="202" t="s">
        <v>113</v>
      </c>
      <c r="G9" s="203" t="s">
        <v>33</v>
      </c>
      <c r="H9" s="203" t="s">
        <v>115</v>
      </c>
      <c r="I9" s="202" t="s">
        <v>113</v>
      </c>
      <c r="J9" s="203" t="s">
        <v>33</v>
      </c>
      <c r="K9" s="203" t="s">
        <v>115</v>
      </c>
      <c r="L9" s="202" t="s">
        <v>113</v>
      </c>
      <c r="M9" s="203" t="s">
        <v>33</v>
      </c>
      <c r="N9" s="206" t="s">
        <v>115</v>
      </c>
      <c r="O9" s="237" t="s">
        <v>0</v>
      </c>
      <c r="P9" s="224"/>
      <c r="Q9" s="224"/>
      <c r="R9" s="224"/>
      <c r="S9" s="224"/>
      <c r="T9" s="224"/>
      <c r="U9" s="224"/>
    </row>
    <row r="10" spans="1:32">
      <c r="A10" s="622" t="s">
        <v>204</v>
      </c>
      <c r="B10" s="623"/>
      <c r="C10" s="239"/>
      <c r="D10" s="46"/>
      <c r="E10" s="27">
        <v>7</v>
      </c>
      <c r="F10" s="239"/>
      <c r="G10" s="46"/>
      <c r="H10" s="46">
        <v>68</v>
      </c>
      <c r="I10" s="239"/>
      <c r="J10" s="46"/>
      <c r="K10" s="46">
        <v>0</v>
      </c>
      <c r="L10" s="239">
        <f>I10-F10</f>
        <v>0</v>
      </c>
      <c r="M10" s="46">
        <f>J10-G10</f>
        <v>0</v>
      </c>
      <c r="N10" s="27">
        <f>K10-H10</f>
        <v>-68</v>
      </c>
      <c r="O10" s="237" t="s">
        <v>0</v>
      </c>
      <c r="P10" s="224"/>
      <c r="Q10" s="224"/>
      <c r="R10" s="224"/>
      <c r="S10" s="224"/>
      <c r="T10" s="224"/>
      <c r="U10" s="224"/>
    </row>
    <row r="11" spans="1:32">
      <c r="A11" s="624"/>
      <c r="B11" s="625"/>
      <c r="C11" s="240"/>
      <c r="D11" s="241"/>
      <c r="E11" s="242"/>
      <c r="F11" s="240"/>
      <c r="G11" s="243"/>
      <c r="H11" s="243"/>
      <c r="I11" s="240"/>
      <c r="J11" s="243"/>
      <c r="K11" s="243"/>
      <c r="L11" s="240"/>
      <c r="M11" s="243"/>
      <c r="N11" s="242"/>
      <c r="O11" s="237" t="s">
        <v>0</v>
      </c>
      <c r="P11" s="224"/>
      <c r="Q11" s="224"/>
      <c r="R11" s="224"/>
      <c r="S11" s="224"/>
      <c r="T11" s="224"/>
      <c r="U11" s="224"/>
    </row>
    <row r="12" spans="1:32">
      <c r="A12" s="626" t="s">
        <v>111</v>
      </c>
      <c r="B12" s="627"/>
      <c r="C12" s="244">
        <f t="shared" ref="C12:N12" si="0">SUM(C10:C11)</f>
        <v>0</v>
      </c>
      <c r="D12" s="245">
        <f t="shared" si="0"/>
        <v>0</v>
      </c>
      <c r="E12" s="246">
        <f t="shared" si="0"/>
        <v>7</v>
      </c>
      <c r="F12" s="244">
        <f t="shared" si="0"/>
        <v>0</v>
      </c>
      <c r="G12" s="245">
        <f t="shared" si="0"/>
        <v>0</v>
      </c>
      <c r="H12" s="247">
        <f t="shared" si="0"/>
        <v>68</v>
      </c>
      <c r="I12" s="244">
        <f t="shared" si="0"/>
        <v>0</v>
      </c>
      <c r="J12" s="245">
        <f t="shared" si="0"/>
        <v>0</v>
      </c>
      <c r="K12" s="247">
        <f t="shared" si="0"/>
        <v>0</v>
      </c>
      <c r="L12" s="244">
        <f t="shared" si="0"/>
        <v>0</v>
      </c>
      <c r="M12" s="245">
        <f t="shared" si="0"/>
        <v>0</v>
      </c>
      <c r="N12" s="246">
        <f t="shared" si="0"/>
        <v>-68</v>
      </c>
      <c r="O12" s="237" t="s">
        <v>18</v>
      </c>
      <c r="P12" s="224"/>
      <c r="Q12" s="224"/>
      <c r="R12" s="224"/>
      <c r="S12" s="224"/>
      <c r="T12" s="224"/>
      <c r="U12" s="224"/>
    </row>
    <row r="13" spans="1:32">
      <c r="A13" s="248"/>
      <c r="B13" s="248"/>
      <c r="C13" s="249"/>
      <c r="D13" s="249"/>
      <c r="E13" s="250"/>
      <c r="F13" s="249"/>
      <c r="G13" s="249"/>
      <c r="H13" s="250"/>
      <c r="I13" s="249"/>
      <c r="J13" s="249"/>
      <c r="K13" s="250"/>
      <c r="L13" s="249"/>
      <c r="M13" s="249"/>
      <c r="N13" s="250"/>
      <c r="O13" s="628"/>
      <c r="P13" s="628"/>
      <c r="Q13" s="224"/>
      <c r="R13" s="224"/>
      <c r="S13" s="224"/>
      <c r="T13" s="224"/>
      <c r="U13" s="224"/>
    </row>
    <row r="14" spans="1:32">
      <c r="A14" s="248"/>
      <c r="B14" s="248"/>
      <c r="C14" s="249"/>
      <c r="D14" s="249"/>
      <c r="E14" s="250"/>
      <c r="F14" s="249"/>
      <c r="G14" s="249"/>
      <c r="H14" s="250"/>
      <c r="I14" s="249"/>
      <c r="J14" s="249"/>
      <c r="K14" s="250"/>
      <c r="L14" s="249"/>
      <c r="M14" s="249"/>
      <c r="N14" s="250"/>
      <c r="O14" s="628"/>
      <c r="P14" s="628"/>
      <c r="Q14" s="224"/>
      <c r="R14" s="224"/>
      <c r="S14" s="224"/>
      <c r="T14" s="224"/>
      <c r="U14" s="224"/>
    </row>
    <row r="15" spans="1:32">
      <c r="A15" s="629"/>
      <c r="B15" s="630"/>
      <c r="C15" s="630"/>
      <c r="D15" s="630"/>
      <c r="E15" s="630"/>
      <c r="F15" s="630"/>
      <c r="G15" s="630"/>
      <c r="H15" s="630"/>
      <c r="I15" s="630"/>
      <c r="J15" s="630"/>
      <c r="K15" s="630"/>
      <c r="L15" s="630"/>
      <c r="M15" s="630"/>
      <c r="N15" s="630"/>
      <c r="O15" s="628"/>
      <c r="P15" s="628"/>
      <c r="Q15" s="251"/>
      <c r="R15" s="251"/>
      <c r="S15" s="251"/>
      <c r="T15" s="251"/>
      <c r="U15" s="251"/>
      <c r="V15" s="251"/>
      <c r="W15" s="251"/>
      <c r="X15" s="251"/>
      <c r="Y15" s="251"/>
      <c r="Z15" s="251"/>
      <c r="AA15" s="251"/>
      <c r="AB15" s="251"/>
      <c r="AC15" s="251"/>
      <c r="AD15" s="251"/>
      <c r="AE15" s="251"/>
      <c r="AF15" s="251"/>
    </row>
    <row r="16" spans="1:32">
      <c r="A16" s="224"/>
      <c r="B16" s="224"/>
      <c r="C16" s="234"/>
      <c r="D16" s="234"/>
      <c r="E16" s="234"/>
      <c r="F16" s="234"/>
      <c r="G16" s="234"/>
      <c r="H16" s="234"/>
      <c r="I16" s="234"/>
      <c r="J16" s="234"/>
      <c r="K16" s="234"/>
      <c r="L16" s="234"/>
      <c r="M16" s="234"/>
      <c r="N16" s="234"/>
      <c r="P16" s="251"/>
      <c r="Q16" s="251"/>
      <c r="R16" s="251"/>
      <c r="S16" s="251"/>
      <c r="T16" s="251"/>
      <c r="U16" s="251"/>
      <c r="V16" s="251"/>
      <c r="W16" s="251"/>
      <c r="X16" s="251"/>
      <c r="Y16" s="251"/>
      <c r="Z16" s="251"/>
      <c r="AA16" s="251"/>
      <c r="AB16" s="251"/>
      <c r="AC16" s="251"/>
      <c r="AD16" s="251"/>
      <c r="AE16" s="251"/>
      <c r="AF16" s="251"/>
    </row>
    <row r="17" spans="1:32">
      <c r="A17" s="253"/>
      <c r="B17" s="253"/>
      <c r="C17" s="254"/>
      <c r="D17" s="254"/>
      <c r="E17" s="254"/>
      <c r="F17" s="254"/>
      <c r="G17" s="254"/>
      <c r="H17" s="254"/>
      <c r="I17" s="254"/>
      <c r="J17" s="254"/>
      <c r="K17" s="254"/>
      <c r="L17" s="254"/>
      <c r="M17" s="254"/>
      <c r="N17" s="254"/>
      <c r="P17" s="251"/>
      <c r="Q17" s="251"/>
      <c r="R17" s="251"/>
      <c r="S17" s="251"/>
      <c r="T17" s="251"/>
      <c r="U17" s="251"/>
      <c r="V17" s="251"/>
      <c r="W17" s="251"/>
      <c r="X17" s="251"/>
      <c r="Y17" s="251"/>
      <c r="Z17" s="251"/>
      <c r="AA17" s="251"/>
      <c r="AB17" s="251"/>
      <c r="AC17" s="251"/>
      <c r="AD17" s="251"/>
      <c r="AE17" s="251"/>
      <c r="AF17" s="251"/>
    </row>
    <row r="18" spans="1:32">
      <c r="A18" s="227"/>
      <c r="B18" s="227"/>
      <c r="C18" s="227"/>
      <c r="D18" s="227"/>
      <c r="E18" s="227"/>
      <c r="F18" s="227"/>
      <c r="G18" s="227"/>
      <c r="H18" s="227"/>
      <c r="I18" s="227"/>
      <c r="J18" s="227"/>
      <c r="K18" s="227"/>
      <c r="L18" s="227"/>
      <c r="M18" s="227"/>
      <c r="N18" s="227"/>
      <c r="P18" s="251"/>
      <c r="Q18" s="251"/>
      <c r="R18" s="251"/>
      <c r="S18" s="251"/>
      <c r="T18" s="251"/>
      <c r="U18" s="251"/>
      <c r="V18" s="251"/>
      <c r="W18" s="251"/>
      <c r="X18" s="251"/>
      <c r="Y18" s="251"/>
      <c r="Z18" s="251"/>
      <c r="AA18" s="251"/>
      <c r="AB18" s="251"/>
      <c r="AC18" s="251"/>
      <c r="AD18" s="251"/>
      <c r="AE18" s="251"/>
      <c r="AF18" s="251"/>
    </row>
    <row r="19" spans="1:32" ht="18">
      <c r="A19" s="255"/>
      <c r="B19" s="256"/>
      <c r="C19" s="256"/>
      <c r="D19" s="256"/>
      <c r="E19" s="256"/>
      <c r="F19" s="256"/>
      <c r="G19" s="256"/>
      <c r="H19" s="256"/>
      <c r="I19" s="256"/>
      <c r="J19" s="256"/>
      <c r="K19" s="257"/>
      <c r="L19" s="256"/>
      <c r="M19" s="256"/>
      <c r="N19" s="256"/>
      <c r="P19" s="258"/>
      <c r="Q19" s="259"/>
      <c r="R19" s="259"/>
      <c r="S19" s="259"/>
      <c r="T19" s="259"/>
      <c r="U19" s="259"/>
      <c r="V19" s="259"/>
      <c r="W19" s="259"/>
      <c r="X19" s="259"/>
      <c r="Y19" s="259"/>
      <c r="Z19" s="259"/>
      <c r="AA19" s="259"/>
      <c r="AB19" s="259"/>
      <c r="AC19" s="259"/>
      <c r="AD19" s="259"/>
      <c r="AE19" s="259"/>
      <c r="AF19" s="259"/>
    </row>
    <row r="20" spans="1:32" ht="42.75" customHeight="1">
      <c r="A20" s="620"/>
      <c r="B20" s="620"/>
      <c r="C20" s="620"/>
      <c r="D20" s="620"/>
      <c r="E20" s="620"/>
      <c r="F20" s="620"/>
      <c r="G20" s="620"/>
      <c r="H20" s="620"/>
      <c r="I20" s="620"/>
      <c r="J20" s="620"/>
      <c r="K20" s="620"/>
      <c r="L20" s="620"/>
      <c r="M20" s="620"/>
      <c r="N20" s="621"/>
      <c r="P20" s="258"/>
      <c r="Q20" s="259"/>
      <c r="R20" s="259"/>
      <c r="S20" s="259"/>
      <c r="T20" s="259"/>
      <c r="U20" s="259"/>
      <c r="V20" s="259"/>
      <c r="W20" s="259"/>
      <c r="X20" s="259"/>
      <c r="Y20" s="259"/>
      <c r="Z20" s="259"/>
      <c r="AA20" s="259"/>
      <c r="AB20" s="259"/>
      <c r="AC20" s="259"/>
      <c r="AD20" s="259"/>
      <c r="AE20" s="259"/>
      <c r="AF20" s="259"/>
    </row>
    <row r="21" spans="1:32">
      <c r="A21" s="66"/>
      <c r="B21" s="66"/>
      <c r="C21" s="66"/>
      <c r="D21" s="66"/>
      <c r="E21" s="66"/>
      <c r="F21" s="66"/>
      <c r="G21" s="66"/>
      <c r="H21" s="66"/>
      <c r="I21" s="66"/>
      <c r="J21" s="66"/>
      <c r="K21" s="66"/>
      <c r="L21" s="66"/>
      <c r="M21" s="66"/>
      <c r="N21" s="66"/>
      <c r="P21" s="251"/>
      <c r="Q21" s="251"/>
      <c r="R21" s="251"/>
      <c r="S21" s="251"/>
      <c r="T21" s="251"/>
      <c r="U21" s="251"/>
      <c r="V21" s="251"/>
      <c r="W21" s="251"/>
      <c r="X21" s="251"/>
      <c r="Y21" s="251"/>
      <c r="Z21" s="251"/>
      <c r="AA21" s="251"/>
      <c r="AB21" s="251"/>
      <c r="AC21" s="251"/>
      <c r="AD21" s="251"/>
      <c r="AE21" s="251"/>
      <c r="AF21" s="251"/>
    </row>
    <row r="22" spans="1:32" ht="96.75" customHeight="1">
      <c r="A22" s="618"/>
      <c r="B22" s="618"/>
      <c r="C22" s="618"/>
      <c r="D22" s="618"/>
      <c r="E22" s="618"/>
      <c r="F22" s="618"/>
      <c r="G22" s="618"/>
      <c r="H22" s="618"/>
      <c r="I22" s="618"/>
      <c r="J22" s="618"/>
      <c r="K22" s="618"/>
      <c r="L22" s="618"/>
      <c r="M22" s="618"/>
      <c r="N22" s="618"/>
      <c r="P22" s="251"/>
      <c r="Q22" s="251"/>
      <c r="R22" s="251"/>
      <c r="S22" s="251"/>
      <c r="T22" s="251"/>
      <c r="U22" s="251"/>
      <c r="V22" s="251"/>
      <c r="W22" s="251"/>
      <c r="X22" s="251"/>
      <c r="Y22" s="251"/>
      <c r="Z22" s="251"/>
      <c r="AA22" s="251"/>
      <c r="AB22" s="251"/>
      <c r="AC22" s="251"/>
      <c r="AD22" s="251"/>
      <c r="AE22" s="251"/>
      <c r="AF22" s="251"/>
    </row>
    <row r="23" spans="1:32" ht="18.75" customHeight="1">
      <c r="A23" s="260"/>
      <c r="B23" s="260"/>
      <c r="C23" s="260"/>
      <c r="D23" s="260"/>
      <c r="E23" s="260"/>
      <c r="F23" s="260"/>
      <c r="G23" s="260"/>
      <c r="H23" s="260"/>
      <c r="I23" s="260"/>
      <c r="J23" s="260"/>
      <c r="K23" s="260"/>
      <c r="L23" s="260"/>
      <c r="M23" s="260"/>
      <c r="N23" s="260"/>
      <c r="P23" s="251"/>
      <c r="Q23" s="251"/>
      <c r="R23" s="251"/>
      <c r="S23" s="251"/>
      <c r="T23" s="251"/>
      <c r="U23" s="251"/>
      <c r="V23" s="251"/>
      <c r="W23" s="251"/>
      <c r="X23" s="251"/>
      <c r="Y23" s="251"/>
      <c r="Z23" s="251"/>
      <c r="AA23" s="251"/>
      <c r="AB23" s="251"/>
      <c r="AC23" s="251"/>
      <c r="AD23" s="251"/>
      <c r="AE23" s="251"/>
      <c r="AF23" s="251"/>
    </row>
    <row r="24" spans="1:32" ht="15.75" customHeight="1">
      <c r="A24" s="619"/>
      <c r="B24" s="619"/>
      <c r="C24" s="619"/>
      <c r="D24" s="619"/>
      <c r="E24" s="619"/>
      <c r="F24" s="619"/>
      <c r="G24" s="619"/>
      <c r="H24" s="619"/>
      <c r="I24" s="619"/>
      <c r="J24" s="619"/>
      <c r="K24" s="619"/>
      <c r="L24" s="619"/>
      <c r="M24" s="619"/>
      <c r="N24" s="619"/>
      <c r="P24" s="251"/>
      <c r="Q24" s="251"/>
      <c r="R24" s="251"/>
      <c r="S24" s="251"/>
      <c r="T24" s="251"/>
      <c r="U24" s="251"/>
      <c r="V24" s="251"/>
      <c r="W24" s="251"/>
      <c r="X24" s="251"/>
      <c r="Y24" s="251"/>
      <c r="Z24" s="251"/>
      <c r="AA24" s="251"/>
      <c r="AB24" s="251"/>
      <c r="AC24" s="251"/>
      <c r="AD24" s="251"/>
      <c r="AE24" s="251"/>
      <c r="AF24" s="251"/>
    </row>
    <row r="25" spans="1:32" ht="24" customHeight="1">
      <c r="A25" s="619"/>
      <c r="B25" s="619"/>
      <c r="C25" s="619"/>
      <c r="D25" s="619"/>
      <c r="E25" s="619"/>
      <c r="F25" s="619"/>
      <c r="G25" s="619"/>
      <c r="H25" s="619"/>
      <c r="I25" s="619"/>
      <c r="J25" s="619"/>
      <c r="K25" s="619"/>
      <c r="L25" s="619"/>
      <c r="M25" s="619"/>
      <c r="N25" s="619"/>
      <c r="P25" s="251"/>
      <c r="Q25" s="251"/>
      <c r="R25" s="251"/>
      <c r="S25" s="251"/>
      <c r="T25" s="251"/>
      <c r="U25" s="251"/>
      <c r="V25" s="251"/>
      <c r="W25" s="251"/>
      <c r="X25" s="251"/>
      <c r="Y25" s="251"/>
      <c r="Z25" s="251"/>
      <c r="AA25" s="251"/>
      <c r="AB25" s="251"/>
      <c r="AC25" s="251"/>
      <c r="AD25" s="251"/>
      <c r="AE25" s="251"/>
      <c r="AF25" s="251"/>
    </row>
    <row r="26" spans="1:32" ht="15.75" customHeight="1">
      <c r="A26" s="66"/>
      <c r="B26" s="66"/>
      <c r="C26" s="66"/>
      <c r="D26" s="66"/>
      <c r="E26" s="66"/>
      <c r="F26" s="66"/>
      <c r="G26" s="66"/>
      <c r="H26" s="66"/>
      <c r="I26" s="66"/>
      <c r="J26" s="66"/>
      <c r="K26" s="66"/>
      <c r="L26" s="66"/>
      <c r="M26" s="66"/>
      <c r="N26" s="66"/>
      <c r="P26" s="251"/>
      <c r="Q26" s="251"/>
      <c r="R26" s="251"/>
      <c r="S26" s="251"/>
      <c r="T26" s="251"/>
      <c r="U26" s="251"/>
      <c r="V26" s="251"/>
      <c r="W26" s="251"/>
      <c r="X26" s="251"/>
      <c r="Y26" s="251"/>
      <c r="Z26" s="251"/>
      <c r="AA26" s="251"/>
      <c r="AB26" s="251"/>
      <c r="AC26" s="251"/>
      <c r="AD26" s="251"/>
      <c r="AE26" s="251"/>
      <c r="AF26" s="251"/>
    </row>
    <row r="27" spans="1:32" ht="18" customHeight="1">
      <c r="A27" s="620"/>
      <c r="B27" s="620"/>
      <c r="C27" s="620"/>
      <c r="D27" s="620"/>
      <c r="E27" s="620"/>
      <c r="F27" s="620"/>
      <c r="G27" s="620"/>
      <c r="H27" s="620"/>
      <c r="I27" s="620"/>
      <c r="J27" s="620"/>
      <c r="K27" s="620"/>
      <c r="L27" s="620"/>
      <c r="M27" s="620"/>
      <c r="N27" s="621"/>
      <c r="P27" s="251"/>
      <c r="Q27" s="251"/>
      <c r="R27" s="251"/>
      <c r="S27" s="251"/>
      <c r="T27" s="251"/>
      <c r="U27" s="251"/>
      <c r="V27" s="251"/>
      <c r="W27" s="251"/>
      <c r="X27" s="251"/>
      <c r="Y27" s="251"/>
      <c r="Z27" s="251"/>
      <c r="AA27" s="251"/>
      <c r="AB27" s="251"/>
      <c r="AC27" s="251"/>
      <c r="AD27" s="251"/>
      <c r="AE27" s="251"/>
      <c r="AF27" s="251"/>
    </row>
    <row r="28" spans="1:32">
      <c r="A28" s="224"/>
      <c r="B28" s="224"/>
      <c r="C28" s="224"/>
      <c r="D28" s="224"/>
      <c r="E28" s="224"/>
      <c r="F28" s="224"/>
      <c r="G28" s="224"/>
      <c r="H28" s="224"/>
      <c r="I28" s="224"/>
      <c r="J28" s="224"/>
      <c r="K28" s="224"/>
      <c r="L28" s="224"/>
      <c r="M28" s="224"/>
      <c r="N28" s="224"/>
      <c r="P28" s="251"/>
      <c r="Q28" s="251"/>
      <c r="R28" s="251"/>
      <c r="S28" s="251"/>
      <c r="T28" s="251"/>
      <c r="U28" s="251"/>
      <c r="V28" s="251"/>
      <c r="W28" s="251"/>
      <c r="X28" s="251"/>
      <c r="Y28" s="251"/>
      <c r="Z28" s="251"/>
      <c r="AA28" s="251"/>
      <c r="AB28" s="251"/>
      <c r="AC28" s="251"/>
      <c r="AD28" s="251"/>
      <c r="AE28" s="251"/>
      <c r="AF28" s="251"/>
    </row>
    <row r="29" spans="1:32" ht="18">
      <c r="A29" s="620"/>
      <c r="B29" s="620"/>
      <c r="C29" s="620"/>
      <c r="D29" s="620"/>
      <c r="E29" s="620"/>
      <c r="F29" s="620"/>
      <c r="G29" s="620"/>
      <c r="H29" s="620"/>
      <c r="I29" s="620"/>
      <c r="J29" s="620"/>
      <c r="K29" s="620"/>
      <c r="L29" s="620"/>
      <c r="M29" s="620"/>
      <c r="N29" s="621"/>
      <c r="P29" s="251"/>
      <c r="Q29" s="251"/>
      <c r="R29" s="251"/>
      <c r="S29" s="251"/>
      <c r="T29" s="251"/>
      <c r="U29" s="251"/>
      <c r="V29" s="251"/>
      <c r="W29" s="251"/>
      <c r="X29" s="251"/>
      <c r="Y29" s="251"/>
      <c r="Z29" s="251"/>
      <c r="AA29" s="251"/>
      <c r="AB29" s="251"/>
      <c r="AC29" s="251"/>
      <c r="AD29" s="251"/>
      <c r="AE29" s="251"/>
      <c r="AF29" s="251"/>
    </row>
  </sheetData>
  <mergeCells count="20">
    <mergeCell ref="O13:P15"/>
    <mergeCell ref="A15:N15"/>
    <mergeCell ref="A20:N20"/>
    <mergeCell ref="A1:N1"/>
    <mergeCell ref="A3:N3"/>
    <mergeCell ref="A4:N4"/>
    <mergeCell ref="A5:N5"/>
    <mergeCell ref="A6:N6"/>
    <mergeCell ref="A8:B9"/>
    <mergeCell ref="C8:E8"/>
    <mergeCell ref="F8:H8"/>
    <mergeCell ref="I8:K8"/>
    <mergeCell ref="L8:N8"/>
    <mergeCell ref="A22:N22"/>
    <mergeCell ref="A24:N25"/>
    <mergeCell ref="A27:N27"/>
    <mergeCell ref="A29:N29"/>
    <mergeCell ref="A10:B10"/>
    <mergeCell ref="A11:B11"/>
    <mergeCell ref="A12:B12"/>
  </mergeCells>
  <printOptions horizontalCentered="1"/>
  <pageMargins left="0.5" right="0.5" top="1" bottom="0.55000000000000004" header="0" footer="0.5"/>
  <pageSetup scale="78" orientation="landscape" r:id="rId1"/>
  <headerFooter alignWithMargins="0">
    <oddFooter>&amp;C&amp;"Times New Roman,Regular"Exhibit H - Summary of Reimbursable Resources</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N37"/>
  <sheetViews>
    <sheetView view="pageBreakPreview" zoomScale="70" zoomScaleNormal="75" zoomScaleSheetLayoutView="70" workbookViewId="0">
      <pane xSplit="1" ySplit="11" topLeftCell="B12" activePane="bottomRight" state="frozen"/>
      <selection activeCell="H21" sqref="H21"/>
      <selection pane="topRight" activeCell="H21" sqref="H21"/>
      <selection pane="bottomLeft" activeCell="H21" sqref="H21"/>
      <selection pane="bottomRight" activeCell="H21" sqref="H21"/>
    </sheetView>
  </sheetViews>
  <sheetFormatPr defaultColWidth="8.88671875" defaultRowHeight="15"/>
  <cols>
    <col min="1" max="1" width="30.44140625" style="262" customWidth="1"/>
    <col min="2" max="2" width="10.77734375" style="262" customWidth="1"/>
    <col min="3" max="3" width="12.6640625" style="262" customWidth="1"/>
    <col min="4" max="4" width="10.88671875" style="262" customWidth="1"/>
    <col min="5" max="5" width="12.5546875" style="262" customWidth="1"/>
    <col min="6" max="6" width="9.77734375" style="262" customWidth="1"/>
    <col min="7" max="7" width="12" style="262" customWidth="1"/>
    <col min="8" max="9" width="9.77734375" style="262" customWidth="1"/>
    <col min="10" max="10" width="10.33203125" style="262" customWidth="1"/>
    <col min="11" max="11" width="13" style="262" customWidth="1"/>
    <col min="12" max="12" width="1.109375" style="261" customWidth="1"/>
    <col min="13" max="16384" width="8.88671875" style="262"/>
  </cols>
  <sheetData>
    <row r="1" spans="1:12" ht="20.25">
      <c r="A1" s="515" t="s">
        <v>24</v>
      </c>
      <c r="B1" s="465"/>
      <c r="C1" s="465"/>
      <c r="D1" s="465"/>
      <c r="E1" s="465"/>
      <c r="F1" s="465"/>
      <c r="G1" s="465"/>
      <c r="H1" s="465"/>
      <c r="I1" s="465"/>
      <c r="J1" s="465"/>
      <c r="K1" s="465"/>
      <c r="L1" s="261" t="s">
        <v>0</v>
      </c>
    </row>
    <row r="2" spans="1:12" ht="20.25">
      <c r="A2" s="536"/>
      <c r="B2" s="536"/>
      <c r="C2" s="536"/>
      <c r="D2" s="536"/>
      <c r="E2" s="536"/>
      <c r="F2" s="536"/>
      <c r="G2" s="536"/>
      <c r="H2" s="536"/>
      <c r="I2" s="536"/>
      <c r="J2" s="536"/>
      <c r="K2" s="658"/>
      <c r="L2" s="261" t="s">
        <v>0</v>
      </c>
    </row>
    <row r="3" spans="1:12" ht="12.6" customHeight="1">
      <c r="A3" s="536"/>
      <c r="B3" s="536"/>
      <c r="C3" s="536"/>
      <c r="D3" s="536"/>
      <c r="E3" s="536"/>
      <c r="F3" s="536"/>
      <c r="G3" s="536"/>
      <c r="H3" s="536"/>
      <c r="I3" s="536"/>
      <c r="J3" s="536"/>
      <c r="K3" s="658"/>
      <c r="L3" s="261" t="s">
        <v>0</v>
      </c>
    </row>
    <row r="4" spans="1:12" ht="18.75">
      <c r="A4" s="632" t="s">
        <v>35</v>
      </c>
      <c r="B4" s="484"/>
      <c r="C4" s="484"/>
      <c r="D4" s="484"/>
      <c r="E4" s="484"/>
      <c r="F4" s="484"/>
      <c r="G4" s="484"/>
      <c r="H4" s="484"/>
      <c r="I4" s="484"/>
      <c r="J4" s="484"/>
      <c r="K4" s="484"/>
      <c r="L4" s="261" t="s">
        <v>0</v>
      </c>
    </row>
    <row r="5" spans="1:12" ht="16.5">
      <c r="A5" s="633" t="str">
        <f>+'B. Summary of Requirements '!A5</f>
        <v>United States Parole Commission</v>
      </c>
      <c r="B5" s="484"/>
      <c r="C5" s="484"/>
      <c r="D5" s="484"/>
      <c r="E5" s="484"/>
      <c r="F5" s="484"/>
      <c r="G5" s="484"/>
      <c r="H5" s="484"/>
      <c r="I5" s="484"/>
      <c r="J5" s="484"/>
      <c r="K5" s="484"/>
      <c r="L5" s="261" t="s">
        <v>0</v>
      </c>
    </row>
    <row r="6" spans="1:12" ht="16.5">
      <c r="A6" s="659" t="str">
        <f>+'B. Summary of Requirements '!A6</f>
        <v>Salaries and Expenses</v>
      </c>
      <c r="B6" s="484"/>
      <c r="C6" s="484"/>
      <c r="D6" s="484"/>
      <c r="E6" s="484"/>
      <c r="F6" s="484"/>
      <c r="G6" s="484"/>
      <c r="H6" s="484"/>
      <c r="I6" s="484"/>
      <c r="J6" s="484"/>
      <c r="K6" s="484"/>
      <c r="L6" s="261" t="s">
        <v>0</v>
      </c>
    </row>
    <row r="7" spans="1:12" ht="15.75">
      <c r="A7" s="646"/>
      <c r="B7" s="646"/>
      <c r="C7" s="646"/>
      <c r="D7" s="646"/>
      <c r="E7" s="646"/>
      <c r="F7" s="646"/>
      <c r="G7" s="646"/>
      <c r="H7" s="646"/>
      <c r="I7" s="646"/>
      <c r="J7" s="646"/>
      <c r="K7" s="646"/>
      <c r="L7" s="261" t="s">
        <v>0</v>
      </c>
    </row>
    <row r="8" spans="1:12">
      <c r="A8" s="647"/>
      <c r="B8" s="647"/>
      <c r="C8" s="647"/>
      <c r="D8" s="647"/>
      <c r="E8" s="647"/>
      <c r="F8" s="647"/>
      <c r="G8" s="647"/>
      <c r="H8" s="647"/>
      <c r="I8" s="647"/>
      <c r="J8" s="647"/>
      <c r="K8" s="647"/>
      <c r="L8" s="261" t="s">
        <v>0</v>
      </c>
    </row>
    <row r="9" spans="1:12" ht="40.5" customHeight="1">
      <c r="A9" s="648" t="s">
        <v>36</v>
      </c>
      <c r="B9" s="651" t="s">
        <v>172</v>
      </c>
      <c r="C9" s="652"/>
      <c r="D9" s="651" t="s">
        <v>163</v>
      </c>
      <c r="E9" s="652"/>
      <c r="F9" s="653" t="s">
        <v>152</v>
      </c>
      <c r="G9" s="654"/>
      <c r="H9" s="654"/>
      <c r="I9" s="654"/>
      <c r="J9" s="654"/>
      <c r="K9" s="655"/>
      <c r="L9" s="261" t="s">
        <v>0</v>
      </c>
    </row>
    <row r="10" spans="1:12">
      <c r="A10" s="649"/>
      <c r="B10" s="656" t="s">
        <v>21</v>
      </c>
      <c r="C10" s="656" t="s">
        <v>22</v>
      </c>
      <c r="D10" s="656" t="s">
        <v>21</v>
      </c>
      <c r="E10" s="656" t="s">
        <v>22</v>
      </c>
      <c r="F10" s="639" t="s">
        <v>11</v>
      </c>
      <c r="G10" s="641" t="s">
        <v>92</v>
      </c>
      <c r="H10" s="641" t="s">
        <v>19</v>
      </c>
      <c r="I10" s="641" t="s">
        <v>20</v>
      </c>
      <c r="J10" s="643" t="s">
        <v>21</v>
      </c>
      <c r="K10" s="639" t="s">
        <v>22</v>
      </c>
      <c r="L10" s="261" t="s">
        <v>0</v>
      </c>
    </row>
    <row r="11" spans="1:12" ht="27" customHeight="1">
      <c r="A11" s="650"/>
      <c r="B11" s="657"/>
      <c r="C11" s="657"/>
      <c r="D11" s="657"/>
      <c r="E11" s="657"/>
      <c r="F11" s="640"/>
      <c r="G11" s="642"/>
      <c r="H11" s="642"/>
      <c r="I11" s="642"/>
      <c r="J11" s="644"/>
      <c r="K11" s="645"/>
      <c r="L11" s="261" t="s">
        <v>0</v>
      </c>
    </row>
    <row r="12" spans="1:12">
      <c r="A12" s="263" t="s">
        <v>205</v>
      </c>
      <c r="B12" s="264">
        <v>5</v>
      </c>
      <c r="C12" s="264"/>
      <c r="D12" s="264">
        <v>5</v>
      </c>
      <c r="E12" s="264"/>
      <c r="F12" s="265"/>
      <c r="G12" s="265"/>
      <c r="H12" s="264"/>
      <c r="I12" s="264"/>
      <c r="J12" s="266">
        <v>5</v>
      </c>
      <c r="K12" s="267"/>
      <c r="L12" s="261" t="s">
        <v>0</v>
      </c>
    </row>
    <row r="13" spans="1:12">
      <c r="A13" s="268" t="s">
        <v>117</v>
      </c>
      <c r="B13" s="269">
        <v>34</v>
      </c>
      <c r="C13" s="269"/>
      <c r="D13" s="269">
        <v>34</v>
      </c>
      <c r="E13" s="269"/>
      <c r="F13" s="269"/>
      <c r="G13" s="269"/>
      <c r="H13" s="269"/>
      <c r="I13" s="269"/>
      <c r="J13" s="270">
        <v>34</v>
      </c>
      <c r="K13" s="271"/>
      <c r="L13" s="261" t="s">
        <v>0</v>
      </c>
    </row>
    <row r="14" spans="1:12">
      <c r="A14" s="268" t="s">
        <v>118</v>
      </c>
      <c r="B14" s="269">
        <v>2</v>
      </c>
      <c r="C14" s="269"/>
      <c r="D14" s="269">
        <v>2</v>
      </c>
      <c r="E14" s="269"/>
      <c r="F14" s="269"/>
      <c r="G14" s="269"/>
      <c r="H14" s="269"/>
      <c r="I14" s="269"/>
      <c r="J14" s="270">
        <v>2</v>
      </c>
      <c r="K14" s="271"/>
      <c r="L14" s="261" t="s">
        <v>0</v>
      </c>
    </row>
    <row r="15" spans="1:12">
      <c r="A15" s="268" t="s">
        <v>68</v>
      </c>
      <c r="B15" s="269">
        <v>7</v>
      </c>
      <c r="C15" s="269"/>
      <c r="D15" s="269">
        <v>7</v>
      </c>
      <c r="E15" s="269"/>
      <c r="F15" s="272"/>
      <c r="G15" s="269"/>
      <c r="H15" s="269"/>
      <c r="I15" s="269"/>
      <c r="J15" s="270">
        <v>7</v>
      </c>
      <c r="K15" s="271"/>
      <c r="L15" s="261" t="s">
        <v>0</v>
      </c>
    </row>
    <row r="16" spans="1:12">
      <c r="A16" s="273" t="s">
        <v>206</v>
      </c>
      <c r="B16" s="269">
        <v>18</v>
      </c>
      <c r="C16" s="269"/>
      <c r="D16" s="269">
        <v>18</v>
      </c>
      <c r="E16" s="269"/>
      <c r="F16" s="274"/>
      <c r="G16" s="269"/>
      <c r="H16" s="269"/>
      <c r="I16" s="269"/>
      <c r="J16" s="270">
        <v>18</v>
      </c>
      <c r="K16" s="271"/>
      <c r="L16" s="261" t="s">
        <v>0</v>
      </c>
    </row>
    <row r="17" spans="1:14">
      <c r="A17" s="268" t="s">
        <v>207</v>
      </c>
      <c r="B17" s="269">
        <v>12</v>
      </c>
      <c r="C17" s="269"/>
      <c r="D17" s="269">
        <v>12</v>
      </c>
      <c r="E17" s="269"/>
      <c r="F17" s="269"/>
      <c r="G17" s="269"/>
      <c r="H17" s="269"/>
      <c r="I17" s="269"/>
      <c r="J17" s="275">
        <v>12</v>
      </c>
      <c r="K17" s="276"/>
      <c r="L17" s="261" t="s">
        <v>0</v>
      </c>
    </row>
    <row r="18" spans="1:14">
      <c r="A18" s="268" t="s">
        <v>87</v>
      </c>
      <c r="B18" s="269">
        <v>7</v>
      </c>
      <c r="C18" s="269"/>
      <c r="D18" s="269">
        <v>7</v>
      </c>
      <c r="E18" s="269"/>
      <c r="F18" s="269"/>
      <c r="G18" s="269"/>
      <c r="H18" s="269"/>
      <c r="I18" s="269"/>
      <c r="J18" s="275">
        <v>7</v>
      </c>
      <c r="K18" s="276"/>
      <c r="L18" s="261" t="s">
        <v>0</v>
      </c>
    </row>
    <row r="19" spans="1:14" ht="15.75" thickBot="1">
      <c r="A19" s="277" t="s">
        <v>30</v>
      </c>
      <c r="B19" s="278">
        <f t="shared" ref="B19:K19" si="0">SUM(B12:B18)</f>
        <v>85</v>
      </c>
      <c r="C19" s="278">
        <f t="shared" si="0"/>
        <v>0</v>
      </c>
      <c r="D19" s="278">
        <f t="shared" si="0"/>
        <v>85</v>
      </c>
      <c r="E19" s="278">
        <f t="shared" si="0"/>
        <v>0</v>
      </c>
      <c r="F19" s="278">
        <f t="shared" si="0"/>
        <v>0</v>
      </c>
      <c r="G19" s="278">
        <f t="shared" si="0"/>
        <v>0</v>
      </c>
      <c r="H19" s="278">
        <f t="shared" si="0"/>
        <v>0</v>
      </c>
      <c r="I19" s="278">
        <f t="shared" si="0"/>
        <v>0</v>
      </c>
      <c r="J19" s="279">
        <f t="shared" si="0"/>
        <v>85</v>
      </c>
      <c r="K19" s="280">
        <f t="shared" si="0"/>
        <v>0</v>
      </c>
      <c r="L19" s="281" t="s">
        <v>0</v>
      </c>
    </row>
    <row r="20" spans="1:14">
      <c r="A20" s="282" t="s">
        <v>104</v>
      </c>
      <c r="B20" s="283">
        <v>85</v>
      </c>
      <c r="C20" s="283"/>
      <c r="D20" s="283">
        <v>85</v>
      </c>
      <c r="E20" s="283"/>
      <c r="F20" s="283"/>
      <c r="G20" s="283"/>
      <c r="H20" s="283"/>
      <c r="I20" s="284">
        <f>G20+H20</f>
        <v>0</v>
      </c>
      <c r="J20" s="285">
        <f>D20+F20+I20</f>
        <v>85</v>
      </c>
      <c r="K20" s="286">
        <f>SUM(K13:K19)</f>
        <v>0</v>
      </c>
      <c r="N20" s="287"/>
    </row>
    <row r="21" spans="1:14">
      <c r="A21" s="288" t="s">
        <v>119</v>
      </c>
      <c r="B21" s="289"/>
      <c r="C21" s="289"/>
      <c r="D21" s="289"/>
      <c r="E21" s="289"/>
      <c r="F21" s="289"/>
      <c r="G21" s="289"/>
      <c r="H21" s="289"/>
      <c r="I21" s="290"/>
      <c r="J21" s="291"/>
      <c r="K21" s="292"/>
      <c r="L21" s="261" t="s">
        <v>0</v>
      </c>
    </row>
    <row r="22" spans="1:14">
      <c r="A22" s="293" t="s">
        <v>120</v>
      </c>
      <c r="B22" s="294"/>
      <c r="C22" s="294"/>
      <c r="D22" s="294"/>
      <c r="E22" s="294"/>
      <c r="F22" s="294"/>
      <c r="G22" s="294"/>
      <c r="H22" s="294"/>
      <c r="I22" s="295">
        <f>G22+H22</f>
        <v>0</v>
      </c>
      <c r="J22" s="296">
        <f>D22+F22+I22</f>
        <v>0</v>
      </c>
      <c r="K22" s="297"/>
      <c r="L22" s="261" t="s">
        <v>0</v>
      </c>
    </row>
    <row r="23" spans="1:14" s="302" customFormat="1">
      <c r="A23" s="298" t="s">
        <v>30</v>
      </c>
      <c r="B23" s="299">
        <f>SUM(B20:B22)</f>
        <v>85</v>
      </c>
      <c r="C23" s="299">
        <f t="shared" ref="C23:J23" si="1">SUM(C20:C22)</f>
        <v>0</v>
      </c>
      <c r="D23" s="299">
        <f t="shared" si="1"/>
        <v>85</v>
      </c>
      <c r="E23" s="299">
        <f t="shared" si="1"/>
        <v>0</v>
      </c>
      <c r="F23" s="299">
        <f t="shared" si="1"/>
        <v>0</v>
      </c>
      <c r="G23" s="299">
        <f t="shared" si="1"/>
        <v>0</v>
      </c>
      <c r="H23" s="299">
        <f t="shared" si="1"/>
        <v>0</v>
      </c>
      <c r="I23" s="299">
        <f>SUM(I20:I22)</f>
        <v>0</v>
      </c>
      <c r="J23" s="300">
        <f t="shared" si="1"/>
        <v>85</v>
      </c>
      <c r="K23" s="301">
        <f>SUM(K20:K22)</f>
        <v>0</v>
      </c>
      <c r="L23" s="261" t="s">
        <v>18</v>
      </c>
    </row>
    <row r="24" spans="1:14" s="302" customFormat="1">
      <c r="A24" s="638"/>
      <c r="B24" s="638"/>
      <c r="C24" s="638"/>
      <c r="D24" s="638"/>
      <c r="E24" s="638"/>
      <c r="F24" s="638"/>
      <c r="G24" s="638"/>
      <c r="H24" s="638"/>
      <c r="I24" s="638"/>
      <c r="J24" s="638"/>
      <c r="K24" s="638"/>
      <c r="L24" s="261"/>
    </row>
    <row r="25" spans="1:14" s="302" customFormat="1">
      <c r="L25" s="281"/>
    </row>
    <row r="26" spans="1:14" s="302" customFormat="1">
      <c r="A26" s="303"/>
      <c r="B26" s="304"/>
      <c r="C26" s="304"/>
      <c r="D26" s="304"/>
      <c r="E26" s="304"/>
      <c r="F26" s="304"/>
      <c r="G26" s="304"/>
      <c r="H26" s="304"/>
      <c r="I26" s="304"/>
      <c r="J26" s="304"/>
      <c r="K26" s="304"/>
      <c r="L26" s="281"/>
    </row>
    <row r="27" spans="1:14" s="302" customFormat="1" ht="12" customHeight="1">
      <c r="A27" s="305"/>
      <c r="B27" s="304"/>
      <c r="C27" s="304"/>
      <c r="D27" s="304"/>
      <c r="E27" s="304"/>
      <c r="F27" s="304"/>
      <c r="G27" s="304"/>
      <c r="H27" s="304"/>
      <c r="I27" s="304"/>
      <c r="J27" s="304"/>
      <c r="K27" s="304"/>
      <c r="L27" s="281"/>
    </row>
    <row r="28" spans="1:14" s="302" customFormat="1" ht="12" customHeight="1">
      <c r="A28" s="305"/>
      <c r="B28" s="304"/>
      <c r="C28" s="304"/>
      <c r="D28" s="304"/>
      <c r="E28" s="304"/>
      <c r="F28" s="304"/>
      <c r="G28" s="304"/>
      <c r="H28" s="304"/>
      <c r="I28" s="304"/>
      <c r="J28" s="304"/>
      <c r="K28" s="304"/>
      <c r="L28" s="281"/>
    </row>
    <row r="29" spans="1:14" s="302" customFormat="1" ht="12" customHeight="1">
      <c r="A29" s="306"/>
      <c r="B29" s="307"/>
      <c r="C29" s="307"/>
      <c r="D29" s="307"/>
      <c r="E29" s="307"/>
      <c r="F29" s="307"/>
      <c r="G29" s="307"/>
      <c r="H29" s="307"/>
      <c r="I29" s="307"/>
      <c r="J29" s="307"/>
      <c r="K29" s="307"/>
      <c r="L29" s="281"/>
    </row>
    <row r="30" spans="1:14" s="302" customFormat="1" ht="15.75">
      <c r="A30" s="308"/>
      <c r="B30" s="309"/>
      <c r="C30" s="309"/>
      <c r="D30" s="309"/>
      <c r="E30" s="309"/>
      <c r="F30" s="309"/>
      <c r="G30" s="309"/>
      <c r="H30" s="309"/>
      <c r="I30" s="309"/>
      <c r="J30" s="309"/>
      <c r="K30" s="309"/>
      <c r="L30" s="281"/>
    </row>
    <row r="31" spans="1:14" ht="71.25" customHeight="1">
      <c r="A31" s="522"/>
      <c r="B31" s="522"/>
      <c r="C31" s="522"/>
      <c r="D31" s="522"/>
      <c r="E31" s="522"/>
      <c r="F31" s="522"/>
      <c r="G31" s="522"/>
      <c r="H31" s="522"/>
      <c r="I31" s="522"/>
      <c r="J31" s="522"/>
      <c r="K31" s="522"/>
    </row>
    <row r="32" spans="1:14" ht="39.75" customHeight="1">
      <c r="A32" s="522"/>
      <c r="B32" s="522"/>
      <c r="C32" s="522"/>
      <c r="D32" s="522"/>
      <c r="E32" s="522"/>
      <c r="F32" s="522"/>
      <c r="G32" s="522"/>
      <c r="H32" s="522"/>
      <c r="I32" s="522"/>
      <c r="J32" s="522"/>
      <c r="K32" s="522"/>
    </row>
    <row r="33" spans="1:11" ht="58.5" customHeight="1">
      <c r="A33" s="522"/>
      <c r="B33" s="522"/>
      <c r="C33" s="522"/>
      <c r="D33" s="522"/>
      <c r="E33" s="522"/>
      <c r="F33" s="522"/>
      <c r="G33" s="522"/>
      <c r="H33" s="522"/>
      <c r="I33" s="522"/>
      <c r="J33" s="522"/>
      <c r="K33" s="522"/>
    </row>
    <row r="34" spans="1:11" ht="69" customHeight="1">
      <c r="A34" s="522"/>
      <c r="B34" s="522"/>
      <c r="C34" s="522"/>
      <c r="D34" s="522"/>
      <c r="E34" s="522"/>
      <c r="F34" s="522"/>
      <c r="G34" s="522"/>
      <c r="H34" s="522"/>
      <c r="I34" s="522"/>
      <c r="J34" s="522"/>
      <c r="K34" s="522"/>
    </row>
    <row r="35" spans="1:11">
      <c r="A35" s="310"/>
      <c r="B35" s="311"/>
      <c r="C35" s="311"/>
      <c r="D35" s="311"/>
      <c r="E35" s="311"/>
      <c r="F35" s="311"/>
      <c r="G35" s="311"/>
      <c r="H35" s="311"/>
      <c r="I35" s="311"/>
      <c r="J35" s="311"/>
      <c r="K35" s="311"/>
    </row>
    <row r="37" spans="1:11">
      <c r="A37" s="287"/>
      <c r="K37" s="312"/>
    </row>
  </sheetData>
  <mergeCells count="27">
    <mergeCell ref="A6:K6"/>
    <mergeCell ref="A1:K1"/>
    <mergeCell ref="A2:K2"/>
    <mergeCell ref="A3:K3"/>
    <mergeCell ref="A4:K4"/>
    <mergeCell ref="A5:K5"/>
    <mergeCell ref="K10:K11"/>
    <mergeCell ref="A7:K7"/>
    <mergeCell ref="A8:K8"/>
    <mergeCell ref="A9:A11"/>
    <mergeCell ref="B9:C9"/>
    <mergeCell ref="D9:E9"/>
    <mergeCell ref="F9:K9"/>
    <mergeCell ref="B10:B11"/>
    <mergeCell ref="C10:C11"/>
    <mergeCell ref="D10:D11"/>
    <mergeCell ref="E10:E11"/>
    <mergeCell ref="F10:F11"/>
    <mergeCell ref="G10:G11"/>
    <mergeCell ref="H10:H11"/>
    <mergeCell ref="I10:I11"/>
    <mergeCell ref="J10:J11"/>
    <mergeCell ref="A24:K24"/>
    <mergeCell ref="A31:K31"/>
    <mergeCell ref="A32:K32"/>
    <mergeCell ref="A33:K33"/>
    <mergeCell ref="A34:K34"/>
  </mergeCells>
  <printOptions horizontalCentered="1"/>
  <pageMargins left="0.5" right="0.5" top="1" bottom="1" header="0.5" footer="0.5"/>
  <pageSetup scale="75" orientation="landscape" r:id="rId1"/>
  <headerFooter alignWithMargins="0">
    <oddFooter>&amp;C&amp;"Times New Roman,Regular"Exhibit I - Detail of Permanent Positions by Category</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V26"/>
  <sheetViews>
    <sheetView view="pageBreakPreview" zoomScale="85" zoomScaleNormal="75" zoomScaleSheetLayoutView="85" workbookViewId="0">
      <pane xSplit="1" ySplit="10" topLeftCell="B11" activePane="bottomRight" state="frozen"/>
      <selection activeCell="H21" sqref="H21"/>
      <selection pane="topRight" activeCell="H21" sqref="H21"/>
      <selection pane="bottomLeft" activeCell="H21" sqref="H21"/>
      <selection pane="bottomRight" activeCell="H21" sqref="H21"/>
    </sheetView>
  </sheetViews>
  <sheetFormatPr defaultColWidth="8.77734375" defaultRowHeight="15"/>
  <cols>
    <col min="1" max="1" width="57.44140625" style="11" customWidth="1"/>
    <col min="2" max="2" width="15.77734375" style="11" customWidth="1"/>
    <col min="3" max="3" width="15.77734375" style="103" customWidth="1"/>
    <col min="4" max="4" width="15.77734375" style="11" customWidth="1"/>
    <col min="5" max="5" width="15.77734375" style="103" customWidth="1"/>
    <col min="6" max="6" width="15.77734375" style="11" customWidth="1"/>
    <col min="7" max="7" width="15.77734375" style="103" customWidth="1"/>
    <col min="8" max="8" width="0.6640625" style="176" customWidth="1"/>
    <col min="9" max="16384" width="8.77734375" style="11"/>
  </cols>
  <sheetData>
    <row r="1" spans="1:8" ht="20.25">
      <c r="A1" s="313" t="s">
        <v>23</v>
      </c>
      <c r="B1" s="314"/>
      <c r="C1" s="315"/>
      <c r="D1" s="314"/>
      <c r="E1" s="315"/>
      <c r="F1" s="314"/>
      <c r="G1" s="316"/>
      <c r="H1" s="317" t="s">
        <v>0</v>
      </c>
    </row>
    <row r="2" spans="1:8" ht="13.15" customHeight="1">
      <c r="A2" s="675"/>
      <c r="B2" s="675"/>
      <c r="C2" s="675"/>
      <c r="D2" s="675"/>
      <c r="E2" s="675"/>
      <c r="F2" s="675"/>
      <c r="G2" s="676"/>
      <c r="H2" s="317" t="s">
        <v>0</v>
      </c>
    </row>
    <row r="3" spans="1:8" ht="18.75">
      <c r="A3" s="632" t="s">
        <v>4</v>
      </c>
      <c r="B3" s="632"/>
      <c r="C3" s="632"/>
      <c r="D3" s="632"/>
      <c r="E3" s="632"/>
      <c r="F3" s="632"/>
      <c r="G3" s="632"/>
      <c r="H3" s="317" t="s">
        <v>0</v>
      </c>
    </row>
    <row r="4" spans="1:8" ht="16.5">
      <c r="A4" s="633" t="str">
        <f>+'B. Summary of Requirements '!A5</f>
        <v>United States Parole Commission</v>
      </c>
      <c r="B4" s="633"/>
      <c r="C4" s="633"/>
      <c r="D4" s="633"/>
      <c r="E4" s="633"/>
      <c r="F4" s="633"/>
      <c r="G4" s="633"/>
      <c r="H4" s="317" t="s">
        <v>0</v>
      </c>
    </row>
    <row r="5" spans="1:8" ht="16.5">
      <c r="A5" s="633" t="str">
        <f>+'B. Summary of Requirements '!A6</f>
        <v>Salaries and Expenses</v>
      </c>
      <c r="B5" s="633"/>
      <c r="C5" s="633"/>
      <c r="D5" s="633"/>
      <c r="E5" s="633"/>
      <c r="F5" s="633"/>
      <c r="G5" s="633"/>
      <c r="H5" s="317" t="s">
        <v>0</v>
      </c>
    </row>
    <row r="6" spans="1:8">
      <c r="A6" s="634" t="s">
        <v>99</v>
      </c>
      <c r="B6" s="634"/>
      <c r="C6" s="634"/>
      <c r="D6" s="634"/>
      <c r="E6" s="634"/>
      <c r="F6" s="634"/>
      <c r="G6" s="634"/>
      <c r="H6" s="317" t="s">
        <v>0</v>
      </c>
    </row>
    <row r="7" spans="1:8">
      <c r="A7" s="677"/>
      <c r="B7" s="677"/>
      <c r="C7" s="677"/>
      <c r="D7" s="677"/>
      <c r="E7" s="677"/>
      <c r="F7" s="677"/>
      <c r="G7" s="677"/>
      <c r="H7" s="317" t="s">
        <v>0</v>
      </c>
    </row>
    <row r="8" spans="1:8" ht="15.75" customHeight="1">
      <c r="A8" s="662"/>
      <c r="B8" s="665" t="s">
        <v>193</v>
      </c>
      <c r="C8" s="666"/>
      <c r="D8" s="666"/>
      <c r="E8" s="666"/>
      <c r="F8" s="665" t="s">
        <v>66</v>
      </c>
      <c r="G8" s="667"/>
      <c r="H8" s="317" t="s">
        <v>0</v>
      </c>
    </row>
    <row r="9" spans="1:8" ht="36" customHeight="1">
      <c r="A9" s="663"/>
      <c r="B9" s="670" t="s">
        <v>209</v>
      </c>
      <c r="C9" s="671"/>
      <c r="D9" s="672" t="s">
        <v>208</v>
      </c>
      <c r="E9" s="672"/>
      <c r="F9" s="668"/>
      <c r="G9" s="669"/>
      <c r="H9" s="317" t="s">
        <v>0</v>
      </c>
    </row>
    <row r="10" spans="1:8" ht="36" customHeight="1" thickBot="1">
      <c r="A10" s="664"/>
      <c r="B10" s="318" t="s">
        <v>33</v>
      </c>
      <c r="C10" s="319" t="s">
        <v>98</v>
      </c>
      <c r="D10" s="320" t="s">
        <v>33</v>
      </c>
      <c r="E10" s="319" t="s">
        <v>98</v>
      </c>
      <c r="F10" s="318" t="s">
        <v>33</v>
      </c>
      <c r="G10" s="321" t="s">
        <v>98</v>
      </c>
      <c r="H10" s="317" t="s">
        <v>0</v>
      </c>
    </row>
    <row r="11" spans="1:8" ht="20.25">
      <c r="A11" s="322" t="s">
        <v>5</v>
      </c>
      <c r="B11" s="323">
        <v>0</v>
      </c>
      <c r="C11" s="324">
        <v>0</v>
      </c>
      <c r="D11" s="323">
        <v>-3</v>
      </c>
      <c r="E11" s="324">
        <v>-477</v>
      </c>
      <c r="F11" s="323">
        <f>SUM(B11,D11)</f>
        <v>-3</v>
      </c>
      <c r="G11" s="325">
        <f>SUM(C11,E11)</f>
        <v>-477</v>
      </c>
      <c r="H11" s="317" t="s">
        <v>0</v>
      </c>
    </row>
    <row r="12" spans="1:8" ht="20.25">
      <c r="A12" s="326"/>
      <c r="B12" s="327"/>
      <c r="C12" s="328"/>
      <c r="D12" s="327"/>
      <c r="E12" s="328"/>
      <c r="F12" s="327"/>
      <c r="G12" s="328"/>
      <c r="H12" s="317" t="s">
        <v>0</v>
      </c>
    </row>
    <row r="13" spans="1:8" ht="20.25">
      <c r="A13" s="329" t="s">
        <v>6</v>
      </c>
      <c r="B13" s="330">
        <f t="shared" ref="B13:G13" si="0">SUM(B11:B11)</f>
        <v>0</v>
      </c>
      <c r="C13" s="330">
        <f t="shared" si="0"/>
        <v>0</v>
      </c>
      <c r="D13" s="327">
        <f t="shared" si="0"/>
        <v>-3</v>
      </c>
      <c r="E13" s="330">
        <f t="shared" si="0"/>
        <v>-477</v>
      </c>
      <c r="F13" s="327">
        <f t="shared" si="0"/>
        <v>-3</v>
      </c>
      <c r="G13" s="330">
        <f t="shared" si="0"/>
        <v>-477</v>
      </c>
      <c r="H13" s="317" t="s">
        <v>0</v>
      </c>
    </row>
    <row r="14" spans="1:8" ht="20.25">
      <c r="A14" s="331" t="s">
        <v>58</v>
      </c>
      <c r="B14" s="327"/>
      <c r="C14" s="328"/>
      <c r="D14" s="327"/>
      <c r="E14" s="330">
        <v>-265</v>
      </c>
      <c r="F14" s="327">
        <f t="shared" ref="F14:G16" si="1">SUM(B14,D14)</f>
        <v>0</v>
      </c>
      <c r="G14" s="327">
        <f t="shared" si="1"/>
        <v>-265</v>
      </c>
      <c r="H14" s="317" t="s">
        <v>0</v>
      </c>
    </row>
    <row r="15" spans="1:8" ht="20.25">
      <c r="A15" s="331" t="s">
        <v>59</v>
      </c>
      <c r="B15" s="327"/>
      <c r="C15" s="330">
        <v>-3</v>
      </c>
      <c r="D15" s="327"/>
      <c r="E15" s="330">
        <v>-50</v>
      </c>
      <c r="F15" s="327">
        <f t="shared" si="1"/>
        <v>0</v>
      </c>
      <c r="G15" s="327">
        <f t="shared" si="1"/>
        <v>-53</v>
      </c>
      <c r="H15" s="317" t="s">
        <v>0</v>
      </c>
    </row>
    <row r="16" spans="1:8" ht="20.25">
      <c r="A16" s="332" t="s">
        <v>57</v>
      </c>
      <c r="B16" s="327"/>
      <c r="C16" s="330">
        <v>-3</v>
      </c>
      <c r="D16" s="327"/>
      <c r="E16" s="330">
        <v>-208</v>
      </c>
      <c r="F16" s="327">
        <f t="shared" si="1"/>
        <v>0</v>
      </c>
      <c r="G16" s="327">
        <f t="shared" si="1"/>
        <v>-211</v>
      </c>
      <c r="H16" s="317" t="s">
        <v>0</v>
      </c>
    </row>
    <row r="17" spans="1:22" ht="21" thickBot="1">
      <c r="A17" s="333" t="s">
        <v>158</v>
      </c>
      <c r="B17" s="334">
        <f t="shared" ref="B17:G17" si="2">SUM(B13:B16)</f>
        <v>0</v>
      </c>
      <c r="C17" s="335">
        <f t="shared" si="2"/>
        <v>-6</v>
      </c>
      <c r="D17" s="336">
        <f t="shared" si="2"/>
        <v>-3</v>
      </c>
      <c r="E17" s="335">
        <f t="shared" si="2"/>
        <v>-1000</v>
      </c>
      <c r="F17" s="337">
        <f t="shared" si="2"/>
        <v>-3</v>
      </c>
      <c r="G17" s="338">
        <f t="shared" si="2"/>
        <v>-1006</v>
      </c>
      <c r="H17" s="317" t="s">
        <v>18</v>
      </c>
    </row>
    <row r="18" spans="1:22">
      <c r="A18" s="673"/>
      <c r="B18" s="674"/>
      <c r="C18" s="674"/>
      <c r="D18" s="674"/>
      <c r="E18" s="674"/>
      <c r="F18" s="674"/>
      <c r="G18" s="674"/>
      <c r="H18" s="339"/>
      <c r="I18" s="340"/>
      <c r="J18" s="340"/>
      <c r="K18" s="340"/>
      <c r="L18" s="340"/>
      <c r="M18" s="340"/>
      <c r="N18" s="340"/>
      <c r="O18" s="340"/>
      <c r="P18" s="340"/>
      <c r="Q18" s="340"/>
      <c r="R18" s="340"/>
      <c r="S18" s="340"/>
      <c r="T18" s="340"/>
      <c r="U18" s="340"/>
      <c r="V18" s="340"/>
    </row>
    <row r="19" spans="1:22">
      <c r="A19" s="341"/>
      <c r="B19" s="341"/>
      <c r="C19" s="342"/>
      <c r="D19" s="341"/>
      <c r="E19" s="342"/>
      <c r="F19" s="341"/>
      <c r="G19" s="342"/>
      <c r="H19" s="343"/>
      <c r="I19" s="340"/>
      <c r="J19" s="340"/>
      <c r="K19" s="340"/>
      <c r="L19" s="340"/>
      <c r="M19" s="340"/>
      <c r="N19" s="340"/>
      <c r="O19" s="340"/>
      <c r="P19" s="340"/>
      <c r="Q19" s="340"/>
      <c r="R19" s="340"/>
      <c r="S19" s="340"/>
      <c r="T19" s="340"/>
      <c r="U19" s="340"/>
      <c r="V19" s="340"/>
    </row>
    <row r="21" spans="1:22" ht="18.75">
      <c r="A21" s="660"/>
      <c r="B21" s="660"/>
      <c r="C21" s="660"/>
      <c r="D21" s="660"/>
      <c r="E21" s="660"/>
      <c r="F21" s="344"/>
      <c r="G21" s="345"/>
    </row>
    <row r="22" spans="1:22" ht="18.75">
      <c r="A22" s="346"/>
      <c r="B22" s="346"/>
      <c r="C22" s="346"/>
      <c r="D22" s="346"/>
      <c r="E22" s="346"/>
      <c r="F22" s="344"/>
      <c r="G22" s="345"/>
    </row>
    <row r="23" spans="1:22" ht="141.75" customHeight="1">
      <c r="A23" s="661"/>
      <c r="B23" s="661"/>
      <c r="C23" s="661"/>
      <c r="D23" s="661"/>
      <c r="E23" s="661"/>
      <c r="F23" s="347"/>
      <c r="G23" s="348"/>
    </row>
    <row r="26" spans="1:22">
      <c r="G26" s="349"/>
    </row>
  </sheetData>
  <mergeCells count="14">
    <mergeCell ref="A7:G7"/>
    <mergeCell ref="A2:G2"/>
    <mergeCell ref="A3:G3"/>
    <mergeCell ref="A4:G4"/>
    <mergeCell ref="A5:G5"/>
    <mergeCell ref="A6:G6"/>
    <mergeCell ref="A21:E21"/>
    <mergeCell ref="A23:E23"/>
    <mergeCell ref="A8:A10"/>
    <mergeCell ref="B8:E8"/>
    <mergeCell ref="F8:G9"/>
    <mergeCell ref="B9:C9"/>
    <mergeCell ref="D9:E9"/>
    <mergeCell ref="A18:G18"/>
  </mergeCells>
  <printOptions horizontalCentered="1"/>
  <pageMargins left="0.5" right="0.5" top="1" bottom="0.5" header="0.5" footer="0.5"/>
  <pageSetup scale="70" fitToHeight="0" orientation="landscape" r:id="rId1"/>
  <headerFooter alignWithMargins="0">
    <oddFooter xml:space="preserve">&amp;C&amp;"Times New Roman,Regular"&amp;14Exhibit J - Financial Analysis of Program Changes&amp;12
</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N39"/>
  <sheetViews>
    <sheetView showGridLines="0" showOutlineSymbols="0" view="pageBreakPreview" zoomScale="75" zoomScaleNormal="75" zoomScaleSheetLayoutView="75" workbookViewId="0">
      <pane xSplit="1" ySplit="11" topLeftCell="B12" activePane="bottomRight" state="frozen"/>
      <selection activeCell="H21" sqref="H21"/>
      <selection pane="topRight" activeCell="H21" sqref="H21"/>
      <selection pane="bottomLeft" activeCell="H21" sqref="H21"/>
      <selection pane="bottomRight" activeCell="H21" sqref="H21"/>
    </sheetView>
  </sheetViews>
  <sheetFormatPr defaultColWidth="9.6640625" defaultRowHeight="15.75"/>
  <cols>
    <col min="1" max="1" width="57" style="35" customWidth="1"/>
    <col min="2" max="2" width="8.33203125" style="35" customWidth="1"/>
    <col min="3" max="3" width="12.109375" style="35" customWidth="1"/>
    <col min="4" max="4" width="8.77734375" style="35" customWidth="1"/>
    <col min="5" max="5" width="9.77734375" style="35" customWidth="1"/>
    <col min="6" max="6" width="9.21875" style="35" customWidth="1"/>
    <col min="7" max="7" width="9.77734375" style="35" customWidth="1"/>
    <col min="8" max="8" width="7.77734375" style="35" customWidth="1"/>
    <col min="9" max="9" width="11.77734375" style="35" bestFit="1" customWidth="1"/>
    <col min="10" max="10" width="1.21875" style="252" customWidth="1"/>
    <col min="11" max="16384" width="9.6640625" style="35"/>
  </cols>
  <sheetData>
    <row r="1" spans="1:10" ht="20.25">
      <c r="A1" s="690" t="s">
        <v>91</v>
      </c>
      <c r="B1" s="631"/>
      <c r="C1" s="631"/>
      <c r="D1" s="631"/>
      <c r="E1" s="631"/>
      <c r="F1" s="631"/>
      <c r="G1" s="631"/>
      <c r="H1" s="631"/>
      <c r="I1" s="631"/>
      <c r="J1" s="201" t="s">
        <v>0</v>
      </c>
    </row>
    <row r="2" spans="1:10" ht="18.75">
      <c r="A2" s="691"/>
      <c r="B2" s="691"/>
      <c r="C2" s="691"/>
      <c r="D2" s="691"/>
      <c r="E2" s="691"/>
      <c r="F2" s="691"/>
      <c r="G2" s="691"/>
      <c r="H2" s="691"/>
      <c r="I2" s="691"/>
      <c r="J2" s="201" t="s">
        <v>0</v>
      </c>
    </row>
    <row r="3" spans="1:10">
      <c r="A3" s="681"/>
      <c r="B3" s="681"/>
      <c r="C3" s="681"/>
      <c r="D3" s="681"/>
      <c r="E3" s="681"/>
      <c r="F3" s="681"/>
      <c r="G3" s="681"/>
      <c r="H3" s="681"/>
      <c r="I3" s="681"/>
      <c r="J3" s="201" t="s">
        <v>0</v>
      </c>
    </row>
    <row r="4" spans="1:10" ht="20.25">
      <c r="A4" s="692" t="s">
        <v>122</v>
      </c>
      <c r="B4" s="481"/>
      <c r="C4" s="481"/>
      <c r="D4" s="481"/>
      <c r="E4" s="481"/>
      <c r="F4" s="481"/>
      <c r="G4" s="481"/>
      <c r="H4" s="481"/>
      <c r="I4" s="481"/>
      <c r="J4" s="201" t="s">
        <v>0</v>
      </c>
    </row>
    <row r="5" spans="1:10" ht="18.75">
      <c r="A5" s="693" t="str">
        <f>+'B. Summary of Requirements '!A5</f>
        <v>United States Parole Commission</v>
      </c>
      <c r="B5" s="484"/>
      <c r="C5" s="484"/>
      <c r="D5" s="484"/>
      <c r="E5" s="484"/>
      <c r="F5" s="484"/>
      <c r="G5" s="484"/>
      <c r="H5" s="484"/>
      <c r="I5" s="484"/>
      <c r="J5" s="201" t="s">
        <v>0</v>
      </c>
    </row>
    <row r="6" spans="1:10" ht="18.75">
      <c r="A6" s="693" t="str">
        <f>+'B. Summary of Requirements '!A6</f>
        <v>Salaries and Expenses</v>
      </c>
      <c r="B6" s="481"/>
      <c r="C6" s="481"/>
      <c r="D6" s="481"/>
      <c r="E6" s="481"/>
      <c r="F6" s="481"/>
      <c r="G6" s="481"/>
      <c r="H6" s="481"/>
      <c r="I6" s="481"/>
      <c r="J6" s="201" t="s">
        <v>0</v>
      </c>
    </row>
    <row r="7" spans="1:10">
      <c r="A7" s="681"/>
      <c r="B7" s="681"/>
      <c r="C7" s="681"/>
      <c r="D7" s="681"/>
      <c r="E7" s="681"/>
      <c r="F7" s="681"/>
      <c r="G7" s="681"/>
      <c r="H7" s="681"/>
      <c r="I7" s="681"/>
      <c r="J7" s="201" t="s">
        <v>0</v>
      </c>
    </row>
    <row r="8" spans="1:10" ht="16.5" thickBot="1">
      <c r="A8" s="682" t="s">
        <v>114</v>
      </c>
      <c r="B8" s="682"/>
      <c r="C8" s="682"/>
      <c r="D8" s="682"/>
      <c r="E8" s="682"/>
      <c r="F8" s="682"/>
      <c r="G8" s="682"/>
      <c r="H8" s="682"/>
      <c r="I8" s="682"/>
      <c r="J8" s="201" t="s">
        <v>0</v>
      </c>
    </row>
    <row r="9" spans="1:10">
      <c r="A9" s="683" t="s">
        <v>38</v>
      </c>
      <c r="B9" s="686" t="s">
        <v>169</v>
      </c>
      <c r="C9" s="687"/>
      <c r="D9" s="686" t="s">
        <v>163</v>
      </c>
      <c r="E9" s="687"/>
      <c r="F9" s="686" t="s">
        <v>152</v>
      </c>
      <c r="G9" s="687"/>
      <c r="H9" s="686" t="s">
        <v>28</v>
      </c>
      <c r="I9" s="688"/>
      <c r="J9" s="201" t="s">
        <v>0</v>
      </c>
    </row>
    <row r="10" spans="1:10" ht="53.25" customHeight="1">
      <c r="A10" s="684"/>
      <c r="B10" s="453"/>
      <c r="C10" s="456"/>
      <c r="D10" s="453"/>
      <c r="E10" s="456"/>
      <c r="F10" s="453"/>
      <c r="G10" s="456"/>
      <c r="H10" s="453"/>
      <c r="I10" s="689"/>
      <c r="J10" s="201" t="s">
        <v>0</v>
      </c>
    </row>
    <row r="11" spans="1:10" ht="16.5" thickBot="1">
      <c r="A11" s="685"/>
      <c r="B11" s="350" t="s">
        <v>113</v>
      </c>
      <c r="C11" s="351" t="s">
        <v>115</v>
      </c>
      <c r="D11" s="350" t="s">
        <v>113</v>
      </c>
      <c r="E11" s="351" t="s">
        <v>115</v>
      </c>
      <c r="F11" s="350" t="s">
        <v>113</v>
      </c>
      <c r="G11" s="351" t="s">
        <v>115</v>
      </c>
      <c r="H11" s="350" t="s">
        <v>113</v>
      </c>
      <c r="I11" s="352" t="s">
        <v>115</v>
      </c>
      <c r="J11" s="201" t="s">
        <v>0</v>
      </c>
    </row>
    <row r="12" spans="1:10">
      <c r="A12" s="353" t="s">
        <v>85</v>
      </c>
      <c r="B12" s="354">
        <v>5</v>
      </c>
      <c r="C12" s="355"/>
      <c r="D12" s="354">
        <v>5</v>
      </c>
      <c r="E12" s="355"/>
      <c r="F12" s="354">
        <v>5</v>
      </c>
      <c r="G12" s="355"/>
      <c r="H12" s="354">
        <f>F12-D12</f>
        <v>0</v>
      </c>
      <c r="I12" s="356"/>
      <c r="J12" s="201" t="s">
        <v>0</v>
      </c>
    </row>
    <row r="13" spans="1:10">
      <c r="A13" s="357" t="s">
        <v>84</v>
      </c>
      <c r="B13" s="354">
        <v>6</v>
      </c>
      <c r="C13" s="355"/>
      <c r="D13" s="354">
        <v>6</v>
      </c>
      <c r="E13" s="355"/>
      <c r="F13" s="354">
        <v>6</v>
      </c>
      <c r="G13" s="355"/>
      <c r="H13" s="354">
        <f t="shared" ref="H13:H27" si="0">F13-D13</f>
        <v>0</v>
      </c>
      <c r="I13" s="358"/>
      <c r="J13" s="201" t="s">
        <v>0</v>
      </c>
    </row>
    <row r="14" spans="1:10">
      <c r="A14" s="357" t="s">
        <v>83</v>
      </c>
      <c r="B14" s="354">
        <v>14</v>
      </c>
      <c r="C14" s="355"/>
      <c r="D14" s="354">
        <v>14</v>
      </c>
      <c r="E14" s="355"/>
      <c r="F14" s="354">
        <v>14</v>
      </c>
      <c r="G14" s="355"/>
      <c r="H14" s="354">
        <f t="shared" si="0"/>
        <v>0</v>
      </c>
      <c r="I14" s="358"/>
      <c r="J14" s="201" t="s">
        <v>0</v>
      </c>
    </row>
    <row r="15" spans="1:10">
      <c r="A15" s="357" t="s">
        <v>82</v>
      </c>
      <c r="B15" s="354">
        <v>9</v>
      </c>
      <c r="C15" s="355"/>
      <c r="D15" s="354">
        <v>9</v>
      </c>
      <c r="E15" s="355"/>
      <c r="F15" s="354">
        <v>9</v>
      </c>
      <c r="G15" s="355"/>
      <c r="H15" s="354">
        <f t="shared" si="0"/>
        <v>0</v>
      </c>
      <c r="I15" s="358"/>
      <c r="J15" s="201" t="s">
        <v>0</v>
      </c>
    </row>
    <row r="16" spans="1:10">
      <c r="A16" s="357" t="s">
        <v>81</v>
      </c>
      <c r="B16" s="354">
        <v>10</v>
      </c>
      <c r="C16" s="355"/>
      <c r="D16" s="354">
        <v>10</v>
      </c>
      <c r="E16" s="355"/>
      <c r="F16" s="354">
        <v>10</v>
      </c>
      <c r="G16" s="355"/>
      <c r="H16" s="354">
        <f t="shared" si="0"/>
        <v>0</v>
      </c>
      <c r="I16" s="358"/>
      <c r="J16" s="201" t="s">
        <v>0</v>
      </c>
    </row>
    <row r="17" spans="1:10">
      <c r="A17" s="357" t="s">
        <v>80</v>
      </c>
      <c r="B17" s="354">
        <v>6</v>
      </c>
      <c r="C17" s="355"/>
      <c r="D17" s="354">
        <v>6</v>
      </c>
      <c r="E17" s="355"/>
      <c r="F17" s="354">
        <v>6</v>
      </c>
      <c r="G17" s="355"/>
      <c r="H17" s="354">
        <f t="shared" si="0"/>
        <v>0</v>
      </c>
      <c r="I17" s="358"/>
      <c r="J17" s="201" t="s">
        <v>0</v>
      </c>
    </row>
    <row r="18" spans="1:10">
      <c r="A18" s="357" t="s">
        <v>79</v>
      </c>
      <c r="B18" s="354">
        <v>1</v>
      </c>
      <c r="C18" s="355"/>
      <c r="D18" s="354">
        <v>1</v>
      </c>
      <c r="E18" s="355"/>
      <c r="F18" s="354">
        <v>1</v>
      </c>
      <c r="G18" s="355"/>
      <c r="H18" s="354">
        <f t="shared" si="0"/>
        <v>0</v>
      </c>
      <c r="I18" s="358"/>
      <c r="J18" s="201" t="s">
        <v>0</v>
      </c>
    </row>
    <row r="19" spans="1:10">
      <c r="A19" s="357" t="s">
        <v>78</v>
      </c>
      <c r="B19" s="354">
        <v>9</v>
      </c>
      <c r="C19" s="355"/>
      <c r="D19" s="354">
        <v>9</v>
      </c>
      <c r="E19" s="355"/>
      <c r="F19" s="354">
        <v>9</v>
      </c>
      <c r="G19" s="355"/>
      <c r="H19" s="354">
        <f t="shared" si="0"/>
        <v>0</v>
      </c>
      <c r="I19" s="358"/>
      <c r="J19" s="201" t="s">
        <v>0</v>
      </c>
    </row>
    <row r="20" spans="1:10">
      <c r="A20" s="357" t="s">
        <v>77</v>
      </c>
      <c r="B20" s="354">
        <v>4</v>
      </c>
      <c r="C20" s="355"/>
      <c r="D20" s="354">
        <v>4</v>
      </c>
      <c r="E20" s="355"/>
      <c r="F20" s="354">
        <v>4</v>
      </c>
      <c r="G20" s="355"/>
      <c r="H20" s="354">
        <f t="shared" si="0"/>
        <v>0</v>
      </c>
      <c r="I20" s="358"/>
      <c r="J20" s="201" t="s">
        <v>0</v>
      </c>
    </row>
    <row r="21" spans="1:10">
      <c r="A21" s="357" t="s">
        <v>76</v>
      </c>
      <c r="B21" s="354">
        <v>9</v>
      </c>
      <c r="C21" s="355"/>
      <c r="D21" s="354">
        <v>9</v>
      </c>
      <c r="E21" s="355"/>
      <c r="F21" s="354">
        <v>9</v>
      </c>
      <c r="G21" s="355"/>
      <c r="H21" s="354">
        <f t="shared" si="0"/>
        <v>0</v>
      </c>
      <c r="I21" s="358"/>
      <c r="J21" s="201" t="s">
        <v>0</v>
      </c>
    </row>
    <row r="22" spans="1:10">
      <c r="A22" s="357" t="s">
        <v>75</v>
      </c>
      <c r="B22" s="354">
        <v>9</v>
      </c>
      <c r="C22" s="355"/>
      <c r="D22" s="354">
        <v>9</v>
      </c>
      <c r="E22" s="355"/>
      <c r="F22" s="354">
        <v>9</v>
      </c>
      <c r="G22" s="355"/>
      <c r="H22" s="354">
        <f t="shared" si="0"/>
        <v>0</v>
      </c>
      <c r="I22" s="358"/>
      <c r="J22" s="201" t="s">
        <v>0</v>
      </c>
    </row>
    <row r="23" spans="1:10">
      <c r="A23" s="357" t="s">
        <v>74</v>
      </c>
      <c r="B23" s="354">
        <v>3</v>
      </c>
      <c r="C23" s="355"/>
      <c r="D23" s="354">
        <v>3</v>
      </c>
      <c r="E23" s="355"/>
      <c r="F23" s="354">
        <v>3</v>
      </c>
      <c r="G23" s="355"/>
      <c r="H23" s="354">
        <f t="shared" si="0"/>
        <v>0</v>
      </c>
      <c r="I23" s="358"/>
      <c r="J23" s="201" t="s">
        <v>0</v>
      </c>
    </row>
    <row r="24" spans="1:10">
      <c r="A24" s="357" t="s">
        <v>72</v>
      </c>
      <c r="B24" s="354">
        <v>0</v>
      </c>
      <c r="C24" s="355"/>
      <c r="D24" s="354">
        <v>0</v>
      </c>
      <c r="E24" s="355"/>
      <c r="F24" s="354">
        <v>0</v>
      </c>
      <c r="G24" s="355"/>
      <c r="H24" s="354">
        <f t="shared" si="0"/>
        <v>0</v>
      </c>
      <c r="I24" s="358"/>
      <c r="J24" s="201" t="s">
        <v>0</v>
      </c>
    </row>
    <row r="25" spans="1:10">
      <c r="A25" s="357" t="s">
        <v>73</v>
      </c>
      <c r="B25" s="359">
        <v>0</v>
      </c>
      <c r="C25" s="355"/>
      <c r="D25" s="354">
        <v>0</v>
      </c>
      <c r="E25" s="355"/>
      <c r="F25" s="354">
        <v>0</v>
      </c>
      <c r="G25" s="355"/>
      <c r="H25" s="354">
        <f t="shared" si="0"/>
        <v>0</v>
      </c>
      <c r="I25" s="358"/>
      <c r="J25" s="201" t="s">
        <v>0</v>
      </c>
    </row>
    <row r="26" spans="1:10">
      <c r="A26" s="357" t="s">
        <v>71</v>
      </c>
      <c r="B26" s="354">
        <v>0</v>
      </c>
      <c r="C26" s="355"/>
      <c r="D26" s="354">
        <v>0</v>
      </c>
      <c r="E26" s="355"/>
      <c r="F26" s="354">
        <v>0</v>
      </c>
      <c r="G26" s="355"/>
      <c r="H26" s="354">
        <f t="shared" si="0"/>
        <v>0</v>
      </c>
      <c r="I26" s="358"/>
      <c r="J26" s="201" t="s">
        <v>0</v>
      </c>
    </row>
    <row r="27" spans="1:10">
      <c r="A27" s="357" t="s">
        <v>70</v>
      </c>
      <c r="B27" s="360">
        <v>0</v>
      </c>
      <c r="C27" s="361"/>
      <c r="D27" s="360">
        <v>0</v>
      </c>
      <c r="E27" s="361"/>
      <c r="F27" s="360">
        <v>0</v>
      </c>
      <c r="G27" s="361"/>
      <c r="H27" s="354">
        <f t="shared" si="0"/>
        <v>0</v>
      </c>
      <c r="I27" s="362"/>
      <c r="J27" s="201" t="s">
        <v>0</v>
      </c>
    </row>
    <row r="28" spans="1:10">
      <c r="A28" s="363" t="s">
        <v>159</v>
      </c>
      <c r="B28" s="364">
        <f t="shared" ref="B28:F28" si="1">SUM(B12:B27)</f>
        <v>85</v>
      </c>
      <c r="C28" s="365"/>
      <c r="D28" s="364">
        <f t="shared" si="1"/>
        <v>85</v>
      </c>
      <c r="E28" s="365"/>
      <c r="F28" s="364">
        <f t="shared" si="1"/>
        <v>85</v>
      </c>
      <c r="G28" s="365"/>
      <c r="H28" s="364">
        <f>SUM(H12:H27)</f>
        <v>0</v>
      </c>
      <c r="I28" s="366"/>
      <c r="J28" s="201" t="s">
        <v>0</v>
      </c>
    </row>
    <row r="29" spans="1:10">
      <c r="A29" s="367" t="s">
        <v>14</v>
      </c>
      <c r="B29" s="368"/>
      <c r="C29" s="369">
        <v>149627</v>
      </c>
      <c r="D29" s="368"/>
      <c r="E29" s="369">
        <v>149627</v>
      </c>
      <c r="F29" s="370"/>
      <c r="G29" s="369">
        <v>149627</v>
      </c>
      <c r="H29" s="368"/>
      <c r="I29" s="371"/>
      <c r="J29" s="201" t="s">
        <v>0</v>
      </c>
    </row>
    <row r="30" spans="1:10">
      <c r="A30" s="367" t="s">
        <v>60</v>
      </c>
      <c r="B30" s="372"/>
      <c r="C30" s="369">
        <v>80364</v>
      </c>
      <c r="D30" s="368"/>
      <c r="E30" s="369">
        <v>80364</v>
      </c>
      <c r="F30" s="373"/>
      <c r="G30" s="369">
        <f>(80364*0.5%)+80364</f>
        <v>80765.820000000007</v>
      </c>
      <c r="H30" s="368"/>
      <c r="I30" s="358"/>
      <c r="J30" s="201" t="s">
        <v>0</v>
      </c>
    </row>
    <row r="31" spans="1:10" ht="16.5" thickBot="1">
      <c r="A31" s="374" t="s">
        <v>61</v>
      </c>
      <c r="B31" s="375"/>
      <c r="C31" s="376">
        <v>12</v>
      </c>
      <c r="D31" s="377"/>
      <c r="E31" s="376">
        <v>12</v>
      </c>
      <c r="F31" s="377"/>
      <c r="G31" s="376">
        <v>12</v>
      </c>
      <c r="H31" s="377"/>
      <c r="I31" s="378"/>
      <c r="J31" s="201" t="s">
        <v>18</v>
      </c>
    </row>
    <row r="32" spans="1:10">
      <c r="A32" s="678"/>
      <c r="B32" s="630"/>
      <c r="C32" s="630"/>
      <c r="D32" s="630"/>
      <c r="E32" s="630"/>
      <c r="F32" s="630"/>
      <c r="G32" s="630"/>
      <c r="H32" s="630"/>
      <c r="I32" s="630"/>
      <c r="J32" s="630"/>
    </row>
    <row r="33" spans="1:14">
      <c r="A33" s="379"/>
      <c r="B33" s="379"/>
      <c r="C33" s="379"/>
      <c r="D33" s="379"/>
      <c r="E33" s="379"/>
      <c r="F33" s="379"/>
      <c r="G33" s="379"/>
      <c r="H33" s="379"/>
      <c r="I33" s="379"/>
      <c r="J33" s="229"/>
    </row>
    <row r="34" spans="1:14">
      <c r="A34" s="256"/>
      <c r="B34" s="380"/>
      <c r="C34" s="380"/>
      <c r="D34" s="380"/>
      <c r="E34" s="380"/>
      <c r="F34" s="380"/>
      <c r="G34" s="380"/>
      <c r="H34" s="380"/>
    </row>
    <row r="35" spans="1:14">
      <c r="A35" s="256"/>
      <c r="B35" s="380"/>
      <c r="C35" s="380"/>
      <c r="D35" s="380"/>
      <c r="E35" s="380"/>
      <c r="F35" s="380"/>
      <c r="G35" s="369"/>
      <c r="H35" s="380"/>
    </row>
    <row r="36" spans="1:14" ht="67.5" customHeight="1">
      <c r="A36" s="522"/>
      <c r="B36" s="522"/>
      <c r="C36" s="522"/>
      <c r="D36" s="522"/>
      <c r="E36" s="522"/>
      <c r="F36" s="522"/>
      <c r="G36" s="522"/>
      <c r="H36" s="522"/>
    </row>
    <row r="37" spans="1:14" ht="18.95" customHeight="1">
      <c r="A37" s="591"/>
      <c r="B37" s="592"/>
      <c r="C37" s="592"/>
      <c r="D37" s="592"/>
      <c r="E37" s="592"/>
      <c r="F37" s="592"/>
      <c r="G37" s="592"/>
      <c r="H37" s="592"/>
    </row>
    <row r="39" spans="1:14" ht="18.95" customHeight="1">
      <c r="A39" s="679"/>
      <c r="B39" s="679"/>
      <c r="C39" s="679"/>
      <c r="D39" s="679"/>
      <c r="E39" s="679"/>
      <c r="F39" s="679"/>
      <c r="G39" s="679"/>
      <c r="H39" s="679"/>
      <c r="I39" s="679"/>
      <c r="J39" s="679"/>
      <c r="K39" s="679"/>
      <c r="L39" s="679"/>
      <c r="M39" s="679"/>
      <c r="N39" s="680"/>
    </row>
  </sheetData>
  <mergeCells count="17">
    <mergeCell ref="A6:I6"/>
    <mergeCell ref="A1:I1"/>
    <mergeCell ref="A2:I2"/>
    <mergeCell ref="A3:I3"/>
    <mergeCell ref="A4:I4"/>
    <mergeCell ref="A5:I5"/>
    <mergeCell ref="A32:J32"/>
    <mergeCell ref="A36:H36"/>
    <mergeCell ref="A37:H37"/>
    <mergeCell ref="A39:N39"/>
    <mergeCell ref="A7:I7"/>
    <mergeCell ref="A8:I8"/>
    <mergeCell ref="A9:A11"/>
    <mergeCell ref="B9:C10"/>
    <mergeCell ref="D9:E10"/>
    <mergeCell ref="F9:G10"/>
    <mergeCell ref="H9:I10"/>
  </mergeCells>
  <printOptions horizontalCentered="1"/>
  <pageMargins left="0.5" right="0.5" top="1" bottom="0.55000000000000004" header="0" footer="0.5"/>
  <pageSetup scale="79" orientation="landscape" r:id="rId1"/>
  <headerFooter alignWithMargins="0">
    <oddFooter>&amp;C&amp;"Times New Roman,Regular"Exhibit K - Summary of Requirements by Grade</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Z191"/>
  <sheetViews>
    <sheetView view="pageBreakPreview" zoomScaleNormal="75" zoomScaleSheetLayoutView="100" workbookViewId="0">
      <pane xSplit="1" ySplit="9" topLeftCell="B10" activePane="bottomRight" state="frozen"/>
      <selection activeCell="H21" sqref="H21"/>
      <selection pane="topRight" activeCell="H21" sqref="H21"/>
      <selection pane="bottomLeft" activeCell="H21" sqref="H21"/>
      <selection pane="bottomRight" activeCell="H21" sqref="H21"/>
    </sheetView>
  </sheetViews>
  <sheetFormatPr defaultColWidth="8.88671875" defaultRowHeight="15.75"/>
  <cols>
    <col min="1" max="1" width="65.33203125" style="381" customWidth="1"/>
    <col min="2" max="2" width="8.88671875" style="381"/>
    <col min="3" max="3" width="10.109375" style="381" customWidth="1"/>
    <col min="4" max="4" width="8.88671875" style="381"/>
    <col min="5" max="5" width="10.6640625" style="381" customWidth="1"/>
    <col min="6" max="6" width="8.88671875" style="381"/>
    <col min="7" max="7" width="10.5546875" style="381" bestFit="1" customWidth="1"/>
    <col min="8" max="8" width="8.88671875" style="381"/>
    <col min="9" max="9" width="10.33203125" style="381" customWidth="1"/>
    <col min="10" max="12" width="8.88671875" style="381" hidden="1" customWidth="1"/>
    <col min="13" max="13" width="1" style="439" customWidth="1"/>
    <col min="14" max="14" width="8.77734375" style="11" customWidth="1"/>
    <col min="15" max="16384" width="8.88671875" style="381"/>
  </cols>
  <sheetData>
    <row r="1" spans="1:13" ht="19.149999999999999" customHeight="1">
      <c r="A1" s="515" t="s">
        <v>90</v>
      </c>
      <c r="B1" s="714"/>
      <c r="C1" s="714"/>
      <c r="D1" s="714"/>
      <c r="E1" s="714"/>
      <c r="F1" s="714"/>
      <c r="G1" s="714"/>
      <c r="H1" s="714"/>
      <c r="I1" s="714"/>
      <c r="M1" s="261" t="s">
        <v>0</v>
      </c>
    </row>
    <row r="2" spans="1:13" ht="19.149999999999999" customHeight="1">
      <c r="A2" s="715"/>
      <c r="B2" s="716"/>
      <c r="C2" s="716"/>
      <c r="D2" s="716"/>
      <c r="E2" s="716"/>
      <c r="F2" s="716"/>
      <c r="G2" s="716"/>
      <c r="H2" s="716"/>
      <c r="I2" s="716"/>
      <c r="M2" s="261" t="s">
        <v>0</v>
      </c>
    </row>
    <row r="3" spans="1:13" ht="18.75">
      <c r="A3" s="717" t="s">
        <v>65</v>
      </c>
      <c r="B3" s="714"/>
      <c r="C3" s="714"/>
      <c r="D3" s="714"/>
      <c r="E3" s="714"/>
      <c r="F3" s="714"/>
      <c r="G3" s="714"/>
      <c r="H3" s="714"/>
      <c r="I3" s="714"/>
      <c r="M3" s="261" t="s">
        <v>0</v>
      </c>
    </row>
    <row r="4" spans="1:13" ht="16.5">
      <c r="A4" s="659" t="str">
        <f>+'B. Summary of Requirements '!A5</f>
        <v>United States Parole Commission</v>
      </c>
      <c r="B4" s="714"/>
      <c r="C4" s="714"/>
      <c r="D4" s="714"/>
      <c r="E4" s="714"/>
      <c r="F4" s="714"/>
      <c r="G4" s="714"/>
      <c r="H4" s="714"/>
      <c r="I4" s="714"/>
      <c r="M4" s="261" t="s">
        <v>0</v>
      </c>
    </row>
    <row r="5" spans="1:13" ht="16.5">
      <c r="A5" s="659" t="str">
        <f>+'B. Summary of Requirements '!A6</f>
        <v>Salaries and Expenses</v>
      </c>
      <c r="B5" s="714"/>
      <c r="C5" s="714"/>
      <c r="D5" s="714"/>
      <c r="E5" s="714"/>
      <c r="F5" s="714"/>
      <c r="G5" s="714"/>
      <c r="H5" s="714"/>
      <c r="I5" s="714"/>
      <c r="M5" s="261" t="s">
        <v>0</v>
      </c>
    </row>
    <row r="6" spans="1:13">
      <c r="A6" s="718" t="s">
        <v>99</v>
      </c>
      <c r="B6" s="714"/>
      <c r="C6" s="714"/>
      <c r="D6" s="714"/>
      <c r="E6" s="714"/>
      <c r="F6" s="714"/>
      <c r="G6" s="714"/>
      <c r="H6" s="714"/>
      <c r="I6" s="714"/>
      <c r="M6" s="261" t="s">
        <v>0</v>
      </c>
    </row>
    <row r="7" spans="1:13" ht="11.25" customHeight="1">
      <c r="A7" s="595"/>
      <c r="B7" s="595"/>
      <c r="C7" s="595"/>
      <c r="D7" s="595"/>
      <c r="E7" s="595"/>
      <c r="F7" s="595"/>
      <c r="G7" s="595"/>
      <c r="H7" s="595"/>
      <c r="I7" s="595"/>
      <c r="M7" s="261" t="s">
        <v>0</v>
      </c>
    </row>
    <row r="8" spans="1:13" ht="44.25" customHeight="1">
      <c r="A8" s="705" t="s">
        <v>62</v>
      </c>
      <c r="B8" s="707" t="s">
        <v>160</v>
      </c>
      <c r="C8" s="708"/>
      <c r="D8" s="709" t="s">
        <v>164</v>
      </c>
      <c r="E8" s="710"/>
      <c r="F8" s="711" t="s">
        <v>152</v>
      </c>
      <c r="G8" s="712"/>
      <c r="H8" s="711" t="s">
        <v>138</v>
      </c>
      <c r="I8" s="713"/>
      <c r="J8" s="35"/>
      <c r="M8" s="261" t="s">
        <v>0</v>
      </c>
    </row>
    <row r="9" spans="1:13" ht="25.5" customHeight="1" thickBot="1">
      <c r="A9" s="706"/>
      <c r="B9" s="382" t="s">
        <v>33</v>
      </c>
      <c r="C9" s="383" t="s">
        <v>115</v>
      </c>
      <c r="D9" s="382" t="s">
        <v>33</v>
      </c>
      <c r="E9" s="383" t="s">
        <v>115</v>
      </c>
      <c r="F9" s="382" t="s">
        <v>33</v>
      </c>
      <c r="G9" s="383" t="s">
        <v>115</v>
      </c>
      <c r="H9" s="382" t="s">
        <v>33</v>
      </c>
      <c r="I9" s="384" t="s">
        <v>115</v>
      </c>
      <c r="J9" s="35"/>
      <c r="M9" s="261" t="s">
        <v>0</v>
      </c>
    </row>
    <row r="10" spans="1:13">
      <c r="A10" s="385" t="s">
        <v>12</v>
      </c>
      <c r="B10" s="386">
        <v>80</v>
      </c>
      <c r="C10" s="387">
        <v>5679</v>
      </c>
      <c r="D10" s="386">
        <v>80</v>
      </c>
      <c r="E10" s="387">
        <v>6751</v>
      </c>
      <c r="F10" s="386">
        <v>80</v>
      </c>
      <c r="G10" s="387">
        <v>6694</v>
      </c>
      <c r="H10" s="386">
        <f>F10-D10</f>
        <v>0</v>
      </c>
      <c r="I10" s="388">
        <f>G10-E10</f>
        <v>-57</v>
      </c>
      <c r="J10" s="35"/>
      <c r="M10" s="261" t="s">
        <v>0</v>
      </c>
    </row>
    <row r="11" spans="1:13">
      <c r="A11" s="389" t="s">
        <v>56</v>
      </c>
      <c r="B11" s="386">
        <v>5</v>
      </c>
      <c r="C11" s="390">
        <v>884</v>
      </c>
      <c r="D11" s="386">
        <v>5</v>
      </c>
      <c r="E11" s="390">
        <v>1195</v>
      </c>
      <c r="F11" s="386">
        <v>4</v>
      </c>
      <c r="G11" s="390">
        <v>927</v>
      </c>
      <c r="H11" s="386">
        <f>F11-D11</f>
        <v>-1</v>
      </c>
      <c r="I11" s="391">
        <f>G11-E11</f>
        <v>-268</v>
      </c>
      <c r="J11" s="392" t="s">
        <v>31</v>
      </c>
      <c r="K11" s="381" t="s">
        <v>32</v>
      </c>
      <c r="M11" s="261" t="s">
        <v>0</v>
      </c>
    </row>
    <row r="12" spans="1:13">
      <c r="A12" s="389" t="s">
        <v>39</v>
      </c>
      <c r="B12" s="393">
        <v>2</v>
      </c>
      <c r="C12" s="390">
        <v>111</v>
      </c>
      <c r="D12" s="393">
        <v>2</v>
      </c>
      <c r="E12" s="390">
        <v>31</v>
      </c>
      <c r="F12" s="393">
        <v>0</v>
      </c>
      <c r="G12" s="390">
        <v>31</v>
      </c>
      <c r="H12" s="386">
        <f>F12-D12</f>
        <v>-2</v>
      </c>
      <c r="I12" s="391">
        <f t="shared" ref="I12:I15" si="0">G12-E12</f>
        <v>0</v>
      </c>
      <c r="J12" s="35">
        <v>93</v>
      </c>
      <c r="M12" s="261" t="s">
        <v>0</v>
      </c>
    </row>
    <row r="13" spans="1:13" hidden="1">
      <c r="A13" s="394" t="s">
        <v>41</v>
      </c>
      <c r="B13" s="395"/>
      <c r="C13" s="396">
        <v>20</v>
      </c>
      <c r="D13" s="395"/>
      <c r="E13" s="396">
        <v>20</v>
      </c>
      <c r="F13" s="395"/>
      <c r="G13" s="396">
        <v>20</v>
      </c>
      <c r="H13" s="395">
        <f t="shared" ref="H13:H15" si="1">F13-D13</f>
        <v>0</v>
      </c>
      <c r="I13" s="397">
        <f t="shared" si="0"/>
        <v>0</v>
      </c>
      <c r="J13" s="35"/>
      <c r="M13" s="261" t="s">
        <v>0</v>
      </c>
    </row>
    <row r="14" spans="1:13" hidden="1">
      <c r="A14" s="394" t="s">
        <v>40</v>
      </c>
      <c r="B14" s="395"/>
      <c r="C14" s="396">
        <v>91</v>
      </c>
      <c r="D14" s="395"/>
      <c r="E14" s="396">
        <v>11</v>
      </c>
      <c r="F14" s="395"/>
      <c r="G14" s="396">
        <v>11</v>
      </c>
      <c r="H14" s="395">
        <f t="shared" si="1"/>
        <v>0</v>
      </c>
      <c r="I14" s="397">
        <f t="shared" si="0"/>
        <v>0</v>
      </c>
      <c r="J14" s="35"/>
      <c r="M14" s="261" t="s">
        <v>0</v>
      </c>
    </row>
    <row r="15" spans="1:13">
      <c r="A15" s="398" t="s">
        <v>42</v>
      </c>
      <c r="B15" s="399"/>
      <c r="C15" s="400"/>
      <c r="D15" s="399"/>
      <c r="E15" s="400"/>
      <c r="F15" s="399"/>
      <c r="G15" s="400"/>
      <c r="H15" s="386">
        <f t="shared" si="1"/>
        <v>0</v>
      </c>
      <c r="I15" s="391">
        <f t="shared" si="0"/>
        <v>0</v>
      </c>
      <c r="J15" s="35"/>
      <c r="M15" s="261" t="s">
        <v>0</v>
      </c>
    </row>
    <row r="16" spans="1:13">
      <c r="A16" s="401" t="s">
        <v>13</v>
      </c>
      <c r="B16" s="402">
        <f>+B10+B11+B12+B15</f>
        <v>87</v>
      </c>
      <c r="C16" s="403">
        <f t="shared" ref="C16:I16" si="2">+C10+C11+C12+C15</f>
        <v>6674</v>
      </c>
      <c r="D16" s="402">
        <f>+D10+D11+D12+D15</f>
        <v>87</v>
      </c>
      <c r="E16" s="403">
        <f t="shared" si="2"/>
        <v>7977</v>
      </c>
      <c r="F16" s="402">
        <f t="shared" si="2"/>
        <v>84</v>
      </c>
      <c r="G16" s="404">
        <f t="shared" si="2"/>
        <v>7652</v>
      </c>
      <c r="H16" s="403">
        <f>+H10+H11+H12+H15</f>
        <v>-3</v>
      </c>
      <c r="I16" s="404">
        <f t="shared" si="2"/>
        <v>-325</v>
      </c>
      <c r="J16" s="405">
        <f>697+630+957+2333</f>
        <v>4617</v>
      </c>
      <c r="K16" s="381">
        <f>2451-93</f>
        <v>2358</v>
      </c>
      <c r="L16" s="381">
        <f>+E16-G16</f>
        <v>325</v>
      </c>
      <c r="M16" s="261" t="s">
        <v>0</v>
      </c>
    </row>
    <row r="17" spans="1:26">
      <c r="A17" s="406" t="s">
        <v>63</v>
      </c>
      <c r="B17" s="386"/>
      <c r="C17" s="390"/>
      <c r="D17" s="386"/>
      <c r="E17" s="390"/>
      <c r="F17" s="386"/>
      <c r="G17" s="390"/>
      <c r="H17" s="386"/>
      <c r="I17" s="391"/>
      <c r="J17" s="35"/>
      <c r="M17" s="261" t="s">
        <v>0</v>
      </c>
    </row>
    <row r="18" spans="1:26">
      <c r="A18" s="407" t="s">
        <v>44</v>
      </c>
      <c r="B18" s="386"/>
      <c r="C18" s="390">
        <v>2058</v>
      </c>
      <c r="D18" s="386"/>
      <c r="E18" s="390">
        <v>2339</v>
      </c>
      <c r="F18" s="386"/>
      <c r="G18" s="390">
        <v>2281</v>
      </c>
      <c r="H18" s="386"/>
      <c r="I18" s="391">
        <f>G18-E18</f>
        <v>-58</v>
      </c>
      <c r="J18" s="35">
        <v>359</v>
      </c>
      <c r="K18" s="381">
        <f>1171+93</f>
        <v>1264</v>
      </c>
      <c r="L18" s="381">
        <f t="shared" ref="L18:L28" si="3">+E18-G18</f>
        <v>58</v>
      </c>
      <c r="M18" s="261" t="s">
        <v>0</v>
      </c>
    </row>
    <row r="19" spans="1:26">
      <c r="A19" s="407" t="s">
        <v>45</v>
      </c>
      <c r="B19" s="386"/>
      <c r="C19" s="390">
        <v>163</v>
      </c>
      <c r="D19" s="386"/>
      <c r="E19" s="390">
        <v>163</v>
      </c>
      <c r="F19" s="386"/>
      <c r="G19" s="390">
        <v>163</v>
      </c>
      <c r="H19" s="386"/>
      <c r="I19" s="391">
        <f t="shared" ref="I19:I27" si="4">G19-E19</f>
        <v>0</v>
      </c>
      <c r="J19" s="35"/>
      <c r="K19" s="381">
        <v>110</v>
      </c>
      <c r="L19" s="381">
        <f t="shared" si="3"/>
        <v>0</v>
      </c>
      <c r="M19" s="261" t="s">
        <v>0</v>
      </c>
    </row>
    <row r="20" spans="1:26">
      <c r="A20" s="407" t="s">
        <v>46</v>
      </c>
      <c r="B20" s="386"/>
      <c r="C20" s="390">
        <v>46</v>
      </c>
      <c r="D20" s="386"/>
      <c r="E20" s="390">
        <v>47</v>
      </c>
      <c r="F20" s="386"/>
      <c r="G20" s="390">
        <v>47</v>
      </c>
      <c r="H20" s="386"/>
      <c r="I20" s="391">
        <f t="shared" si="4"/>
        <v>0</v>
      </c>
      <c r="J20" s="35"/>
      <c r="K20" s="381">
        <v>0</v>
      </c>
      <c r="L20" s="381">
        <f t="shared" si="3"/>
        <v>0</v>
      </c>
      <c r="M20" s="261" t="s">
        <v>0</v>
      </c>
    </row>
    <row r="21" spans="1:26">
      <c r="A21" s="407" t="s">
        <v>89</v>
      </c>
      <c r="B21" s="386"/>
      <c r="C21" s="390">
        <v>171</v>
      </c>
      <c r="D21" s="386"/>
      <c r="E21" s="390">
        <v>48</v>
      </c>
      <c r="F21" s="386"/>
      <c r="G21" s="390">
        <v>1536</v>
      </c>
      <c r="H21" s="386"/>
      <c r="I21" s="391">
        <f t="shared" si="4"/>
        <v>1488</v>
      </c>
      <c r="J21" s="35">
        <f>4220-576</f>
        <v>3644</v>
      </c>
      <c r="L21" s="381">
        <f t="shared" si="3"/>
        <v>-1488</v>
      </c>
      <c r="M21" s="261" t="s">
        <v>0</v>
      </c>
    </row>
    <row r="22" spans="1:26">
      <c r="A22" s="407" t="s">
        <v>25</v>
      </c>
      <c r="B22" s="386"/>
      <c r="C22" s="390">
        <v>990</v>
      </c>
      <c r="D22" s="386"/>
      <c r="E22" s="390">
        <v>894</v>
      </c>
      <c r="F22" s="386"/>
      <c r="G22" s="390">
        <v>60</v>
      </c>
      <c r="H22" s="386"/>
      <c r="I22" s="391">
        <f t="shared" si="4"/>
        <v>-834</v>
      </c>
      <c r="J22" s="35"/>
      <c r="L22" s="381">
        <f t="shared" si="3"/>
        <v>834</v>
      </c>
      <c r="M22" s="261" t="s">
        <v>0</v>
      </c>
    </row>
    <row r="23" spans="1:26">
      <c r="A23" s="407" t="s">
        <v>47</v>
      </c>
      <c r="B23" s="386"/>
      <c r="C23" s="390">
        <v>88</v>
      </c>
      <c r="D23" s="386"/>
      <c r="E23" s="390">
        <v>118</v>
      </c>
      <c r="F23" s="386"/>
      <c r="G23" s="390">
        <v>98</v>
      </c>
      <c r="H23" s="386"/>
      <c r="I23" s="391">
        <f t="shared" si="4"/>
        <v>-20</v>
      </c>
      <c r="J23" s="35">
        <v>332</v>
      </c>
      <c r="K23" s="381">
        <v>175</v>
      </c>
      <c r="L23" s="381">
        <f t="shared" si="3"/>
        <v>20</v>
      </c>
      <c r="M23" s="261" t="s">
        <v>0</v>
      </c>
    </row>
    <row r="24" spans="1:26">
      <c r="A24" s="407" t="s">
        <v>48</v>
      </c>
      <c r="B24" s="386"/>
      <c r="C24" s="390">
        <v>2</v>
      </c>
      <c r="D24" s="386"/>
      <c r="E24" s="390">
        <v>2</v>
      </c>
      <c r="F24" s="386"/>
      <c r="G24" s="390">
        <v>2</v>
      </c>
      <c r="H24" s="386"/>
      <c r="I24" s="391">
        <f t="shared" si="4"/>
        <v>0</v>
      </c>
      <c r="J24" s="35"/>
      <c r="L24" s="381">
        <f t="shared" si="3"/>
        <v>0</v>
      </c>
      <c r="M24" s="261" t="s">
        <v>0</v>
      </c>
    </row>
    <row r="25" spans="1:26">
      <c r="A25" s="407" t="s">
        <v>49</v>
      </c>
      <c r="B25" s="386"/>
      <c r="C25" s="390">
        <v>2064</v>
      </c>
      <c r="D25" s="386"/>
      <c r="E25" s="390">
        <v>920</v>
      </c>
      <c r="F25" s="386"/>
      <c r="G25" s="390">
        <v>863</v>
      </c>
      <c r="H25" s="386"/>
      <c r="I25" s="391">
        <f t="shared" si="4"/>
        <v>-57</v>
      </c>
      <c r="J25" s="35">
        <v>276</v>
      </c>
      <c r="K25" s="381">
        <v>14853</v>
      </c>
      <c r="L25" s="381">
        <f t="shared" si="3"/>
        <v>57</v>
      </c>
      <c r="M25" s="261" t="s">
        <v>0</v>
      </c>
    </row>
    <row r="26" spans="1:26">
      <c r="A26" s="407" t="s">
        <v>50</v>
      </c>
      <c r="B26" s="386"/>
      <c r="C26" s="390">
        <v>122</v>
      </c>
      <c r="D26" s="386"/>
      <c r="E26" s="390">
        <v>89</v>
      </c>
      <c r="F26" s="386"/>
      <c r="G26" s="390">
        <v>25</v>
      </c>
      <c r="H26" s="386"/>
      <c r="I26" s="391">
        <f t="shared" si="4"/>
        <v>-64</v>
      </c>
      <c r="J26" s="35"/>
      <c r="K26" s="381">
        <v>85</v>
      </c>
      <c r="L26" s="381">
        <f t="shared" si="3"/>
        <v>64</v>
      </c>
      <c r="M26" s="261" t="s">
        <v>0</v>
      </c>
      <c r="O26" s="405"/>
    </row>
    <row r="27" spans="1:26">
      <c r="A27" s="407" t="s">
        <v>51</v>
      </c>
      <c r="B27" s="386"/>
      <c r="C27" s="390">
        <v>294</v>
      </c>
      <c r="D27" s="386"/>
      <c r="E27" s="390">
        <v>236</v>
      </c>
      <c r="F27" s="386"/>
      <c r="G27" s="390">
        <v>45</v>
      </c>
      <c r="H27" s="386"/>
      <c r="I27" s="391">
        <f t="shared" si="4"/>
        <v>-191</v>
      </c>
      <c r="J27" s="35"/>
      <c r="K27" s="381">
        <v>37758</v>
      </c>
      <c r="L27" s="381">
        <f t="shared" si="3"/>
        <v>191</v>
      </c>
      <c r="M27" s="261" t="s">
        <v>0</v>
      </c>
    </row>
    <row r="28" spans="1:26">
      <c r="A28" s="408" t="s">
        <v>52</v>
      </c>
      <c r="B28" s="409"/>
      <c r="C28" s="410">
        <f>SUM(C16:C27)</f>
        <v>12672</v>
      </c>
      <c r="D28" s="409"/>
      <c r="E28" s="410">
        <f>SUM(E16:E27)</f>
        <v>12833</v>
      </c>
      <c r="F28" s="409"/>
      <c r="G28" s="410">
        <f>SUM(G16:G27)</f>
        <v>12772</v>
      </c>
      <c r="H28" s="409"/>
      <c r="I28" s="411">
        <f>SUM(I16:I27)</f>
        <v>-61</v>
      </c>
      <c r="J28" s="35">
        <f>SUM(J12:J27)</f>
        <v>9321</v>
      </c>
      <c r="K28" s="381">
        <f>SUM(K16:K27)</f>
        <v>56603</v>
      </c>
      <c r="L28" s="381">
        <f t="shared" si="3"/>
        <v>61</v>
      </c>
      <c r="M28" s="261" t="s">
        <v>0</v>
      </c>
    </row>
    <row r="29" spans="1:26" ht="16.899999999999999" customHeight="1">
      <c r="A29" s="412" t="s">
        <v>53</v>
      </c>
      <c r="B29" s="413"/>
      <c r="C29" s="414"/>
      <c r="D29" s="413"/>
      <c r="E29" s="414"/>
      <c r="F29" s="413"/>
      <c r="G29" s="414"/>
      <c r="H29" s="413"/>
      <c r="I29" s="415"/>
      <c r="J29" s="35"/>
      <c r="M29" s="261" t="s">
        <v>0</v>
      </c>
    </row>
    <row r="30" spans="1:26">
      <c r="A30" s="412" t="s">
        <v>54</v>
      </c>
      <c r="B30" s="413"/>
      <c r="C30" s="414">
        <v>161</v>
      </c>
      <c r="D30" s="413"/>
      <c r="E30" s="414"/>
      <c r="F30" s="413"/>
      <c r="G30" s="414"/>
      <c r="H30" s="413"/>
      <c r="I30" s="415"/>
      <c r="J30" s="35"/>
      <c r="M30" s="261" t="s">
        <v>0</v>
      </c>
    </row>
    <row r="31" spans="1:26">
      <c r="A31" s="412" t="s">
        <v>55</v>
      </c>
      <c r="B31" s="413"/>
      <c r="C31" s="414"/>
      <c r="D31" s="413"/>
      <c r="E31" s="414"/>
      <c r="F31" s="413"/>
      <c r="G31" s="414"/>
      <c r="H31" s="413"/>
      <c r="I31" s="415"/>
      <c r="J31" s="35"/>
      <c r="M31" s="261" t="s">
        <v>0</v>
      </c>
    </row>
    <row r="32" spans="1:26" ht="16.5" customHeight="1" thickBot="1">
      <c r="A32" s="416" t="s">
        <v>1</v>
      </c>
      <c r="B32" s="417"/>
      <c r="C32" s="418">
        <f>SUM(C28:C31)</f>
        <v>12833</v>
      </c>
      <c r="D32" s="417"/>
      <c r="E32" s="418">
        <f>SUM(E28:E31)</f>
        <v>12833</v>
      </c>
      <c r="F32" s="417"/>
      <c r="G32" s="418">
        <f>SUM(G28:G31)</f>
        <v>12772</v>
      </c>
      <c r="H32" s="417"/>
      <c r="I32" s="419"/>
      <c r="J32" s="35"/>
      <c r="M32" s="261" t="s">
        <v>0</v>
      </c>
      <c r="O32" s="700"/>
      <c r="P32" s="700"/>
      <c r="Q32" s="700"/>
      <c r="R32" s="700"/>
      <c r="S32" s="700"/>
      <c r="T32" s="700"/>
      <c r="U32" s="700"/>
      <c r="V32" s="700"/>
      <c r="W32" s="700"/>
      <c r="X32" s="700"/>
      <c r="Y32" s="700"/>
      <c r="Z32" s="700"/>
    </row>
    <row r="33" spans="1:26">
      <c r="A33" s="420"/>
      <c r="B33" s="421"/>
      <c r="C33" s="422"/>
      <c r="D33" s="421"/>
      <c r="E33" s="422"/>
      <c r="F33" s="421"/>
      <c r="G33" s="422"/>
      <c r="H33" s="421"/>
      <c r="I33" s="423"/>
      <c r="J33" s="35"/>
      <c r="M33" s="261"/>
      <c r="O33" s="700"/>
      <c r="P33" s="700"/>
      <c r="Q33" s="700"/>
      <c r="R33" s="700"/>
      <c r="S33" s="700"/>
      <c r="T33" s="700"/>
      <c r="U33" s="700"/>
      <c r="V33" s="700"/>
      <c r="W33" s="700"/>
      <c r="X33" s="700"/>
      <c r="Y33" s="700"/>
      <c r="Z33" s="700"/>
    </row>
    <row r="34" spans="1:26">
      <c r="A34" s="406" t="s">
        <v>106</v>
      </c>
      <c r="B34" s="386"/>
      <c r="C34" s="390"/>
      <c r="D34" s="386"/>
      <c r="E34" s="390"/>
      <c r="F34" s="386"/>
      <c r="G34" s="390"/>
      <c r="H34" s="386"/>
      <c r="I34" s="391"/>
      <c r="J34" s="35"/>
      <c r="M34" s="261" t="s">
        <v>0</v>
      </c>
      <c r="O34" s="700"/>
      <c r="P34" s="700"/>
      <c r="Q34" s="700"/>
      <c r="R34" s="700"/>
      <c r="S34" s="700"/>
      <c r="T34" s="700"/>
      <c r="U34" s="700"/>
      <c r="V34" s="700"/>
      <c r="W34" s="700"/>
      <c r="X34" s="700"/>
      <c r="Y34" s="700"/>
      <c r="Z34" s="700"/>
    </row>
    <row r="35" spans="1:26">
      <c r="A35" s="407" t="s">
        <v>43</v>
      </c>
      <c r="B35" s="424">
        <v>0</v>
      </c>
      <c r="C35" s="387">
        <v>0</v>
      </c>
      <c r="D35" s="424">
        <v>0</v>
      </c>
      <c r="E35" s="387">
        <v>0</v>
      </c>
      <c r="F35" s="424">
        <v>0</v>
      </c>
      <c r="G35" s="387">
        <v>0</v>
      </c>
      <c r="H35" s="413"/>
      <c r="I35" s="388"/>
      <c r="J35" s="35"/>
      <c r="M35" s="261" t="s">
        <v>0</v>
      </c>
    </row>
    <row r="36" spans="1:26">
      <c r="A36" s="389" t="s">
        <v>2</v>
      </c>
      <c r="B36" s="386"/>
      <c r="C36" s="387">
        <v>0</v>
      </c>
      <c r="D36" s="386"/>
      <c r="E36" s="387">
        <v>0</v>
      </c>
      <c r="F36" s="386"/>
      <c r="G36" s="387">
        <v>0</v>
      </c>
      <c r="H36" s="413"/>
      <c r="I36" s="388"/>
      <c r="J36" s="35"/>
      <c r="M36" s="261" t="s">
        <v>0</v>
      </c>
    </row>
    <row r="37" spans="1:26">
      <c r="A37" s="398" t="s">
        <v>3</v>
      </c>
      <c r="B37" s="425"/>
      <c r="C37" s="426">
        <v>0</v>
      </c>
      <c r="D37" s="425"/>
      <c r="E37" s="426">
        <v>0</v>
      </c>
      <c r="F37" s="425"/>
      <c r="G37" s="426">
        <v>0</v>
      </c>
      <c r="H37" s="427"/>
      <c r="I37" s="428"/>
      <c r="J37" s="35"/>
      <c r="M37" s="261" t="s">
        <v>0</v>
      </c>
    </row>
    <row r="38" spans="1:26">
      <c r="A38" s="429"/>
      <c r="B38" s="430"/>
      <c r="C38" s="430"/>
      <c r="D38" s="430"/>
      <c r="E38" s="430"/>
      <c r="F38" s="430"/>
      <c r="G38" s="430"/>
      <c r="H38" s="430"/>
      <c r="I38" s="430"/>
      <c r="J38" s="35"/>
      <c r="M38" s="261" t="s">
        <v>18</v>
      </c>
    </row>
    <row r="39" spans="1:26">
      <c r="A39" s="701"/>
      <c r="B39" s="702"/>
      <c r="C39" s="702"/>
      <c r="D39" s="702"/>
      <c r="E39" s="702"/>
      <c r="F39" s="702"/>
      <c r="G39" s="702"/>
      <c r="H39" s="702"/>
      <c r="I39" s="702"/>
      <c r="J39" s="702"/>
      <c r="K39" s="702"/>
      <c r="L39" s="702"/>
      <c r="M39" s="702"/>
    </row>
    <row r="40" spans="1:26">
      <c r="H40" s="431"/>
      <c r="I40" s="431"/>
      <c r="J40" s="35"/>
      <c r="M40" s="432"/>
      <c r="N40" s="433"/>
    </row>
    <row r="41" spans="1:26" ht="18.75">
      <c r="A41" s="703"/>
      <c r="B41" s="703"/>
      <c r="C41" s="703"/>
      <c r="D41" s="703"/>
      <c r="E41" s="703"/>
      <c r="F41" s="703"/>
      <c r="G41" s="703"/>
      <c r="H41" s="703"/>
      <c r="I41" s="703"/>
      <c r="J41" s="35"/>
      <c r="M41" s="432"/>
      <c r="N41" s="433"/>
    </row>
    <row r="42" spans="1:26" s="35" customFormat="1" ht="27" customHeight="1">
      <c r="A42" s="704"/>
      <c r="B42" s="704"/>
      <c r="C42" s="704"/>
      <c r="D42" s="704"/>
      <c r="E42" s="704"/>
      <c r="F42" s="704"/>
      <c r="G42" s="704"/>
      <c r="H42" s="704"/>
      <c r="I42" s="704"/>
      <c r="M42" s="229"/>
      <c r="N42" s="434"/>
    </row>
    <row r="43" spans="1:26" s="35" customFormat="1" ht="27" customHeight="1">
      <c r="A43" s="704"/>
      <c r="B43" s="704"/>
      <c r="C43" s="704"/>
      <c r="D43" s="704"/>
      <c r="E43" s="704"/>
      <c r="F43" s="704"/>
      <c r="G43" s="704"/>
      <c r="H43" s="704"/>
      <c r="I43" s="704"/>
      <c r="M43" s="229"/>
      <c r="N43" s="434"/>
    </row>
    <row r="44" spans="1:26" s="35" customFormat="1" ht="27" customHeight="1">
      <c r="A44" s="704"/>
      <c r="B44" s="704"/>
      <c r="C44" s="704"/>
      <c r="D44" s="704"/>
      <c r="E44" s="704"/>
      <c r="F44" s="704"/>
      <c r="G44" s="704"/>
      <c r="H44" s="704"/>
      <c r="I44" s="704"/>
      <c r="M44" s="229"/>
      <c r="N44" s="434"/>
    </row>
    <row r="45" spans="1:26" s="35" customFormat="1" ht="35.1" customHeight="1">
      <c r="A45" s="695"/>
      <c r="B45" s="695"/>
      <c r="C45" s="695"/>
      <c r="D45" s="695"/>
      <c r="E45" s="695"/>
      <c r="F45" s="695"/>
      <c r="G45" s="695"/>
      <c r="H45" s="695"/>
      <c r="I45" s="695"/>
      <c r="M45" s="229"/>
      <c r="N45" s="434"/>
    </row>
    <row r="46" spans="1:26" s="35" customFormat="1" ht="39.75" customHeight="1">
      <c r="A46" s="696"/>
      <c r="B46" s="696"/>
      <c r="C46" s="696"/>
      <c r="D46" s="696"/>
      <c r="E46" s="696"/>
      <c r="F46" s="696"/>
      <c r="G46" s="696"/>
      <c r="H46" s="696"/>
      <c r="I46" s="696"/>
      <c r="M46" s="229"/>
      <c r="N46" s="434"/>
    </row>
    <row r="47" spans="1:26" s="35" customFormat="1" ht="27" customHeight="1">
      <c r="A47" s="696"/>
      <c r="B47" s="696"/>
      <c r="C47" s="696"/>
      <c r="D47" s="696"/>
      <c r="E47" s="696"/>
      <c r="F47" s="696"/>
      <c r="G47" s="696"/>
      <c r="H47" s="696"/>
      <c r="I47" s="696"/>
      <c r="M47" s="229"/>
      <c r="N47" s="434"/>
    </row>
    <row r="48" spans="1:26" s="35" customFormat="1" ht="39.75" customHeight="1">
      <c r="A48" s="696"/>
      <c r="B48" s="696"/>
      <c r="C48" s="696"/>
      <c r="D48" s="696"/>
      <c r="E48" s="696"/>
      <c r="F48" s="696"/>
      <c r="G48" s="696"/>
      <c r="H48" s="696"/>
      <c r="I48" s="696"/>
      <c r="M48" s="229"/>
      <c r="N48" s="434"/>
    </row>
    <row r="49" spans="1:14" s="35" customFormat="1" ht="27" customHeight="1">
      <c r="A49" s="697"/>
      <c r="B49" s="697"/>
      <c r="C49" s="697"/>
      <c r="D49" s="697"/>
      <c r="E49" s="697"/>
      <c r="F49" s="697"/>
      <c r="G49" s="697"/>
      <c r="H49" s="697"/>
      <c r="I49" s="697"/>
      <c r="J49" s="697"/>
      <c r="K49" s="697"/>
      <c r="L49" s="697"/>
      <c r="M49" s="697"/>
      <c r="N49" s="698"/>
    </row>
    <row r="50" spans="1:14" s="35" customFormat="1" ht="22.9" customHeight="1">
      <c r="A50" s="435"/>
      <c r="B50" s="699"/>
      <c r="C50" s="699"/>
      <c r="D50" s="699"/>
      <c r="E50" s="699"/>
      <c r="F50" s="699"/>
      <c r="G50" s="699"/>
      <c r="H50" s="699"/>
      <c r="I50" s="699"/>
      <c r="M50" s="229"/>
      <c r="N50" s="434"/>
    </row>
    <row r="51" spans="1:14" s="35" customFormat="1">
      <c r="A51" s="435"/>
      <c r="B51" s="435"/>
      <c r="C51" s="435"/>
      <c r="D51" s="435"/>
      <c r="E51" s="435"/>
      <c r="F51" s="435"/>
      <c r="G51" s="435"/>
      <c r="H51" s="436"/>
      <c r="I51" s="437"/>
      <c r="M51" s="229"/>
      <c r="N51" s="434"/>
    </row>
    <row r="52" spans="1:14">
      <c r="A52" s="438"/>
      <c r="B52" s="438"/>
      <c r="C52" s="438"/>
      <c r="D52" s="438"/>
      <c r="E52" s="438"/>
      <c r="F52" s="438"/>
      <c r="G52" s="438"/>
      <c r="H52" s="437"/>
      <c r="I52" s="437"/>
      <c r="J52" s="35"/>
      <c r="M52" s="432"/>
      <c r="N52" s="433"/>
    </row>
    <row r="53" spans="1:14">
      <c r="A53" s="438"/>
      <c r="B53" s="438"/>
      <c r="C53" s="438"/>
      <c r="D53" s="438"/>
      <c r="E53" s="438"/>
      <c r="F53" s="438"/>
      <c r="G53" s="438"/>
      <c r="H53" s="437"/>
      <c r="I53" s="437"/>
      <c r="J53" s="35"/>
      <c r="M53" s="432"/>
      <c r="N53" s="433"/>
    </row>
    <row r="54" spans="1:14" ht="65.45" customHeight="1">
      <c r="A54" s="438"/>
      <c r="B54" s="694"/>
      <c r="C54" s="694"/>
      <c r="D54" s="694"/>
      <c r="E54" s="694"/>
      <c r="F54" s="694"/>
      <c r="G54" s="694"/>
      <c r="H54" s="694"/>
      <c r="I54" s="694"/>
      <c r="J54" s="35"/>
      <c r="M54" s="432"/>
      <c r="N54" s="433"/>
    </row>
    <row r="55" spans="1:14">
      <c r="H55" s="379"/>
      <c r="I55" s="379"/>
      <c r="J55" s="35"/>
    </row>
    <row r="56" spans="1:14">
      <c r="H56" s="379"/>
      <c r="I56" s="440"/>
      <c r="J56" s="35"/>
    </row>
    <row r="57" spans="1:14">
      <c r="H57" s="379"/>
      <c r="I57" s="379"/>
      <c r="J57" s="35"/>
    </row>
    <row r="58" spans="1:14">
      <c r="H58" s="379"/>
      <c r="I58" s="379"/>
      <c r="J58" s="35"/>
    </row>
    <row r="59" spans="1:14">
      <c r="H59" s="379"/>
      <c r="I59" s="379"/>
      <c r="J59" s="35"/>
    </row>
    <row r="60" spans="1:14">
      <c r="H60" s="379"/>
      <c r="I60" s="379"/>
      <c r="J60" s="35"/>
    </row>
    <row r="61" spans="1:14">
      <c r="H61" s="379"/>
      <c r="I61" s="379"/>
      <c r="J61" s="35"/>
    </row>
    <row r="62" spans="1:14">
      <c r="H62" s="379"/>
      <c r="I62" s="379"/>
      <c r="J62" s="35"/>
    </row>
    <row r="63" spans="1:14">
      <c r="H63" s="379"/>
      <c r="I63" s="379"/>
      <c r="J63" s="35"/>
    </row>
    <row r="64" spans="1:14">
      <c r="H64" s="379"/>
      <c r="I64" s="379"/>
      <c r="J64" s="35"/>
    </row>
    <row r="65" spans="8:10">
      <c r="H65" s="379"/>
      <c r="I65" s="379"/>
      <c r="J65" s="35"/>
    </row>
    <row r="66" spans="8:10">
      <c r="H66" s="379"/>
      <c r="I66" s="379"/>
      <c r="J66" s="35"/>
    </row>
    <row r="67" spans="8:10">
      <c r="H67" s="379"/>
      <c r="I67" s="441"/>
      <c r="J67" s="35"/>
    </row>
    <row r="68" spans="8:10">
      <c r="H68" s="379"/>
      <c r="I68" s="441"/>
      <c r="J68" s="35"/>
    </row>
    <row r="69" spans="8:10">
      <c r="H69" s="379"/>
      <c r="I69" s="379"/>
      <c r="J69" s="35"/>
    </row>
    <row r="70" spans="8:10">
      <c r="H70" s="379"/>
      <c r="I70" s="379"/>
      <c r="J70" s="35"/>
    </row>
    <row r="71" spans="8:10">
      <c r="H71" s="379"/>
      <c r="I71" s="379"/>
      <c r="J71" s="35"/>
    </row>
    <row r="72" spans="8:10">
      <c r="H72" s="379"/>
      <c r="I72" s="379"/>
      <c r="J72" s="35"/>
    </row>
    <row r="73" spans="8:10">
      <c r="H73" s="379"/>
      <c r="I73" s="379"/>
      <c r="J73" s="35"/>
    </row>
    <row r="74" spans="8:10">
      <c r="H74" s="379"/>
      <c r="I74" s="379"/>
      <c r="J74" s="35"/>
    </row>
    <row r="75" spans="8:10">
      <c r="H75" s="379"/>
      <c r="I75" s="379"/>
      <c r="J75" s="35"/>
    </row>
    <row r="76" spans="8:10">
      <c r="H76" s="379"/>
      <c r="I76" s="379"/>
      <c r="J76" s="35"/>
    </row>
    <row r="77" spans="8:10">
      <c r="H77" s="379"/>
      <c r="I77" s="379"/>
      <c r="J77" s="35"/>
    </row>
    <row r="78" spans="8:10">
      <c r="H78" s="379"/>
      <c r="I78" s="379"/>
      <c r="J78" s="35"/>
    </row>
    <row r="79" spans="8:10">
      <c r="H79" s="379"/>
      <c r="I79" s="379"/>
      <c r="J79" s="35"/>
    </row>
    <row r="80" spans="8:10">
      <c r="H80" s="379"/>
      <c r="I80" s="379"/>
      <c r="J80" s="35"/>
    </row>
    <row r="81" spans="8:10">
      <c r="H81" s="379"/>
      <c r="I81" s="379"/>
      <c r="J81" s="35"/>
    </row>
    <row r="82" spans="8:10">
      <c r="H82" s="442"/>
      <c r="I82" s="379"/>
      <c r="J82" s="35"/>
    </row>
    <row r="83" spans="8:10">
      <c r="H83" s="35"/>
      <c r="I83" s="35"/>
      <c r="J83" s="35"/>
    </row>
    <row r="84" spans="8:10">
      <c r="H84" s="443"/>
      <c r="I84" s="443"/>
      <c r="J84" s="35"/>
    </row>
    <row r="85" spans="8:10">
      <c r="H85" s="443"/>
      <c r="I85" s="443"/>
      <c r="J85" s="35"/>
    </row>
    <row r="86" spans="8:10">
      <c r="H86" s="443"/>
      <c r="I86" s="443"/>
      <c r="J86" s="35"/>
    </row>
    <row r="87" spans="8:10">
      <c r="H87" s="443"/>
      <c r="I87" s="443"/>
      <c r="J87" s="35"/>
    </row>
    <row r="88" spans="8:10">
      <c r="J88" s="35"/>
    </row>
    <row r="89" spans="8:10">
      <c r="J89" s="35"/>
    </row>
    <row r="191" spans="1:1">
      <c r="A191" s="381" t="s">
        <v>86</v>
      </c>
    </row>
  </sheetData>
  <mergeCells count="25">
    <mergeCell ref="A6:I6"/>
    <mergeCell ref="A1:I1"/>
    <mergeCell ref="A2:I2"/>
    <mergeCell ref="A3:I3"/>
    <mergeCell ref="A4:I4"/>
    <mergeCell ref="A5:I5"/>
    <mergeCell ref="A44:I44"/>
    <mergeCell ref="A7:I7"/>
    <mergeCell ref="A8:A9"/>
    <mergeCell ref="B8:C8"/>
    <mergeCell ref="D8:E8"/>
    <mergeCell ref="F8:G8"/>
    <mergeCell ref="H8:I8"/>
    <mergeCell ref="O32:Z34"/>
    <mergeCell ref="A39:M39"/>
    <mergeCell ref="A41:I41"/>
    <mergeCell ref="A42:I42"/>
    <mergeCell ref="A43:I43"/>
    <mergeCell ref="B54:I54"/>
    <mergeCell ref="A45:I45"/>
    <mergeCell ref="A46:I46"/>
    <mergeCell ref="A47:I47"/>
    <mergeCell ref="A48:I48"/>
    <mergeCell ref="A49:N49"/>
    <mergeCell ref="B50:I50"/>
  </mergeCells>
  <printOptions horizontalCentered="1"/>
  <pageMargins left="0.5" right="0.5" top="1" bottom="0.25" header="0.5" footer="0.5"/>
  <pageSetup scale="75" orientation="landscape" r:id="rId1"/>
  <headerFooter alignWithMargins="0">
    <oddFooter>&amp;C&amp;"Times New Roman,Regular"Exhibit L - Summary of Requirements by Object Class</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K25"/>
  <sheetViews>
    <sheetView view="pageBreakPreview" zoomScaleNormal="100" zoomScaleSheetLayoutView="100" workbookViewId="0">
      <selection activeCell="H21" sqref="H21"/>
    </sheetView>
  </sheetViews>
  <sheetFormatPr defaultColWidth="8.77734375" defaultRowHeight="15"/>
  <cols>
    <col min="1" max="6" width="8.77734375" style="11"/>
    <col min="7" max="7" width="21.44140625" style="11" customWidth="1"/>
    <col min="8" max="8" width="8.77734375" style="11"/>
    <col min="9" max="9" width="8.77734375" style="236"/>
    <col min="10" max="16384" width="8.77734375" style="11"/>
  </cols>
  <sheetData>
    <row r="1" spans="1:11" ht="15.75">
      <c r="A1" s="444" t="s">
        <v>69</v>
      </c>
      <c r="K1" s="236" t="s">
        <v>0</v>
      </c>
    </row>
    <row r="2" spans="1:11" ht="15.75">
      <c r="A2" s="433"/>
      <c r="K2" s="236" t="s">
        <v>0</v>
      </c>
    </row>
    <row r="3" spans="1:11" ht="20.25">
      <c r="A3" s="1"/>
      <c r="B3" s="2"/>
      <c r="C3" s="2"/>
      <c r="D3" s="2"/>
      <c r="E3" s="2"/>
      <c r="F3" s="2"/>
      <c r="G3" s="2"/>
      <c r="H3" s="2"/>
      <c r="I3" s="2"/>
      <c r="J3" s="2"/>
      <c r="K3" s="236" t="s">
        <v>0</v>
      </c>
    </row>
    <row r="4" spans="1:11" ht="20.25">
      <c r="A4" s="1"/>
      <c r="B4" s="2"/>
      <c r="C4" s="2"/>
      <c r="D4" s="2"/>
      <c r="E4" s="2"/>
      <c r="F4" s="2"/>
      <c r="G4" s="2"/>
      <c r="H4" s="2"/>
      <c r="I4" s="2"/>
      <c r="J4" s="2"/>
      <c r="K4" s="236" t="s">
        <v>0</v>
      </c>
    </row>
    <row r="5" spans="1:11" ht="20.25">
      <c r="A5" s="536" t="s">
        <v>193</v>
      </c>
      <c r="B5" s="556"/>
      <c r="C5" s="556"/>
      <c r="D5" s="556"/>
      <c r="E5" s="556"/>
      <c r="F5" s="556"/>
      <c r="G5" s="556"/>
      <c r="H5" s="556"/>
      <c r="I5" s="556"/>
      <c r="J5" s="556"/>
      <c r="K5" s="236" t="s">
        <v>0</v>
      </c>
    </row>
    <row r="6" spans="1:11">
      <c r="A6" s="2"/>
      <c r="B6" s="2"/>
      <c r="C6" s="2"/>
      <c r="D6" s="2"/>
      <c r="E6" s="2"/>
      <c r="F6" s="2"/>
      <c r="G6" s="2"/>
      <c r="H6" s="2"/>
      <c r="I6" s="2"/>
      <c r="J6" s="2"/>
      <c r="K6" s="236" t="s">
        <v>0</v>
      </c>
    </row>
    <row r="7" spans="1:11" ht="15.75">
      <c r="A7" s="719" t="s">
        <v>100</v>
      </c>
      <c r="B7" s="720"/>
      <c r="C7" s="720"/>
      <c r="D7" s="720"/>
      <c r="E7" s="720"/>
      <c r="F7" s="720"/>
      <c r="G7" s="720"/>
      <c r="H7" s="720"/>
      <c r="I7" s="720"/>
      <c r="J7" s="720"/>
      <c r="K7" s="236" t="s">
        <v>0</v>
      </c>
    </row>
    <row r="8" spans="1:11" ht="15.75">
      <c r="A8" s="721" t="s">
        <v>99</v>
      </c>
      <c r="B8" s="722"/>
      <c r="C8" s="722"/>
      <c r="D8" s="722"/>
      <c r="E8" s="722"/>
      <c r="F8" s="722"/>
      <c r="G8" s="722"/>
      <c r="H8" s="722"/>
      <c r="I8" s="722"/>
      <c r="J8" s="722"/>
      <c r="K8" s="236" t="s">
        <v>0</v>
      </c>
    </row>
    <row r="9" spans="1:11">
      <c r="A9" s="3"/>
      <c r="B9" s="3"/>
      <c r="C9" s="3"/>
      <c r="D9" s="3"/>
      <c r="E9" s="3"/>
      <c r="F9" s="3"/>
      <c r="G9" s="3"/>
      <c r="H9" s="3"/>
      <c r="I9" s="3"/>
      <c r="J9" s="3"/>
      <c r="K9" s="236" t="s">
        <v>0</v>
      </c>
    </row>
    <row r="10" spans="1:11" ht="15.75">
      <c r="A10" s="4"/>
      <c r="B10" s="4"/>
      <c r="C10" s="4"/>
      <c r="D10" s="4"/>
      <c r="E10" s="5"/>
      <c r="F10" s="5"/>
      <c r="G10" s="5"/>
      <c r="H10" s="5"/>
      <c r="I10" s="5"/>
      <c r="J10" s="4"/>
      <c r="K10" s="236" t="s">
        <v>0</v>
      </c>
    </row>
    <row r="11" spans="1:11" ht="15.75">
      <c r="A11" s="723" t="s">
        <v>135</v>
      </c>
      <c r="B11" s="723"/>
      <c r="C11" s="723"/>
      <c r="D11" s="723"/>
      <c r="E11" s="723"/>
      <c r="F11" s="723"/>
      <c r="G11" s="723"/>
      <c r="H11" s="723"/>
      <c r="I11" s="723"/>
      <c r="J11" s="723"/>
      <c r="K11" s="236" t="s">
        <v>0</v>
      </c>
    </row>
    <row r="12" spans="1:11" ht="15.75">
      <c r="A12" s="10"/>
      <c r="B12" s="10"/>
      <c r="C12" s="10"/>
      <c r="D12" s="10"/>
      <c r="E12" s="10"/>
      <c r="F12" s="10"/>
      <c r="G12" s="10"/>
      <c r="H12" s="10"/>
      <c r="I12" s="10"/>
      <c r="J12" s="10"/>
      <c r="K12" s="236" t="s">
        <v>0</v>
      </c>
    </row>
    <row r="13" spans="1:11" ht="20.25">
      <c r="A13" s="6"/>
      <c r="B13" s="4"/>
      <c r="C13" s="4"/>
      <c r="D13" s="4"/>
      <c r="E13" s="4"/>
      <c r="F13" s="4"/>
      <c r="G13" s="4"/>
      <c r="H13" s="4"/>
      <c r="I13" s="4"/>
      <c r="J13" s="4"/>
      <c r="K13" s="236" t="s">
        <v>0</v>
      </c>
    </row>
    <row r="14" spans="1:11">
      <c r="A14" s="724" t="s">
        <v>210</v>
      </c>
      <c r="B14" s="724"/>
      <c r="C14" s="724"/>
      <c r="D14" s="724"/>
      <c r="E14" s="724"/>
      <c r="F14" s="724"/>
      <c r="G14" s="724"/>
      <c r="H14" s="724"/>
      <c r="I14" s="724"/>
      <c r="J14" s="724"/>
      <c r="K14" s="236" t="s">
        <v>0</v>
      </c>
    </row>
    <row r="15" spans="1:11">
      <c r="A15" s="724"/>
      <c r="B15" s="724"/>
      <c r="C15" s="724"/>
      <c r="D15" s="724"/>
      <c r="E15" s="724"/>
      <c r="F15" s="724"/>
      <c r="G15" s="724"/>
      <c r="H15" s="724"/>
      <c r="I15" s="724"/>
      <c r="J15" s="724"/>
      <c r="K15" s="236" t="s">
        <v>0</v>
      </c>
    </row>
    <row r="16" spans="1:11">
      <c r="A16" s="724"/>
      <c r="B16" s="724"/>
      <c r="C16" s="724"/>
      <c r="D16" s="724"/>
      <c r="E16" s="724"/>
      <c r="F16" s="724"/>
      <c r="G16" s="724"/>
      <c r="H16" s="724"/>
      <c r="I16" s="724"/>
      <c r="J16" s="724"/>
      <c r="K16" s="236" t="s">
        <v>0</v>
      </c>
    </row>
    <row r="17" spans="1:11">
      <c r="A17" s="7"/>
      <c r="B17" s="7"/>
      <c r="C17" s="7"/>
      <c r="D17" s="7"/>
      <c r="E17" s="7"/>
      <c r="F17" s="7"/>
      <c r="G17" s="7"/>
      <c r="H17" s="7"/>
      <c r="I17" s="7"/>
      <c r="J17" s="7"/>
      <c r="K17" s="236" t="s">
        <v>0</v>
      </c>
    </row>
    <row r="18" spans="1:11">
      <c r="A18" s="8"/>
      <c r="B18" s="8"/>
      <c r="C18" s="8"/>
      <c r="D18" s="8"/>
      <c r="E18" s="8"/>
      <c r="F18" s="8"/>
      <c r="G18" s="8"/>
      <c r="H18" s="8"/>
      <c r="I18" s="8"/>
      <c r="J18" s="8"/>
      <c r="K18" s="236" t="s">
        <v>18</v>
      </c>
    </row>
    <row r="19" spans="1:11">
      <c r="A19" s="2"/>
      <c r="B19" s="2"/>
      <c r="C19" s="2"/>
      <c r="D19" s="2"/>
      <c r="E19" s="2"/>
      <c r="F19" s="2"/>
      <c r="G19" s="2"/>
      <c r="H19" s="2"/>
      <c r="I19" s="2"/>
      <c r="J19" s="2"/>
      <c r="K19" s="236"/>
    </row>
    <row r="20" spans="1:11">
      <c r="A20" s="2"/>
      <c r="B20" s="2"/>
      <c r="C20" s="2"/>
      <c r="D20" s="2"/>
      <c r="E20" s="2"/>
      <c r="F20" s="2"/>
      <c r="G20" s="2"/>
      <c r="H20" s="2"/>
      <c r="I20" s="2"/>
      <c r="J20" s="2"/>
      <c r="K20" s="236"/>
    </row>
    <row r="21" spans="1:11">
      <c r="I21" s="11"/>
      <c r="K21" s="236"/>
    </row>
    <row r="22" spans="1:11">
      <c r="I22" s="11"/>
      <c r="K22" s="236"/>
    </row>
    <row r="23" spans="1:11">
      <c r="I23" s="11"/>
    </row>
    <row r="24" spans="1:11">
      <c r="I24" s="11"/>
    </row>
    <row r="25" spans="1:11" ht="39" customHeight="1">
      <c r="I25" s="11"/>
    </row>
  </sheetData>
  <mergeCells count="5">
    <mergeCell ref="A5:J5"/>
    <mergeCell ref="A7:J7"/>
    <mergeCell ref="A8:J8"/>
    <mergeCell ref="A11:J11"/>
    <mergeCell ref="A14:J16"/>
  </mergeCells>
  <printOptions horizontalCentered="1"/>
  <pageMargins left="0.5" right="0.5" top="1" bottom="1" header="0.5" footer="0.5"/>
  <pageSetup orientation="landscape" r:id="rId1"/>
  <headerFooter alignWithMargins="0">
    <oddFooter>&amp;C&amp;"Times New Roman,Regular"Exhibit M - Status of Congressionally Requested Studies, Reports, and Evaluations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A. Organization Chart</vt:lpstr>
      <vt:lpstr>B. Summary of Requirements </vt:lpstr>
      <vt:lpstr>C. Increases Offsets</vt:lpstr>
      <vt:lpstr>D. Strategic Goals &amp; Objectives</vt:lpstr>
      <vt:lpstr>E. ATB Justification</vt:lpstr>
      <vt:lpstr>F. 2011 Crosswalk</vt:lpstr>
      <vt:lpstr>G. 2012 Crosswalk</vt:lpstr>
      <vt:lpstr>H. Reimbursable Resources</vt:lpstr>
      <vt:lpstr>I. Permanent Positions</vt:lpstr>
      <vt:lpstr>J. Financial Analysis</vt:lpstr>
      <vt:lpstr>K. Summary by Grade</vt:lpstr>
      <vt:lpstr>L. Summary by Object Class</vt:lpstr>
      <vt:lpstr>M. Studies</vt:lpstr>
      <vt:lpstr>'B. Summary of Requirements '!DL</vt:lpstr>
      <vt:lpstr>'A. Organization Chart'!Print_Area</vt:lpstr>
      <vt:lpstr>'B. Summary of Requirements '!Print_Area</vt:lpstr>
      <vt:lpstr>'C. Increases Offsets'!Print_Area</vt:lpstr>
      <vt:lpstr>'D. Strategic Goals &amp; Objectives'!Print_Area</vt:lpstr>
      <vt:lpstr>'E. ATB Justification'!Print_Area</vt:lpstr>
      <vt:lpstr>'F. 2011 Crosswalk'!Print_Area</vt:lpstr>
      <vt:lpstr>'G. 2012 Crosswalk'!Print_Area</vt:lpstr>
      <vt:lpstr>'H. Reimbursable Resources'!Print_Area</vt:lpstr>
      <vt:lpstr>'I. Permanent Positions'!Print_Area</vt:lpstr>
      <vt:lpstr>'J. Financial Analysis'!Print_Area</vt:lpstr>
      <vt:lpstr>'K. Summary by Grade'!Print_Area</vt:lpstr>
      <vt:lpstr>'L. Summary by Object Class'!Print_Area</vt:lpstr>
      <vt:lpstr>'M. Studies'!Print_Area</vt:lpstr>
      <vt:lpstr>'H. Reimbursable Resources'!REIMPRO</vt:lpstr>
      <vt:lpstr>'H. Reimbursable Resources'!REIMSOR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rlindsay</cp:lastModifiedBy>
  <cp:lastPrinted>2012-02-08T00:30:17Z</cp:lastPrinted>
  <dcterms:created xsi:type="dcterms:W3CDTF">2003-08-28T20:51:00Z</dcterms:created>
  <dcterms:modified xsi:type="dcterms:W3CDTF">2012-02-08T17:19:03Z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