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5480" windowHeight="11640" tabRatio="806"/>
  </bookViews>
  <sheets>
    <sheet name="B. Summ of Req." sheetId="20" r:id="rId1"/>
    <sheet name="B. Summ of Req. by DU" sheetId="4" r:id="rId2"/>
    <sheet name="C. Program Changes by DU" sheetId="5" r:id="rId3"/>
    <sheet name="D. Strategic Goals &amp; Objectives" sheetId="8" r:id="rId4"/>
    <sheet name="E. ATB Justification" sheetId="21" r:id="rId5"/>
    <sheet name="F. 2012 Crosswalk" sheetId="10" r:id="rId6"/>
    <sheet name="G. 2013 Crosswalk " sheetId="22" r:id="rId7"/>
    <sheet name="H. Reimbursable Resources" sheetId="12" r:id="rId8"/>
    <sheet name="I. Permanent Positions" sheetId="13" r:id="rId9"/>
    <sheet name="J. Financial Analysis" sheetId="16" r:id="rId10"/>
    <sheet name="K. Summary by Grade" sheetId="18" r:id="rId11"/>
    <sheet name="L. Summary by OC" sheetId="14" r:id="rId12"/>
  </sheets>
  <definedNames>
    <definedName name="_11POS_BY_CAT" localSheetId="6">#REF!</definedName>
    <definedName name="_11POS_BY_CAT">#REF!</definedName>
    <definedName name="_1ATTORNEY_SUPP" localSheetId="6">#REF!</definedName>
    <definedName name="_1ATTORNEY_SUPP">#REF!</definedName>
    <definedName name="_2ATTORNEY_SUPP" localSheetId="6">#REF!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'B. Summ of Req.'!$A$1:$D$41</definedName>
    <definedName name="_xlnm.Print_Area" localSheetId="1">'B. Summ of Req. by DU'!$A$1:$M$39</definedName>
    <definedName name="_xlnm.Print_Area" localSheetId="2">'C. Program Changes by DU'!$A$1:$N$37</definedName>
    <definedName name="_xlnm.Print_Area" localSheetId="3">'D. Strategic Goals &amp; Objectives'!$A$1:$N$27</definedName>
    <definedName name="_xlnm.Print_Area" localSheetId="4">'E. ATB Justification'!$A$1:$G$32</definedName>
    <definedName name="_xlnm.Print_Area" localSheetId="5">'F. 2012 Crosswalk'!$A$1:$O$24</definedName>
    <definedName name="_xlnm.Print_Area" localSheetId="6">'G. 2013 Crosswalk '!$A$1:$M$26</definedName>
    <definedName name="_xlnm.Print_Area" localSheetId="7">'H. Reimbursable Resources'!$A$1:$M$15</definedName>
    <definedName name="_xlnm.Print_Area" localSheetId="8">'I. Permanent Positions'!$A$1:$J$33</definedName>
    <definedName name="_xlnm.Print_Area" localSheetId="9">'J. Financial Analysis'!$A$1:$Q$74</definedName>
    <definedName name="_xlnm.Print_Area" localSheetId="10">'K. Summary by Grade'!$A$1:$L$34</definedName>
    <definedName name="_xlnm.Print_Area" localSheetId="11">'L. Summary by OC'!$A$1:$I$50</definedName>
    <definedName name="_xlnm.Print_Area">#REF!</definedName>
    <definedName name="_xlnm.Print_Titles" localSheetId="4">'E. ATB Justification'!$1:$6</definedName>
    <definedName name="_xlnm.Print_Titles" localSheetId="9">'J. Financial Analysis'!$1:$5</definedName>
    <definedName name="REIMPRO" localSheetId="6">#REF!</definedName>
    <definedName name="REIMPRO">#REF!</definedName>
    <definedName name="REIMSOR" localSheetId="6">#REF!</definedName>
    <definedName name="REIMSOR">#REF!</definedName>
    <definedName name="Test" localSheetId="6">#REF!</definedName>
    <definedName name="Test">#REF!</definedName>
  </definedNames>
  <calcPr calcId="145621"/>
</workbook>
</file>

<file path=xl/calcChain.xml><?xml version="1.0" encoding="utf-8"?>
<calcChain xmlns="http://schemas.openxmlformats.org/spreadsheetml/2006/main">
  <c r="L12" i="18" l="1"/>
  <c r="L11" i="18"/>
  <c r="J27" i="4"/>
  <c r="Q20" i="16"/>
  <c r="P20" i="16"/>
  <c r="I36" i="14" l="1"/>
  <c r="I35" i="14"/>
  <c r="I34" i="14"/>
  <c r="I33" i="14"/>
  <c r="I32" i="14"/>
  <c r="I31" i="14"/>
  <c r="I30" i="14"/>
  <c r="I29" i="14"/>
  <c r="I28" i="14"/>
  <c r="I27" i="14"/>
  <c r="I26" i="14"/>
  <c r="I25" i="14"/>
  <c r="I24" i="14"/>
  <c r="I23" i="14"/>
  <c r="I22" i="14"/>
  <c r="I21" i="14"/>
  <c r="I20" i="14"/>
  <c r="I19" i="14"/>
  <c r="I18" i="14"/>
  <c r="I17" i="14"/>
  <c r="Q39" i="16"/>
  <c r="Q38" i="16"/>
  <c r="Q37" i="16"/>
  <c r="Q36" i="16"/>
  <c r="Q35" i="16"/>
  <c r="Q34" i="16"/>
  <c r="Q33" i="16"/>
  <c r="Q32" i="16"/>
  <c r="Q31" i="16"/>
  <c r="Q30" i="16"/>
  <c r="Q29" i="16"/>
  <c r="Q28" i="16"/>
  <c r="Q27" i="16"/>
  <c r="Q26" i="16"/>
  <c r="O22" i="16"/>
  <c r="O23" i="16" s="1"/>
  <c r="O25" i="16" s="1"/>
  <c r="O40" i="16" s="1"/>
  <c r="N22" i="16"/>
  <c r="Q21" i="16"/>
  <c r="Q19" i="16"/>
  <c r="Q18" i="16"/>
  <c r="Q10" i="16"/>
  <c r="Q11" i="16"/>
  <c r="Q12" i="16"/>
  <c r="Q13" i="16"/>
  <c r="Q14" i="16"/>
  <c r="Q15" i="16"/>
  <c r="Q16" i="16"/>
  <c r="Q17" i="16"/>
  <c r="Q9" i="16"/>
  <c r="P21" i="16"/>
  <c r="P19" i="16"/>
  <c r="P18" i="16"/>
  <c r="P17" i="16"/>
  <c r="P16" i="16"/>
  <c r="P15" i="16"/>
  <c r="P14" i="16"/>
  <c r="P13" i="16"/>
  <c r="P12" i="16"/>
  <c r="P11" i="16"/>
  <c r="P10" i="16"/>
  <c r="P9" i="16"/>
  <c r="I19" i="13"/>
  <c r="I17" i="13"/>
  <c r="I14" i="13"/>
  <c r="L12" i="10"/>
  <c r="K12" i="10"/>
  <c r="J12" i="10"/>
  <c r="I12" i="10"/>
  <c r="H12" i="10"/>
  <c r="G12" i="10"/>
  <c r="F12" i="10"/>
  <c r="E12" i="10"/>
  <c r="D12" i="10"/>
  <c r="C12" i="10"/>
  <c r="B12" i="10"/>
  <c r="N23" i="8"/>
  <c r="M23" i="8"/>
  <c r="L23" i="8"/>
  <c r="K23" i="8"/>
  <c r="J23" i="8"/>
  <c r="I23" i="8"/>
  <c r="H23" i="8"/>
  <c r="G23" i="8"/>
  <c r="F23" i="8"/>
  <c r="D23" i="8"/>
  <c r="E23" i="8"/>
  <c r="C23" i="8"/>
  <c r="L16" i="8"/>
  <c r="K16" i="8"/>
  <c r="J16" i="8"/>
  <c r="H16" i="8"/>
  <c r="F16" i="8"/>
  <c r="E16" i="8"/>
  <c r="D16" i="8"/>
  <c r="C16" i="8"/>
  <c r="N15" i="8"/>
  <c r="M15" i="8"/>
  <c r="N14" i="8"/>
  <c r="M14" i="8"/>
  <c r="N13" i="8"/>
  <c r="M13" i="8"/>
  <c r="N12" i="8"/>
  <c r="M12" i="8"/>
  <c r="N11" i="8"/>
  <c r="M11" i="8"/>
  <c r="N10" i="8"/>
  <c r="N16" i="8" s="1"/>
  <c r="M10" i="8"/>
  <c r="M18" i="8"/>
  <c r="N18" i="8"/>
  <c r="N23" i="16" l="1"/>
  <c r="N25" i="16" s="1"/>
  <c r="N40" i="16" s="1"/>
  <c r="J13" i="5"/>
  <c r="I13" i="5"/>
  <c r="G13" i="5"/>
  <c r="J12" i="5"/>
  <c r="I12" i="5"/>
  <c r="H12" i="5"/>
  <c r="G12" i="5"/>
  <c r="F13" i="5"/>
  <c r="E13" i="5"/>
  <c r="D13" i="5"/>
  <c r="C13" i="5"/>
  <c r="J28" i="4"/>
  <c r="H28" i="4"/>
  <c r="I28" i="4"/>
  <c r="I27" i="4"/>
  <c r="H27" i="4"/>
  <c r="G28" i="4"/>
  <c r="F28" i="4"/>
  <c r="E28" i="4"/>
  <c r="D28" i="4"/>
  <c r="C28" i="4"/>
  <c r="B28" i="4"/>
  <c r="I12" i="4"/>
  <c r="H12" i="4"/>
  <c r="L11" i="4"/>
  <c r="B12" i="4"/>
  <c r="C12" i="4"/>
  <c r="D12" i="4"/>
  <c r="E12" i="4"/>
  <c r="F12" i="4"/>
  <c r="G12" i="4"/>
  <c r="J12" i="4"/>
  <c r="K12" i="4"/>
  <c r="M11" i="4"/>
  <c r="K11" i="4"/>
  <c r="D39" i="20"/>
  <c r="B39" i="20"/>
  <c r="D35" i="20"/>
  <c r="C35" i="20"/>
  <c r="B35" i="20"/>
  <c r="D12" i="20" l="1"/>
  <c r="C12" i="20"/>
  <c r="B12" i="20"/>
  <c r="L27" i="18" l="1"/>
  <c r="K27" i="18"/>
  <c r="K12" i="18"/>
  <c r="K11" i="18"/>
  <c r="J11" i="5" l="1"/>
  <c r="J10" i="5"/>
  <c r="I11" i="5"/>
  <c r="I10" i="5"/>
  <c r="H11" i="5"/>
  <c r="H10" i="5"/>
  <c r="H9" i="5"/>
  <c r="H13" i="5" s="1"/>
  <c r="G10" i="5"/>
  <c r="G9" i="5"/>
  <c r="G11" i="5"/>
  <c r="J9" i="5"/>
  <c r="I9" i="5"/>
  <c r="Q24" i="16"/>
  <c r="M10" i="12" l="1"/>
  <c r="L10" i="12"/>
  <c r="K10" i="12"/>
  <c r="L19" i="22"/>
  <c r="L18" i="22"/>
  <c r="L14" i="22"/>
  <c r="M12" i="22"/>
  <c r="J11" i="22"/>
  <c r="I11" i="22"/>
  <c r="I15" i="22" s="1"/>
  <c r="I20" i="22" s="1"/>
  <c r="H11" i="22"/>
  <c r="G11" i="22"/>
  <c r="G15" i="22" s="1"/>
  <c r="G20" i="22" s="1"/>
  <c r="F11" i="22"/>
  <c r="E11" i="22"/>
  <c r="D11" i="22"/>
  <c r="D13" i="22" s="1"/>
  <c r="C11" i="22"/>
  <c r="C15" i="22" s="1"/>
  <c r="C20" i="22" s="1"/>
  <c r="B11" i="22"/>
  <c r="M10" i="22"/>
  <c r="L10" i="22"/>
  <c r="K10" i="22"/>
  <c r="M9" i="22"/>
  <c r="L9" i="22"/>
  <c r="K9" i="22"/>
  <c r="K11" i="22" l="1"/>
  <c r="M11" i="22"/>
  <c r="M13" i="22" s="1"/>
  <c r="L11" i="22"/>
  <c r="L15" i="22" s="1"/>
  <c r="L20" i="22" s="1"/>
  <c r="D26" i="20"/>
  <c r="E11" i="21" l="1"/>
  <c r="F11" i="21"/>
  <c r="G11" i="21"/>
  <c r="E17" i="21"/>
  <c r="F17" i="21"/>
  <c r="G17" i="21"/>
  <c r="E26" i="21"/>
  <c r="F26" i="21"/>
  <c r="E30" i="21"/>
  <c r="E31" i="21" s="1"/>
  <c r="F30" i="21"/>
  <c r="G30" i="21"/>
  <c r="F31" i="21" l="1"/>
  <c r="G26" i="21"/>
  <c r="G31" i="21" s="1"/>
  <c r="D36" i="20" l="1"/>
  <c r="C36" i="20"/>
  <c r="B36" i="20"/>
  <c r="C26" i="20"/>
  <c r="B26" i="20"/>
  <c r="D17" i="20"/>
  <c r="C17" i="20"/>
  <c r="B17" i="20"/>
  <c r="C27" i="20" l="1"/>
  <c r="B27" i="20"/>
  <c r="B28" i="20" s="1"/>
  <c r="B37" i="20" s="1"/>
  <c r="C28" i="20"/>
  <c r="C37" i="20" s="1"/>
  <c r="C39" i="20" s="1"/>
  <c r="D27" i="20"/>
  <c r="D28" i="20" s="1"/>
  <c r="D37" i="20" s="1"/>
  <c r="B38" i="20" l="1"/>
  <c r="C38" i="20"/>
  <c r="D38" i="20"/>
  <c r="N18" i="10" l="1"/>
  <c r="N17" i="10"/>
  <c r="N13" i="10"/>
  <c r="O11" i="10"/>
  <c r="O10" i="10"/>
  <c r="O9" i="10"/>
  <c r="F14" i="10"/>
  <c r="F19" i="10" s="1"/>
  <c r="N10" i="10" l="1"/>
  <c r="N11" i="10"/>
  <c r="N9" i="10"/>
  <c r="A25" i="4" l="1"/>
  <c r="B10" i="14" l="1"/>
  <c r="B14" i="14" s="1"/>
  <c r="K9" i="12"/>
  <c r="C22" i="8"/>
  <c r="K17" i="5"/>
  <c r="K9" i="4"/>
  <c r="H25" i="4" s="1"/>
  <c r="M11" i="10" l="1"/>
  <c r="M10" i="10"/>
  <c r="M9" i="10"/>
  <c r="M13" i="4" l="1"/>
  <c r="J29" i="4" s="1"/>
  <c r="I28" i="13" l="1"/>
  <c r="I27" i="13"/>
  <c r="I26" i="13"/>
  <c r="I25" i="13"/>
  <c r="I24" i="13"/>
  <c r="I23" i="13"/>
  <c r="I22" i="13"/>
  <c r="I21" i="13"/>
  <c r="I20" i="13"/>
  <c r="I18" i="13"/>
  <c r="I16" i="13"/>
  <c r="I15" i="13"/>
  <c r="I13" i="13"/>
  <c r="I12" i="13"/>
  <c r="I11" i="13"/>
  <c r="I10" i="13"/>
  <c r="I9" i="13"/>
  <c r="M33" i="5"/>
  <c r="N36" i="5"/>
  <c r="M36" i="5"/>
  <c r="L36" i="5"/>
  <c r="K36" i="5"/>
  <c r="N35" i="5"/>
  <c r="M35" i="5"/>
  <c r="L35" i="5"/>
  <c r="K35" i="5"/>
  <c r="N34" i="5"/>
  <c r="M34" i="5"/>
  <c r="L34" i="5"/>
  <c r="K34" i="5"/>
  <c r="N33" i="5"/>
  <c r="N37" i="5" s="1"/>
  <c r="L33" i="5"/>
  <c r="K33" i="5"/>
  <c r="K37" i="5" s="1"/>
  <c r="N20" i="5"/>
  <c r="M20" i="5"/>
  <c r="L20" i="5"/>
  <c r="K20" i="5"/>
  <c r="N19" i="5"/>
  <c r="M19" i="5"/>
  <c r="L19" i="5"/>
  <c r="K19" i="5"/>
  <c r="N18" i="5"/>
  <c r="M18" i="5"/>
  <c r="L18" i="5"/>
  <c r="K18" i="5"/>
  <c r="M17" i="5"/>
  <c r="L17" i="5"/>
  <c r="N17" i="5"/>
  <c r="H37" i="5"/>
  <c r="D37" i="5"/>
  <c r="H29" i="5"/>
  <c r="D29" i="5"/>
  <c r="H21" i="5"/>
  <c r="D21" i="5"/>
  <c r="N21" i="5" l="1"/>
  <c r="M21" i="5"/>
  <c r="K21" i="5"/>
  <c r="L21" i="5"/>
  <c r="L37" i="5"/>
  <c r="M37" i="5"/>
  <c r="L28" i="18"/>
  <c r="K28" i="18"/>
  <c r="L26" i="18"/>
  <c r="K26" i="18"/>
  <c r="L25" i="18"/>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0" i="18"/>
  <c r="K10" i="18"/>
  <c r="J29" i="18"/>
  <c r="I29" i="18"/>
  <c r="H29" i="18"/>
  <c r="G29" i="18"/>
  <c r="F29" i="18"/>
  <c r="E29" i="18"/>
  <c r="L9" i="18"/>
  <c r="K9" i="18"/>
  <c r="Q73" i="16"/>
  <c r="Q72" i="16"/>
  <c r="Q71" i="16"/>
  <c r="Q70" i="16"/>
  <c r="Q69" i="16"/>
  <c r="Q68" i="16"/>
  <c r="Q67" i="16"/>
  <c r="Q66" i="16"/>
  <c r="Q65" i="16"/>
  <c r="Q64" i="16"/>
  <c r="Q63" i="16"/>
  <c r="Q62" i="16"/>
  <c r="Q61" i="16"/>
  <c r="Q59" i="16"/>
  <c r="M57" i="16"/>
  <c r="L57" i="16"/>
  <c r="L58" i="16" s="1"/>
  <c r="L60" i="16" s="1"/>
  <c r="L74" i="16" s="1"/>
  <c r="K57" i="16"/>
  <c r="K58" i="16" s="1"/>
  <c r="K60" i="16" s="1"/>
  <c r="K74" i="16" s="1"/>
  <c r="J57" i="16"/>
  <c r="I57" i="16"/>
  <c r="H57" i="16"/>
  <c r="H58" i="16" s="1"/>
  <c r="H60" i="16" s="1"/>
  <c r="H74" i="16" s="1"/>
  <c r="G57" i="16"/>
  <c r="G60" i="16" s="1"/>
  <c r="G74" i="16" s="1"/>
  <c r="F57" i="16"/>
  <c r="E57" i="16"/>
  <c r="D57" i="16"/>
  <c r="D58" i="16" s="1"/>
  <c r="D60" i="16" s="1"/>
  <c r="D74" i="16" s="1"/>
  <c r="C57" i="16"/>
  <c r="C58" i="16" s="1"/>
  <c r="C60" i="16" s="1"/>
  <c r="C74" i="16" s="1"/>
  <c r="B57" i="16"/>
  <c r="Q56" i="16"/>
  <c r="P56" i="16"/>
  <c r="Q55" i="16"/>
  <c r="P55" i="16"/>
  <c r="Q54" i="16"/>
  <c r="P54" i="16"/>
  <c r="Q53" i="16"/>
  <c r="P53" i="16"/>
  <c r="Q52" i="16"/>
  <c r="P52" i="16"/>
  <c r="Q51" i="16"/>
  <c r="P51" i="16"/>
  <c r="Q50" i="16"/>
  <c r="P50" i="16"/>
  <c r="Q49" i="16"/>
  <c r="P49" i="16"/>
  <c r="Q48" i="16"/>
  <c r="P48" i="16"/>
  <c r="Q47" i="16"/>
  <c r="P47" i="16"/>
  <c r="Q46" i="16"/>
  <c r="P46" i="16"/>
  <c r="Q45" i="16"/>
  <c r="P45" i="16"/>
  <c r="M22" i="16"/>
  <c r="L22" i="16"/>
  <c r="K22" i="16"/>
  <c r="J22" i="16"/>
  <c r="J23" i="16" s="1"/>
  <c r="I22" i="16"/>
  <c r="H22" i="16"/>
  <c r="G22" i="16"/>
  <c r="G23" i="16" s="1"/>
  <c r="F22" i="16"/>
  <c r="E22" i="16"/>
  <c r="E23" i="16" s="1"/>
  <c r="D22" i="16"/>
  <c r="C22" i="16"/>
  <c r="B22" i="16"/>
  <c r="P22" i="16" s="1"/>
  <c r="Q22" i="16" l="1"/>
  <c r="C23" i="16"/>
  <c r="P57" i="16"/>
  <c r="Q57" i="16"/>
  <c r="L29" i="18"/>
  <c r="K29" i="18"/>
  <c r="F23" i="16"/>
  <c r="F25" i="16" s="1"/>
  <c r="F40" i="16" s="1"/>
  <c r="J25" i="16"/>
  <c r="J40" i="16" s="1"/>
  <c r="I23" i="16"/>
  <c r="I25" i="16" s="1"/>
  <c r="I40" i="16" s="1"/>
  <c r="E25" i="16"/>
  <c r="E40" i="16" s="1"/>
  <c r="M25" i="16"/>
  <c r="M40" i="16" s="1"/>
  <c r="D23" i="16"/>
  <c r="D25" i="16" s="1"/>
  <c r="D40" i="16" s="1"/>
  <c r="H23" i="16"/>
  <c r="H25" i="16" s="1"/>
  <c r="H40" i="16" s="1"/>
  <c r="L23" i="16"/>
  <c r="L25" i="16" s="1"/>
  <c r="L40" i="16" s="1"/>
  <c r="B58" i="16"/>
  <c r="B60" i="16" s="1"/>
  <c r="B74" i="16" s="1"/>
  <c r="F58" i="16"/>
  <c r="F60" i="16" s="1"/>
  <c r="F74" i="16" s="1"/>
  <c r="J58" i="16"/>
  <c r="J60" i="16" s="1"/>
  <c r="J74" i="16" s="1"/>
  <c r="B23" i="16"/>
  <c r="G25" i="16"/>
  <c r="G40" i="16" s="1"/>
  <c r="K23" i="16"/>
  <c r="K25" i="16" s="1"/>
  <c r="K40" i="16" s="1"/>
  <c r="E58" i="16"/>
  <c r="E60" i="16" s="1"/>
  <c r="E74" i="16" s="1"/>
  <c r="I58" i="16"/>
  <c r="I60" i="16" s="1"/>
  <c r="I74" i="16" s="1"/>
  <c r="M60" i="16"/>
  <c r="M74" i="16" s="1"/>
  <c r="I48" i="14"/>
  <c r="I47" i="14"/>
  <c r="H45" i="14"/>
  <c r="P23" i="16" l="1"/>
  <c r="Q23" i="16"/>
  <c r="C25" i="16"/>
  <c r="P58" i="16"/>
  <c r="Q58" i="16"/>
  <c r="B25" i="16"/>
  <c r="I39" i="14"/>
  <c r="I40" i="14"/>
  <c r="I41" i="14"/>
  <c r="I42" i="14"/>
  <c r="I38" i="14"/>
  <c r="P25" i="16" l="1"/>
  <c r="P40" i="16" s="1"/>
  <c r="Q25" i="16"/>
  <c r="Q40" i="16" s="1"/>
  <c r="Q60" i="16"/>
  <c r="Q74" i="16" s="1"/>
  <c r="C40" i="16"/>
  <c r="B40" i="16"/>
  <c r="P60" i="16"/>
  <c r="P74" i="16" s="1"/>
  <c r="I16" i="14"/>
  <c r="I13" i="14"/>
  <c r="H13" i="14"/>
  <c r="I12" i="14"/>
  <c r="H12" i="14"/>
  <c r="I11" i="14"/>
  <c r="H11" i="14"/>
  <c r="I9" i="14"/>
  <c r="H9" i="14"/>
  <c r="F10" i="14"/>
  <c r="D10" i="14"/>
  <c r="C14" i="14"/>
  <c r="C37" i="14" s="1"/>
  <c r="C43" i="14" s="1"/>
  <c r="B43" i="14"/>
  <c r="I8" i="14"/>
  <c r="H8" i="14"/>
  <c r="G33" i="13"/>
  <c r="F33" i="13"/>
  <c r="E33" i="13"/>
  <c r="D33" i="13"/>
  <c r="C33" i="13"/>
  <c r="B33" i="13"/>
  <c r="J29" i="13"/>
  <c r="H29" i="13"/>
  <c r="H30" i="13" s="1"/>
  <c r="I30" i="13" s="1"/>
  <c r="G29" i="13"/>
  <c r="F29" i="13"/>
  <c r="E29" i="13"/>
  <c r="D29" i="13"/>
  <c r="C29" i="13"/>
  <c r="B29" i="13"/>
  <c r="F43" i="14" l="1"/>
  <c r="F14" i="14"/>
  <c r="G14" i="14"/>
  <c r="G37" i="14" s="1"/>
  <c r="G43" i="14" s="1"/>
  <c r="D43" i="14"/>
  <c r="D14" i="14"/>
  <c r="E14" i="14"/>
  <c r="E37" i="14" s="1"/>
  <c r="E43" i="14" s="1"/>
  <c r="I29" i="13"/>
  <c r="I10" i="14"/>
  <c r="I14" i="14" s="1"/>
  <c r="H10" i="14"/>
  <c r="H43" i="14" s="1"/>
  <c r="H31" i="13"/>
  <c r="H32" i="13" l="1"/>
  <c r="I32" i="13" s="1"/>
  <c r="I31" i="13"/>
  <c r="I37" i="14"/>
  <c r="I43" i="14" s="1"/>
  <c r="H14" i="14"/>
  <c r="J33" i="13"/>
  <c r="H33" i="13" l="1"/>
  <c r="I33" i="13"/>
  <c r="M13" i="12"/>
  <c r="L13" i="12"/>
  <c r="K13" i="12"/>
  <c r="M12" i="12"/>
  <c r="L12" i="12"/>
  <c r="K12" i="12"/>
  <c r="M11" i="12"/>
  <c r="L11" i="12"/>
  <c r="K11" i="12"/>
  <c r="M9" i="12"/>
  <c r="L9" i="12"/>
  <c r="J14" i="12"/>
  <c r="I14" i="12"/>
  <c r="H14" i="12"/>
  <c r="G14" i="12"/>
  <c r="F14" i="12"/>
  <c r="E14" i="12"/>
  <c r="D14" i="12"/>
  <c r="C14" i="12"/>
  <c r="B14" i="12"/>
  <c r="I14" i="10"/>
  <c r="C14" i="10"/>
  <c r="C19" i="10" s="1"/>
  <c r="I19" i="10" l="1"/>
  <c r="L14" i="12"/>
  <c r="K14" i="12"/>
  <c r="M14" i="12"/>
  <c r="N12" i="10"/>
  <c r="M12" i="10"/>
  <c r="O12" i="10"/>
  <c r="N14" i="10" l="1"/>
  <c r="N19" i="10" s="1"/>
  <c r="L22" i="8"/>
  <c r="K22" i="8"/>
  <c r="J22" i="8"/>
  <c r="I22" i="8"/>
  <c r="H22" i="8"/>
  <c r="G22" i="8"/>
  <c r="F22" i="8"/>
  <c r="E22" i="8"/>
  <c r="D22" i="8"/>
  <c r="N21" i="8"/>
  <c r="M21" i="8"/>
  <c r="N20" i="8"/>
  <c r="M20" i="8"/>
  <c r="N19" i="8"/>
  <c r="M19" i="8"/>
  <c r="N22" i="8"/>
  <c r="M22" i="8" l="1"/>
  <c r="J37" i="5"/>
  <c r="I37" i="5"/>
  <c r="G37" i="5"/>
  <c r="F37" i="5"/>
  <c r="E37" i="5"/>
  <c r="C37" i="5"/>
  <c r="J29" i="5"/>
  <c r="I29" i="5"/>
  <c r="G29" i="5"/>
  <c r="F29" i="5"/>
  <c r="E29" i="5"/>
  <c r="C29" i="5"/>
  <c r="J21" i="5"/>
  <c r="I21" i="5"/>
  <c r="G21" i="5"/>
  <c r="F21" i="5"/>
  <c r="E21" i="5"/>
  <c r="C21" i="5"/>
  <c r="L20" i="4"/>
  <c r="I36" i="4" s="1"/>
  <c r="L19" i="4"/>
  <c r="I35" i="4" s="1"/>
  <c r="I34" i="4"/>
  <c r="I33" i="4"/>
  <c r="L15" i="4"/>
  <c r="I31" i="4" s="1"/>
  <c r="G30" i="4"/>
  <c r="F32" i="4"/>
  <c r="F37" i="4" s="1"/>
  <c r="D30" i="4"/>
  <c r="C32" i="4"/>
  <c r="C37" i="4" s="1"/>
  <c r="J14" i="4"/>
  <c r="I16" i="4"/>
  <c r="I21" i="4" s="1"/>
  <c r="G14" i="4"/>
  <c r="F16" i="4"/>
  <c r="D14" i="4"/>
  <c r="C16" i="4"/>
  <c r="C21" i="4" s="1"/>
  <c r="M10" i="4"/>
  <c r="J26" i="4" s="1"/>
  <c r="L10" i="4"/>
  <c r="I26" i="4" s="1"/>
  <c r="K10" i="4"/>
  <c r="H26" i="4" s="1"/>
  <c r="M9" i="4"/>
  <c r="L9" i="4"/>
  <c r="I25" i="4" l="1"/>
  <c r="L12" i="4"/>
  <c r="J25" i="4"/>
  <c r="M12" i="4"/>
  <c r="M14" i="4"/>
  <c r="J30" i="4" s="1"/>
  <c r="F21" i="4"/>
  <c r="L21" i="4" s="1"/>
  <c r="I37" i="4" s="1"/>
  <c r="L16" i="4"/>
  <c r="I32" i="4" s="1"/>
</calcChain>
</file>

<file path=xl/sharedStrings.xml><?xml version="1.0" encoding="utf-8"?>
<sst xmlns="http://schemas.openxmlformats.org/spreadsheetml/2006/main" count="1136" uniqueCount="338">
  <si>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</si>
  <si>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</si>
  <si>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</si>
  <si>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</si>
  <si>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</si>
  <si>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</si>
  <si>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</si>
  <si>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</si>
  <si>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</si>
  <si>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</si>
  <si>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</si>
  <si>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</si>
  <si>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2014 Current Services</t>
  </si>
  <si>
    <t>Program Changes</t>
  </si>
  <si>
    <t>Increase 1</t>
  </si>
  <si>
    <t>Increase 2</t>
  </si>
  <si>
    <t>Increase 3</t>
  </si>
  <si>
    <t>Subtotal, Increases</t>
  </si>
  <si>
    <t>Offset 1</t>
  </si>
  <si>
    <t>Offset 2</t>
  </si>
  <si>
    <t>Offset 3</t>
  </si>
  <si>
    <t>Total Program Changes</t>
  </si>
  <si>
    <t>2014 Total Request</t>
  </si>
  <si>
    <t>end of line</t>
  </si>
  <si>
    <t>end of sheet</t>
  </si>
  <si>
    <t>Formula =Current Year Budget + Rescission</t>
  </si>
  <si>
    <t>Formula = Transfers + Pay &amp; Benefits + Domestic Rent &amp; Facilities + Other Adjustments + Foreign Expenses + Prison &amp; Detention + Non-Recurral Non-Personnel.</t>
  </si>
  <si>
    <t>Formula = Subtotal Increases + Subtotal Offsets</t>
  </si>
  <si>
    <t>Formula = Current Services + Program Changes</t>
  </si>
  <si>
    <t>Formula = Total Request - Current Year</t>
  </si>
  <si>
    <t>General Instructions</t>
  </si>
  <si>
    <t>2014 Increases</t>
  </si>
  <si>
    <t>2014 Offsets</t>
  </si>
  <si>
    <t>2014 Request</t>
  </si>
  <si>
    <t>Decision Unit 1</t>
  </si>
  <si>
    <t>Decision Unit 2</t>
  </si>
  <si>
    <t>Decision Unit 3</t>
  </si>
  <si>
    <t>Decision Unit 4</t>
  </si>
  <si>
    <t>Total</t>
  </si>
  <si>
    <t>Reimbursable FTE</t>
  </si>
  <si>
    <t>Other FTE:</t>
  </si>
  <si>
    <t>LEAP</t>
  </si>
  <si>
    <t>Overtime</t>
  </si>
  <si>
    <t>Direct FTE</t>
  </si>
  <si>
    <r>
      <t xml:space="preserve">List all DU assigned to your organization.  </t>
    </r>
    <r>
      <rPr>
        <b/>
        <sz val="11"/>
        <color theme="1"/>
        <rFont val="Arial"/>
        <family val="2"/>
      </rPr>
      <t>DU should be consistent with exhibits C, F, G and J.</t>
    </r>
  </si>
  <si>
    <t>Check List</t>
  </si>
  <si>
    <t>Are the number of Reimb. FTE, LEAP FTE and OVT FTE correct?</t>
  </si>
  <si>
    <t>FY 2014 Program Increases/Offsets by Decision Unit</t>
  </si>
  <si>
    <t>Program Increases</t>
  </si>
  <si>
    <t>Increase 4</t>
  </si>
  <si>
    <t>Total Increases</t>
  </si>
  <si>
    <t>Total Offsets</t>
  </si>
  <si>
    <t>Program Offsets</t>
  </si>
  <si>
    <t>Offset 4</t>
  </si>
  <si>
    <t>Total Program Increases</t>
  </si>
  <si>
    <t>Total Program Offsets</t>
  </si>
  <si>
    <t>Agt./
Atty.</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</si>
  <si>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</si>
  <si>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</si>
  <si>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</si>
  <si>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</si>
  <si>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</si>
  <si>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2012 Appropriation Enacted with Balance Rescissions</t>
  </si>
  <si>
    <t>Direct/
Reimb FTE</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</si>
  <si>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</si>
  <si>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</si>
  <si>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</si>
  <si>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</si>
  <si>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</si>
  <si>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</si>
  <si>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Use FTE % to spread overhead by DOJ Strategic Goal/objective.  If FTE % is not used, describe overhead allocation method.</t>
  </si>
  <si>
    <t>Subtotal, Technical Adjustments</t>
  </si>
  <si>
    <t>Transfers</t>
  </si>
  <si>
    <t>Subtotal, Transfers</t>
  </si>
  <si>
    <t>25.6 Medical Care</t>
  </si>
  <si>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</si>
  <si>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</si>
  <si>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</si>
  <si>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</si>
  <si>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CHECK LIST</t>
  </si>
  <si>
    <t>Does this section agree with exhibit B?</t>
  </si>
  <si>
    <t>Do these totals agree with Pay and Benefits line in exhibit B?</t>
  </si>
  <si>
    <t>Do these totals agree with Domestic Rent and Facilities line in exhibit B?</t>
  </si>
  <si>
    <t>Do these totals agree with Total Technical Adjustments and Adjustments to Base in exhibit B?</t>
  </si>
  <si>
    <t>Crosswalk of 2012 Availability</t>
  </si>
  <si>
    <t>Reprogramming/Transfers</t>
  </si>
  <si>
    <t xml:space="preserve">Carryover </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</si>
  <si>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</si>
  <si>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Direct Amounts only from the latest approved SF-132 for the following items:</t>
  </si>
  <si>
    <t>Line 1000 for Unobligated Balances Carried Forward</t>
  </si>
  <si>
    <t>Please provide explanatory narrative, in footnote format, for any Rescissions, Reprogrammings, Transfers, Recoveries and Unobligated Balances.</t>
  </si>
  <si>
    <t>Crosswalk of 2013 Availability</t>
  </si>
  <si>
    <t>2013 Availability</t>
  </si>
  <si>
    <t>Summary of Reimbursable Resources</t>
  </si>
  <si>
    <t>2012 Actual</t>
  </si>
  <si>
    <t>Increase/Decrease</t>
  </si>
  <si>
    <t>Sources of collections may be other agencies or other appropriations within the Department of Justice.</t>
  </si>
  <si>
    <t>Resources derived from the Assets Forfeiture Fund and the Organized Crime Drug Enforcement appropriations should be displayed separately for each organization gaining such resources.</t>
  </si>
  <si>
    <t>Reimb. Pos.</t>
  </si>
  <si>
    <t>Reimb. FTE</t>
  </si>
  <si>
    <t>Total Reimb. FTE must agree with Reimb. FTE in exhibit B by DU.</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</si>
  <si>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</si>
  <si>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</si>
  <si>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</si>
  <si>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</si>
  <si>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</si>
  <si>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</si>
  <si>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</si>
  <si>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</si>
  <si>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</si>
  <si>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</si>
  <si>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</si>
  <si>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</si>
  <si>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</si>
  <si>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</si>
  <si>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</si>
  <si>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</si>
  <si>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</si>
  <si>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</si>
  <si>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</si>
  <si>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</si>
  <si>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</si>
  <si>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</si>
  <si>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</si>
  <si>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</si>
  <si>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</si>
  <si>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</si>
  <si>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</si>
  <si>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</si>
  <si>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</si>
  <si>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</si>
  <si>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</si>
  <si>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</si>
  <si>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</si>
  <si>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</si>
  <si>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</si>
  <si>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</si>
  <si>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</si>
  <si>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</si>
  <si>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</si>
  <si>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</si>
  <si>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</si>
  <si>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</si>
  <si>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</si>
  <si>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</si>
  <si>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</si>
  <si>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</si>
  <si>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</si>
  <si>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</si>
  <si>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</si>
  <si>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</si>
  <si>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</si>
  <si>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</si>
  <si>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</si>
  <si>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</si>
  <si>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</si>
  <si>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</si>
  <si>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</si>
  <si>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</si>
  <si>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</si>
  <si>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</si>
  <si>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</si>
  <si>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</si>
  <si>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</si>
  <si>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</si>
  <si>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</si>
  <si>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</si>
  <si>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</si>
  <si>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</si>
  <si>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</si>
  <si>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</si>
  <si>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</si>
  <si>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</si>
  <si>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</si>
  <si>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</si>
  <si>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</si>
  <si>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List of Technical Adjustment must agree with exhibit E.</t>
  </si>
  <si>
    <t>Grades and Salary Ranges</t>
  </si>
  <si>
    <t xml:space="preserve">EX </t>
  </si>
  <si>
    <t>GS-4</t>
  </si>
  <si>
    <t>GS-3</t>
  </si>
  <si>
    <t>GS-2</t>
  </si>
  <si>
    <t>GS-1</t>
  </si>
  <si>
    <t>-</t>
  </si>
  <si>
    <t>Total, Appropriated Positions</t>
  </si>
  <si>
    <t>Average SES Salary</t>
  </si>
  <si>
    <t>Average GS Salary</t>
  </si>
  <si>
    <t>Average GS Grade</t>
  </si>
  <si>
    <t>Program Offsets must agree with Exhibit B by DU and exhibit J.</t>
  </si>
  <si>
    <t>Base Adjustments</t>
  </si>
  <si>
    <t>Total Base Adjustments</t>
  </si>
  <si>
    <t>Total Technical and Base Adjustments</t>
  </si>
  <si>
    <t>2014 Total Request (with Balance Rescission)</t>
  </si>
  <si>
    <t xml:space="preserve">2012 Appropriation Enacted </t>
  </si>
  <si>
    <t>Estimate FTE</t>
  </si>
  <si>
    <t>Actual FTE</t>
  </si>
  <si>
    <t>Estim. FTE</t>
  </si>
  <si>
    <t>Balance Rescission</t>
  </si>
  <si>
    <t>Total Direct</t>
  </si>
  <si>
    <t>Total Direct and Reimb. FTE</t>
  </si>
  <si>
    <t>Grand Total, FTE</t>
  </si>
  <si>
    <t>Program Activity</t>
  </si>
  <si>
    <t>Direct Positions, FTE and Amount in this exhibit should agree with the corresponding information in exhibit B - Part I</t>
  </si>
  <si>
    <t>Location of Description by Program Activity</t>
  </si>
  <si>
    <t>Program Increases must agree with Exhibit B by DU and exhibit J.</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</si>
  <si>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</si>
  <si>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</si>
  <si>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</si>
  <si>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</si>
  <si>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</si>
  <si>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Summary of Requirements by Grade</t>
  </si>
  <si>
    <t>SES/SL</t>
  </si>
  <si>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</si>
  <si>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</si>
  <si>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</si>
  <si>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</si>
  <si>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</si>
  <si>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</si>
  <si>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r>
      <t xml:space="preserve">Display  </t>
    </r>
    <r>
      <rPr>
        <b/>
        <sz val="11"/>
        <rFont val="Arial"/>
        <family val="2"/>
      </rPr>
      <t>Prior Year</t>
    </r>
    <r>
      <rPr>
        <sz val="11"/>
        <rFont val="Arial"/>
        <family val="2"/>
      </rPr>
      <t xml:space="preserve"> Budget, direct only</t>
    </r>
  </si>
  <si>
    <r>
      <t xml:space="preserve">Display </t>
    </r>
    <r>
      <rPr>
        <b/>
        <sz val="11"/>
        <rFont val="Arial"/>
        <family val="2"/>
      </rPr>
      <t>Current Year</t>
    </r>
    <r>
      <rPr>
        <sz val="11"/>
        <rFont val="Arial"/>
        <family val="2"/>
      </rPr>
      <t xml:space="preserve"> Budget, direct only</t>
    </r>
  </si>
  <si>
    <r>
      <t>Program Changes</t>
    </r>
    <r>
      <rPr>
        <b/>
        <sz val="11"/>
        <rFont val="Arial"/>
        <family val="2"/>
      </rPr>
      <t xml:space="preserve"> must agree with exhibits B by DU, C, D, I and J.</t>
    </r>
  </si>
  <si>
    <t>Must agree with Total Pay &amp; Benefits section in exhibit E.</t>
  </si>
  <si>
    <t>Must agree with Total Domestic Rent &amp; Facilities in exhibit E.</t>
  </si>
  <si>
    <t>Formula = Total Request + Rescission</t>
  </si>
  <si>
    <r>
      <t xml:space="preserve">This is a snapshot of Total Budget Request.  </t>
    </r>
    <r>
      <rPr>
        <b/>
        <sz val="11"/>
        <rFont val="Arial"/>
        <family val="2"/>
      </rPr>
      <t>All exhibits should tie to related numbers in exhibit B.</t>
    </r>
  </si>
  <si>
    <t xml:space="preserve">This is a snapshot of Total Budget Request by DU. </t>
  </si>
  <si>
    <r>
      <t xml:space="preserve">Please modify the number of columns depending on number of DU.  </t>
    </r>
    <r>
      <rPr>
        <b/>
        <sz val="11"/>
        <color theme="0"/>
        <rFont val="Arial"/>
        <family val="2"/>
      </rPr>
      <t>Please make sure that the display is legible.</t>
    </r>
  </si>
  <si>
    <t>ATB name should be underlined.  Ctrl+Enter to go to the next line in the same cell to enter the ATB justification.</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</si>
  <si>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</si>
  <si>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Insert a row, at the appropriate category order, to add position types as needed.</t>
  </si>
  <si>
    <t>Direct Positions in this exhibit should agree with exhibit B, and related sections of exhibit C, D, E, F, G, J.</t>
  </si>
  <si>
    <t>Reimbursable Positions in this exhibit should agree with exhibit H.</t>
  </si>
  <si>
    <t>Position types in this template are sorted by series and only listing major categories.</t>
  </si>
  <si>
    <t>Budgetary Resources</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</si>
  <si>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</si>
  <si>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</si>
  <si>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Total of all Strategic Goal/Objective must agree with exhibit B.</t>
  </si>
  <si>
    <t>Include all appropriations and spread out by Strategic Objective.</t>
  </si>
  <si>
    <t>Insert Direct Positions and Amount columns for each additional increase for each DU.</t>
  </si>
  <si>
    <t>If number of columns needed for programs exceed 14, then display each DU on separate section.  Insert page break in between.</t>
  </si>
  <si>
    <t>Direct Positions and Amount of each program must agree with exhibits B and C.</t>
  </si>
  <si>
    <t>Total Program Changes Direct Positions and/or Amounts must agree with Program Changes sections of exhibits D and I.</t>
  </si>
  <si>
    <t>Lapse represents 50% of total positions and annual rate.  If lapse &lt;&gt; 50%, provide lapse rate justification.</t>
  </si>
  <si>
    <t>Personnel benefits must agree with benefit % used in modular costs.</t>
  </si>
  <si>
    <t>Salary range reflects 2012 Pay Scale.</t>
  </si>
  <si>
    <t>Direct Position totals must agree with exhibit B.</t>
  </si>
  <si>
    <t>Formula: Increase/Decrease = 2014 - 2013.</t>
  </si>
  <si>
    <t>Reimb. FTE must agree with exhibits B by DU, and H.</t>
  </si>
  <si>
    <t>OC names are as in A-11.  Do NOT modify.</t>
  </si>
  <si>
    <t>Est. FTE</t>
  </si>
  <si>
    <t>Total Direct with Rescission</t>
  </si>
  <si>
    <t>Add - Unobligated End-of-Year, Expiring</t>
  </si>
  <si>
    <t>Total Technical Adjustments</t>
  </si>
  <si>
    <t>Insert/delete rows as needed.  Make sure total formula includes applicable rows in calculation.</t>
  </si>
  <si>
    <t>Remove all items that are not applicable.  If exhibit B exceeds 50 rows, insert Page Break between sections.  Do NOT break in the middle.</t>
  </si>
  <si>
    <t>Numbers of last rows in list, before subtotals, need to be underlined.</t>
  </si>
  <si>
    <t>Formula = Technical Adjustments + Base Adjustments</t>
  </si>
  <si>
    <t>Formula = Current Year + Technical Adjustments + Base Adjustments</t>
  </si>
  <si>
    <t>2014 Technical and Base Adjustments</t>
  </si>
  <si>
    <t>Do PRIOR YEAR Direct Positions, Estimated FTE and Amount agree with exhibit B - Part I?</t>
  </si>
  <si>
    <t>Do CURRENT YEAR Direct Positions, Estimated FTE and Amount agree with exhibit B - Part I?</t>
  </si>
  <si>
    <t>Do BUDGET YEAR ATB and Technical Adjustments Direct Positions, Estimated FTE and Amount agree with exhibit B - Part I?</t>
  </si>
  <si>
    <t>Do BUDGET YEAR Current Services Direct Positions, Estimated FTE and Amount agree with exhibit B - Part I?</t>
  </si>
  <si>
    <t>Do BUDGET YEAR Program Increases Direct Positions, Estimated FTE and Amount agree with exhibit B - Part I?</t>
  </si>
  <si>
    <t>Do BUDGET YEAR Program Offsets Direct Positions, Estimated FTE and Amount agree with exhibit B - Part I?</t>
  </si>
  <si>
    <t>Do BUDGET YEAR Total Request Direct Positions, Estimated FTE and Amount agree with exhibit B - Part I?</t>
  </si>
  <si>
    <t>Two versions of exhibit C,  with different numbers of DU's, have been created as examples for components.</t>
  </si>
  <si>
    <t>2013 CR 0.612% Increase</t>
  </si>
  <si>
    <t>Adjustment - 2013 CR 0.612%</t>
  </si>
  <si>
    <t>Collections by Source</t>
  </si>
  <si>
    <t>Subtract - Transfers/Reprogramming</t>
  </si>
  <si>
    <t>Subtract - Recoveries/Refunds</t>
  </si>
  <si>
    <t>Direct Amounts only from the latest approved SF-133 for the following items:</t>
  </si>
  <si>
    <t>Lines 1700 &amp; 1701 for Direct Cash Refunds</t>
  </si>
  <si>
    <t>Total Availability should equal line 1910 of SF-133 (Budgetary Resources) less any reimbursements.</t>
  </si>
  <si>
    <t>Average GS Salary should agree with compensation data shown in exhibit L.</t>
  </si>
  <si>
    <t>2013 Planned</t>
  </si>
  <si>
    <t>2012 Appropriation Enacted w/o Balance Rescission</t>
  </si>
  <si>
    <t>2012 - 2014 Total Change</t>
  </si>
  <si>
    <t>Note: The FTE for FY 2012 is actual and for FY 2013 and FY 2014 are estimates.</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</si>
  <si>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</si>
  <si>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</si>
  <si>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</si>
  <si>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</si>
  <si>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</si>
  <si>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</si>
  <si>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</si>
  <si>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EOIR</t>
  </si>
  <si>
    <t>DHS Immigration Examination Fee Account</t>
  </si>
  <si>
    <t>Professional Responsibility Advisory Office (PRAO)</t>
  </si>
  <si>
    <t xml:space="preserve">Office of Information Policy (OIP) </t>
  </si>
  <si>
    <t xml:space="preserve">JCON and JCON S/TS </t>
  </si>
  <si>
    <t>Coordination with DHS Enforcement Initiatives - Immigration Judge Teams</t>
  </si>
  <si>
    <t>Legal Orientation Program</t>
  </si>
  <si>
    <t>Pilot - Innovative Ideas</t>
  </si>
  <si>
    <t>Pilot - Innovation Ideas</t>
  </si>
  <si>
    <t>FY 2013 Continuing Resolution</t>
  </si>
  <si>
    <t>Supplemental Appropriation</t>
  </si>
  <si>
    <t>ATF</t>
  </si>
  <si>
    <t>USArmy Legal Service Agency</t>
  </si>
  <si>
    <t>BOP</t>
  </si>
  <si>
    <t>Special Projects Fund</t>
  </si>
  <si>
    <t>OARM</t>
  </si>
  <si>
    <t>IJ 1-4</t>
  </si>
  <si>
    <t>Coordination with DHS Enforcement Initiatives</t>
  </si>
  <si>
    <t>Executive Office for Immigration Review</t>
  </si>
  <si>
    <t>Ungraded</t>
  </si>
  <si>
    <t>AL-03</t>
  </si>
  <si>
    <t>Average IJ Salary</t>
  </si>
  <si>
    <t>Transfer from Immigration Examination Fees collected by the DHS</t>
  </si>
  <si>
    <t>JCON and JCON S/TS</t>
  </si>
  <si>
    <t>Office of Information Policy (OIP)</t>
  </si>
  <si>
    <r>
      <t xml:space="preserve">2014 Pay Raise:
</t>
    </r>
    <r>
      <rPr>
        <sz val="9"/>
        <color theme="1"/>
        <rFont val="Arial"/>
        <family val="2"/>
      </rPr>
      <t>This request provides for a proposed 1 percent pay raise to be effective in January of 2014.  The amount request, $1,272,000, represents the pay amounts for 3/4 of the fiscal year plus appropriate benefits ($904,000 for pay and $368,000 for benefits.)</t>
    </r>
  </si>
  <si>
    <r>
      <t xml:space="preserve">Annualization of 2013 Pay Raise:
</t>
    </r>
    <r>
      <rPr>
        <sz val="9"/>
        <color theme="1"/>
        <rFont val="Arial"/>
        <family val="2"/>
      </rPr>
      <t>This pay annualization represents first quarter amounts (October through December) of the 2013 pay increase of 0.5% included in the 2013 President's Budget.  The amount requested $225,000, represents the pay amounts for 1/4 of the fiscal year plus appropriate benefits ($ 160,000 for pay and $65,000 for benefits).</t>
    </r>
  </si>
  <si>
    <r>
      <rPr>
        <u/>
        <sz val="9"/>
        <color theme="1"/>
        <rFont val="Arial"/>
        <family val="2"/>
      </rPr>
      <t>Employee Compensation Fund:</t>
    </r>
    <r>
      <rPr>
        <sz val="9"/>
        <color theme="1"/>
        <rFont val="Arial"/>
        <family val="2"/>
      </rPr>
      <t xml:space="preserve">
The ($26,000) request reflects anticipated changes in payments to the Department of Labor for injury benefits under the Federal Employee Compensation Act.</t>
    </r>
  </si>
  <si>
    <r>
      <t>Health Insurance:</t>
    </r>
    <r>
      <rPr>
        <sz val="9"/>
        <color theme="1"/>
        <rFont val="Arial"/>
        <family val="2"/>
      </rPr>
      <t xml:space="preserve">
Effective January 2014, the component's contribution to Federal employees' health insurance increases by 44 percent.  Applied against the 2013 estimate of $676,000, the additional amount required is $300,000.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</si>
  <si>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$256,000 is necessary to meet our increased retirement obligations as a result of this conversion.</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</si>
  <si>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$470,000 is required to meet these commitments.</t>
    </r>
  </si>
  <si>
    <t>Total 2013 Continuing Resolution</t>
  </si>
  <si>
    <t xml:space="preserve">Increases: </t>
  </si>
  <si>
    <t>Pardons and Commutations</t>
  </si>
  <si>
    <t>Administrative Review and Appeals</t>
  </si>
  <si>
    <t>OPA</t>
  </si>
  <si>
    <t>Goal 2</t>
  </si>
  <si>
    <t>Prevent Crime, Protect the Rights of the American People, and enforce Federal Law</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</si>
  <si>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</si>
  <si>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</si>
  <si>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</si>
  <si>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</si>
  <si>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</si>
  <si>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</si>
  <si>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Subtotal, Goal 2</t>
  </si>
  <si>
    <t>Clerical and Office Services (300-399) - OPA</t>
  </si>
  <si>
    <t>Attorneys (905) - OPA</t>
  </si>
  <si>
    <t>Paralegals / Other Law (900-998) - OPA</t>
  </si>
  <si>
    <t>ARA</t>
  </si>
  <si>
    <t>Pardon and Commutations</t>
  </si>
  <si>
    <t xml:space="preserve">Coordination with DHS Enforcement Initiatives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</si>
</sst>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s>
  <fills count="2">
    <fill>
      <patternFill patternType="none"/>
    </fill>
    <fill>
      <patternFill patternType="gray125"/>
    </fill>
  </fills>
  <borders count="1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diagonal/>
    </border>
    <border>
      <left style="thin">
        <color auto="1"/>
      </left>
      <right style="thin">
        <color auto="1"/>
      </right>
      <top/>
      <bottom style="dotted">
        <color theme="0" tint="-0.14996795556505021"/>
      </bottom>
      <diagonal/>
    </border>
    <border>
      <left style="thin">
        <color auto="1"/>
      </left>
      <right style="medium">
        <color auto="1"/>
      </right>
      <top/>
      <bottom style="dotted">
        <color theme="0" tint="-0.14996795556505021"/>
      </bottom>
      <diagonal/>
    </border>
    <border>
      <left style="medium">
        <color auto="1"/>
      </left>
      <right style="thin">
        <color auto="1"/>
      </right>
      <top/>
      <bottom/>
      <diagonal/>
    </border>
    <border>
      <left/>
      <right/>
      <top style="thin">
        <color auto="1"/>
      </top>
      <bottom/>
      <diagonal/>
    </border>
  </borders>
  <cellStyleXfs count="20">
    <xf numFmtId="0" fontId="0" fillId="0" borderId="0"/>
    <xf numFmtId="43" fontId="15" fillId="0" borderId="0" applyFont="0" applyFill="0" applyBorder="0" applyAlignment="0" applyProtection="0"/>
    <xf numFmtId="44" fontId="15"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1" fillId="0" borderId="0"/>
    <xf numFmtId="0" fontId="41" fillId="0" borderId="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cellStyleXfs>
  <cellXfs count="422">
    <xf numFmtId="0" fontId="0" fillId="0" borderId="0" xfId="0"/>
    <xf numFmtId="3" fontId="19" fillId="0" borderId="6" xfId="0" applyNumberFormat="1" applyFont="1" applyBorder="1" applyAlignment="1">
      <alignment horizontal="center" vertical="top" wrapText="1"/>
    </xf>
    <xf numFmtId="3" fontId="19" fillId="0" borderId="7" xfId="0" applyNumberFormat="1" applyFont="1" applyBorder="1" applyAlignment="1">
      <alignment horizontal="center" vertical="top" wrapText="1"/>
    </xf>
    <xf numFmtId="164" fontId="19" fillId="0" borderId="8" xfId="1" applyNumberFormat="1" applyFont="1" applyBorder="1" applyAlignment="1">
      <alignment horizontal="center" vertical="top" wrapText="1"/>
    </xf>
    <xf numFmtId="0" fontId="20" fillId="0" borderId="0" xfId="0" applyFont="1"/>
    <xf numFmtId="0" fontId="19" fillId="0" borderId="0" xfId="0" applyFont="1"/>
    <xf numFmtId="0" fontId="17" fillId="0" borderId="0" xfId="0" applyFont="1" applyAlignment="1"/>
    <xf numFmtId="0" fontId="18" fillId="0" borderId="0" xfId="0" applyFont="1" applyAlignment="1"/>
    <xf numFmtId="0" fontId="16" fillId="0" borderId="0" xfId="0" applyFont="1" applyAlignment="1"/>
    <xf numFmtId="0" fontId="14" fillId="0" borderId="0" xfId="0" applyFont="1"/>
    <xf numFmtId="0" fontId="14" fillId="0" borderId="0" xfId="0" applyFont="1" applyAlignment="1"/>
    <xf numFmtId="0" fontId="14" fillId="0" borderId="1" xfId="0" applyFont="1" applyBorder="1" applyAlignment="1">
      <alignment horizontal="center" vertical="top" wrapText="1"/>
    </xf>
    <xf numFmtId="0" fontId="14" fillId="0" borderId="14" xfId="0" applyFont="1" applyBorder="1" applyAlignment="1">
      <alignment horizontal="center" vertical="top" wrapText="1"/>
    </xf>
    <xf numFmtId="0" fontId="14" fillId="0" borderId="10" xfId="0" applyFont="1" applyBorder="1" applyAlignment="1">
      <alignment horizontal="left" indent="3"/>
    </xf>
    <xf numFmtId="0" fontId="19" fillId="0" borderId="16" xfId="0" applyFont="1" applyBorder="1" applyAlignment="1">
      <alignment horizontal="right"/>
    </xf>
    <xf numFmtId="0" fontId="14" fillId="0" borderId="17" xfId="0" applyFont="1" applyBorder="1" applyAlignment="1">
      <alignment horizontal="left" indent="3"/>
    </xf>
    <xf numFmtId="0" fontId="14" fillId="0" borderId="18" xfId="0" applyFont="1" applyBorder="1"/>
    <xf numFmtId="0" fontId="14" fillId="0" borderId="19" xfId="0" applyFont="1" applyBorder="1"/>
    <xf numFmtId="0" fontId="14" fillId="0" borderId="20" xfId="0" applyFont="1" applyBorder="1" applyAlignment="1">
      <alignment horizontal="left" indent="3"/>
    </xf>
    <xf numFmtId="0" fontId="14" fillId="0" borderId="20" xfId="0" applyFont="1" applyBorder="1" applyAlignment="1">
      <alignment horizontal="left" indent="5"/>
    </xf>
    <xf numFmtId="0" fontId="14" fillId="0" borderId="23" xfId="0" applyFont="1" applyBorder="1" applyAlignment="1">
      <alignment horizontal="left" indent="5"/>
    </xf>
    <xf numFmtId="0" fontId="14" fillId="0" borderId="6" xfId="0" applyFont="1" applyBorder="1" applyAlignment="1">
      <alignment horizontal="left" indent="3"/>
    </xf>
    <xf numFmtId="0" fontId="22" fillId="0" borderId="0" xfId="0" applyFont="1" applyAlignment="1"/>
    <xf numFmtId="0" fontId="13" fillId="0" borderId="1" xfId="0" applyFont="1" applyBorder="1" applyAlignment="1">
      <alignment horizontal="center" vertical="top" wrapText="1"/>
    </xf>
    <xf numFmtId="0" fontId="19" fillId="0" borderId="0" xfId="0" applyFont="1" applyAlignment="1"/>
    <xf numFmtId="0" fontId="13" fillId="0" borderId="0" xfId="0" applyFont="1"/>
    <xf numFmtId="0" fontId="19" fillId="0" borderId="6" xfId="0" applyFont="1" applyBorder="1" applyAlignment="1">
      <alignment horizontal="right"/>
    </xf>
    <xf numFmtId="0" fontId="19" fillId="0" borderId="32" xfId="0" applyFont="1" applyBorder="1" applyAlignment="1">
      <alignment horizontal="right"/>
    </xf>
    <xf numFmtId="0" fontId="13" fillId="0" borderId="17" xfId="0" applyFont="1" applyBorder="1" applyAlignment="1">
      <alignment horizontal="left" indent="3"/>
    </xf>
    <xf numFmtId="0" fontId="13" fillId="0" borderId="20" xfId="0" applyFont="1" applyBorder="1" applyAlignment="1">
      <alignment horizontal="left" indent="3"/>
    </xf>
    <xf numFmtId="0" fontId="13" fillId="0" borderId="37" xfId="0" applyFont="1" applyBorder="1" applyAlignment="1">
      <alignment horizontal="left" indent="3"/>
    </xf>
    <xf numFmtId="0" fontId="13" fillId="0" borderId="0" xfId="0" applyFont="1" applyAlignment="1">
      <alignment vertical="top" wrapText="1"/>
    </xf>
    <xf numFmtId="0" fontId="13" fillId="0" borderId="0" xfId="0" applyFont="1" applyAlignment="1">
      <alignment vertical="top"/>
    </xf>
    <xf numFmtId="0" fontId="13" fillId="0" borderId="14" xfId="0" applyFont="1" applyBorder="1" applyAlignment="1">
      <alignment horizontal="center" vertical="top" wrapText="1"/>
    </xf>
    <xf numFmtId="3" fontId="14" fillId="0" borderId="21" xfId="0" applyNumberFormat="1" applyFont="1" applyBorder="1"/>
    <xf numFmtId="3" fontId="13" fillId="0" borderId="21" xfId="0" applyNumberFormat="1" applyFont="1" applyBorder="1"/>
    <xf numFmtId="3" fontId="13" fillId="0" borderId="22" xfId="0" applyNumberFormat="1" applyFont="1" applyBorder="1"/>
    <xf numFmtId="3" fontId="19" fillId="0" borderId="39" xfId="0" applyNumberFormat="1" applyFont="1" applyBorder="1"/>
    <xf numFmtId="3" fontId="19" fillId="0" borderId="40" xfId="0" applyNumberFormat="1" applyFont="1" applyBorder="1"/>
    <xf numFmtId="0" fontId="19" fillId="0" borderId="38" xfId="0" applyFont="1" applyBorder="1" applyAlignment="1">
      <alignment horizontal="right"/>
    </xf>
    <xf numFmtId="0" fontId="19" fillId="0" borderId="46" xfId="0" applyFont="1" applyBorder="1" applyAlignment="1">
      <alignment vertical="top"/>
    </xf>
    <xf numFmtId="0" fontId="14" fillId="0" borderId="47" xfId="0" applyFont="1" applyBorder="1" applyAlignment="1">
      <alignment vertical="top"/>
    </xf>
    <xf numFmtId="0" fontId="14" fillId="0" borderId="48" xfId="0" applyFont="1" applyBorder="1"/>
    <xf numFmtId="0" fontId="14" fillId="0" borderId="49" xfId="0" applyFont="1" applyBorder="1"/>
    <xf numFmtId="0" fontId="19" fillId="0" borderId="32" xfId="0" applyFont="1" applyBorder="1" applyAlignment="1">
      <alignment horizontal="center"/>
    </xf>
    <xf numFmtId="3" fontId="19" fillId="0" borderId="7" xfId="0" applyNumberFormat="1" applyFont="1" applyBorder="1"/>
    <xf numFmtId="0" fontId="16" fillId="0" borderId="0" xfId="0" applyFont="1" applyBorder="1" applyAlignment="1"/>
    <xf numFmtId="0" fontId="19" fillId="0" borderId="30" xfId="0" applyFont="1" applyBorder="1" applyAlignment="1">
      <alignment vertical="top" wrapText="1"/>
    </xf>
    <xf numFmtId="0" fontId="13" fillId="0" borderId="31" xfId="0" applyFont="1" applyBorder="1" applyAlignment="1">
      <alignment vertical="top" wrapText="1"/>
    </xf>
    <xf numFmtId="0" fontId="16" fillId="0" borderId="0" xfId="0" applyFont="1" applyAlignment="1">
      <alignment horizontal="center"/>
    </xf>
    <xf numFmtId="0" fontId="24" fillId="0" borderId="35" xfId="0" applyFont="1" applyBorder="1" applyAlignment="1">
      <alignment vertical="center" wrapText="1"/>
    </xf>
    <xf numFmtId="0" fontId="27" fillId="0" borderId="0" xfId="0" applyFont="1" applyAlignment="1"/>
    <xf numFmtId="0" fontId="25" fillId="0" borderId="0" xfId="0" applyFont="1"/>
    <xf numFmtId="0" fontId="24" fillId="0" borderId="51" xfId="0" applyFont="1" applyBorder="1" applyAlignment="1">
      <alignment vertical="top"/>
    </xf>
    <xf numFmtId="0" fontId="25" fillId="0" borderId="47" xfId="0" applyFont="1" applyBorder="1" applyAlignment="1">
      <alignment vertical="top"/>
    </xf>
    <xf numFmtId="0" fontId="25" fillId="0" borderId="48" xfId="0" applyFont="1" applyBorder="1"/>
    <xf numFmtId="0" fontId="24" fillId="0" borderId="46" xfId="0" applyFont="1" applyBorder="1" applyAlignment="1">
      <alignment vertical="top"/>
    </xf>
    <xf numFmtId="0" fontId="27" fillId="0" borderId="0" xfId="0" applyFont="1"/>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18" xfId="0" applyFont="1" applyBorder="1"/>
    <xf numFmtId="3" fontId="25" fillId="0" borderId="21" xfId="0" applyNumberFormat="1" applyFont="1" applyBorder="1"/>
    <xf numFmtId="3" fontId="24" fillId="0" borderId="39" xfId="0" applyNumberFormat="1" applyFont="1" applyBorder="1"/>
    <xf numFmtId="3" fontId="25" fillId="0" borderId="18" xfId="0" applyNumberFormat="1" applyFont="1" applyBorder="1"/>
    <xf numFmtId="0" fontId="25" fillId="0" borderId="46" xfId="0" applyFont="1" applyBorder="1" applyAlignment="1">
      <alignment vertical="top"/>
    </xf>
    <xf numFmtId="3" fontId="24" fillId="0" borderId="21" xfId="0" applyNumberFormat="1" applyFont="1" applyBorder="1"/>
    <xf numFmtId="3" fontId="24" fillId="0" borderId="54" xfId="0" applyNumberFormat="1" applyFont="1" applyBorder="1"/>
    <xf numFmtId="0" fontId="25" fillId="0" borderId="51" xfId="0" applyFont="1" applyBorder="1" applyAlignment="1">
      <alignment vertical="top"/>
    </xf>
    <xf numFmtId="0" fontId="25" fillId="0" borderId="50" xfId="0" applyFont="1" applyBorder="1" applyAlignment="1">
      <alignment vertical="top"/>
    </xf>
    <xf numFmtId="3" fontId="24" fillId="0" borderId="58" xfId="0" applyNumberFormat="1" applyFont="1" applyBorder="1"/>
    <xf numFmtId="0" fontId="24" fillId="0" borderId="3" xfId="0" applyFont="1" applyBorder="1" applyAlignment="1">
      <alignment horizontal="center" vertical="center" wrapText="1"/>
    </xf>
    <xf numFmtId="0" fontId="25" fillId="0" borderId="19" xfId="0" applyFont="1" applyBorder="1"/>
    <xf numFmtId="3" fontId="25" fillId="0" borderId="22" xfId="0" applyNumberFormat="1" applyFont="1" applyBorder="1"/>
    <xf numFmtId="3" fontId="24" fillId="0" borderId="40" xfId="0" applyNumberFormat="1" applyFont="1" applyBorder="1"/>
    <xf numFmtId="3" fontId="25" fillId="0" borderId="19" xfId="0" applyNumberFormat="1" applyFont="1" applyBorder="1"/>
    <xf numFmtId="3" fontId="24" fillId="0" borderId="59" xfId="0" applyNumberFormat="1" applyFont="1" applyBorder="1"/>
    <xf numFmtId="3" fontId="24" fillId="0" borderId="60" xfId="0" applyNumberFormat="1" applyFont="1" applyBorder="1"/>
    <xf numFmtId="0" fontId="16" fillId="0" borderId="0" xfId="0" applyFont="1"/>
    <xf numFmtId="0" fontId="29" fillId="0" borderId="0" xfId="0" applyFont="1"/>
    <xf numFmtId="0" fontId="16" fillId="0" borderId="35" xfId="0" applyFont="1" applyBorder="1" applyAlignment="1"/>
    <xf numFmtId="0" fontId="20" fillId="0" borderId="0" xfId="0" applyFont="1" applyAlignment="1"/>
    <xf numFmtId="0" fontId="13" fillId="0" borderId="0" xfId="0" applyFont="1" applyAlignment="1">
      <alignment horizontal="left" indent="2"/>
    </xf>
    <xf numFmtId="0" fontId="13" fillId="0" borderId="0" xfId="0" applyFont="1" applyAlignment="1">
      <alignment wrapText="1"/>
    </xf>
    <xf numFmtId="0" fontId="12" fillId="0" borderId="1" xfId="0" applyFont="1" applyBorder="1" applyAlignment="1">
      <alignment horizontal="center" vertical="top" wrapText="1"/>
    </xf>
    <xf numFmtId="0" fontId="19" fillId="0" borderId="0" xfId="0" applyFont="1" applyBorder="1" applyAlignment="1">
      <alignment horizontal="center" vertical="center" wrapText="1"/>
    </xf>
    <xf numFmtId="0" fontId="12" fillId="0" borderId="14" xfId="0" applyFont="1" applyBorder="1" applyAlignment="1">
      <alignment horizontal="center" vertical="top" wrapText="1"/>
    </xf>
    <xf numFmtId="0" fontId="14" fillId="0" borderId="46" xfId="0" applyFont="1" applyBorder="1"/>
    <xf numFmtId="0" fontId="14" fillId="0" borderId="51" xfId="0" applyFont="1" applyBorder="1"/>
    <xf numFmtId="0" fontId="14" fillId="0" borderId="47" xfId="0" applyFont="1" applyBorder="1"/>
    <xf numFmtId="0" fontId="14" fillId="0" borderId="51" xfId="0" applyFont="1" applyBorder="1" applyAlignment="1">
      <alignment horizontal="left" indent="1"/>
    </xf>
    <xf numFmtId="0" fontId="14" fillId="0" borderId="47" xfId="0" applyFont="1" applyBorder="1" applyAlignment="1">
      <alignment horizontal="left" indent="1"/>
    </xf>
    <xf numFmtId="0" fontId="19" fillId="0" borderId="9" xfId="0" applyFont="1" applyBorder="1" applyAlignment="1">
      <alignment horizontal="center"/>
    </xf>
    <xf numFmtId="0" fontId="12" fillId="0" borderId="17" xfId="0" applyFont="1" applyBorder="1" applyAlignment="1">
      <alignment horizontal="left" indent="2"/>
    </xf>
    <xf numFmtId="0" fontId="12" fillId="0" borderId="20" xfId="0" applyFont="1" applyBorder="1" applyAlignment="1">
      <alignment horizontal="left" indent="2"/>
    </xf>
    <xf numFmtId="0" fontId="30" fillId="0" borderId="20" xfId="0" applyFont="1" applyBorder="1" applyAlignment="1">
      <alignment horizontal="left" indent="8"/>
    </xf>
    <xf numFmtId="0" fontId="19" fillId="0" borderId="20" xfId="0" applyFont="1" applyBorder="1"/>
    <xf numFmtId="0" fontId="19" fillId="0" borderId="20" xfId="0" applyFont="1" applyBorder="1" applyAlignment="1">
      <alignment horizontal="center"/>
    </xf>
    <xf numFmtId="0" fontId="19" fillId="0" borderId="67" xfId="0" applyFont="1" applyBorder="1" applyAlignment="1">
      <alignment horizontal="center"/>
    </xf>
    <xf numFmtId="0" fontId="12" fillId="0" borderId="67" xfId="0" applyFont="1" applyBorder="1" applyAlignment="1">
      <alignment horizontal="left" wrapText="1" indent="2"/>
    </xf>
    <xf numFmtId="0" fontId="12" fillId="0" borderId="70" xfId="0" applyFont="1" applyBorder="1"/>
    <xf numFmtId="0" fontId="16" fillId="0" borderId="0" xfId="0" applyFont="1" applyAlignment="1">
      <alignment wrapText="1"/>
    </xf>
    <xf numFmtId="0" fontId="13" fillId="0" borderId="0" xfId="0" applyFont="1" applyBorder="1" applyAlignment="1">
      <alignment horizontal="center" vertical="top" wrapText="1"/>
    </xf>
    <xf numFmtId="0" fontId="13" fillId="0" borderId="0" xfId="0" applyFont="1" applyBorder="1"/>
    <xf numFmtId="0" fontId="19" fillId="0" borderId="0" xfId="0" applyFont="1" applyBorder="1"/>
    <xf numFmtId="0" fontId="14" fillId="0" borderId="0" xfId="0" applyFont="1" applyBorder="1"/>
    <xf numFmtId="0" fontId="12" fillId="0" borderId="18" xfId="0" applyFont="1" applyBorder="1" applyAlignment="1">
      <alignment horizontal="left" indent="1"/>
    </xf>
    <xf numFmtId="0" fontId="12" fillId="0" borderId="54" xfId="0" applyFont="1" applyBorder="1" applyAlignment="1">
      <alignment horizontal="left" indent="1"/>
    </xf>
    <xf numFmtId="0" fontId="12" fillId="0" borderId="39" xfId="0" applyFont="1" applyBorder="1" applyAlignment="1">
      <alignment horizontal="left" indent="1"/>
    </xf>
    <xf numFmtId="0" fontId="12" fillId="0" borderId="54" xfId="0" applyFont="1" applyBorder="1" applyAlignment="1">
      <alignment horizontal="left" indent="3"/>
    </xf>
    <xf numFmtId="0" fontId="12" fillId="0" borderId="15" xfId="0" applyFont="1" applyBorder="1" applyAlignment="1">
      <alignment horizontal="left" indent="1"/>
    </xf>
    <xf numFmtId="0" fontId="19" fillId="0" borderId="1" xfId="0" applyFont="1" applyBorder="1" applyAlignment="1">
      <alignment horizontal="right" indent="1"/>
    </xf>
    <xf numFmtId="0" fontId="19" fillId="0" borderId="77" xfId="0" applyFont="1" applyBorder="1"/>
    <xf numFmtId="3" fontId="19" fillId="0" borderId="20" xfId="0" applyNumberFormat="1" applyFont="1" applyBorder="1"/>
    <xf numFmtId="3" fontId="19" fillId="0" borderId="21" xfId="0" applyNumberFormat="1" applyFont="1" applyBorder="1"/>
    <xf numFmtId="0" fontId="19" fillId="0" borderId="78" xfId="0" applyFont="1" applyBorder="1" applyAlignment="1">
      <alignment horizontal="left" indent="1"/>
    </xf>
    <xf numFmtId="3" fontId="19" fillId="0" borderId="22" xfId="0" applyNumberFormat="1" applyFont="1" applyBorder="1"/>
    <xf numFmtId="0" fontId="19" fillId="0" borderId="78" xfId="0" applyFont="1" applyBorder="1"/>
    <xf numFmtId="0" fontId="19" fillId="0" borderId="78" xfId="0" applyFont="1" applyBorder="1" applyAlignment="1">
      <alignment horizontal="left" indent="3"/>
    </xf>
    <xf numFmtId="0" fontId="19" fillId="0" borderId="76" xfId="0" applyFont="1" applyBorder="1" applyAlignment="1">
      <alignment horizontal="left"/>
    </xf>
    <xf numFmtId="3" fontId="19" fillId="0" borderId="47" xfId="0" applyNumberFormat="1" applyFont="1" applyBorder="1"/>
    <xf numFmtId="3" fontId="19" fillId="0" borderId="80" xfId="0" applyNumberFormat="1" applyFont="1" applyBorder="1"/>
    <xf numFmtId="0" fontId="19" fillId="0" borderId="78" xfId="0" applyFont="1" applyBorder="1" applyAlignment="1">
      <alignment horizontal="left"/>
    </xf>
    <xf numFmtId="0" fontId="19" fillId="0" borderId="77" xfId="0" applyFont="1" applyBorder="1" applyAlignment="1">
      <alignment horizontal="left" indent="1"/>
    </xf>
    <xf numFmtId="0" fontId="19" fillId="0" borderId="83" xfId="0" applyFont="1" applyBorder="1"/>
    <xf numFmtId="3" fontId="19" fillId="0" borderId="84" xfId="0" applyNumberFormat="1" applyFont="1" applyBorder="1"/>
    <xf numFmtId="3" fontId="19" fillId="0" borderId="69" xfId="0" applyNumberFormat="1" applyFont="1" applyBorder="1"/>
    <xf numFmtId="3" fontId="19" fillId="0" borderId="85" xfId="0" applyNumberFormat="1" applyFont="1" applyBorder="1"/>
    <xf numFmtId="0" fontId="14" fillId="0" borderId="37" xfId="0" applyFont="1" applyBorder="1" applyAlignment="1">
      <alignment horizontal="left" indent="3"/>
    </xf>
    <xf numFmtId="165" fontId="13" fillId="0" borderId="87" xfId="2" applyNumberFormat="1" applyFont="1" applyBorder="1" applyAlignment="1">
      <alignment horizontal="left"/>
    </xf>
    <xf numFmtId="165" fontId="13" fillId="0" borderId="87" xfId="2" applyNumberFormat="1" applyFont="1" applyBorder="1" applyAlignment="1">
      <alignment horizontal="center"/>
    </xf>
    <xf numFmtId="164" fontId="13" fillId="0" borderId="29" xfId="1" applyNumberFormat="1" applyFont="1" applyBorder="1" applyAlignment="1">
      <alignment horizontal="left"/>
    </xf>
    <xf numFmtId="0" fontId="14" fillId="0" borderId="71" xfId="0" applyFont="1" applyBorder="1" applyAlignment="1">
      <alignment horizontal="left" indent="3"/>
    </xf>
    <xf numFmtId="0" fontId="11" fillId="0" borderId="17" xfId="0" applyFont="1" applyBorder="1" applyAlignment="1">
      <alignment horizontal="left" indent="2"/>
    </xf>
    <xf numFmtId="0" fontId="11" fillId="0" borderId="88" xfId="0" applyFont="1" applyBorder="1" applyAlignment="1">
      <alignment horizontal="left"/>
    </xf>
    <xf numFmtId="165" fontId="11" fillId="0" borderId="89" xfId="2" applyNumberFormat="1" applyFont="1" applyBorder="1" applyAlignment="1">
      <alignment horizontal="left"/>
    </xf>
    <xf numFmtId="165" fontId="11" fillId="0" borderId="89" xfId="2" applyNumberFormat="1" applyFont="1" applyBorder="1" applyAlignment="1">
      <alignment horizontal="center"/>
    </xf>
    <xf numFmtId="164" fontId="11" fillId="0" borderId="90" xfId="1" applyNumberFormat="1" applyFont="1" applyBorder="1" applyAlignment="1">
      <alignment horizontal="left"/>
    </xf>
    <xf numFmtId="0" fontId="11" fillId="0" borderId="93" xfId="0" applyFont="1" applyBorder="1" applyAlignment="1">
      <alignment horizontal="left"/>
    </xf>
    <xf numFmtId="165" fontId="11" fillId="0" borderId="94" xfId="2" applyNumberFormat="1" applyFont="1" applyBorder="1" applyAlignment="1">
      <alignment horizontal="left"/>
    </xf>
    <xf numFmtId="165" fontId="11" fillId="0" borderId="94" xfId="2" applyNumberFormat="1" applyFont="1" applyBorder="1" applyAlignment="1">
      <alignment horizontal="center"/>
    </xf>
    <xf numFmtId="164" fontId="11" fillId="0" borderId="95" xfId="1" applyNumberFormat="1" applyFont="1" applyBorder="1" applyAlignment="1">
      <alignment horizontal="left"/>
    </xf>
    <xf numFmtId="165" fontId="13" fillId="0" borderId="94" xfId="2" applyNumberFormat="1" applyFont="1" applyBorder="1" applyAlignment="1">
      <alignment horizontal="left"/>
    </xf>
    <xf numFmtId="165" fontId="13" fillId="0" borderId="94" xfId="2" applyNumberFormat="1" applyFont="1" applyBorder="1" applyAlignment="1">
      <alignment horizontal="center"/>
    </xf>
    <xf numFmtId="164" fontId="13" fillId="0" borderId="95" xfId="1" applyNumberFormat="1" applyFont="1" applyBorder="1" applyAlignment="1">
      <alignment horizontal="left"/>
    </xf>
    <xf numFmtId="3" fontId="19" fillId="0" borderId="33" xfId="0" applyNumberFormat="1" applyFont="1" applyBorder="1"/>
    <xf numFmtId="3" fontId="19" fillId="0" borderId="15" xfId="0" applyNumberFormat="1" applyFont="1" applyBorder="1"/>
    <xf numFmtId="3" fontId="19" fillId="0" borderId="101" xfId="0" applyNumberFormat="1" applyFont="1" applyBorder="1"/>
    <xf numFmtId="0" fontId="19" fillId="0" borderId="26" xfId="0" applyFont="1" applyBorder="1" applyAlignment="1">
      <alignment horizontal="left"/>
    </xf>
    <xf numFmtId="0" fontId="11" fillId="0" borderId="1" xfId="0" applyFont="1" applyBorder="1" applyAlignment="1">
      <alignment horizontal="center" vertical="top" wrapText="1"/>
    </xf>
    <xf numFmtId="0" fontId="11" fillId="0" borderId="71" xfId="0" applyFont="1" applyBorder="1" applyAlignment="1">
      <alignment horizontal="left" indent="3"/>
    </xf>
    <xf numFmtId="0" fontId="11" fillId="0" borderId="20" xfId="0" applyFont="1" applyBorder="1" applyAlignment="1">
      <alignment horizontal="left" indent="3"/>
    </xf>
    <xf numFmtId="0" fontId="11" fillId="0" borderId="6" xfId="0" applyFont="1" applyBorder="1" applyAlignment="1">
      <alignment horizontal="left" indent="3"/>
    </xf>
    <xf numFmtId="0" fontId="19" fillId="0" borderId="0" xfId="0" applyFont="1" applyBorder="1" applyAlignment="1">
      <alignment vertical="center" wrapText="1"/>
    </xf>
    <xf numFmtId="0" fontId="10" fillId="0" borderId="1" xfId="0" applyFont="1" applyBorder="1" applyAlignment="1">
      <alignment horizontal="center" vertical="top" wrapText="1"/>
    </xf>
    <xf numFmtId="0" fontId="10" fillId="0" borderId="20" xfId="0" applyFont="1" applyBorder="1" applyAlignment="1">
      <alignment horizontal="left" indent="3"/>
    </xf>
    <xf numFmtId="0" fontId="10" fillId="0" borderId="6" xfId="0" applyFont="1" applyBorder="1" applyAlignment="1">
      <alignment horizontal="left" indent="3"/>
    </xf>
    <xf numFmtId="0" fontId="10" fillId="0" borderId="93" xfId="0" applyFont="1" applyBorder="1" applyAlignment="1">
      <alignment horizontal="left"/>
    </xf>
    <xf numFmtId="0" fontId="10" fillId="0" borderId="55" xfId="0" applyFont="1" applyBorder="1"/>
    <xf numFmtId="0" fontId="10" fillId="0" borderId="20" xfId="0" applyFont="1" applyBorder="1" applyAlignment="1">
      <alignment horizontal="left" indent="2"/>
    </xf>
    <xf numFmtId="0" fontId="19" fillId="0" borderId="4" xfId="0" applyFont="1" applyBorder="1" applyAlignment="1">
      <alignment horizontal="center" vertical="center" wrapText="1"/>
    </xf>
    <xf numFmtId="0" fontId="9" fillId="0" borderId="0" xfId="0" applyFont="1"/>
    <xf numFmtId="0" fontId="34" fillId="0" borderId="102" xfId="0" applyFont="1" applyBorder="1" applyAlignment="1">
      <alignment horizontal="center"/>
    </xf>
    <xf numFmtId="0" fontId="20" fillId="0" borderId="103" xfId="0" applyFont="1" applyBorder="1"/>
    <xf numFmtId="0" fontId="31" fillId="0" borderId="104" xfId="0" applyFont="1" applyBorder="1"/>
    <xf numFmtId="0" fontId="32" fillId="0" borderId="0" xfId="0" applyFont="1" applyBorder="1" applyAlignment="1">
      <alignment horizontal="left" vertical="top"/>
    </xf>
    <xf numFmtId="0" fontId="32" fillId="0" borderId="0" xfId="0" applyFont="1"/>
    <xf numFmtId="0" fontId="33" fillId="0" borderId="0" xfId="0" applyFont="1"/>
    <xf numFmtId="0" fontId="35" fillId="0" borderId="102" xfId="0" applyFont="1" applyBorder="1" applyAlignment="1">
      <alignment horizontal="center"/>
    </xf>
    <xf numFmtId="0" fontId="36" fillId="0" borderId="103" xfId="0" applyFont="1" applyBorder="1" applyAlignment="1"/>
    <xf numFmtId="0" fontId="20" fillId="0" borderId="103" xfId="0" applyFont="1" applyBorder="1" applyAlignment="1"/>
    <xf numFmtId="0" fontId="20" fillId="0" borderId="104" xfId="0" applyFont="1" applyBorder="1" applyAlignment="1"/>
    <xf numFmtId="0" fontId="37" fillId="0" borderId="105" xfId="0" applyFont="1" applyBorder="1" applyAlignment="1"/>
    <xf numFmtId="0" fontId="20" fillId="0" borderId="104" xfId="0" applyFont="1" applyBorder="1"/>
    <xf numFmtId="0" fontId="8" fillId="0" borderId="0" xfId="0" applyFont="1"/>
    <xf numFmtId="0" fontId="8" fillId="0" borderId="31" xfId="0" applyFont="1" applyBorder="1" applyAlignment="1">
      <alignment vertical="top" wrapText="1"/>
    </xf>
    <xf numFmtId="0" fontId="8" fillId="0" borderId="0" xfId="0" applyFont="1" applyAlignment="1">
      <alignment vertical="top"/>
    </xf>
    <xf numFmtId="0" fontId="8" fillId="0" borderId="54" xfId="0" applyFont="1" applyBorder="1" applyAlignment="1">
      <alignment horizontal="left" indent="1"/>
    </xf>
    <xf numFmtId="0" fontId="8" fillId="0" borderId="0" xfId="0" applyFont="1" applyAlignment="1">
      <alignment wrapText="1"/>
    </xf>
    <xf numFmtId="0" fontId="7" fillId="0" borderId="37" xfId="0" applyFont="1" applyBorder="1" applyAlignment="1">
      <alignment horizontal="left" indent="2"/>
    </xf>
    <xf numFmtId="0" fontId="7" fillId="0" borderId="20" xfId="0" applyFont="1" applyBorder="1" applyAlignment="1">
      <alignment horizontal="left" indent="2"/>
    </xf>
    <xf numFmtId="3" fontId="19" fillId="0" borderId="51" xfId="0" applyNumberFormat="1" applyFont="1" applyBorder="1"/>
    <xf numFmtId="3" fontId="19" fillId="0" borderId="54" xfId="0" applyNumberFormat="1" applyFont="1" applyBorder="1"/>
    <xf numFmtId="3" fontId="19" fillId="0" borderId="107" xfId="0" applyNumberFormat="1" applyFont="1" applyBorder="1"/>
    <xf numFmtId="3" fontId="19" fillId="0" borderId="48" xfId="0" applyNumberFormat="1" applyFont="1" applyBorder="1"/>
    <xf numFmtId="3" fontId="19" fillId="0" borderId="71" xfId="0" applyNumberFormat="1" applyFont="1" applyBorder="1"/>
    <xf numFmtId="3" fontId="19" fillId="0" borderId="59" xfId="0" applyNumberFormat="1" applyFont="1" applyBorder="1"/>
    <xf numFmtId="3" fontId="19" fillId="0" borderId="37" xfId="0" applyNumberFormat="1" applyFont="1" applyBorder="1"/>
    <xf numFmtId="3" fontId="19" fillId="0" borderId="108" xfId="0" applyNumberFormat="1" applyFont="1" applyBorder="1"/>
    <xf numFmtId="3" fontId="39" fillId="0" borderId="20" xfId="0" applyNumberFormat="1" applyFont="1" applyBorder="1"/>
    <xf numFmtId="3" fontId="39" fillId="0" borderId="21" xfId="0" applyNumberFormat="1" applyFont="1" applyBorder="1"/>
    <xf numFmtId="3" fontId="39" fillId="0" borderId="22" xfId="0" applyNumberFormat="1" applyFont="1" applyBorder="1"/>
    <xf numFmtId="0" fontId="6" fillId="0" borderId="1" xfId="0" applyFont="1" applyBorder="1" applyAlignment="1">
      <alignment horizontal="center" vertical="top" wrapText="1"/>
    </xf>
    <xf numFmtId="3" fontId="14" fillId="0" borderId="18" xfId="0" applyNumberFormat="1" applyFont="1" applyBorder="1"/>
    <xf numFmtId="3" fontId="14" fillId="0" borderId="19" xfId="0" applyNumberFormat="1" applyFont="1" applyBorder="1"/>
    <xf numFmtId="3" fontId="14" fillId="0" borderId="22" xfId="0" applyNumberFormat="1" applyFont="1" applyBorder="1"/>
    <xf numFmtId="3" fontId="14" fillId="0" borderId="2" xfId="0" applyNumberFormat="1" applyFont="1" applyBorder="1"/>
    <xf numFmtId="3" fontId="14" fillId="0" borderId="11" xfId="0" applyNumberFormat="1" applyFont="1" applyBorder="1"/>
    <xf numFmtId="3" fontId="19" fillId="0" borderId="1" xfId="0" applyNumberFormat="1" applyFont="1" applyBorder="1"/>
    <xf numFmtId="3" fontId="19" fillId="0" borderId="14" xfId="0" applyNumberFormat="1" applyFont="1" applyBorder="1"/>
    <xf numFmtId="3" fontId="19" fillId="0" borderId="18" xfId="0" applyNumberFormat="1" applyFont="1" applyBorder="1"/>
    <xf numFmtId="3" fontId="11" fillId="0" borderId="18" xfId="0" applyNumberFormat="1" applyFont="1" applyBorder="1"/>
    <xf numFmtId="3" fontId="11" fillId="0" borderId="19" xfId="0" applyNumberFormat="1" applyFont="1" applyBorder="1"/>
    <xf numFmtId="3" fontId="11" fillId="0" borderId="39" xfId="0" applyNumberFormat="1" applyFont="1" applyBorder="1"/>
    <xf numFmtId="3" fontId="11" fillId="0" borderId="40" xfId="0" applyNumberFormat="1" applyFont="1" applyBorder="1"/>
    <xf numFmtId="3" fontId="14" fillId="0" borderId="54" xfId="0" applyNumberFormat="1" applyFont="1" applyBorder="1"/>
    <xf numFmtId="3" fontId="14" fillId="0" borderId="59" xfId="0" applyNumberFormat="1" applyFont="1" applyBorder="1"/>
    <xf numFmtId="3" fontId="14" fillId="0" borderId="24" xfId="0" applyNumberFormat="1" applyFont="1" applyBorder="1"/>
    <xf numFmtId="3" fontId="14" fillId="0" borderId="25" xfId="0" applyNumberFormat="1" applyFont="1" applyBorder="1"/>
    <xf numFmtId="3" fontId="14" fillId="0" borderId="7" xfId="0" applyNumberFormat="1" applyFont="1" applyBorder="1"/>
    <xf numFmtId="3" fontId="14" fillId="0" borderId="8" xfId="0" applyNumberFormat="1" applyFont="1" applyBorder="1"/>
    <xf numFmtId="3" fontId="14" fillId="0" borderId="39" xfId="0" applyNumberFormat="1" applyFont="1" applyBorder="1"/>
    <xf numFmtId="3" fontId="14" fillId="0" borderId="40" xfId="0" applyNumberFormat="1" applyFont="1" applyBorder="1"/>
    <xf numFmtId="3" fontId="13" fillId="0" borderId="18" xfId="0" applyNumberFormat="1" applyFont="1" applyBorder="1"/>
    <xf numFmtId="3" fontId="13" fillId="0" borderId="19" xfId="0" applyNumberFormat="1" applyFont="1" applyBorder="1"/>
    <xf numFmtId="3" fontId="13" fillId="0" borderId="39" xfId="0" applyNumberFormat="1" applyFont="1" applyBorder="1"/>
    <xf numFmtId="3" fontId="13" fillId="0" borderId="40" xfId="0" applyNumberFormat="1" applyFont="1" applyBorder="1"/>
    <xf numFmtId="3" fontId="19" fillId="0" borderId="8" xfId="0" applyNumberFormat="1" applyFont="1" applyBorder="1"/>
    <xf numFmtId="0" fontId="13" fillId="0" borderId="30" xfId="0" applyFont="1" applyBorder="1" applyAlignment="1">
      <alignment horizontal="center"/>
    </xf>
    <xf numFmtId="0" fontId="13" fillId="0" borderId="31" xfId="0" applyFont="1" applyBorder="1" applyAlignment="1">
      <alignment horizontal="center"/>
    </xf>
    <xf numFmtId="0" fontId="13" fillId="0" borderId="38" xfId="0" applyFont="1" applyBorder="1" applyAlignment="1">
      <alignment horizontal="center"/>
    </xf>
    <xf numFmtId="0" fontId="5" fillId="0" borderId="30" xfId="0" applyFont="1" applyBorder="1" applyAlignment="1">
      <alignment horizontal="center"/>
    </xf>
    <xf numFmtId="3" fontId="13" fillId="0" borderId="54" xfId="0" applyNumberFormat="1" applyFont="1" applyBorder="1"/>
    <xf numFmtId="3" fontId="13" fillId="0" borderId="15" xfId="0" applyNumberFormat="1" applyFont="1" applyBorder="1"/>
    <xf numFmtId="3" fontId="14" fillId="0" borderId="91" xfId="0" applyNumberFormat="1" applyFont="1" applyBorder="1"/>
    <xf numFmtId="3" fontId="14" fillId="0" borderId="92" xfId="0" applyNumberFormat="1" applyFont="1" applyBorder="1"/>
    <xf numFmtId="3" fontId="14" fillId="0" borderId="96" xfId="0" applyNumberFormat="1" applyFont="1" applyBorder="1"/>
    <xf numFmtId="3" fontId="14" fillId="0" borderId="97" xfId="0" applyNumberFormat="1" applyFont="1" applyBorder="1"/>
    <xf numFmtId="3" fontId="14" fillId="0" borderId="75" xfId="0" applyNumberFormat="1" applyFont="1" applyBorder="1"/>
    <xf numFmtId="3" fontId="19" fillId="0" borderId="91" xfId="2" applyNumberFormat="1" applyFont="1" applyBorder="1"/>
    <xf numFmtId="3" fontId="14" fillId="0" borderId="99" xfId="0" applyNumberFormat="1" applyFont="1" applyBorder="1"/>
    <xf numFmtId="3" fontId="19" fillId="0" borderId="96" xfId="2" applyNumberFormat="1" applyFont="1" applyBorder="1"/>
    <xf numFmtId="3" fontId="14" fillId="0" borderId="100" xfId="0" applyNumberFormat="1" applyFont="1" applyBorder="1"/>
    <xf numFmtId="3" fontId="14" fillId="0" borderId="66" xfId="0" applyNumberFormat="1" applyFont="1" applyBorder="1"/>
    <xf numFmtId="3" fontId="19" fillId="0" borderId="66" xfId="0" applyNumberFormat="1" applyFont="1" applyBorder="1"/>
    <xf numFmtId="3" fontId="14" fillId="0" borderId="98" xfId="0" applyNumberFormat="1" applyFont="1" applyBorder="1"/>
    <xf numFmtId="3" fontId="30" fillId="0" borderId="21" xfId="0" applyNumberFormat="1" applyFont="1" applyBorder="1"/>
    <xf numFmtId="3" fontId="30" fillId="0" borderId="22" xfId="0" applyNumberFormat="1" applyFont="1" applyBorder="1"/>
    <xf numFmtId="3" fontId="19" fillId="0" borderId="58" xfId="0" applyNumberFormat="1" applyFont="1" applyBorder="1"/>
    <xf numFmtId="3" fontId="19" fillId="0" borderId="60" xfId="0" applyNumberFormat="1" applyFont="1" applyBorder="1"/>
    <xf numFmtId="3" fontId="14" fillId="0" borderId="69" xfId="0" applyNumberFormat="1" applyFont="1" applyBorder="1"/>
    <xf numFmtId="3" fontId="14" fillId="0" borderId="68" xfId="0" applyNumberFormat="1" applyFont="1" applyBorder="1"/>
    <xf numFmtId="3" fontId="14" fillId="0" borderId="58" xfId="0" applyNumberFormat="1" applyFont="1" applyBorder="1"/>
    <xf numFmtId="3" fontId="14" fillId="0" borderId="60" xfId="0" applyNumberFormat="1" applyFont="1" applyBorder="1"/>
    <xf numFmtId="0" fontId="4" fillId="0" borderId="20" xfId="0" applyFont="1" applyBorder="1" applyAlignment="1">
      <alignment horizontal="left" indent="2"/>
    </xf>
    <xf numFmtId="0" fontId="4" fillId="0" borderId="0" xfId="0" applyFont="1" applyAlignment="1">
      <alignment horizontal="left" indent="2"/>
    </xf>
    <xf numFmtId="0" fontId="4" fillId="0" borderId="0" xfId="0" applyFont="1"/>
    <xf numFmtId="0" fontId="25" fillId="0" borderId="33" xfId="0" applyFont="1" applyBorder="1" applyAlignment="1">
      <alignment vertical="top"/>
    </xf>
    <xf numFmtId="3" fontId="25" fillId="0" borderId="54" xfId="0" applyNumberFormat="1" applyFont="1" applyBorder="1"/>
    <xf numFmtId="3" fontId="25" fillId="0" borderId="59" xfId="0" applyNumberFormat="1" applyFont="1" applyBorder="1"/>
    <xf numFmtId="3" fontId="4" fillId="0" borderId="0" xfId="0" applyNumberFormat="1" applyFont="1"/>
    <xf numFmtId="164" fontId="4" fillId="0" borderId="0" xfId="1" applyNumberFormat="1" applyFont="1"/>
    <xf numFmtId="0" fontId="4" fillId="0" borderId="78" xfId="0" applyFont="1" applyBorder="1" applyAlignment="1">
      <alignment horizontal="left" indent="1"/>
    </xf>
    <xf numFmtId="3" fontId="4" fillId="0" borderId="108" xfId="0" applyNumberFormat="1" applyFont="1" applyBorder="1"/>
    <xf numFmtId="3" fontId="4" fillId="0" borderId="22" xfId="0" applyNumberFormat="1" applyFont="1" applyBorder="1"/>
    <xf numFmtId="0" fontId="4" fillId="0" borderId="78" xfId="0" applyFont="1" applyBorder="1" applyAlignment="1">
      <alignment horizontal="left" indent="6"/>
    </xf>
    <xf numFmtId="3" fontId="4" fillId="0" borderId="20" xfId="0" applyNumberFormat="1" applyFont="1" applyBorder="1"/>
    <xf numFmtId="3" fontId="4" fillId="0" borderId="21" xfId="0" applyNumberFormat="1" applyFont="1" applyBorder="1"/>
    <xf numFmtId="0" fontId="4" fillId="0" borderId="78" xfId="0" applyFont="1" applyBorder="1" applyAlignment="1">
      <alignment horizontal="left" indent="3"/>
    </xf>
    <xf numFmtId="0" fontId="4" fillId="0" borderId="78" xfId="0" applyFont="1" applyBorder="1" applyAlignment="1">
      <alignment horizontal="left" indent="4"/>
    </xf>
    <xf numFmtId="3" fontId="4" fillId="0" borderId="47" xfId="0" applyNumberFormat="1" applyFont="1" applyBorder="1"/>
    <xf numFmtId="3" fontId="4" fillId="0" borderId="80" xfId="0" applyNumberFormat="1" applyFont="1" applyBorder="1"/>
    <xf numFmtId="0" fontId="4" fillId="0" borderId="27" xfId="0" applyFont="1" applyBorder="1" applyAlignment="1">
      <alignment horizontal="left"/>
    </xf>
    <xf numFmtId="3" fontId="4" fillId="0" borderId="81" xfId="0" applyNumberFormat="1" applyFont="1" applyBorder="1"/>
    <xf numFmtId="3" fontId="4" fillId="0" borderId="66" xfId="0" applyNumberFormat="1" applyFont="1" applyBorder="1"/>
    <xf numFmtId="3" fontId="4" fillId="0" borderId="82" xfId="0" applyNumberFormat="1" applyFont="1" applyBorder="1"/>
    <xf numFmtId="0" fontId="42"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4" fillId="0" borderId="0" xfId="0" applyFont="1" applyAlignment="1"/>
    <xf numFmtId="0" fontId="4" fillId="0" borderId="17" xfId="0" applyFont="1" applyBorder="1" applyAlignment="1">
      <alignment horizontal="left" indent="3"/>
    </xf>
    <xf numFmtId="0" fontId="4" fillId="0" borderId="20" xfId="0" applyFont="1" applyBorder="1" applyAlignment="1">
      <alignment horizontal="left" indent="3"/>
    </xf>
    <xf numFmtId="0" fontId="19" fillId="0" borderId="4" xfId="0" applyFont="1" applyBorder="1" applyAlignment="1">
      <alignment horizontal="center" vertical="center" wrapText="1"/>
    </xf>
    <xf numFmtId="0" fontId="4" fillId="0" borderId="37" xfId="0" applyFont="1" applyBorder="1" applyAlignment="1">
      <alignment horizontal="left" indent="3"/>
    </xf>
    <xf numFmtId="0" fontId="4" fillId="0" borderId="56" xfId="0" applyFont="1" applyBorder="1" applyAlignment="1">
      <alignment horizontal="center"/>
    </xf>
    <xf numFmtId="0" fontId="4" fillId="0" borderId="31" xfId="0" applyFont="1" applyBorder="1" applyAlignment="1">
      <alignment horizontal="center"/>
    </xf>
    <xf numFmtId="0" fontId="1" fillId="0" borderId="35" xfId="0" applyFont="1" applyBorder="1" applyAlignment="1"/>
    <xf numFmtId="0" fontId="4" fillId="0" borderId="1" xfId="0" applyFont="1" applyBorder="1" applyAlignment="1">
      <alignment horizontal="center" vertical="top" wrapText="1"/>
    </xf>
    <xf numFmtId="0" fontId="4" fillId="0" borderId="14" xfId="0" applyFont="1" applyBorder="1" applyAlignment="1">
      <alignment horizontal="center" vertical="top" wrapText="1"/>
    </xf>
    <xf numFmtId="3" fontId="4" fillId="0" borderId="18" xfId="0" applyNumberFormat="1" applyFont="1" applyBorder="1"/>
    <xf numFmtId="3" fontId="4" fillId="0" borderId="19" xfId="0" applyNumberFormat="1" applyFont="1" applyBorder="1"/>
    <xf numFmtId="0" fontId="4" fillId="0" borderId="10" xfId="0" applyFont="1" applyBorder="1" applyAlignment="1">
      <alignment horizontal="left" indent="3"/>
    </xf>
    <xf numFmtId="3" fontId="4" fillId="0" borderId="2" xfId="0" applyNumberFormat="1" applyFont="1" applyBorder="1"/>
    <xf numFmtId="3" fontId="4" fillId="0" borderId="11" xfId="0" applyNumberFormat="1" applyFont="1" applyBorder="1"/>
    <xf numFmtId="0" fontId="4" fillId="0" borderId="106" xfId="0" applyFont="1" applyBorder="1" applyAlignment="1">
      <alignment horizontal="left" indent="1"/>
    </xf>
    <xf numFmtId="0" fontId="4" fillId="0" borderId="10" xfId="0" applyFont="1" applyBorder="1" applyAlignment="1">
      <alignment horizontal="left" indent="1"/>
    </xf>
    <xf numFmtId="3" fontId="4" fillId="0" borderId="39" xfId="0" applyNumberFormat="1" applyFont="1" applyBorder="1"/>
    <xf numFmtId="3" fontId="4" fillId="0" borderId="40" xfId="0" applyNumberFormat="1" applyFont="1" applyBorder="1"/>
    <xf numFmtId="0" fontId="4" fillId="0" borderId="71" xfId="0" applyFont="1" applyBorder="1" applyAlignment="1">
      <alignment horizontal="left" indent="3"/>
    </xf>
    <xf numFmtId="3" fontId="4" fillId="0" borderId="54" xfId="0" applyNumberFormat="1" applyFont="1" applyBorder="1"/>
    <xf numFmtId="3" fontId="4" fillId="0" borderId="59" xfId="0" applyNumberFormat="1" applyFont="1" applyBorder="1"/>
    <xf numFmtId="0" fontId="4" fillId="0" borderId="20" xfId="0" applyFont="1" applyBorder="1" applyAlignment="1">
      <alignment horizontal="left" indent="5"/>
    </xf>
    <xf numFmtId="0" fontId="4" fillId="0" borderId="23" xfId="0" applyFont="1" applyBorder="1" applyAlignment="1">
      <alignment horizontal="left" indent="5"/>
    </xf>
    <xf numFmtId="3" fontId="4" fillId="0" borderId="24" xfId="0" applyNumberFormat="1" applyFont="1" applyBorder="1"/>
    <xf numFmtId="3" fontId="4" fillId="0" borderId="25" xfId="0" applyNumberFormat="1" applyFont="1" applyBorder="1"/>
    <xf numFmtId="0" fontId="4" fillId="0" borderId="6" xfId="0" applyFont="1" applyBorder="1" applyAlignment="1">
      <alignment horizontal="left" indent="3"/>
    </xf>
    <xf numFmtId="3" fontId="4" fillId="0" borderId="7" xfId="0" applyNumberFormat="1" applyFont="1" applyBorder="1"/>
    <xf numFmtId="3" fontId="4" fillId="0" borderId="8" xfId="0" applyNumberFormat="1" applyFont="1" applyBorder="1"/>
    <xf numFmtId="0" fontId="1" fillId="0" borderId="0" xfId="0" applyFont="1" applyAlignment="1">
      <alignment horizontal="left"/>
    </xf>
    <xf numFmtId="0" fontId="1" fillId="0" borderId="0" xfId="0" applyFont="1" applyAlignment="1">
      <alignment horizontal="left" wrapText="1"/>
    </xf>
    <xf numFmtId="0" fontId="4" fillId="0" borderId="47" xfId="0" applyFont="1" applyBorder="1"/>
    <xf numFmtId="0" fontId="4" fillId="0" borderId="18" xfId="0" applyFont="1" applyBorder="1" applyAlignment="1">
      <alignment horizontal="left" indent="1"/>
    </xf>
    <xf numFmtId="0" fontId="4" fillId="0" borderId="54" xfId="0" applyFont="1" applyBorder="1" applyAlignment="1">
      <alignment horizontal="left" indent="1"/>
    </xf>
    <xf numFmtId="0" fontId="4" fillId="0" borderId="93" xfId="0" applyFont="1" applyBorder="1" applyAlignment="1">
      <alignment horizontal="left"/>
    </xf>
    <xf numFmtId="165" fontId="13" fillId="0" borderId="0" xfId="2" applyNumberFormat="1" applyFont="1" applyBorder="1" applyAlignment="1">
      <alignment horizontal="left"/>
    </xf>
    <xf numFmtId="164" fontId="13" fillId="0" borderId="112" xfId="1" applyNumberFormat="1" applyFont="1" applyBorder="1" applyAlignment="1">
      <alignment horizontal="left"/>
    </xf>
    <xf numFmtId="3" fontId="14" fillId="0" borderId="15" xfId="0" applyNumberFormat="1" applyFont="1" applyBorder="1"/>
    <xf numFmtId="3" fontId="14" fillId="0" borderId="101" xfId="0" applyNumberFormat="1" applyFont="1" applyBorder="1"/>
    <xf numFmtId="0" fontId="4" fillId="0" borderId="33" xfId="0" applyFont="1" applyBorder="1" applyAlignment="1">
      <alignment horizontal="left"/>
    </xf>
    <xf numFmtId="0" fontId="4" fillId="0" borderId="79" xfId="0" applyFont="1" applyBorder="1" applyAlignment="1">
      <alignment horizontal="left"/>
    </xf>
    <xf numFmtId="3" fontId="14" fillId="0" borderId="113" xfId="0" applyNumberFormat="1" applyFont="1" applyBorder="1"/>
    <xf numFmtId="3" fontId="19" fillId="0" borderId="113" xfId="2" applyNumberFormat="1" applyFont="1" applyBorder="1"/>
    <xf numFmtId="3" fontId="14" fillId="0" borderId="114" xfId="0" applyNumberFormat="1" applyFont="1" applyBorder="1"/>
    <xf numFmtId="0" fontId="25" fillId="0" borderId="43" xfId="0" applyFont="1" applyBorder="1" applyAlignment="1">
      <alignment horizontal="left" vertical="top" wrapText="1"/>
    </xf>
    <xf numFmtId="0" fontId="16" fillId="0" borderId="0" xfId="0" applyFont="1" applyAlignment="1">
      <alignment horizontal="center"/>
    </xf>
    <xf numFmtId="0" fontId="4" fillId="0" borderId="115" xfId="0" applyFont="1" applyBorder="1" applyAlignment="1">
      <alignment horizontal="left" indent="3"/>
    </xf>
    <xf numFmtId="0" fontId="4" fillId="0" borderId="112" xfId="0" applyFont="1" applyBorder="1" applyAlignment="1">
      <alignment horizontal="center"/>
    </xf>
    <xf numFmtId="3" fontId="13" fillId="0" borderId="24" xfId="0" applyNumberFormat="1" applyFont="1" applyBorder="1"/>
    <xf numFmtId="0" fontId="4" fillId="0" borderId="18" xfId="0" applyFont="1" applyBorder="1"/>
    <xf numFmtId="0" fontId="4" fillId="0" borderId="19" xfId="0" applyFont="1" applyBorder="1"/>
    <xf numFmtId="0" fontId="4" fillId="0" borderId="47" xfId="0" applyFont="1" applyBorder="1" applyAlignment="1">
      <alignment vertical="top"/>
    </xf>
    <xf numFmtId="0" fontId="4" fillId="0" borderId="31" xfId="0" applyFont="1" applyBorder="1" applyAlignment="1">
      <alignment vertical="top" wrapText="1"/>
    </xf>
    <xf numFmtId="0" fontId="4" fillId="0" borderId="48" xfId="0" applyFont="1" applyBorder="1"/>
    <xf numFmtId="0" fontId="19" fillId="0" borderId="38" xfId="0" applyFont="1" applyBorder="1" applyAlignment="1">
      <alignment horizontal="right" vertical="top"/>
    </xf>
    <xf numFmtId="0" fontId="19" fillId="0" borderId="116" xfId="0" applyFont="1" applyBorder="1" applyAlignment="1">
      <alignment horizontal="center" vertical="center" wrapText="1"/>
    </xf>
    <xf numFmtId="0" fontId="19" fillId="0" borderId="87" xfId="0" applyFont="1" applyBorder="1" applyAlignment="1">
      <alignment horizontal="center" vertical="center" wrapText="1"/>
    </xf>
    <xf numFmtId="3" fontId="4" fillId="0" borderId="15" xfId="0" applyNumberFormat="1" applyFont="1" applyBorder="1"/>
    <xf numFmtId="0" fontId="4" fillId="0" borderId="0" xfId="0" applyFont="1" applyAlignment="1">
      <alignment horizontal="left" vertical="top"/>
    </xf>
    <xf numFmtId="0" fontId="38" fillId="0" borderId="0" xfId="0" applyFont="1" applyAlignment="1">
      <alignment horizontal="left" vertical="top"/>
    </xf>
    <xf numFmtId="0" fontId="17" fillId="0" borderId="0" xfId="0" applyFont="1" applyAlignment="1">
      <alignment horizontal="center"/>
    </xf>
    <xf numFmtId="0" fontId="18"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6" fillId="0" borderId="0" xfId="0" applyFont="1" applyAlignment="1">
      <alignment horizont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0" fontId="14" fillId="0" borderId="0" xfId="0" applyFont="1" applyAlignment="1">
      <alignment horizont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3" fillId="0" borderId="0" xfId="0" applyFont="1" applyAlignment="1">
      <alignment horizont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6" fillId="0" borderId="35" xfId="0" applyFont="1" applyBorder="1" applyAlignment="1">
      <alignment horizontal="center"/>
    </xf>
    <xf numFmtId="0" fontId="16" fillId="0" borderId="0" xfId="0" applyFont="1" applyBorder="1" applyAlignment="1">
      <alignment horizontal="center"/>
    </xf>
    <xf numFmtId="0" fontId="4" fillId="0" borderId="106" xfId="0" applyFont="1" applyBorder="1" applyAlignment="1">
      <alignment horizontal="left" wrapText="1" indent="3"/>
    </xf>
    <xf numFmtId="0" fontId="0" fillId="0" borderId="71" xfId="0" applyBorder="1" applyAlignment="1">
      <alignment horizontal="left" wrapText="1" indent="3"/>
    </xf>
    <xf numFmtId="0" fontId="21" fillId="0" borderId="0" xfId="0" applyFont="1" applyAlignment="1">
      <alignment horizontal="left" vertical="top"/>
    </xf>
    <xf numFmtId="0" fontId="19" fillId="0" borderId="13"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35" xfId="0" applyFont="1" applyBorder="1" applyAlignment="1">
      <alignment horizontal="center"/>
    </xf>
    <xf numFmtId="0" fontId="23" fillId="0" borderId="0" xfId="0" applyFont="1" applyAlignment="1">
      <alignment horizontal="center"/>
    </xf>
    <xf numFmtId="0" fontId="1"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4" fillId="0" borderId="53" xfId="0" applyFont="1" applyBorder="1" applyAlignment="1">
      <alignment horizontal="left" vertical="top" wrapText="1"/>
    </xf>
    <xf numFmtId="0" fontId="24" fillId="0" borderId="44" xfId="0" applyFont="1" applyBorder="1" applyAlignment="1">
      <alignment horizontal="right" vertical="top"/>
    </xf>
    <xf numFmtId="0" fontId="24" fillId="0" borderId="38" xfId="0" applyFont="1" applyBorder="1" applyAlignment="1">
      <alignment horizontal="right" vertical="top"/>
    </xf>
    <xf numFmtId="0" fontId="24" fillId="0" borderId="52" xfId="0" applyFont="1" applyBorder="1" applyAlignment="1">
      <alignment horizontal="left" vertical="top" wrapText="1"/>
    </xf>
    <xf numFmtId="0" fontId="4" fillId="0" borderId="0" xfId="0" applyFont="1" applyBorder="1" applyAlignment="1">
      <alignment horizontal="center"/>
    </xf>
    <xf numFmtId="0" fontId="4" fillId="0" borderId="35" xfId="0" applyFont="1" applyBorder="1" applyAlignment="1">
      <alignment horizontal="center"/>
    </xf>
    <xf numFmtId="0" fontId="28" fillId="0" borderId="110" xfId="0" applyFont="1" applyBorder="1" applyAlignment="1">
      <alignment horizontal="left" vertical="top" wrapText="1"/>
    </xf>
    <xf numFmtId="0" fontId="28" fillId="0" borderId="111"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24" fillId="0" borderId="42" xfId="0" applyFont="1" applyBorder="1" applyAlignment="1">
      <alignment horizontal="left" vertical="top" wrapText="1"/>
    </xf>
    <xf numFmtId="0" fontId="25" fillId="0" borderId="43" xfId="0" applyFont="1" applyBorder="1" applyAlignment="1">
      <alignment horizontal="left" vertical="top" wrapText="1"/>
    </xf>
    <xf numFmtId="0" fontId="25" fillId="0" borderId="31" xfId="0" applyFont="1" applyBorder="1" applyAlignment="1">
      <alignment horizontal="left" vertical="top" wrapText="1"/>
    </xf>
    <xf numFmtId="0" fontId="25" fillId="0" borderId="43" xfId="0" applyFont="1" applyBorder="1" applyAlignment="1">
      <alignment horizontal="left" vertical="top"/>
    </xf>
    <xf numFmtId="0" fontId="25" fillId="0" borderId="31" xfId="0" applyFont="1" applyBorder="1" applyAlignment="1">
      <alignment horizontal="left" vertical="top"/>
    </xf>
    <xf numFmtId="0" fontId="28" fillId="0" borderId="43" xfId="0" applyFont="1" applyBorder="1" applyAlignment="1">
      <alignment horizontal="left" vertical="top" wrapText="1"/>
    </xf>
    <xf numFmtId="0" fontId="28" fillId="0" borderId="43" xfId="0" applyFont="1" applyBorder="1" applyAlignment="1">
      <alignment horizontal="left" vertical="top"/>
    </xf>
    <xf numFmtId="0" fontId="28" fillId="0" borderId="31" xfId="0" applyFont="1" applyBorder="1" applyAlignment="1">
      <alignment horizontal="left" vertical="top"/>
    </xf>
    <xf numFmtId="0" fontId="0" fillId="0" borderId="110" xfId="0" applyBorder="1" applyAlignment="1">
      <alignment horizontal="left" vertical="top" wrapText="1"/>
    </xf>
    <xf numFmtId="0" fontId="0" fillId="0" borderId="111" xfId="0" applyBorder="1" applyAlignment="1">
      <alignment horizontal="left" vertical="top" wrapText="1"/>
    </xf>
    <xf numFmtId="0" fontId="25" fillId="0" borderId="110" xfId="0" applyFont="1" applyBorder="1" applyAlignment="1">
      <alignment horizontal="left" vertical="top" wrapText="1"/>
    </xf>
    <xf numFmtId="0" fontId="25" fillId="0" borderId="111" xfId="0" applyFont="1" applyBorder="1" applyAlignment="1">
      <alignment horizontal="left" vertical="top" wrapText="1"/>
    </xf>
    <xf numFmtId="0" fontId="25" fillId="0" borderId="53" xfId="0" applyFont="1" applyBorder="1" applyAlignment="1">
      <alignment horizontal="left" vertical="top" wrapText="1"/>
    </xf>
    <xf numFmtId="0" fontId="25" fillId="0" borderId="56" xfId="0" applyFont="1" applyBorder="1" applyAlignment="1">
      <alignment horizontal="left" vertical="top" wrapText="1"/>
    </xf>
    <xf numFmtId="0" fontId="24" fillId="0" borderId="57" xfId="0" applyFont="1" applyBorder="1" applyAlignment="1">
      <alignment horizontal="center" vertical="top"/>
    </xf>
    <xf numFmtId="0" fontId="24" fillId="0" borderId="32" xfId="0" applyFont="1" applyBorder="1" applyAlignment="1">
      <alignment horizontal="center" vertical="top"/>
    </xf>
    <xf numFmtId="0" fontId="24" fillId="0" borderId="53" xfId="0" applyFont="1" applyBorder="1" applyAlignment="1">
      <alignment horizontal="left" vertical="top"/>
    </xf>
    <xf numFmtId="0" fontId="24" fillId="0" borderId="56" xfId="0" applyFont="1" applyBorder="1" applyAlignment="1">
      <alignment horizontal="left" vertical="top"/>
    </xf>
    <xf numFmtId="0" fontId="19" fillId="0" borderId="64" xfId="0" applyFont="1" applyBorder="1" applyAlignment="1">
      <alignment horizontal="center" vertical="center" wrapText="1"/>
    </xf>
    <xf numFmtId="0" fontId="19" fillId="0" borderId="109" xfId="0" applyFont="1" applyBorder="1" applyAlignment="1">
      <alignment horizontal="center" vertical="center" wrapText="1"/>
    </xf>
    <xf numFmtId="0" fontId="14" fillId="0" borderId="0" xfId="0" applyFont="1" applyAlignment="1">
      <alignment horizontal="center" wrapText="1"/>
    </xf>
    <xf numFmtId="0" fontId="4" fillId="0" borderId="0" xfId="0" applyFont="1" applyAlignment="1">
      <alignment horizontal="center" wrapText="1"/>
    </xf>
    <xf numFmtId="0" fontId="19" fillId="0" borderId="6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72" xfId="0" applyFont="1" applyBorder="1" applyAlignment="1">
      <alignment horizontal="center" vertical="center" wrapText="1"/>
    </xf>
    <xf numFmtId="0" fontId="0" fillId="0" borderId="72" xfId="0" applyBorder="1" applyAlignment="1">
      <alignment horizontal="center" vertical="center" wrapText="1"/>
    </xf>
    <xf numFmtId="0" fontId="0" fillId="0" borderId="65" xfId="0" applyBorder="1" applyAlignment="1">
      <alignment horizontal="center" vertical="center" wrapText="1"/>
    </xf>
    <xf numFmtId="0" fontId="19" fillId="0" borderId="81" xfId="0" applyFont="1" applyBorder="1" applyAlignment="1">
      <alignment horizontal="left" indent="2"/>
    </xf>
    <xf numFmtId="0" fontId="19" fillId="0" borderId="35" xfId="0" applyFont="1" applyBorder="1" applyAlignment="1">
      <alignment horizontal="left" indent="2"/>
    </xf>
    <xf numFmtId="0" fontId="19" fillId="0" borderId="86" xfId="0" applyFont="1" applyBorder="1" applyAlignment="1">
      <alignment horizontal="center" vertical="center"/>
    </xf>
    <xf numFmtId="0" fontId="19" fillId="0" borderId="41" xfId="0" applyFont="1" applyBorder="1" applyAlignment="1">
      <alignment horizontal="center" vertical="center"/>
    </xf>
    <xf numFmtId="0" fontId="19" fillId="0" borderId="28" xfId="0" applyFont="1" applyBorder="1" applyAlignment="1">
      <alignment horizontal="center" vertical="center"/>
    </xf>
    <xf numFmtId="0" fontId="19" fillId="0" borderId="79" xfId="0" applyFont="1" applyBorder="1" applyAlignment="1">
      <alignment horizontal="center" vertical="center"/>
    </xf>
    <xf numFmtId="0" fontId="19" fillId="0" borderId="87" xfId="0" applyFont="1" applyBorder="1" applyAlignment="1">
      <alignment horizontal="center" vertical="center"/>
    </xf>
    <xf numFmtId="0" fontId="19" fillId="0" borderId="29" xfId="0" applyFont="1" applyBorder="1" applyAlignment="1">
      <alignment horizontal="center" vertical="center"/>
    </xf>
    <xf numFmtId="0" fontId="19" fillId="0" borderId="9" xfId="0" applyFont="1" applyBorder="1" applyAlignment="1">
      <alignment horizontal="center"/>
    </xf>
    <xf numFmtId="0" fontId="19" fillId="0" borderId="72" xfId="0" applyFont="1" applyBorder="1" applyAlignment="1">
      <alignment horizontal="center"/>
    </xf>
    <xf numFmtId="0" fontId="19" fillId="0" borderId="65" xfId="0" applyFont="1" applyBorder="1" applyAlignment="1">
      <alignment horizontal="center"/>
    </xf>
    <xf numFmtId="0" fontId="19" fillId="0" borderId="88" xfId="0" applyFont="1" applyBorder="1" applyAlignment="1">
      <alignment horizontal="left" indent="2"/>
    </xf>
    <xf numFmtId="0" fontId="19" fillId="0" borderId="89" xfId="0" applyFont="1" applyBorder="1" applyAlignment="1">
      <alignment horizontal="left" indent="2"/>
    </xf>
    <xf numFmtId="0" fontId="19" fillId="0" borderId="93" xfId="0" applyFont="1" applyBorder="1" applyAlignment="1">
      <alignment horizontal="left" indent="2"/>
    </xf>
    <xf numFmtId="0" fontId="19" fillId="0" borderId="94" xfId="0" applyFont="1" applyBorder="1" applyAlignment="1">
      <alignment horizontal="left" indent="2"/>
    </xf>
    <xf numFmtId="0" fontId="4" fillId="0" borderId="39" xfId="0" applyFont="1" applyBorder="1" applyAlignment="1">
      <alignment horizontal="left" indent="1"/>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BreakPreview" zoomScale="90" zoomScaleNormal="100" zoomScaleSheetLayoutView="90" workbookViewId="0">
      <selection sqref="A1:D1"/>
    </sheetView>
  </sheetViews>
  <sheetFormatPr defaultRowHeight="14.25" x14ac:dyDescent="0.2"/>
  <cols>
    <col min="1" max="1" width="113.5703125" style="245" customWidth="1"/>
    <col min="2" max="3" width="14.5703125" style="249" customWidth="1"/>
    <col min="4" max="4" width="14.5703125" style="250" customWidth="1"/>
    <col min="5" max="5" width="11.5703125" style="4" bestFit="1" customWidth="1"/>
    <col min="6" max="6" width="4.85546875" style="245" customWidth="1"/>
    <col min="7" max="7" width="140.28515625" style="245" customWidth="1"/>
    <col min="8" max="16384" width="9.140625" style="245"/>
  </cols>
  <sheetData>
    <row r="1" spans="1:7" ht="18" x14ac:dyDescent="0.25">
      <c r="A1" s="330" t="s">
        <v>0</v>
      </c>
      <c r="B1" s="330"/>
      <c r="C1" s="330"/>
      <c r="D1" s="330"/>
      <c r="E1" s="4" t="s">
        <v>23</v>
      </c>
      <c r="G1" s="161" t="s">
        <v>30</v>
      </c>
    </row>
    <row r="2" spans="1:7" ht="15" x14ac:dyDescent="0.2">
      <c r="A2" s="331" t="s">
        <v>321</v>
      </c>
      <c r="B2" s="331"/>
      <c r="C2" s="331"/>
      <c r="D2" s="331"/>
      <c r="E2" s="4" t="s">
        <v>23</v>
      </c>
      <c r="G2" s="162" t="s">
        <v>253</v>
      </c>
    </row>
    <row r="3" spans="1:7" x14ac:dyDescent="0.2">
      <c r="A3" s="332" t="s">
        <v>1</v>
      </c>
      <c r="B3" s="332"/>
      <c r="C3" s="332"/>
      <c r="D3" s="332"/>
      <c r="E3" s="4" t="s">
        <v>23</v>
      </c>
      <c r="G3" s="162" t="s">
        <v>254</v>
      </c>
    </row>
    <row r="4" spans="1:7" x14ac:dyDescent="0.2">
      <c r="A4" s="333" t="s">
        <v>2</v>
      </c>
      <c r="B4" s="333"/>
      <c r="C4" s="333"/>
      <c r="D4" s="333"/>
      <c r="E4" s="4" t="s">
        <v>23</v>
      </c>
      <c r="G4" s="162" t="s">
        <v>216</v>
      </c>
    </row>
    <row r="5" spans="1:7" ht="15" thickBot="1" x14ac:dyDescent="0.25">
      <c r="E5" s="4" t="s">
        <v>23</v>
      </c>
      <c r="G5" s="172" t="s">
        <v>255</v>
      </c>
    </row>
    <row r="6" spans="1:7" ht="15" x14ac:dyDescent="0.25">
      <c r="B6" s="334" t="s">
        <v>3</v>
      </c>
      <c r="C6" s="335"/>
      <c r="D6" s="336"/>
      <c r="E6" s="4" t="s">
        <v>23</v>
      </c>
    </row>
    <row r="7" spans="1:7" ht="15.75" thickBot="1" x14ac:dyDescent="0.25">
      <c r="B7" s="1" t="s">
        <v>4</v>
      </c>
      <c r="C7" s="2" t="s">
        <v>194</v>
      </c>
      <c r="D7" s="3" t="s">
        <v>5</v>
      </c>
      <c r="E7" s="4" t="s">
        <v>23</v>
      </c>
      <c r="G7" s="164" t="s">
        <v>224</v>
      </c>
    </row>
    <row r="8" spans="1:7" ht="15" x14ac:dyDescent="0.25">
      <c r="A8" s="123" t="s">
        <v>6</v>
      </c>
      <c r="B8" s="124">
        <v>1597</v>
      </c>
      <c r="C8" s="125">
        <v>1449</v>
      </c>
      <c r="D8" s="126">
        <v>305000</v>
      </c>
      <c r="E8" s="4" t="s">
        <v>23</v>
      </c>
      <c r="G8" s="165" t="s">
        <v>218</v>
      </c>
    </row>
    <row r="9" spans="1:7" ht="15" x14ac:dyDescent="0.25">
      <c r="A9" s="122"/>
      <c r="B9" s="180"/>
      <c r="C9" s="181"/>
      <c r="D9" s="182"/>
      <c r="G9" s="166"/>
    </row>
    <row r="10" spans="1:7" ht="15" x14ac:dyDescent="0.25">
      <c r="A10" s="111" t="s">
        <v>7</v>
      </c>
      <c r="B10" s="180">
        <v>1597</v>
      </c>
      <c r="C10" s="181">
        <v>1373</v>
      </c>
      <c r="D10" s="182">
        <v>305000</v>
      </c>
      <c r="E10" s="4" t="s">
        <v>23</v>
      </c>
      <c r="G10" s="165" t="s">
        <v>219</v>
      </c>
    </row>
    <row r="11" spans="1:7" ht="15" x14ac:dyDescent="0.25">
      <c r="A11" s="251" t="s">
        <v>267</v>
      </c>
      <c r="B11" s="183"/>
      <c r="C11" s="37"/>
      <c r="D11" s="252">
        <v>1867</v>
      </c>
      <c r="G11" s="165"/>
    </row>
    <row r="12" spans="1:7" ht="15" x14ac:dyDescent="0.25">
      <c r="A12" s="114" t="s">
        <v>318</v>
      </c>
      <c r="B12" s="185">
        <f>SUM(B10:B11)</f>
        <v>1597</v>
      </c>
      <c r="C12" s="185">
        <f>SUM(C10:C11)</f>
        <v>1373</v>
      </c>
      <c r="D12" s="185">
        <f>SUM(D10:D11)</f>
        <v>306867</v>
      </c>
      <c r="E12" s="4" t="s">
        <v>23</v>
      </c>
      <c r="G12" s="166" t="s">
        <v>25</v>
      </c>
    </row>
    <row r="13" spans="1:7" ht="15" x14ac:dyDescent="0.25">
      <c r="A13" s="114"/>
      <c r="B13" s="112"/>
      <c r="C13" s="113"/>
      <c r="D13" s="115"/>
      <c r="E13" s="4" t="s">
        <v>23</v>
      </c>
      <c r="G13" s="165"/>
    </row>
    <row r="14" spans="1:7" ht="15" x14ac:dyDescent="0.25">
      <c r="A14" s="116" t="s">
        <v>8</v>
      </c>
      <c r="B14" s="112"/>
      <c r="C14" s="113"/>
      <c r="D14" s="115"/>
      <c r="E14" s="4" t="s">
        <v>23</v>
      </c>
      <c r="G14" s="165" t="s">
        <v>176</v>
      </c>
    </row>
    <row r="15" spans="1:7" ht="15" x14ac:dyDescent="0.25">
      <c r="A15" s="254" t="s">
        <v>268</v>
      </c>
      <c r="B15" s="255"/>
      <c r="C15" s="256"/>
      <c r="D15" s="253">
        <v>-1867</v>
      </c>
      <c r="G15" s="166"/>
    </row>
    <row r="16" spans="1:7" x14ac:dyDescent="0.2">
      <c r="A16" s="254" t="s">
        <v>288</v>
      </c>
      <c r="B16" s="188">
        <v>0</v>
      </c>
      <c r="C16" s="189">
        <v>0</v>
      </c>
      <c r="D16" s="190">
        <v>-4000</v>
      </c>
      <c r="E16" s="4" t="s">
        <v>23</v>
      </c>
      <c r="G16" s="165"/>
    </row>
    <row r="17" spans="1:7" ht="15" x14ac:dyDescent="0.25">
      <c r="A17" s="117" t="s">
        <v>252</v>
      </c>
      <c r="B17" s="112">
        <f>SUM(B15:B16)</f>
        <v>0</v>
      </c>
      <c r="C17" s="113">
        <f>SUM(C15:C16)</f>
        <v>0</v>
      </c>
      <c r="D17" s="115">
        <f>SUM(D15:D16)</f>
        <v>-5867</v>
      </c>
      <c r="E17" s="4" t="s">
        <v>23</v>
      </c>
      <c r="G17" s="165"/>
    </row>
    <row r="18" spans="1:7" ht="15" x14ac:dyDescent="0.25">
      <c r="A18" s="116" t="s">
        <v>189</v>
      </c>
      <c r="B18" s="112"/>
      <c r="C18" s="113"/>
      <c r="D18" s="115"/>
      <c r="E18" s="4" t="s">
        <v>23</v>
      </c>
      <c r="G18" s="166"/>
    </row>
    <row r="19" spans="1:7" ht="15" x14ac:dyDescent="0.25">
      <c r="A19" s="257" t="s">
        <v>9</v>
      </c>
      <c r="B19" s="112"/>
      <c r="C19" s="113"/>
      <c r="D19" s="115"/>
      <c r="E19" s="4" t="s">
        <v>23</v>
      </c>
      <c r="G19" s="165"/>
    </row>
    <row r="20" spans="1:7" ht="15" x14ac:dyDescent="0.25">
      <c r="A20" s="254" t="s">
        <v>288</v>
      </c>
      <c r="B20" s="112"/>
      <c r="C20" s="113"/>
      <c r="D20" s="115">
        <v>4000</v>
      </c>
      <c r="G20" s="165"/>
    </row>
    <row r="21" spans="1:7" ht="15" x14ac:dyDescent="0.25">
      <c r="A21" s="254" t="s">
        <v>291</v>
      </c>
      <c r="B21" s="112"/>
      <c r="C21" s="113"/>
      <c r="D21" s="115">
        <v>711</v>
      </c>
      <c r="G21" s="165"/>
    </row>
    <row r="22" spans="1:7" ht="15" x14ac:dyDescent="0.25">
      <c r="A22" s="254" t="s">
        <v>290</v>
      </c>
      <c r="B22" s="112"/>
      <c r="C22" s="113"/>
      <c r="D22" s="115">
        <v>-128</v>
      </c>
      <c r="G22" s="165"/>
    </row>
    <row r="23" spans="1:7" ht="15" x14ac:dyDescent="0.25">
      <c r="A23" s="254" t="s">
        <v>289</v>
      </c>
      <c r="B23" s="112"/>
      <c r="C23" s="113"/>
      <c r="D23" s="115">
        <v>-174</v>
      </c>
      <c r="G23" s="165"/>
    </row>
    <row r="24" spans="1:7" ht="15" x14ac:dyDescent="0.25">
      <c r="A24" s="257" t="s">
        <v>10</v>
      </c>
      <c r="B24" s="255">
        <v>0</v>
      </c>
      <c r="C24" s="256">
        <v>0</v>
      </c>
      <c r="D24" s="253">
        <v>2052</v>
      </c>
      <c r="E24" s="4" t="s">
        <v>23</v>
      </c>
      <c r="G24" s="166" t="s">
        <v>221</v>
      </c>
    </row>
    <row r="25" spans="1:7" ht="15" x14ac:dyDescent="0.25">
      <c r="A25" s="257" t="s">
        <v>11</v>
      </c>
      <c r="B25" s="255">
        <v>0</v>
      </c>
      <c r="C25" s="256">
        <v>0</v>
      </c>
      <c r="D25" s="253">
        <v>-114</v>
      </c>
      <c r="E25" s="4" t="s">
        <v>23</v>
      </c>
      <c r="G25" s="166" t="s">
        <v>222</v>
      </c>
    </row>
    <row r="26" spans="1:7" ht="15" x14ac:dyDescent="0.25">
      <c r="A26" s="117" t="s">
        <v>190</v>
      </c>
      <c r="B26" s="112">
        <f>SUM(B24:B25)</f>
        <v>0</v>
      </c>
      <c r="C26" s="113">
        <f>SUM(C24:C25)</f>
        <v>0</v>
      </c>
      <c r="D26" s="115">
        <f>SUM(D20:D25)</f>
        <v>6347</v>
      </c>
      <c r="E26" s="4" t="s">
        <v>23</v>
      </c>
      <c r="G26" s="166" t="s">
        <v>26</v>
      </c>
    </row>
    <row r="27" spans="1:7" ht="15" x14ac:dyDescent="0.25">
      <c r="A27" s="114" t="s">
        <v>191</v>
      </c>
      <c r="B27" s="186">
        <f>B26+B17</f>
        <v>0</v>
      </c>
      <c r="C27" s="37">
        <f>C26+C17</f>
        <v>0</v>
      </c>
      <c r="D27" s="38">
        <f>D26+D17</f>
        <v>480</v>
      </c>
      <c r="E27" s="4" t="s">
        <v>23</v>
      </c>
      <c r="G27" s="166" t="s">
        <v>256</v>
      </c>
    </row>
    <row r="28" spans="1:7" ht="15" x14ac:dyDescent="0.25">
      <c r="A28" s="118" t="s">
        <v>12</v>
      </c>
      <c r="B28" s="184">
        <f>B12+B27</f>
        <v>1597</v>
      </c>
      <c r="C28" s="181">
        <f>C12+C27</f>
        <v>1373</v>
      </c>
      <c r="D28" s="185">
        <f>D12+D27</f>
        <v>307347</v>
      </c>
      <c r="E28" s="4" t="s">
        <v>23</v>
      </c>
      <c r="G28" s="166" t="s">
        <v>257</v>
      </c>
    </row>
    <row r="29" spans="1:7" ht="15" x14ac:dyDescent="0.25">
      <c r="A29" s="118" t="s">
        <v>13</v>
      </c>
      <c r="B29" s="184"/>
      <c r="C29" s="181"/>
      <c r="D29" s="185"/>
      <c r="E29" s="4" t="s">
        <v>23</v>
      </c>
      <c r="G29" s="165"/>
    </row>
    <row r="30" spans="1:7" ht="15" x14ac:dyDescent="0.25">
      <c r="A30" s="257" t="s">
        <v>319</v>
      </c>
      <c r="B30" s="119"/>
      <c r="C30" s="113"/>
      <c r="D30" s="120"/>
      <c r="E30" s="4" t="s">
        <v>23</v>
      </c>
      <c r="G30" s="165"/>
    </row>
    <row r="31" spans="1:7" ht="15" x14ac:dyDescent="0.25">
      <c r="A31" s="258" t="s">
        <v>292</v>
      </c>
      <c r="B31" s="259">
        <v>211</v>
      </c>
      <c r="C31" s="256">
        <v>105</v>
      </c>
      <c r="D31" s="260">
        <v>17000</v>
      </c>
      <c r="E31" s="4" t="s">
        <v>23</v>
      </c>
      <c r="G31" s="165" t="s">
        <v>220</v>
      </c>
    </row>
    <row r="32" spans="1:7" x14ac:dyDescent="0.2">
      <c r="A32" s="258" t="s">
        <v>293</v>
      </c>
      <c r="B32" s="259">
        <v>0</v>
      </c>
      <c r="C32" s="256">
        <v>0</v>
      </c>
      <c r="D32" s="260">
        <v>4000</v>
      </c>
      <c r="E32" s="4" t="s">
        <v>23</v>
      </c>
      <c r="G32" s="165"/>
    </row>
    <row r="33" spans="1:7" x14ac:dyDescent="0.2">
      <c r="A33" s="258" t="s">
        <v>294</v>
      </c>
      <c r="B33" s="259">
        <v>0</v>
      </c>
      <c r="C33" s="256">
        <v>0</v>
      </c>
      <c r="D33" s="260">
        <v>4000</v>
      </c>
      <c r="G33" s="165"/>
    </row>
    <row r="34" spans="1:7" x14ac:dyDescent="0.2">
      <c r="A34" s="258" t="s">
        <v>320</v>
      </c>
      <c r="B34" s="259">
        <v>7</v>
      </c>
      <c r="C34" s="256">
        <v>4</v>
      </c>
      <c r="D34" s="260">
        <v>800</v>
      </c>
      <c r="G34" s="165"/>
    </row>
    <row r="35" spans="1:7" x14ac:dyDescent="0.2">
      <c r="A35" s="258" t="s">
        <v>17</v>
      </c>
      <c r="B35" s="259">
        <f>SUM(B31:B34)</f>
        <v>218</v>
      </c>
      <c r="C35" s="256">
        <f>SUM(C31:C34)</f>
        <v>109</v>
      </c>
      <c r="D35" s="260">
        <f>SUM(D31:D34)</f>
        <v>25800</v>
      </c>
      <c r="E35" s="4" t="s">
        <v>23</v>
      </c>
      <c r="G35" s="165"/>
    </row>
    <row r="36" spans="1:7" ht="15" x14ac:dyDescent="0.25">
      <c r="A36" s="114" t="s">
        <v>21</v>
      </c>
      <c r="B36" s="183">
        <f>B35</f>
        <v>218</v>
      </c>
      <c r="C36" s="37">
        <f>C35</f>
        <v>109</v>
      </c>
      <c r="D36" s="187">
        <f>D35</f>
        <v>25800</v>
      </c>
      <c r="E36" s="4" t="s">
        <v>23</v>
      </c>
      <c r="G36" s="166" t="s">
        <v>27</v>
      </c>
    </row>
    <row r="37" spans="1:7" ht="15" x14ac:dyDescent="0.25">
      <c r="A37" s="121" t="s">
        <v>22</v>
      </c>
      <c r="B37" s="180">
        <f>B28+B36</f>
        <v>1815</v>
      </c>
      <c r="C37" s="181">
        <f>C28+C36</f>
        <v>1482</v>
      </c>
      <c r="D37" s="182">
        <f>D28+D36</f>
        <v>333147</v>
      </c>
      <c r="E37" s="4" t="s">
        <v>23</v>
      </c>
      <c r="G37" s="166" t="s">
        <v>28</v>
      </c>
    </row>
    <row r="38" spans="1:7" s="5" customFormat="1" ht="15" x14ac:dyDescent="0.25">
      <c r="A38" s="147" t="s">
        <v>192</v>
      </c>
      <c r="B38" s="144">
        <f>SUM(B37:B37)</f>
        <v>1815</v>
      </c>
      <c r="C38" s="145">
        <f>SUM(C37:C37)</f>
        <v>1482</v>
      </c>
      <c r="D38" s="146">
        <f>SUM(D37:D37)</f>
        <v>333147</v>
      </c>
      <c r="E38" s="4" t="s">
        <v>23</v>
      </c>
      <c r="G38" s="166" t="s">
        <v>223</v>
      </c>
    </row>
    <row r="39" spans="1:7" ht="15.75" thickBot="1" x14ac:dyDescent="0.3">
      <c r="A39" s="261" t="s">
        <v>278</v>
      </c>
      <c r="B39" s="262">
        <f>B37-B8</f>
        <v>218</v>
      </c>
      <c r="C39" s="263">
        <f>C37-C8</f>
        <v>33</v>
      </c>
      <c r="D39" s="264">
        <f>D37-D8</f>
        <v>28147</v>
      </c>
      <c r="E39" s="4" t="s">
        <v>23</v>
      </c>
      <c r="G39" s="166" t="s">
        <v>29</v>
      </c>
    </row>
    <row r="40" spans="1:7" x14ac:dyDescent="0.2">
      <c r="A40" s="4"/>
      <c r="E40" s="4" t="s">
        <v>23</v>
      </c>
    </row>
    <row r="41" spans="1:7" ht="17.25" x14ac:dyDescent="0.2">
      <c r="A41" s="328" t="s">
        <v>279</v>
      </c>
      <c r="B41" s="329"/>
      <c r="C41" s="329"/>
      <c r="D41" s="329"/>
      <c r="E41" s="4" t="s">
        <v>23</v>
      </c>
    </row>
    <row r="42" spans="1:7" x14ac:dyDescent="0.2">
      <c r="E42" s="4" t="s">
        <v>24</v>
      </c>
    </row>
  </sheetData>
  <mergeCells count="6">
    <mergeCell ref="A41:D41"/>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view="pageBreakPreview" zoomScale="80" zoomScaleNormal="100" zoomScaleSheetLayoutView="80" workbookViewId="0">
      <selection sqref="A1:Q1"/>
    </sheetView>
  </sheetViews>
  <sheetFormatPr defaultRowHeight="14.25" x14ac:dyDescent="0.2"/>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7" width="12.7109375" style="9" customWidth="1"/>
    <col min="8" max="8" width="0.28515625" style="9" hidden="1" customWidth="1"/>
    <col min="9" max="9" width="0.140625" style="9" hidden="1" customWidth="1"/>
    <col min="10" max="10" width="12.85546875" style="9" hidden="1" customWidth="1"/>
    <col min="11" max="11" width="0.140625" style="9" hidden="1" customWidth="1"/>
    <col min="12" max="12" width="0.28515625" style="9" hidden="1" customWidth="1"/>
    <col min="13" max="13" width="12.7109375" style="9" hidden="1" customWidth="1"/>
    <col min="14" max="14" width="8.7109375" style="9" customWidth="1"/>
    <col min="15" max="17" width="12.7109375" style="9" customWidth="1"/>
    <col min="18" max="18" width="14" style="4" bestFit="1" customWidth="1"/>
    <col min="19" max="19" width="4.5703125" style="9" customWidth="1"/>
    <col min="20" max="20" width="122.85546875" style="9" customWidth="1"/>
    <col min="21" max="22" width="8.28515625" style="9" customWidth="1"/>
    <col min="23" max="23" width="12.7109375" style="9" customWidth="1"/>
    <col min="24" max="25" width="8.28515625" style="9" customWidth="1"/>
    <col min="26" max="26" width="12.7109375" style="9" customWidth="1"/>
    <col min="27" max="16384" width="9.140625" style="9"/>
  </cols>
  <sheetData>
    <row r="1" spans="1:26" ht="18" x14ac:dyDescent="0.25">
      <c r="A1" s="330" t="s">
        <v>157</v>
      </c>
      <c r="B1" s="330"/>
      <c r="C1" s="330"/>
      <c r="D1" s="330"/>
      <c r="E1" s="330"/>
      <c r="F1" s="330"/>
      <c r="G1" s="330"/>
      <c r="H1" s="330"/>
      <c r="I1" s="330"/>
      <c r="J1" s="330"/>
      <c r="K1" s="330"/>
      <c r="L1" s="330"/>
      <c r="M1" s="330"/>
      <c r="N1" s="330"/>
      <c r="O1" s="330"/>
      <c r="P1" s="330"/>
      <c r="Q1" s="330"/>
      <c r="R1" s="80" t="s">
        <v>23</v>
      </c>
      <c r="S1" s="6"/>
      <c r="T1" s="161" t="s">
        <v>30</v>
      </c>
      <c r="U1" s="6"/>
      <c r="V1" s="6"/>
      <c r="W1" s="6"/>
      <c r="X1" s="6"/>
      <c r="Y1" s="6"/>
      <c r="Z1" s="6"/>
    </row>
    <row r="2" spans="1:26" ht="15" x14ac:dyDescent="0.2">
      <c r="A2" s="331" t="s">
        <v>321</v>
      </c>
      <c r="B2" s="331"/>
      <c r="C2" s="331"/>
      <c r="D2" s="331"/>
      <c r="E2" s="331"/>
      <c r="F2" s="331"/>
      <c r="G2" s="331"/>
      <c r="H2" s="331"/>
      <c r="I2" s="331"/>
      <c r="J2" s="331"/>
      <c r="K2" s="331"/>
      <c r="L2" s="331"/>
      <c r="M2" s="331"/>
      <c r="N2" s="331"/>
      <c r="O2" s="331"/>
      <c r="P2" s="331"/>
      <c r="Q2" s="331"/>
      <c r="R2" s="80" t="s">
        <v>23</v>
      </c>
      <c r="S2" s="7"/>
      <c r="T2" s="162"/>
      <c r="U2" s="7"/>
      <c r="V2" s="7"/>
      <c r="W2" s="7"/>
      <c r="X2" s="7"/>
      <c r="Y2" s="7"/>
      <c r="Z2" s="7"/>
    </row>
    <row r="3" spans="1:26" ht="15" x14ac:dyDescent="0.25">
      <c r="A3" s="343" t="s">
        <v>1</v>
      </c>
      <c r="B3" s="343"/>
      <c r="C3" s="343"/>
      <c r="D3" s="343"/>
      <c r="E3" s="343"/>
      <c r="F3" s="343"/>
      <c r="G3" s="343"/>
      <c r="H3" s="343"/>
      <c r="I3" s="343"/>
      <c r="J3" s="343"/>
      <c r="K3" s="343"/>
      <c r="L3" s="343"/>
      <c r="M3" s="343"/>
      <c r="N3" s="343"/>
      <c r="O3" s="343"/>
      <c r="P3" s="343"/>
      <c r="Q3" s="343"/>
      <c r="R3" s="80" t="s">
        <v>23</v>
      </c>
      <c r="S3" s="10"/>
      <c r="T3" s="162" t="s">
        <v>217</v>
      </c>
      <c r="U3" s="10"/>
      <c r="V3" s="10"/>
      <c r="W3" s="10"/>
      <c r="X3" s="10"/>
      <c r="Y3" s="10"/>
      <c r="Z3" s="10"/>
    </row>
    <row r="4" spans="1:26" x14ac:dyDescent="0.2">
      <c r="A4" s="337" t="s">
        <v>2</v>
      </c>
      <c r="B4" s="337"/>
      <c r="C4" s="337"/>
      <c r="D4" s="337"/>
      <c r="E4" s="337"/>
      <c r="F4" s="337"/>
      <c r="G4" s="337"/>
      <c r="H4" s="337"/>
      <c r="I4" s="337"/>
      <c r="J4" s="337"/>
      <c r="K4" s="337"/>
      <c r="L4" s="337"/>
      <c r="M4" s="337"/>
      <c r="N4" s="337"/>
      <c r="O4" s="337"/>
      <c r="P4" s="337"/>
      <c r="Q4" s="337"/>
      <c r="R4" s="80" t="s">
        <v>23</v>
      </c>
      <c r="S4" s="8"/>
      <c r="T4" s="162" t="s">
        <v>216</v>
      </c>
      <c r="U4" s="8"/>
      <c r="V4" s="8"/>
      <c r="W4" s="8"/>
      <c r="X4" s="8"/>
      <c r="Y4" s="8"/>
      <c r="Z4" s="8"/>
    </row>
    <row r="5" spans="1:26" ht="15.75" thickBot="1" x14ac:dyDescent="0.3">
      <c r="A5" s="337"/>
      <c r="B5" s="337"/>
      <c r="C5" s="337"/>
      <c r="D5" s="337"/>
      <c r="E5" s="337"/>
      <c r="F5" s="337"/>
      <c r="G5" s="337"/>
      <c r="H5" s="337"/>
      <c r="I5" s="337"/>
      <c r="J5" s="337"/>
      <c r="K5" s="337"/>
      <c r="L5" s="337"/>
      <c r="M5" s="337"/>
      <c r="N5" s="315"/>
      <c r="O5" s="315"/>
      <c r="P5" s="49"/>
      <c r="Q5" s="49"/>
      <c r="R5" s="80" t="s">
        <v>23</v>
      </c>
      <c r="S5" s="8"/>
      <c r="T5" s="163"/>
      <c r="U5" s="8"/>
      <c r="V5" s="8"/>
      <c r="W5" s="8"/>
      <c r="X5" s="8"/>
      <c r="Y5" s="8"/>
      <c r="Z5" s="8"/>
    </row>
    <row r="6" spans="1:26" s="25" customFormat="1" ht="15" x14ac:dyDescent="0.2">
      <c r="A6" s="400" t="s">
        <v>158</v>
      </c>
      <c r="B6" s="398" t="s">
        <v>335</v>
      </c>
      <c r="C6" s="403"/>
      <c r="D6" s="403"/>
      <c r="E6" s="403"/>
      <c r="F6" s="403"/>
      <c r="G6" s="403"/>
      <c r="H6" s="404"/>
      <c r="I6" s="404"/>
      <c r="J6" s="404"/>
      <c r="K6" s="404"/>
      <c r="L6" s="404"/>
      <c r="M6" s="404"/>
      <c r="N6" s="404"/>
      <c r="O6" s="405"/>
      <c r="P6" s="395" t="s">
        <v>21</v>
      </c>
      <c r="Q6" s="396"/>
      <c r="R6" s="80" t="s">
        <v>23</v>
      </c>
    </row>
    <row r="7" spans="1:26" s="25" customFormat="1" ht="43.5" customHeight="1" x14ac:dyDescent="0.2">
      <c r="A7" s="401"/>
      <c r="B7" s="398" t="s">
        <v>304</v>
      </c>
      <c r="C7" s="399"/>
      <c r="D7" s="398" t="s">
        <v>293</v>
      </c>
      <c r="E7" s="399"/>
      <c r="F7" s="398" t="s">
        <v>295</v>
      </c>
      <c r="G7" s="399"/>
      <c r="H7" s="398" t="s">
        <v>159</v>
      </c>
      <c r="I7" s="399"/>
      <c r="J7" s="398" t="s">
        <v>160</v>
      </c>
      <c r="K7" s="399"/>
      <c r="L7" s="398" t="s">
        <v>52</v>
      </c>
      <c r="M7" s="399"/>
      <c r="N7" s="398" t="s">
        <v>336</v>
      </c>
      <c r="O7" s="405"/>
      <c r="P7" s="397"/>
      <c r="Q7" s="345"/>
      <c r="R7" s="80" t="s">
        <v>23</v>
      </c>
    </row>
    <row r="8" spans="1:26" s="25" customFormat="1" ht="29.25" customHeight="1" x14ac:dyDescent="0.2">
      <c r="A8" s="402"/>
      <c r="B8" s="23" t="s">
        <v>4</v>
      </c>
      <c r="C8" s="23" t="s">
        <v>5</v>
      </c>
      <c r="D8" s="23" t="s">
        <v>4</v>
      </c>
      <c r="E8" s="23" t="s">
        <v>5</v>
      </c>
      <c r="F8" s="23" t="s">
        <v>4</v>
      </c>
      <c r="G8" s="23" t="s">
        <v>5</v>
      </c>
      <c r="H8" s="23" t="s">
        <v>4</v>
      </c>
      <c r="I8" s="23" t="s">
        <v>5</v>
      </c>
      <c r="J8" s="23" t="s">
        <v>4</v>
      </c>
      <c r="K8" s="23" t="s">
        <v>5</v>
      </c>
      <c r="L8" s="23" t="s">
        <v>4</v>
      </c>
      <c r="M8" s="23" t="s">
        <v>5</v>
      </c>
      <c r="N8" s="23"/>
      <c r="O8" s="23"/>
      <c r="P8" s="23" t="s">
        <v>4</v>
      </c>
      <c r="Q8" s="23" t="s">
        <v>5</v>
      </c>
      <c r="R8" s="80" t="s">
        <v>23</v>
      </c>
      <c r="T8" s="173" t="s">
        <v>238</v>
      </c>
    </row>
    <row r="9" spans="1:26" s="25" customFormat="1" x14ac:dyDescent="0.2">
      <c r="A9" s="302" t="s">
        <v>303</v>
      </c>
      <c r="B9" s="212">
        <v>30</v>
      </c>
      <c r="C9" s="212">
        <v>4365</v>
      </c>
      <c r="D9" s="212">
        <v>0</v>
      </c>
      <c r="E9" s="212">
        <v>0</v>
      </c>
      <c r="F9" s="212">
        <v>0</v>
      </c>
      <c r="G9" s="212">
        <v>0</v>
      </c>
      <c r="H9" s="212">
        <v>0</v>
      </c>
      <c r="I9" s="212">
        <v>0</v>
      </c>
      <c r="J9" s="212">
        <v>0</v>
      </c>
      <c r="K9" s="212">
        <v>0</v>
      </c>
      <c r="L9" s="212">
        <v>0</v>
      </c>
      <c r="M9" s="212">
        <v>0</v>
      </c>
      <c r="N9" s="212">
        <v>0</v>
      </c>
      <c r="O9" s="212">
        <v>0</v>
      </c>
      <c r="P9" s="212">
        <f t="shared" ref="P9:P23" si="0">+B9+D9+F9+H9+J9+L9+N9</f>
        <v>30</v>
      </c>
      <c r="Q9" s="212">
        <f t="shared" ref="Q9:Q23" si="1">+C9+E9+G9+I9+K9+M9+O9</f>
        <v>4365</v>
      </c>
      <c r="R9" s="80" t="s">
        <v>23</v>
      </c>
      <c r="T9" s="175" t="s">
        <v>239</v>
      </c>
    </row>
    <row r="10" spans="1:26" s="25" customFormat="1" x14ac:dyDescent="0.2">
      <c r="A10" s="106" t="s">
        <v>162</v>
      </c>
      <c r="B10" s="221">
        <v>0</v>
      </c>
      <c r="C10" s="221">
        <v>0</v>
      </c>
      <c r="D10" s="221">
        <v>0</v>
      </c>
      <c r="E10" s="221">
        <v>0</v>
      </c>
      <c r="F10" s="221">
        <v>0</v>
      </c>
      <c r="G10" s="221">
        <v>0</v>
      </c>
      <c r="H10" s="221">
        <v>0</v>
      </c>
      <c r="I10" s="221">
        <v>0</v>
      </c>
      <c r="J10" s="221">
        <v>0</v>
      </c>
      <c r="K10" s="221">
        <v>0</v>
      </c>
      <c r="L10" s="221">
        <v>0</v>
      </c>
      <c r="M10" s="221">
        <v>0</v>
      </c>
      <c r="N10" s="221">
        <v>0</v>
      </c>
      <c r="O10" s="221">
        <v>0</v>
      </c>
      <c r="P10" s="221">
        <f t="shared" si="0"/>
        <v>0</v>
      </c>
      <c r="Q10" s="221">
        <f t="shared" si="1"/>
        <v>0</v>
      </c>
      <c r="R10" s="80" t="s">
        <v>23</v>
      </c>
      <c r="T10" s="32"/>
    </row>
    <row r="11" spans="1:26" s="25" customFormat="1" x14ac:dyDescent="0.2">
      <c r="A11" s="106" t="s">
        <v>163</v>
      </c>
      <c r="B11" s="221">
        <v>0</v>
      </c>
      <c r="C11" s="221">
        <v>0</v>
      </c>
      <c r="D11" s="221">
        <v>0</v>
      </c>
      <c r="E11" s="221">
        <v>0</v>
      </c>
      <c r="F11" s="221">
        <v>0</v>
      </c>
      <c r="G11" s="221">
        <v>0</v>
      </c>
      <c r="H11" s="221">
        <v>0</v>
      </c>
      <c r="I11" s="221">
        <v>0</v>
      </c>
      <c r="J11" s="221">
        <v>0</v>
      </c>
      <c r="K11" s="221">
        <v>0</v>
      </c>
      <c r="L11" s="221">
        <v>0</v>
      </c>
      <c r="M11" s="221">
        <v>0</v>
      </c>
      <c r="N11" s="221">
        <v>1</v>
      </c>
      <c r="O11" s="221">
        <v>123</v>
      </c>
      <c r="P11" s="221">
        <f t="shared" si="0"/>
        <v>1</v>
      </c>
      <c r="Q11" s="221">
        <f t="shared" si="1"/>
        <v>123</v>
      </c>
      <c r="R11" s="80" t="s">
        <v>23</v>
      </c>
    </row>
    <row r="12" spans="1:26" s="25" customFormat="1" x14ac:dyDescent="0.2">
      <c r="A12" s="106" t="s">
        <v>164</v>
      </c>
      <c r="B12" s="221">
        <v>15</v>
      </c>
      <c r="C12" s="221">
        <v>1342</v>
      </c>
      <c r="D12" s="221">
        <v>0</v>
      </c>
      <c r="E12" s="221">
        <v>0</v>
      </c>
      <c r="F12" s="221">
        <v>0</v>
      </c>
      <c r="G12" s="221">
        <v>0</v>
      </c>
      <c r="H12" s="221">
        <v>0</v>
      </c>
      <c r="I12" s="221">
        <v>0</v>
      </c>
      <c r="J12" s="221">
        <v>0</v>
      </c>
      <c r="K12" s="221">
        <v>0</v>
      </c>
      <c r="L12" s="221">
        <v>0</v>
      </c>
      <c r="M12" s="221">
        <v>0</v>
      </c>
      <c r="N12" s="221">
        <v>3</v>
      </c>
      <c r="O12" s="221">
        <v>360</v>
      </c>
      <c r="P12" s="221">
        <f t="shared" si="0"/>
        <v>18</v>
      </c>
      <c r="Q12" s="221">
        <f t="shared" si="1"/>
        <v>1702</v>
      </c>
      <c r="R12" s="80" t="s">
        <v>23</v>
      </c>
      <c r="T12" s="175" t="s">
        <v>240</v>
      </c>
    </row>
    <row r="13" spans="1:26" s="25" customFormat="1" x14ac:dyDescent="0.2">
      <c r="A13" s="106" t="s">
        <v>165</v>
      </c>
      <c r="B13" s="221">
        <v>0</v>
      </c>
      <c r="C13" s="221">
        <v>0</v>
      </c>
      <c r="D13" s="221">
        <v>0</v>
      </c>
      <c r="E13" s="221">
        <v>0</v>
      </c>
      <c r="F13" s="221">
        <v>0</v>
      </c>
      <c r="G13" s="221">
        <v>0</v>
      </c>
      <c r="H13" s="221">
        <v>0</v>
      </c>
      <c r="I13" s="221">
        <v>0</v>
      </c>
      <c r="J13" s="221">
        <v>0</v>
      </c>
      <c r="K13" s="221">
        <v>0</v>
      </c>
      <c r="L13" s="221">
        <v>0</v>
      </c>
      <c r="M13" s="221">
        <v>0</v>
      </c>
      <c r="N13" s="221">
        <v>1</v>
      </c>
      <c r="O13" s="221">
        <v>77</v>
      </c>
      <c r="P13" s="221">
        <f t="shared" si="0"/>
        <v>1</v>
      </c>
      <c r="Q13" s="221">
        <f t="shared" si="1"/>
        <v>77</v>
      </c>
      <c r="R13" s="80" t="s">
        <v>23</v>
      </c>
      <c r="T13" s="175" t="s">
        <v>241</v>
      </c>
    </row>
    <row r="14" spans="1:26" s="25" customFormat="1" x14ac:dyDescent="0.2">
      <c r="A14" s="106" t="s">
        <v>166</v>
      </c>
      <c r="B14" s="221">
        <v>30</v>
      </c>
      <c r="C14" s="221">
        <v>1883</v>
      </c>
      <c r="D14" s="221">
        <v>0</v>
      </c>
      <c r="E14" s="221">
        <v>0</v>
      </c>
      <c r="F14" s="221">
        <v>0</v>
      </c>
      <c r="G14" s="221">
        <v>0</v>
      </c>
      <c r="H14" s="221">
        <v>0</v>
      </c>
      <c r="I14" s="221">
        <v>0</v>
      </c>
      <c r="J14" s="221">
        <v>0</v>
      </c>
      <c r="K14" s="221">
        <v>0</v>
      </c>
      <c r="L14" s="221">
        <v>0</v>
      </c>
      <c r="M14" s="221">
        <v>0</v>
      </c>
      <c r="N14" s="221">
        <v>0</v>
      </c>
      <c r="O14" s="221">
        <v>0</v>
      </c>
      <c r="P14" s="221">
        <f t="shared" si="0"/>
        <v>30</v>
      </c>
      <c r="Q14" s="221">
        <f t="shared" si="1"/>
        <v>1883</v>
      </c>
      <c r="R14" s="80" t="s">
        <v>23</v>
      </c>
      <c r="T14" s="32"/>
    </row>
    <row r="15" spans="1:26" s="25" customFormat="1" x14ac:dyDescent="0.2">
      <c r="A15" s="106" t="s">
        <v>167</v>
      </c>
      <c r="B15" s="221">
        <v>0</v>
      </c>
      <c r="C15" s="221">
        <v>0</v>
      </c>
      <c r="D15" s="221">
        <v>0</v>
      </c>
      <c r="E15" s="221">
        <v>0</v>
      </c>
      <c r="F15" s="221">
        <v>0</v>
      </c>
      <c r="G15" s="221">
        <v>0</v>
      </c>
      <c r="H15" s="221">
        <v>0</v>
      </c>
      <c r="I15" s="221">
        <v>0</v>
      </c>
      <c r="J15" s="221">
        <v>0</v>
      </c>
      <c r="K15" s="221">
        <v>0</v>
      </c>
      <c r="L15" s="221">
        <v>0</v>
      </c>
      <c r="M15" s="221">
        <v>0</v>
      </c>
      <c r="N15" s="221">
        <v>0</v>
      </c>
      <c r="O15" s="221">
        <v>0</v>
      </c>
      <c r="P15" s="221">
        <f t="shared" si="0"/>
        <v>0</v>
      </c>
      <c r="Q15" s="221">
        <f t="shared" si="1"/>
        <v>0</v>
      </c>
      <c r="R15" s="80" t="s">
        <v>23</v>
      </c>
      <c r="T15" s="32"/>
    </row>
    <row r="16" spans="1:26" s="25" customFormat="1" x14ac:dyDescent="0.2">
      <c r="A16" s="106" t="s">
        <v>168</v>
      </c>
      <c r="B16" s="221">
        <v>45</v>
      </c>
      <c r="C16" s="221">
        <v>2335</v>
      </c>
      <c r="D16" s="221">
        <v>0</v>
      </c>
      <c r="E16" s="221">
        <v>0</v>
      </c>
      <c r="F16" s="221">
        <v>0</v>
      </c>
      <c r="G16" s="221">
        <v>0</v>
      </c>
      <c r="H16" s="221">
        <v>0</v>
      </c>
      <c r="I16" s="221">
        <v>0</v>
      </c>
      <c r="J16" s="221">
        <v>0</v>
      </c>
      <c r="K16" s="221">
        <v>0</v>
      </c>
      <c r="L16" s="221">
        <v>0</v>
      </c>
      <c r="M16" s="221">
        <v>0</v>
      </c>
      <c r="N16" s="221">
        <v>0</v>
      </c>
      <c r="O16" s="221">
        <v>0</v>
      </c>
      <c r="P16" s="221">
        <f t="shared" si="0"/>
        <v>45</v>
      </c>
      <c r="Q16" s="221">
        <f t="shared" si="1"/>
        <v>2335</v>
      </c>
      <c r="R16" s="80" t="s">
        <v>23</v>
      </c>
      <c r="T16" s="32"/>
    </row>
    <row r="17" spans="1:20" s="25" customFormat="1" x14ac:dyDescent="0.2">
      <c r="A17" s="106" t="s">
        <v>169</v>
      </c>
      <c r="B17" s="221">
        <v>0</v>
      </c>
      <c r="C17" s="221">
        <v>0</v>
      </c>
      <c r="D17" s="221">
        <v>0</v>
      </c>
      <c r="E17" s="221">
        <v>0</v>
      </c>
      <c r="F17" s="221">
        <v>0</v>
      </c>
      <c r="G17" s="221">
        <v>0</v>
      </c>
      <c r="H17" s="221">
        <v>0</v>
      </c>
      <c r="I17" s="221">
        <v>0</v>
      </c>
      <c r="J17" s="221">
        <v>0</v>
      </c>
      <c r="K17" s="221">
        <v>0</v>
      </c>
      <c r="L17" s="221">
        <v>0</v>
      </c>
      <c r="M17" s="221">
        <v>0</v>
      </c>
      <c r="N17" s="221">
        <v>0</v>
      </c>
      <c r="O17" s="221">
        <v>0</v>
      </c>
      <c r="P17" s="221">
        <f t="shared" si="0"/>
        <v>0</v>
      </c>
      <c r="Q17" s="221">
        <f t="shared" si="1"/>
        <v>0</v>
      </c>
      <c r="R17" s="80" t="s">
        <v>23</v>
      </c>
      <c r="T17" s="32"/>
    </row>
    <row r="18" spans="1:20" s="25" customFormat="1" x14ac:dyDescent="0.2">
      <c r="A18" s="106" t="s">
        <v>170</v>
      </c>
      <c r="B18" s="221">
        <v>60</v>
      </c>
      <c r="C18" s="221">
        <v>2545</v>
      </c>
      <c r="D18" s="221">
        <v>0</v>
      </c>
      <c r="E18" s="221">
        <v>0</v>
      </c>
      <c r="F18" s="221">
        <v>0</v>
      </c>
      <c r="G18" s="221">
        <v>0</v>
      </c>
      <c r="H18" s="221">
        <v>0</v>
      </c>
      <c r="I18" s="221">
        <v>0</v>
      </c>
      <c r="J18" s="221">
        <v>0</v>
      </c>
      <c r="K18" s="221">
        <v>0</v>
      </c>
      <c r="L18" s="221">
        <v>0</v>
      </c>
      <c r="M18" s="221">
        <v>0</v>
      </c>
      <c r="N18" s="221">
        <v>2</v>
      </c>
      <c r="O18" s="221">
        <v>88</v>
      </c>
      <c r="P18" s="221">
        <f t="shared" si="0"/>
        <v>62</v>
      </c>
      <c r="Q18" s="221">
        <f t="shared" si="1"/>
        <v>2633</v>
      </c>
      <c r="R18" s="80" t="s">
        <v>23</v>
      </c>
    </row>
    <row r="19" spans="1:20" s="25" customFormat="1" x14ac:dyDescent="0.2">
      <c r="A19" s="106" t="s">
        <v>171</v>
      </c>
      <c r="B19" s="221">
        <v>0</v>
      </c>
      <c r="C19" s="221">
        <v>0</v>
      </c>
      <c r="D19" s="221">
        <v>0</v>
      </c>
      <c r="E19" s="221">
        <v>0</v>
      </c>
      <c r="F19" s="221">
        <v>0</v>
      </c>
      <c r="G19" s="221">
        <v>0</v>
      </c>
      <c r="H19" s="221">
        <v>0</v>
      </c>
      <c r="I19" s="221">
        <v>0</v>
      </c>
      <c r="J19" s="221">
        <v>0</v>
      </c>
      <c r="K19" s="221">
        <v>0</v>
      </c>
      <c r="L19" s="221">
        <v>0</v>
      </c>
      <c r="M19" s="221">
        <v>0</v>
      </c>
      <c r="N19" s="221">
        <v>0</v>
      </c>
      <c r="O19" s="221">
        <v>0</v>
      </c>
      <c r="P19" s="221">
        <f t="shared" si="0"/>
        <v>0</v>
      </c>
      <c r="Q19" s="221">
        <f t="shared" si="1"/>
        <v>0</v>
      </c>
      <c r="R19" s="80" t="s">
        <v>23</v>
      </c>
    </row>
    <row r="20" spans="1:20" s="25" customFormat="1" x14ac:dyDescent="0.2">
      <c r="A20" s="303" t="s">
        <v>172</v>
      </c>
      <c r="B20" s="221">
        <v>0</v>
      </c>
      <c r="C20" s="221">
        <v>0</v>
      </c>
      <c r="D20" s="221">
        <v>0</v>
      </c>
      <c r="E20" s="221">
        <v>0</v>
      </c>
      <c r="F20" s="221">
        <v>0</v>
      </c>
      <c r="G20" s="221">
        <v>0</v>
      </c>
      <c r="H20" s="221">
        <v>0</v>
      </c>
      <c r="I20" s="221">
        <v>0</v>
      </c>
      <c r="J20" s="221">
        <v>0</v>
      </c>
      <c r="K20" s="221">
        <v>0</v>
      </c>
      <c r="L20" s="221">
        <v>0</v>
      </c>
      <c r="M20" s="221">
        <v>0</v>
      </c>
      <c r="N20" s="221">
        <v>0</v>
      </c>
      <c r="O20" s="221">
        <v>0</v>
      </c>
      <c r="P20" s="221">
        <f t="shared" ref="P20" si="2">+B20+D20+F20+H20+J20+L20+N20</f>
        <v>0</v>
      </c>
      <c r="Q20" s="221">
        <f t="shared" ref="Q20" si="3">+C20+E20+G20+I20+K20+M20+O20</f>
        <v>0</v>
      </c>
      <c r="R20" s="80" t="s">
        <v>23</v>
      </c>
    </row>
    <row r="21" spans="1:20" s="25" customFormat="1" x14ac:dyDescent="0.2">
      <c r="A21" s="421" t="s">
        <v>306</v>
      </c>
      <c r="B21" s="214">
        <v>31</v>
      </c>
      <c r="C21" s="214">
        <v>2150</v>
      </c>
      <c r="D21" s="214">
        <v>0</v>
      </c>
      <c r="E21" s="214">
        <v>0</v>
      </c>
      <c r="F21" s="214">
        <v>0</v>
      </c>
      <c r="G21" s="214">
        <v>0</v>
      </c>
      <c r="H21" s="214">
        <v>0</v>
      </c>
      <c r="I21" s="214">
        <v>0</v>
      </c>
      <c r="J21" s="214">
        <v>0</v>
      </c>
      <c r="K21" s="214">
        <v>0</v>
      </c>
      <c r="L21" s="214">
        <v>0</v>
      </c>
      <c r="M21" s="214">
        <v>0</v>
      </c>
      <c r="N21" s="214">
        <v>0</v>
      </c>
      <c r="O21" s="214">
        <v>0</v>
      </c>
      <c r="P21" s="214">
        <f t="shared" si="0"/>
        <v>31</v>
      </c>
      <c r="Q21" s="214">
        <f t="shared" si="1"/>
        <v>2150</v>
      </c>
      <c r="R21" s="80" t="s">
        <v>23</v>
      </c>
    </row>
    <row r="22" spans="1:20" s="25" customFormat="1" x14ac:dyDescent="0.2">
      <c r="A22" s="105" t="s">
        <v>173</v>
      </c>
      <c r="B22" s="212">
        <f>SUM(B9:B21)</f>
        <v>211</v>
      </c>
      <c r="C22" s="212">
        <f>SUM(C9:C21)</f>
        <v>14620</v>
      </c>
      <c r="D22" s="212">
        <f>SUM(D9:D21)</f>
        <v>0</v>
      </c>
      <c r="E22" s="212">
        <f>SUM(E9:E21)</f>
        <v>0</v>
      </c>
      <c r="F22" s="212">
        <f>SUM(F9:F21)</f>
        <v>0</v>
      </c>
      <c r="G22" s="212">
        <f t="shared" ref="G22" si="4">SUM(G9:G21)</f>
        <v>0</v>
      </c>
      <c r="H22" s="212">
        <f>SUM(H9:H21)</f>
        <v>0</v>
      </c>
      <c r="I22" s="212">
        <f t="shared" ref="I22" si="5">SUM(I9:I21)</f>
        <v>0</v>
      </c>
      <c r="J22" s="212">
        <f>SUM(J9:J21)</f>
        <v>0</v>
      </c>
      <c r="K22" s="212">
        <f t="shared" ref="K22" si="6">SUM(K9:K21)</f>
        <v>0</v>
      </c>
      <c r="L22" s="212">
        <f>SUM(L9:L21)</f>
        <v>0</v>
      </c>
      <c r="M22" s="212">
        <f t="shared" ref="M22" si="7">SUM(M9:M21)</f>
        <v>0</v>
      </c>
      <c r="N22" s="212">
        <f>SUM(N9:N21)</f>
        <v>7</v>
      </c>
      <c r="O22" s="212">
        <f>SUM(O9:O21)</f>
        <v>648</v>
      </c>
      <c r="P22" s="212">
        <f t="shared" si="0"/>
        <v>218</v>
      </c>
      <c r="Q22" s="212">
        <f t="shared" si="1"/>
        <v>15268</v>
      </c>
      <c r="R22" s="80" t="s">
        <v>23</v>
      </c>
      <c r="T22" s="32"/>
    </row>
    <row r="23" spans="1:20" s="25" customFormat="1" x14ac:dyDescent="0.2">
      <c r="A23" s="108" t="s">
        <v>174</v>
      </c>
      <c r="B23" s="221">
        <f>-B22*0.5</f>
        <v>-105.5</v>
      </c>
      <c r="C23" s="221">
        <f t="shared" ref="C23:L23" si="8">-C22*0.5</f>
        <v>-7310</v>
      </c>
      <c r="D23" s="221">
        <f t="shared" si="8"/>
        <v>0</v>
      </c>
      <c r="E23" s="221">
        <f t="shared" si="8"/>
        <v>0</v>
      </c>
      <c r="F23" s="221">
        <f t="shared" si="8"/>
        <v>0</v>
      </c>
      <c r="G23" s="221">
        <f t="shared" si="8"/>
        <v>0</v>
      </c>
      <c r="H23" s="221">
        <f t="shared" si="8"/>
        <v>0</v>
      </c>
      <c r="I23" s="221">
        <f t="shared" si="8"/>
        <v>0</v>
      </c>
      <c r="J23" s="221">
        <f t="shared" si="8"/>
        <v>0</v>
      </c>
      <c r="K23" s="221">
        <f t="shared" si="8"/>
        <v>0</v>
      </c>
      <c r="L23" s="221">
        <f t="shared" si="8"/>
        <v>0</v>
      </c>
      <c r="M23" s="221"/>
      <c r="N23" s="221">
        <f>-N22*0.5</f>
        <v>-3.5</v>
      </c>
      <c r="O23" s="221">
        <f t="shared" ref="O23" si="9">-O22*0.5</f>
        <v>-324</v>
      </c>
      <c r="P23" s="221">
        <f t="shared" si="0"/>
        <v>-109</v>
      </c>
      <c r="Q23" s="221">
        <f t="shared" si="1"/>
        <v>-7634</v>
      </c>
      <c r="R23" s="80" t="s">
        <v>23</v>
      </c>
      <c r="T23" s="175" t="s">
        <v>242</v>
      </c>
    </row>
    <row r="24" spans="1:20" s="25" customFormat="1" x14ac:dyDescent="0.2">
      <c r="A24" s="106" t="s">
        <v>213</v>
      </c>
      <c r="B24" s="221">
        <v>0</v>
      </c>
      <c r="C24" s="221">
        <v>0</v>
      </c>
      <c r="D24" s="221">
        <v>0</v>
      </c>
      <c r="E24" s="221">
        <v>0</v>
      </c>
      <c r="F24" s="221">
        <v>0</v>
      </c>
      <c r="G24" s="221">
        <v>0</v>
      </c>
      <c r="H24" s="221"/>
      <c r="I24" s="221">
        <v>0</v>
      </c>
      <c r="J24" s="221"/>
      <c r="K24" s="221">
        <v>0</v>
      </c>
      <c r="L24" s="221"/>
      <c r="M24" s="221">
        <v>0</v>
      </c>
      <c r="N24" s="221">
        <v>0</v>
      </c>
      <c r="O24" s="221">
        <v>0</v>
      </c>
      <c r="P24" s="221"/>
      <c r="Q24" s="221">
        <f t="shared" ref="Q24" si="10">+C24+E24+G24+I24+K24+M24</f>
        <v>0</v>
      </c>
      <c r="R24" s="80" t="s">
        <v>23</v>
      </c>
      <c r="T24" s="175" t="s">
        <v>243</v>
      </c>
    </row>
    <row r="25" spans="1:20" x14ac:dyDescent="0.2">
      <c r="A25" s="107" t="s">
        <v>175</v>
      </c>
      <c r="B25" s="214">
        <f>SUM(B22:B24)</f>
        <v>105.5</v>
      </c>
      <c r="C25" s="214">
        <f t="shared" ref="C25:M25" si="11">SUM(C22:C24)</f>
        <v>7310</v>
      </c>
      <c r="D25" s="214">
        <f t="shared" si="11"/>
        <v>0</v>
      </c>
      <c r="E25" s="214">
        <f t="shared" si="11"/>
        <v>0</v>
      </c>
      <c r="F25" s="214">
        <f t="shared" si="11"/>
        <v>0</v>
      </c>
      <c r="G25" s="214">
        <f t="shared" si="11"/>
        <v>0</v>
      </c>
      <c r="H25" s="214">
        <f t="shared" si="11"/>
        <v>0</v>
      </c>
      <c r="I25" s="214">
        <f t="shared" si="11"/>
        <v>0</v>
      </c>
      <c r="J25" s="214">
        <f t="shared" si="11"/>
        <v>0</v>
      </c>
      <c r="K25" s="214">
        <f t="shared" si="11"/>
        <v>0</v>
      </c>
      <c r="L25" s="214">
        <f t="shared" si="11"/>
        <v>0</v>
      </c>
      <c r="M25" s="214">
        <f t="shared" si="11"/>
        <v>0</v>
      </c>
      <c r="N25" s="214">
        <f>SUM(N22:N24)</f>
        <v>3.5</v>
      </c>
      <c r="O25" s="214">
        <f t="shared" ref="O25" si="12">SUM(O22:O24)</f>
        <v>324</v>
      </c>
      <c r="P25" s="214">
        <f>+B25+D25+F25+H25+J25+L25+N25</f>
        <v>109</v>
      </c>
      <c r="Q25" s="214">
        <f>+C25+E25+G25+I25+K25+M25+O25</f>
        <v>7634</v>
      </c>
      <c r="R25" s="80" t="s">
        <v>23</v>
      </c>
    </row>
    <row r="26" spans="1:20" x14ac:dyDescent="0.2">
      <c r="A26" s="303" t="s">
        <v>132</v>
      </c>
      <c r="B26" s="221"/>
      <c r="C26" s="221">
        <v>2155</v>
      </c>
      <c r="D26" s="221"/>
      <c r="E26" s="221">
        <v>0</v>
      </c>
      <c r="F26" s="221"/>
      <c r="G26" s="221">
        <v>0</v>
      </c>
      <c r="H26" s="221"/>
      <c r="I26" s="221">
        <v>0</v>
      </c>
      <c r="J26" s="221"/>
      <c r="K26" s="221">
        <v>0</v>
      </c>
      <c r="L26" s="221"/>
      <c r="M26" s="221">
        <v>0</v>
      </c>
      <c r="N26" s="221"/>
      <c r="O26" s="290">
        <v>158</v>
      </c>
      <c r="P26" s="221"/>
      <c r="Q26" s="221">
        <f>+C26+E26+G26+I26+K26+M26+O26</f>
        <v>2313</v>
      </c>
      <c r="R26" s="80" t="s">
        <v>23</v>
      </c>
    </row>
    <row r="27" spans="1:20" x14ac:dyDescent="0.2">
      <c r="A27" s="106" t="s">
        <v>134</v>
      </c>
      <c r="B27" s="221"/>
      <c r="C27" s="221">
        <v>237</v>
      </c>
      <c r="D27" s="221"/>
      <c r="E27" s="221">
        <v>0</v>
      </c>
      <c r="F27" s="221"/>
      <c r="G27" s="221">
        <v>0</v>
      </c>
      <c r="H27" s="221"/>
      <c r="I27" s="221">
        <v>0</v>
      </c>
      <c r="J27" s="221"/>
      <c r="K27" s="221">
        <v>0</v>
      </c>
      <c r="L27" s="221"/>
      <c r="M27" s="221">
        <v>0</v>
      </c>
      <c r="N27" s="221"/>
      <c r="O27" s="290">
        <v>0</v>
      </c>
      <c r="P27" s="221"/>
      <c r="Q27" s="221">
        <f t="shared" ref="Q27:Q39" si="13">+C27+E27+G27+I27+K27+M27+O27</f>
        <v>237</v>
      </c>
      <c r="R27" s="80" t="s">
        <v>23</v>
      </c>
    </row>
    <row r="28" spans="1:20" x14ac:dyDescent="0.2">
      <c r="A28" s="176" t="s">
        <v>214</v>
      </c>
      <c r="B28" s="221"/>
      <c r="C28" s="221">
        <v>124</v>
      </c>
      <c r="D28" s="221"/>
      <c r="E28" s="221">
        <v>0</v>
      </c>
      <c r="F28" s="221"/>
      <c r="G28" s="221">
        <v>0</v>
      </c>
      <c r="H28" s="221"/>
      <c r="I28" s="221">
        <v>0</v>
      </c>
      <c r="J28" s="221"/>
      <c r="K28" s="221">
        <v>0</v>
      </c>
      <c r="L28" s="221"/>
      <c r="M28" s="221">
        <v>0</v>
      </c>
      <c r="N28" s="221"/>
      <c r="O28" s="290">
        <v>4</v>
      </c>
      <c r="P28" s="221"/>
      <c r="Q28" s="221">
        <f t="shared" si="13"/>
        <v>128</v>
      </c>
      <c r="R28" s="80" t="s">
        <v>23</v>
      </c>
    </row>
    <row r="29" spans="1:20" x14ac:dyDescent="0.2">
      <c r="A29" s="106" t="s">
        <v>135</v>
      </c>
      <c r="B29" s="221"/>
      <c r="C29" s="221">
        <v>0</v>
      </c>
      <c r="D29" s="221"/>
      <c r="E29" s="221">
        <v>0</v>
      </c>
      <c r="F29" s="221"/>
      <c r="G29" s="221">
        <v>0</v>
      </c>
      <c r="H29" s="221"/>
      <c r="I29" s="221">
        <v>0</v>
      </c>
      <c r="J29" s="221"/>
      <c r="K29" s="221">
        <v>0</v>
      </c>
      <c r="L29" s="221"/>
      <c r="M29" s="221">
        <v>0</v>
      </c>
      <c r="N29" s="221"/>
      <c r="O29" s="290">
        <v>0</v>
      </c>
      <c r="P29" s="221"/>
      <c r="Q29" s="221">
        <f t="shared" si="13"/>
        <v>0</v>
      </c>
      <c r="R29" s="80" t="s">
        <v>23</v>
      </c>
    </row>
    <row r="30" spans="1:20" x14ac:dyDescent="0.2">
      <c r="A30" s="106" t="s">
        <v>137</v>
      </c>
      <c r="B30" s="221"/>
      <c r="C30" s="221">
        <v>511</v>
      </c>
      <c r="D30" s="221"/>
      <c r="E30" s="221">
        <v>0</v>
      </c>
      <c r="F30" s="221"/>
      <c r="G30" s="221">
        <v>0</v>
      </c>
      <c r="H30" s="221"/>
      <c r="I30" s="221">
        <v>0</v>
      </c>
      <c r="J30" s="221"/>
      <c r="K30" s="221">
        <v>0</v>
      </c>
      <c r="L30" s="221"/>
      <c r="M30" s="221">
        <v>0</v>
      </c>
      <c r="N30" s="221"/>
      <c r="O30" s="290">
        <v>46</v>
      </c>
      <c r="P30" s="221"/>
      <c r="Q30" s="221">
        <f t="shared" si="13"/>
        <v>557</v>
      </c>
      <c r="R30" s="80" t="s">
        <v>23</v>
      </c>
    </row>
    <row r="31" spans="1:20" x14ac:dyDescent="0.2">
      <c r="A31" s="106" t="s">
        <v>138</v>
      </c>
      <c r="B31" s="221"/>
      <c r="C31" s="221">
        <v>20</v>
      </c>
      <c r="D31" s="221"/>
      <c r="E31" s="221">
        <v>0</v>
      </c>
      <c r="F31" s="221"/>
      <c r="G31" s="221">
        <v>0</v>
      </c>
      <c r="H31" s="221"/>
      <c r="I31" s="221">
        <v>0</v>
      </c>
      <c r="J31" s="221"/>
      <c r="K31" s="221">
        <v>0</v>
      </c>
      <c r="L31" s="221"/>
      <c r="M31" s="221">
        <v>0</v>
      </c>
      <c r="N31" s="221"/>
      <c r="O31" s="290">
        <v>0</v>
      </c>
      <c r="P31" s="221"/>
      <c r="Q31" s="221">
        <f t="shared" si="13"/>
        <v>20</v>
      </c>
      <c r="R31" s="80" t="s">
        <v>23</v>
      </c>
    </row>
    <row r="32" spans="1:20" x14ac:dyDescent="0.2">
      <c r="A32" s="106" t="s">
        <v>139</v>
      </c>
      <c r="B32" s="221"/>
      <c r="C32" s="221">
        <v>0</v>
      </c>
      <c r="D32" s="221"/>
      <c r="E32" s="221">
        <v>0</v>
      </c>
      <c r="F32" s="221"/>
      <c r="G32" s="221">
        <v>0</v>
      </c>
      <c r="H32" s="221"/>
      <c r="I32" s="221">
        <v>0</v>
      </c>
      <c r="J32" s="221"/>
      <c r="K32" s="221">
        <v>0</v>
      </c>
      <c r="L32" s="221"/>
      <c r="M32" s="221">
        <v>0</v>
      </c>
      <c r="N32" s="221"/>
      <c r="O32" s="290">
        <v>0</v>
      </c>
      <c r="P32" s="221"/>
      <c r="Q32" s="221">
        <f t="shared" si="13"/>
        <v>0</v>
      </c>
      <c r="R32" s="80" t="s">
        <v>23</v>
      </c>
    </row>
    <row r="33" spans="1:18" x14ac:dyDescent="0.2">
      <c r="A33" s="106" t="s">
        <v>140</v>
      </c>
      <c r="B33" s="221"/>
      <c r="C33" s="221">
        <v>1757</v>
      </c>
      <c r="D33" s="221"/>
      <c r="E33" s="221">
        <v>4000</v>
      </c>
      <c r="F33" s="221"/>
      <c r="G33" s="221">
        <v>4000</v>
      </c>
      <c r="H33" s="221"/>
      <c r="I33" s="221">
        <v>0</v>
      </c>
      <c r="J33" s="221"/>
      <c r="K33" s="221">
        <v>0</v>
      </c>
      <c r="L33" s="221"/>
      <c r="M33" s="221">
        <v>0</v>
      </c>
      <c r="N33" s="221"/>
      <c r="O33" s="290">
        <v>110</v>
      </c>
      <c r="P33" s="221"/>
      <c r="Q33" s="221">
        <f t="shared" si="13"/>
        <v>9867</v>
      </c>
      <c r="R33" s="80" t="s">
        <v>23</v>
      </c>
    </row>
    <row r="34" spans="1:18" x14ac:dyDescent="0.2">
      <c r="A34" s="106" t="s">
        <v>141</v>
      </c>
      <c r="B34" s="221"/>
      <c r="C34" s="221">
        <v>944</v>
      </c>
      <c r="D34" s="221"/>
      <c r="E34" s="221">
        <v>0</v>
      </c>
      <c r="F34" s="221"/>
      <c r="G34" s="221">
        <v>0</v>
      </c>
      <c r="H34" s="221"/>
      <c r="I34" s="221">
        <v>0</v>
      </c>
      <c r="J34" s="221"/>
      <c r="K34" s="221">
        <v>0</v>
      </c>
      <c r="L34" s="221"/>
      <c r="M34" s="221">
        <v>0</v>
      </c>
      <c r="N34" s="221"/>
      <c r="O34" s="290">
        <v>73</v>
      </c>
      <c r="P34" s="221"/>
      <c r="Q34" s="221">
        <f t="shared" si="13"/>
        <v>1017</v>
      </c>
      <c r="R34" s="80" t="s">
        <v>23</v>
      </c>
    </row>
    <row r="35" spans="1:18" x14ac:dyDescent="0.2">
      <c r="A35" s="303" t="s">
        <v>143</v>
      </c>
      <c r="B35" s="221"/>
      <c r="C35" s="221">
        <v>0</v>
      </c>
      <c r="D35" s="221"/>
      <c r="E35" s="221">
        <v>0</v>
      </c>
      <c r="F35" s="221"/>
      <c r="G35" s="221">
        <v>0</v>
      </c>
      <c r="H35" s="221"/>
      <c r="I35" s="221"/>
      <c r="J35" s="221"/>
      <c r="K35" s="221"/>
      <c r="L35" s="221"/>
      <c r="M35" s="221"/>
      <c r="N35" s="221"/>
      <c r="O35" s="290">
        <v>0</v>
      </c>
      <c r="P35" s="221"/>
      <c r="Q35" s="221">
        <f t="shared" si="13"/>
        <v>0</v>
      </c>
      <c r="R35" s="80"/>
    </row>
    <row r="36" spans="1:18" x14ac:dyDescent="0.2">
      <c r="A36" s="303" t="s">
        <v>74</v>
      </c>
      <c r="B36" s="221"/>
      <c r="C36" s="221">
        <v>15</v>
      </c>
      <c r="D36" s="221"/>
      <c r="E36" s="221">
        <v>0</v>
      </c>
      <c r="F36" s="221"/>
      <c r="G36" s="221">
        <v>0</v>
      </c>
      <c r="H36" s="221"/>
      <c r="I36" s="221">
        <v>0</v>
      </c>
      <c r="J36" s="221"/>
      <c r="K36" s="221">
        <v>0</v>
      </c>
      <c r="L36" s="221"/>
      <c r="M36" s="221">
        <v>0</v>
      </c>
      <c r="N36" s="221"/>
      <c r="O36" s="290">
        <v>0</v>
      </c>
      <c r="P36" s="221"/>
      <c r="Q36" s="221">
        <f t="shared" si="13"/>
        <v>15</v>
      </c>
      <c r="R36" s="80" t="s">
        <v>23</v>
      </c>
    </row>
    <row r="37" spans="1:18" x14ac:dyDescent="0.2">
      <c r="A37" s="106" t="s">
        <v>144</v>
      </c>
      <c r="B37" s="221"/>
      <c r="C37" s="221">
        <v>1312</v>
      </c>
      <c r="D37" s="221"/>
      <c r="E37" s="221">
        <v>0</v>
      </c>
      <c r="F37" s="221"/>
      <c r="G37" s="221">
        <v>0</v>
      </c>
      <c r="H37" s="221"/>
      <c r="I37" s="221">
        <v>0</v>
      </c>
      <c r="J37" s="221"/>
      <c r="K37" s="221">
        <v>0</v>
      </c>
      <c r="L37" s="221"/>
      <c r="M37" s="221">
        <v>0</v>
      </c>
      <c r="N37" s="221"/>
      <c r="O37" s="290">
        <v>0</v>
      </c>
      <c r="P37" s="221"/>
      <c r="Q37" s="221">
        <f t="shared" si="13"/>
        <v>1312</v>
      </c>
      <c r="R37" s="80" t="s">
        <v>23</v>
      </c>
    </row>
    <row r="38" spans="1:18" x14ac:dyDescent="0.2">
      <c r="A38" s="106" t="s">
        <v>146</v>
      </c>
      <c r="B38" s="221"/>
      <c r="C38" s="221">
        <v>192</v>
      </c>
      <c r="D38" s="221"/>
      <c r="E38" s="221">
        <v>0</v>
      </c>
      <c r="F38" s="221"/>
      <c r="G38" s="221">
        <v>0</v>
      </c>
      <c r="H38" s="221"/>
      <c r="I38" s="221">
        <v>0</v>
      </c>
      <c r="J38" s="221"/>
      <c r="K38" s="221">
        <v>0</v>
      </c>
      <c r="L38" s="221"/>
      <c r="M38" s="221">
        <v>0</v>
      </c>
      <c r="N38" s="221"/>
      <c r="O38" s="327">
        <v>10</v>
      </c>
      <c r="P38" s="221"/>
      <c r="Q38" s="221">
        <f t="shared" si="13"/>
        <v>202</v>
      </c>
      <c r="R38" s="80" t="s">
        <v>23</v>
      </c>
    </row>
    <row r="39" spans="1:18" x14ac:dyDescent="0.2">
      <c r="A39" s="109" t="s">
        <v>147</v>
      </c>
      <c r="B39" s="222"/>
      <c r="C39" s="222">
        <v>2423</v>
      </c>
      <c r="D39" s="222"/>
      <c r="E39" s="222">
        <v>0</v>
      </c>
      <c r="F39" s="222"/>
      <c r="G39" s="222">
        <v>0</v>
      </c>
      <c r="H39" s="222"/>
      <c r="I39" s="222">
        <v>0</v>
      </c>
      <c r="J39" s="222"/>
      <c r="K39" s="222">
        <v>0</v>
      </c>
      <c r="L39" s="222"/>
      <c r="M39" s="222">
        <v>0</v>
      </c>
      <c r="N39" s="222"/>
      <c r="O39" s="222">
        <v>75</v>
      </c>
      <c r="P39" s="222"/>
      <c r="Q39" s="221">
        <f t="shared" si="13"/>
        <v>2498</v>
      </c>
      <c r="R39" s="80" t="s">
        <v>23</v>
      </c>
    </row>
    <row r="40" spans="1:18" ht="15" x14ac:dyDescent="0.25">
      <c r="A40" s="110" t="s">
        <v>212</v>
      </c>
      <c r="B40" s="197">
        <f>SUM(B25:B39)</f>
        <v>105.5</v>
      </c>
      <c r="C40" s="197">
        <f t="shared" ref="C40:O40" si="14">SUM(C25:C39)</f>
        <v>17000</v>
      </c>
      <c r="D40" s="197">
        <f t="shared" si="14"/>
        <v>0</v>
      </c>
      <c r="E40" s="197">
        <f t="shared" si="14"/>
        <v>4000</v>
      </c>
      <c r="F40" s="197">
        <f t="shared" si="14"/>
        <v>0</v>
      </c>
      <c r="G40" s="197">
        <f t="shared" si="14"/>
        <v>4000</v>
      </c>
      <c r="H40" s="197">
        <f t="shared" si="14"/>
        <v>0</v>
      </c>
      <c r="I40" s="197">
        <f t="shared" si="14"/>
        <v>0</v>
      </c>
      <c r="J40" s="197">
        <f t="shared" si="14"/>
        <v>0</v>
      </c>
      <c r="K40" s="197">
        <f t="shared" si="14"/>
        <v>0</v>
      </c>
      <c r="L40" s="197">
        <f t="shared" si="14"/>
        <v>0</v>
      </c>
      <c r="M40" s="197">
        <f t="shared" si="14"/>
        <v>0</v>
      </c>
      <c r="N40" s="197">
        <f t="shared" si="14"/>
        <v>3.5</v>
      </c>
      <c r="O40" s="197">
        <f t="shared" si="14"/>
        <v>800</v>
      </c>
      <c r="P40" s="197">
        <f t="shared" ref="P40:Q40" si="15">SUM(P25:P39)</f>
        <v>109</v>
      </c>
      <c r="Q40" s="197">
        <f t="shared" si="15"/>
        <v>25800</v>
      </c>
      <c r="R40" s="80" t="s">
        <v>23</v>
      </c>
    </row>
    <row r="41" spans="1:18" ht="12.75" customHeight="1" x14ac:dyDescent="0.2">
      <c r="A41" s="104"/>
      <c r="B41" s="104"/>
      <c r="C41" s="104"/>
      <c r="D41" s="104"/>
      <c r="E41" s="104"/>
      <c r="F41" s="104"/>
      <c r="G41" s="104"/>
      <c r="H41" s="104"/>
      <c r="I41" s="104"/>
      <c r="J41" s="104"/>
      <c r="K41" s="104"/>
      <c r="L41" s="104"/>
      <c r="M41" s="104"/>
      <c r="N41" s="104"/>
      <c r="O41" s="104"/>
      <c r="R41" s="80" t="s">
        <v>23</v>
      </c>
    </row>
    <row r="42" spans="1:18" ht="3" hidden="1" customHeight="1" x14ac:dyDescent="0.2">
      <c r="A42" s="400" t="s">
        <v>158</v>
      </c>
      <c r="B42" s="398" t="s">
        <v>36</v>
      </c>
      <c r="C42" s="403"/>
      <c r="D42" s="403"/>
      <c r="E42" s="403"/>
      <c r="F42" s="403"/>
      <c r="G42" s="403"/>
      <c r="H42" s="398" t="s">
        <v>37</v>
      </c>
      <c r="I42" s="403"/>
      <c r="J42" s="403"/>
      <c r="K42" s="403"/>
      <c r="L42" s="403"/>
      <c r="M42" s="399"/>
      <c r="N42" s="325"/>
      <c r="O42" s="325"/>
      <c r="P42" s="395" t="s">
        <v>21</v>
      </c>
      <c r="Q42" s="396"/>
      <c r="R42" s="80" t="s">
        <v>23</v>
      </c>
    </row>
    <row r="43" spans="1:18" ht="0.75" hidden="1" customHeight="1" x14ac:dyDescent="0.2">
      <c r="A43" s="401"/>
      <c r="B43" s="398" t="s">
        <v>159</v>
      </c>
      <c r="C43" s="399"/>
      <c r="D43" s="398" t="s">
        <v>160</v>
      </c>
      <c r="E43" s="399"/>
      <c r="F43" s="398" t="s">
        <v>52</v>
      </c>
      <c r="G43" s="399"/>
      <c r="H43" s="398" t="s">
        <v>159</v>
      </c>
      <c r="I43" s="399"/>
      <c r="J43" s="398" t="s">
        <v>160</v>
      </c>
      <c r="K43" s="399"/>
      <c r="L43" s="398" t="s">
        <v>52</v>
      </c>
      <c r="M43" s="399"/>
      <c r="N43" s="326"/>
      <c r="O43" s="326"/>
      <c r="P43" s="397"/>
      <c r="Q43" s="345"/>
      <c r="R43" s="80" t="s">
        <v>23</v>
      </c>
    </row>
    <row r="44" spans="1:18" ht="142.5" hidden="1" x14ac:dyDescent="0.2">
      <c r="A44" s="402"/>
      <c r="B44" s="23" t="s">
        <v>4</v>
      </c>
      <c r="C44" s="23" t="s">
        <v>5</v>
      </c>
      <c r="D44" s="23" t="s">
        <v>4</v>
      </c>
      <c r="E44" s="23" t="s">
        <v>5</v>
      </c>
      <c r="F44" s="23" t="s">
        <v>4</v>
      </c>
      <c r="G44" s="23" t="s">
        <v>5</v>
      </c>
      <c r="H44" s="23" t="s">
        <v>4</v>
      </c>
      <c r="I44" s="23" t="s">
        <v>5</v>
      </c>
      <c r="J44" s="23" t="s">
        <v>4</v>
      </c>
      <c r="K44" s="23" t="s">
        <v>5</v>
      </c>
      <c r="L44" s="23" t="s">
        <v>4</v>
      </c>
      <c r="M44" s="23" t="s">
        <v>5</v>
      </c>
      <c r="N44" s="23"/>
      <c r="O44" s="23"/>
      <c r="P44" s="23" t="s">
        <v>4</v>
      </c>
      <c r="Q44" s="23" t="s">
        <v>5</v>
      </c>
      <c r="R44" s="80" t="s">
        <v>23</v>
      </c>
    </row>
    <row r="45" spans="1:18" ht="0.75" hidden="1" customHeight="1" x14ac:dyDescent="0.2">
      <c r="A45" s="105" t="s">
        <v>161</v>
      </c>
      <c r="B45" s="212">
        <v>0</v>
      </c>
      <c r="C45" s="212">
        <v>0</v>
      </c>
      <c r="D45" s="212">
        <v>0</v>
      </c>
      <c r="E45" s="212">
        <v>0</v>
      </c>
      <c r="F45" s="212">
        <v>0</v>
      </c>
      <c r="G45" s="212">
        <v>0</v>
      </c>
      <c r="H45" s="212">
        <v>0</v>
      </c>
      <c r="I45" s="212">
        <v>0</v>
      </c>
      <c r="J45" s="212">
        <v>0</v>
      </c>
      <c r="K45" s="212">
        <v>0</v>
      </c>
      <c r="L45" s="212">
        <v>0</v>
      </c>
      <c r="M45" s="212">
        <v>0</v>
      </c>
      <c r="N45" s="212"/>
      <c r="O45" s="212"/>
      <c r="P45" s="212">
        <f>B9+D9+F9+H9+J9+L9+B45+D45+F45+H45+J45+L45</f>
        <v>30</v>
      </c>
      <c r="Q45" s="212">
        <f>C9+E9+G9+I9+K9+M9+C45+E45+G45+I45+K45+M45</f>
        <v>4365</v>
      </c>
      <c r="R45" s="80" t="s">
        <v>23</v>
      </c>
    </row>
    <row r="46" spans="1:18" hidden="1" x14ac:dyDescent="0.2">
      <c r="A46" s="106" t="s">
        <v>162</v>
      </c>
      <c r="B46" s="221">
        <v>0</v>
      </c>
      <c r="C46" s="221">
        <v>0</v>
      </c>
      <c r="D46" s="221">
        <v>0</v>
      </c>
      <c r="E46" s="221">
        <v>0</v>
      </c>
      <c r="F46" s="221">
        <v>0</v>
      </c>
      <c r="G46" s="221">
        <v>0</v>
      </c>
      <c r="H46" s="221">
        <v>0</v>
      </c>
      <c r="I46" s="221">
        <v>0</v>
      </c>
      <c r="J46" s="221">
        <v>0</v>
      </c>
      <c r="K46" s="221">
        <v>0</v>
      </c>
      <c r="L46" s="221">
        <v>0</v>
      </c>
      <c r="M46" s="221">
        <v>0</v>
      </c>
      <c r="N46" s="221"/>
      <c r="O46" s="221"/>
      <c r="P46" s="221">
        <f>B10+D10+F10+H10+J10+L10+B46+D46+F46+H46+J46+L46</f>
        <v>0</v>
      </c>
      <c r="Q46" s="221">
        <f>C10+E10+G10+I10+K10+M10+C46+E46+G46+I46+K46+M46</f>
        <v>0</v>
      </c>
      <c r="R46" s="80" t="s">
        <v>23</v>
      </c>
    </row>
    <row r="47" spans="1:18" hidden="1" x14ac:dyDescent="0.2">
      <c r="A47" s="106" t="s">
        <v>163</v>
      </c>
      <c r="B47" s="221">
        <v>0</v>
      </c>
      <c r="C47" s="221">
        <v>0</v>
      </c>
      <c r="D47" s="221">
        <v>0</v>
      </c>
      <c r="E47" s="221">
        <v>0</v>
      </c>
      <c r="F47" s="221">
        <v>0</v>
      </c>
      <c r="G47" s="221">
        <v>0</v>
      </c>
      <c r="H47" s="221">
        <v>0</v>
      </c>
      <c r="I47" s="221">
        <v>0</v>
      </c>
      <c r="J47" s="221">
        <v>0</v>
      </c>
      <c r="K47" s="221">
        <v>0</v>
      </c>
      <c r="L47" s="221">
        <v>0</v>
      </c>
      <c r="M47" s="221">
        <v>0</v>
      </c>
      <c r="N47" s="221"/>
      <c r="O47" s="221"/>
      <c r="P47" s="221">
        <f>B11+D11+F11+H11+J11+L11+B47+D47+F47+H47+J47+L47</f>
        <v>0</v>
      </c>
      <c r="Q47" s="221">
        <f>C11+E11+G11+I11+K11+M11+C47+E47+G47+I47+K47+M47</f>
        <v>0</v>
      </c>
      <c r="R47" s="80" t="s">
        <v>23</v>
      </c>
    </row>
    <row r="48" spans="1:18" hidden="1" x14ac:dyDescent="0.2">
      <c r="A48" s="106" t="s">
        <v>164</v>
      </c>
      <c r="B48" s="221">
        <v>0</v>
      </c>
      <c r="C48" s="221">
        <v>0</v>
      </c>
      <c r="D48" s="221">
        <v>0</v>
      </c>
      <c r="E48" s="221">
        <v>0</v>
      </c>
      <c r="F48" s="221">
        <v>0</v>
      </c>
      <c r="G48" s="221">
        <v>0</v>
      </c>
      <c r="H48" s="221">
        <v>0</v>
      </c>
      <c r="I48" s="221">
        <v>0</v>
      </c>
      <c r="J48" s="221">
        <v>0</v>
      </c>
      <c r="K48" s="221">
        <v>0</v>
      </c>
      <c r="L48" s="221">
        <v>0</v>
      </c>
      <c r="M48" s="221">
        <v>0</v>
      </c>
      <c r="N48" s="221"/>
      <c r="O48" s="221"/>
      <c r="P48" s="221">
        <f>B12+D12+F12+H12+J12+L12+B48+D48+F48+H48+J48+L48</f>
        <v>15</v>
      </c>
      <c r="Q48" s="221">
        <f>C12+E12+G12+I12+K12+M12+C48+E48+G48+I48+K48+M48</f>
        <v>1342</v>
      </c>
      <c r="R48" s="80" t="s">
        <v>23</v>
      </c>
    </row>
    <row r="49" spans="1:18" hidden="1" x14ac:dyDescent="0.2">
      <c r="A49" s="106" t="s">
        <v>165</v>
      </c>
      <c r="B49" s="221">
        <v>0</v>
      </c>
      <c r="C49" s="221">
        <v>0</v>
      </c>
      <c r="D49" s="221">
        <v>0</v>
      </c>
      <c r="E49" s="221">
        <v>0</v>
      </c>
      <c r="F49" s="221">
        <v>0</v>
      </c>
      <c r="G49" s="221">
        <v>0</v>
      </c>
      <c r="H49" s="221">
        <v>0</v>
      </c>
      <c r="I49" s="221">
        <v>0</v>
      </c>
      <c r="J49" s="221">
        <v>0</v>
      </c>
      <c r="K49" s="221">
        <v>0</v>
      </c>
      <c r="L49" s="221">
        <v>0</v>
      </c>
      <c r="M49" s="221">
        <v>0</v>
      </c>
      <c r="N49" s="221"/>
      <c r="O49" s="221"/>
      <c r="P49" s="221">
        <f>B13+D13+F13+H13+J13+L13+B49+D49+F49+H49+J49+L49</f>
        <v>0</v>
      </c>
      <c r="Q49" s="221">
        <f>C13+E13+G13+I13+K13+M13+C49+E49+G49+I49+K49+M49</f>
        <v>0</v>
      </c>
      <c r="R49" s="80" t="s">
        <v>23</v>
      </c>
    </row>
    <row r="50" spans="1:18" hidden="1" x14ac:dyDescent="0.2">
      <c r="A50" s="106" t="s">
        <v>166</v>
      </c>
      <c r="B50" s="221">
        <v>0</v>
      </c>
      <c r="C50" s="221">
        <v>0</v>
      </c>
      <c r="D50" s="221">
        <v>0</v>
      </c>
      <c r="E50" s="221">
        <v>0</v>
      </c>
      <c r="F50" s="221">
        <v>0</v>
      </c>
      <c r="G50" s="221">
        <v>0</v>
      </c>
      <c r="H50" s="221">
        <v>0</v>
      </c>
      <c r="I50" s="221">
        <v>0</v>
      </c>
      <c r="J50" s="221">
        <v>0</v>
      </c>
      <c r="K50" s="221">
        <v>0</v>
      </c>
      <c r="L50" s="221">
        <v>0</v>
      </c>
      <c r="M50" s="221">
        <v>0</v>
      </c>
      <c r="N50" s="221"/>
      <c r="O50" s="221"/>
      <c r="P50" s="221">
        <f>B14+D14+F14+H14+J14+L14+B50+D50+F50+H50+J50+L50</f>
        <v>30</v>
      </c>
      <c r="Q50" s="221">
        <f>C14+E14+G14+I14+K14+M14+C50+E50+G50+I50+K50+M50</f>
        <v>1883</v>
      </c>
      <c r="R50" s="80" t="s">
        <v>23</v>
      </c>
    </row>
    <row r="51" spans="1:18" hidden="1" x14ac:dyDescent="0.2">
      <c r="A51" s="106" t="s">
        <v>167</v>
      </c>
      <c r="B51" s="221">
        <v>0</v>
      </c>
      <c r="C51" s="221">
        <v>0</v>
      </c>
      <c r="D51" s="221">
        <v>0</v>
      </c>
      <c r="E51" s="221">
        <v>0</v>
      </c>
      <c r="F51" s="221">
        <v>0</v>
      </c>
      <c r="G51" s="221">
        <v>0</v>
      </c>
      <c r="H51" s="221">
        <v>0</v>
      </c>
      <c r="I51" s="221">
        <v>0</v>
      </c>
      <c r="J51" s="221">
        <v>0</v>
      </c>
      <c r="K51" s="221">
        <v>0</v>
      </c>
      <c r="L51" s="221">
        <v>0</v>
      </c>
      <c r="M51" s="221">
        <v>0</v>
      </c>
      <c r="N51" s="221"/>
      <c r="O51" s="221"/>
      <c r="P51" s="221">
        <f>B15+D15+F15+H15+J15+L15+B51+D51+F51+H51+J51+L51</f>
        <v>0</v>
      </c>
      <c r="Q51" s="221">
        <f>C15+E15+G15+I15+K15+M15+C51+E51+G51+I51+K51+M51</f>
        <v>0</v>
      </c>
      <c r="R51" s="80" t="s">
        <v>23</v>
      </c>
    </row>
    <row r="52" spans="1:18" hidden="1" x14ac:dyDescent="0.2">
      <c r="A52" s="106" t="s">
        <v>168</v>
      </c>
      <c r="B52" s="221">
        <v>0</v>
      </c>
      <c r="C52" s="221">
        <v>0</v>
      </c>
      <c r="D52" s="221">
        <v>0</v>
      </c>
      <c r="E52" s="221">
        <v>0</v>
      </c>
      <c r="F52" s="221">
        <v>0</v>
      </c>
      <c r="G52" s="221">
        <v>0</v>
      </c>
      <c r="H52" s="221">
        <v>0</v>
      </c>
      <c r="I52" s="221">
        <v>0</v>
      </c>
      <c r="J52" s="221">
        <v>0</v>
      </c>
      <c r="K52" s="221">
        <v>0</v>
      </c>
      <c r="L52" s="221">
        <v>0</v>
      </c>
      <c r="M52" s="221">
        <v>0</v>
      </c>
      <c r="N52" s="221"/>
      <c r="O52" s="221"/>
      <c r="P52" s="221">
        <f>B16+D16+F16+H16+J16+L16+B52+D52+F52+H52+J52+L52</f>
        <v>45</v>
      </c>
      <c r="Q52" s="221">
        <f>C16+E16+G16+I16+K16+M16+C52+E52+G52+I52+K52+M52</f>
        <v>2335</v>
      </c>
      <c r="R52" s="80" t="s">
        <v>23</v>
      </c>
    </row>
    <row r="53" spans="1:18" hidden="1" x14ac:dyDescent="0.2">
      <c r="A53" s="106" t="s">
        <v>169</v>
      </c>
      <c r="B53" s="221">
        <v>0</v>
      </c>
      <c r="C53" s="221">
        <v>0</v>
      </c>
      <c r="D53" s="221">
        <v>0</v>
      </c>
      <c r="E53" s="221">
        <v>0</v>
      </c>
      <c r="F53" s="221">
        <v>0</v>
      </c>
      <c r="G53" s="221">
        <v>0</v>
      </c>
      <c r="H53" s="221">
        <v>0</v>
      </c>
      <c r="I53" s="221">
        <v>0</v>
      </c>
      <c r="J53" s="221">
        <v>0</v>
      </c>
      <c r="K53" s="221">
        <v>0</v>
      </c>
      <c r="L53" s="221">
        <v>0</v>
      </c>
      <c r="M53" s="221">
        <v>0</v>
      </c>
      <c r="N53" s="221"/>
      <c r="O53" s="221"/>
      <c r="P53" s="221">
        <f>B17+D17+F17+H17+J17+L17+B53+D53+F53+H53+J53+L53</f>
        <v>0</v>
      </c>
      <c r="Q53" s="221">
        <f>C17+E17+G17+I17+K17+M17+C53+E53+G53+I53+K53+M53</f>
        <v>0</v>
      </c>
      <c r="R53" s="80" t="s">
        <v>23</v>
      </c>
    </row>
    <row r="54" spans="1:18" ht="2.25" hidden="1" customHeight="1" x14ac:dyDescent="0.2">
      <c r="A54" s="106" t="s">
        <v>170</v>
      </c>
      <c r="B54" s="221">
        <v>0</v>
      </c>
      <c r="C54" s="221">
        <v>0</v>
      </c>
      <c r="D54" s="221">
        <v>0</v>
      </c>
      <c r="E54" s="221">
        <v>0</v>
      </c>
      <c r="F54" s="221">
        <v>0</v>
      </c>
      <c r="G54" s="221">
        <v>0</v>
      </c>
      <c r="H54" s="221">
        <v>0</v>
      </c>
      <c r="I54" s="221">
        <v>0</v>
      </c>
      <c r="J54" s="221">
        <v>0</v>
      </c>
      <c r="K54" s="221">
        <v>0</v>
      </c>
      <c r="L54" s="221">
        <v>0</v>
      </c>
      <c r="M54" s="221">
        <v>0</v>
      </c>
      <c r="N54" s="221"/>
      <c r="O54" s="221"/>
      <c r="P54" s="221">
        <f>B18+D18+F18+H18+J18+L18+B54+D54+F54+H54+J54+L54</f>
        <v>60</v>
      </c>
      <c r="Q54" s="221">
        <f>C18+E18+G18+I18+K18+M18+C54+E54+G54+I54+K54+M54</f>
        <v>2545</v>
      </c>
      <c r="R54" s="80" t="s">
        <v>23</v>
      </c>
    </row>
    <row r="55" spans="1:18" hidden="1" x14ac:dyDescent="0.2">
      <c r="A55" s="106" t="s">
        <v>171</v>
      </c>
      <c r="B55" s="221">
        <v>0</v>
      </c>
      <c r="C55" s="221">
        <v>0</v>
      </c>
      <c r="D55" s="221">
        <v>0</v>
      </c>
      <c r="E55" s="221">
        <v>0</v>
      </c>
      <c r="F55" s="221">
        <v>0</v>
      </c>
      <c r="G55" s="221">
        <v>0</v>
      </c>
      <c r="H55" s="221">
        <v>0</v>
      </c>
      <c r="I55" s="221">
        <v>0</v>
      </c>
      <c r="J55" s="221">
        <v>0</v>
      </c>
      <c r="K55" s="221">
        <v>0</v>
      </c>
      <c r="L55" s="221">
        <v>0</v>
      </c>
      <c r="M55" s="221">
        <v>0</v>
      </c>
      <c r="N55" s="221"/>
      <c r="O55" s="221"/>
      <c r="P55" s="221">
        <f>B19+D19+F19+H19+J19+L19+B55+D55+F55+H55+J55+L55</f>
        <v>0</v>
      </c>
      <c r="Q55" s="221">
        <f>C19+E19+G19+I19+K19+M19+C55+E55+G55+I55+K55+M55</f>
        <v>0</v>
      </c>
      <c r="R55" s="80" t="s">
        <v>23</v>
      </c>
    </row>
    <row r="56" spans="1:18" hidden="1" x14ac:dyDescent="0.2">
      <c r="A56" s="107" t="s">
        <v>172</v>
      </c>
      <c r="B56" s="214">
        <v>0</v>
      </c>
      <c r="C56" s="214">
        <v>0</v>
      </c>
      <c r="D56" s="214">
        <v>0</v>
      </c>
      <c r="E56" s="214">
        <v>0</v>
      </c>
      <c r="F56" s="214">
        <v>0</v>
      </c>
      <c r="G56" s="214">
        <v>0</v>
      </c>
      <c r="H56" s="214">
        <v>0</v>
      </c>
      <c r="I56" s="214">
        <v>0</v>
      </c>
      <c r="J56" s="214">
        <v>0</v>
      </c>
      <c r="K56" s="214">
        <v>0</v>
      </c>
      <c r="L56" s="214">
        <v>0</v>
      </c>
      <c r="M56" s="214">
        <v>0</v>
      </c>
      <c r="N56" s="214"/>
      <c r="O56" s="214"/>
      <c r="P56" s="214">
        <f t="shared" ref="P56:P58" si="16">B21+D21+F21+H21+J21+L21+B56+D56+F56+H56+J56+L56</f>
        <v>31</v>
      </c>
      <c r="Q56" s="214">
        <f t="shared" ref="Q56:Q58" si="17">C21+E21+G21+I21+K21+M21+C56+E56+G56+I56+K56+M56</f>
        <v>2150</v>
      </c>
      <c r="R56" s="80" t="s">
        <v>23</v>
      </c>
    </row>
    <row r="57" spans="1:18" ht="0.75" customHeight="1" x14ac:dyDescent="0.2">
      <c r="A57" s="105" t="s">
        <v>173</v>
      </c>
      <c r="B57" s="212">
        <f>SUM(B45:B56)</f>
        <v>0</v>
      </c>
      <c r="C57" s="212">
        <f>SUM(C45:C56)</f>
        <v>0</v>
      </c>
      <c r="D57" s="212">
        <f>SUM(D45:D56)</f>
        <v>0</v>
      </c>
      <c r="E57" s="212">
        <f>SUM(E45:E56)</f>
        <v>0</v>
      </c>
      <c r="F57" s="212">
        <f>SUM(F45:F56)</f>
        <v>0</v>
      </c>
      <c r="G57" s="212">
        <f t="shared" ref="G57" si="18">SUM(G45:G56)</f>
        <v>0</v>
      </c>
      <c r="H57" s="212">
        <f>SUM(H45:H56)</f>
        <v>0</v>
      </c>
      <c r="I57" s="212">
        <f t="shared" ref="I57" si="19">SUM(I45:I56)</f>
        <v>0</v>
      </c>
      <c r="J57" s="212">
        <f>SUM(J45:J56)</f>
        <v>0</v>
      </c>
      <c r="K57" s="212">
        <f t="shared" ref="K57" si="20">SUM(K45:K56)</f>
        <v>0</v>
      </c>
      <c r="L57" s="212">
        <f>SUM(L45:L56)</f>
        <v>0</v>
      </c>
      <c r="M57" s="212">
        <f t="shared" ref="M57" si="21">SUM(M45:M56)</f>
        <v>0</v>
      </c>
      <c r="N57" s="212"/>
      <c r="O57" s="212"/>
      <c r="P57" s="212">
        <f t="shared" si="16"/>
        <v>211</v>
      </c>
      <c r="Q57" s="212">
        <f t="shared" si="17"/>
        <v>14620</v>
      </c>
      <c r="R57" s="80" t="s">
        <v>23</v>
      </c>
    </row>
    <row r="58" spans="1:18" ht="0.75" hidden="1" customHeight="1" x14ac:dyDescent="0.2">
      <c r="A58" s="108" t="s">
        <v>174</v>
      </c>
      <c r="B58" s="221">
        <f>-B57*0.5</f>
        <v>0</v>
      </c>
      <c r="C58" s="221">
        <f t="shared" ref="C58:L58" si="22">-C57*0.5</f>
        <v>0</v>
      </c>
      <c r="D58" s="221">
        <f t="shared" si="22"/>
        <v>0</v>
      </c>
      <c r="E58" s="221">
        <f t="shared" si="22"/>
        <v>0</v>
      </c>
      <c r="F58" s="221">
        <f t="shared" si="22"/>
        <v>0</v>
      </c>
      <c r="G58" s="221"/>
      <c r="H58" s="221">
        <f t="shared" si="22"/>
        <v>0</v>
      </c>
      <c r="I58" s="221">
        <f t="shared" si="22"/>
        <v>0</v>
      </c>
      <c r="J58" s="221">
        <f t="shared" si="22"/>
        <v>0</v>
      </c>
      <c r="K58" s="221">
        <f t="shared" si="22"/>
        <v>0</v>
      </c>
      <c r="L58" s="221">
        <f t="shared" si="22"/>
        <v>0</v>
      </c>
      <c r="M58" s="221"/>
      <c r="N58" s="221"/>
      <c r="O58" s="221"/>
      <c r="P58" s="221">
        <f t="shared" si="16"/>
        <v>-105.5</v>
      </c>
      <c r="Q58" s="221">
        <f t="shared" si="17"/>
        <v>-7310</v>
      </c>
      <c r="R58" s="80" t="s">
        <v>23</v>
      </c>
    </row>
    <row r="59" spans="1:18" ht="13.5" hidden="1" customHeight="1" x14ac:dyDescent="0.2">
      <c r="A59" s="106" t="s">
        <v>213</v>
      </c>
      <c r="B59" s="221"/>
      <c r="C59" s="221">
        <v>0</v>
      </c>
      <c r="D59" s="221"/>
      <c r="E59" s="221">
        <v>0</v>
      </c>
      <c r="F59" s="221"/>
      <c r="G59" s="221">
        <v>0</v>
      </c>
      <c r="H59" s="221"/>
      <c r="I59" s="221">
        <v>0</v>
      </c>
      <c r="J59" s="221"/>
      <c r="K59" s="221">
        <v>0</v>
      </c>
      <c r="L59" s="221"/>
      <c r="M59" s="221">
        <v>0</v>
      </c>
      <c r="N59" s="221"/>
      <c r="O59" s="221"/>
      <c r="P59" s="221"/>
      <c r="Q59" s="221">
        <f t="shared" ref="Q59:Q69" si="23">C24+E24+G24+I24+K24+M24+C59+E59+G59+I59+K59+M59</f>
        <v>0</v>
      </c>
      <c r="R59" s="80" t="s">
        <v>23</v>
      </c>
    </row>
    <row r="60" spans="1:18" ht="13.5" hidden="1" customHeight="1" x14ac:dyDescent="0.2">
      <c r="A60" s="107" t="s">
        <v>175</v>
      </c>
      <c r="B60" s="214">
        <f>SUM(B57:B59)</f>
        <v>0</v>
      </c>
      <c r="C60" s="214">
        <f t="shared" ref="C60:M60" si="24">SUM(C57:C59)</f>
        <v>0</v>
      </c>
      <c r="D60" s="214">
        <f t="shared" si="24"/>
        <v>0</v>
      </c>
      <c r="E60" s="214">
        <f t="shared" si="24"/>
        <v>0</v>
      </c>
      <c r="F60" s="214">
        <f t="shared" si="24"/>
        <v>0</v>
      </c>
      <c r="G60" s="214">
        <f t="shared" si="24"/>
        <v>0</v>
      </c>
      <c r="H60" s="214">
        <f t="shared" si="24"/>
        <v>0</v>
      </c>
      <c r="I60" s="214">
        <f t="shared" si="24"/>
        <v>0</v>
      </c>
      <c r="J60" s="214">
        <f t="shared" si="24"/>
        <v>0</v>
      </c>
      <c r="K60" s="214">
        <f t="shared" si="24"/>
        <v>0</v>
      </c>
      <c r="L60" s="214">
        <f t="shared" si="24"/>
        <v>0</v>
      </c>
      <c r="M60" s="214">
        <f t="shared" si="24"/>
        <v>0</v>
      </c>
      <c r="N60" s="214"/>
      <c r="O60" s="214"/>
      <c r="P60" s="214">
        <f>B25+D25+F25+H25+J25+L25+B60+D60+F60+H60+J60+L60</f>
        <v>105.5</v>
      </c>
      <c r="Q60" s="214">
        <f t="shared" si="23"/>
        <v>7310</v>
      </c>
      <c r="R60" s="80" t="s">
        <v>23</v>
      </c>
    </row>
    <row r="61" spans="1:18" ht="13.5" hidden="1" customHeight="1" x14ac:dyDescent="0.2">
      <c r="A61" s="106" t="s">
        <v>133</v>
      </c>
      <c r="B61" s="221"/>
      <c r="C61" s="221">
        <v>0</v>
      </c>
      <c r="D61" s="221"/>
      <c r="E61" s="221">
        <v>0</v>
      </c>
      <c r="F61" s="221"/>
      <c r="G61" s="221">
        <v>0</v>
      </c>
      <c r="H61" s="221"/>
      <c r="I61" s="221">
        <v>0</v>
      </c>
      <c r="J61" s="221"/>
      <c r="K61" s="221">
        <v>0</v>
      </c>
      <c r="L61" s="221"/>
      <c r="M61" s="221">
        <v>0</v>
      </c>
      <c r="N61" s="221"/>
      <c r="O61" s="221"/>
      <c r="P61" s="221"/>
      <c r="Q61" s="221">
        <f t="shared" si="23"/>
        <v>2155</v>
      </c>
      <c r="R61" s="80" t="s">
        <v>23</v>
      </c>
    </row>
    <row r="62" spans="1:18" hidden="1" x14ac:dyDescent="0.2">
      <c r="A62" s="106" t="s">
        <v>134</v>
      </c>
      <c r="B62" s="221"/>
      <c r="C62" s="221">
        <v>0</v>
      </c>
      <c r="D62" s="221"/>
      <c r="E62" s="221">
        <v>0</v>
      </c>
      <c r="F62" s="221"/>
      <c r="G62" s="221">
        <v>0</v>
      </c>
      <c r="H62" s="221"/>
      <c r="I62" s="221">
        <v>0</v>
      </c>
      <c r="J62" s="221"/>
      <c r="K62" s="221">
        <v>0</v>
      </c>
      <c r="L62" s="221"/>
      <c r="M62" s="221">
        <v>0</v>
      </c>
      <c r="N62" s="221"/>
      <c r="O62" s="221"/>
      <c r="P62" s="221"/>
      <c r="Q62" s="221">
        <f t="shared" si="23"/>
        <v>237</v>
      </c>
      <c r="R62" s="80" t="s">
        <v>23</v>
      </c>
    </row>
    <row r="63" spans="1:18" hidden="1" x14ac:dyDescent="0.2">
      <c r="A63" s="176" t="s">
        <v>214</v>
      </c>
      <c r="B63" s="221"/>
      <c r="C63" s="221">
        <v>0</v>
      </c>
      <c r="D63" s="221"/>
      <c r="E63" s="221">
        <v>0</v>
      </c>
      <c r="F63" s="221"/>
      <c r="G63" s="221">
        <v>0</v>
      </c>
      <c r="H63" s="221"/>
      <c r="I63" s="221">
        <v>0</v>
      </c>
      <c r="J63" s="221"/>
      <c r="K63" s="221">
        <v>0</v>
      </c>
      <c r="L63" s="221"/>
      <c r="M63" s="221">
        <v>0</v>
      </c>
      <c r="N63" s="221"/>
      <c r="O63" s="221"/>
      <c r="P63" s="221"/>
      <c r="Q63" s="221">
        <f t="shared" si="23"/>
        <v>124</v>
      </c>
      <c r="R63" s="80" t="s">
        <v>23</v>
      </c>
    </row>
    <row r="64" spans="1:18" ht="11.25" hidden="1" customHeight="1" x14ac:dyDescent="0.2">
      <c r="A64" s="106" t="s">
        <v>135</v>
      </c>
      <c r="B64" s="221"/>
      <c r="C64" s="221">
        <v>0</v>
      </c>
      <c r="D64" s="221"/>
      <c r="E64" s="221">
        <v>0</v>
      </c>
      <c r="F64" s="221"/>
      <c r="G64" s="221">
        <v>0</v>
      </c>
      <c r="H64" s="221"/>
      <c r="I64" s="221">
        <v>0</v>
      </c>
      <c r="J64" s="221"/>
      <c r="K64" s="221">
        <v>0</v>
      </c>
      <c r="L64" s="221"/>
      <c r="M64" s="221">
        <v>0</v>
      </c>
      <c r="N64" s="221"/>
      <c r="O64" s="221"/>
      <c r="P64" s="221"/>
      <c r="Q64" s="221">
        <f t="shared" si="23"/>
        <v>0</v>
      </c>
      <c r="R64" s="80" t="s">
        <v>23</v>
      </c>
    </row>
    <row r="65" spans="1:18" ht="12.75" hidden="1" customHeight="1" x14ac:dyDescent="0.2">
      <c r="A65" s="106" t="s">
        <v>137</v>
      </c>
      <c r="B65" s="221"/>
      <c r="C65" s="221">
        <v>0</v>
      </c>
      <c r="D65" s="221"/>
      <c r="E65" s="221">
        <v>0</v>
      </c>
      <c r="F65" s="221"/>
      <c r="G65" s="221">
        <v>0</v>
      </c>
      <c r="H65" s="221"/>
      <c r="I65" s="221">
        <v>0</v>
      </c>
      <c r="J65" s="221"/>
      <c r="K65" s="221">
        <v>0</v>
      </c>
      <c r="L65" s="221"/>
      <c r="M65" s="221">
        <v>0</v>
      </c>
      <c r="N65" s="221"/>
      <c r="O65" s="221"/>
      <c r="P65" s="221"/>
      <c r="Q65" s="221">
        <f t="shared" si="23"/>
        <v>511</v>
      </c>
      <c r="R65" s="80" t="s">
        <v>23</v>
      </c>
    </row>
    <row r="66" spans="1:18" ht="13.5" hidden="1" customHeight="1" x14ac:dyDescent="0.2">
      <c r="A66" s="106" t="s">
        <v>138</v>
      </c>
      <c r="B66" s="221"/>
      <c r="C66" s="221">
        <v>0</v>
      </c>
      <c r="D66" s="221"/>
      <c r="E66" s="221">
        <v>0</v>
      </c>
      <c r="F66" s="221"/>
      <c r="G66" s="221">
        <v>0</v>
      </c>
      <c r="H66" s="221"/>
      <c r="I66" s="221">
        <v>0</v>
      </c>
      <c r="J66" s="221"/>
      <c r="K66" s="221">
        <v>0</v>
      </c>
      <c r="L66" s="221"/>
      <c r="M66" s="221">
        <v>0</v>
      </c>
      <c r="N66" s="221"/>
      <c r="O66" s="221"/>
      <c r="P66" s="221"/>
      <c r="Q66" s="221">
        <f t="shared" si="23"/>
        <v>20</v>
      </c>
      <c r="R66" s="80" t="s">
        <v>23</v>
      </c>
    </row>
    <row r="67" spans="1:18" hidden="1" x14ac:dyDescent="0.2">
      <c r="A67" s="106" t="s">
        <v>139</v>
      </c>
      <c r="B67" s="221"/>
      <c r="C67" s="221">
        <v>0</v>
      </c>
      <c r="D67" s="221"/>
      <c r="E67" s="221">
        <v>0</v>
      </c>
      <c r="F67" s="221"/>
      <c r="G67" s="221">
        <v>0</v>
      </c>
      <c r="H67" s="221"/>
      <c r="I67" s="221">
        <v>0</v>
      </c>
      <c r="J67" s="221"/>
      <c r="K67" s="221">
        <v>0</v>
      </c>
      <c r="L67" s="221"/>
      <c r="M67" s="221">
        <v>0</v>
      </c>
      <c r="N67" s="221"/>
      <c r="O67" s="221"/>
      <c r="P67" s="221"/>
      <c r="Q67" s="221">
        <f t="shared" si="23"/>
        <v>0</v>
      </c>
      <c r="R67" s="80" t="s">
        <v>23</v>
      </c>
    </row>
    <row r="68" spans="1:18" ht="0.75" hidden="1" customHeight="1" x14ac:dyDescent="0.2">
      <c r="A68" s="106" t="s">
        <v>140</v>
      </c>
      <c r="B68" s="221"/>
      <c r="C68" s="221">
        <v>0</v>
      </c>
      <c r="D68" s="221"/>
      <c r="E68" s="221">
        <v>0</v>
      </c>
      <c r="F68" s="221"/>
      <c r="G68" s="221">
        <v>0</v>
      </c>
      <c r="H68" s="221"/>
      <c r="I68" s="221">
        <v>0</v>
      </c>
      <c r="J68" s="221"/>
      <c r="K68" s="221">
        <v>0</v>
      </c>
      <c r="L68" s="221"/>
      <c r="M68" s="221">
        <v>0</v>
      </c>
      <c r="N68" s="221"/>
      <c r="O68" s="221"/>
      <c r="P68" s="221"/>
      <c r="Q68" s="221">
        <f t="shared" si="23"/>
        <v>9757</v>
      </c>
      <c r="R68" s="80" t="s">
        <v>23</v>
      </c>
    </row>
    <row r="69" spans="1:18" ht="13.5" hidden="1" customHeight="1" x14ac:dyDescent="0.2">
      <c r="A69" s="106" t="s">
        <v>141</v>
      </c>
      <c r="B69" s="221"/>
      <c r="C69" s="221">
        <v>0</v>
      </c>
      <c r="D69" s="221"/>
      <c r="E69" s="221">
        <v>0</v>
      </c>
      <c r="F69" s="221"/>
      <c r="G69" s="221">
        <v>0</v>
      </c>
      <c r="H69" s="221"/>
      <c r="I69" s="221">
        <v>0</v>
      </c>
      <c r="J69" s="221"/>
      <c r="K69" s="221">
        <v>0</v>
      </c>
      <c r="L69" s="221"/>
      <c r="M69" s="221">
        <v>0</v>
      </c>
      <c r="N69" s="221"/>
      <c r="O69" s="221"/>
      <c r="P69" s="221"/>
      <c r="Q69" s="221">
        <f t="shared" si="23"/>
        <v>944</v>
      </c>
      <c r="R69" s="80" t="s">
        <v>23</v>
      </c>
    </row>
    <row r="70" spans="1:18" hidden="1" x14ac:dyDescent="0.2">
      <c r="A70" s="106" t="s">
        <v>143</v>
      </c>
      <c r="B70" s="221"/>
      <c r="C70" s="221">
        <v>0</v>
      </c>
      <c r="D70" s="221"/>
      <c r="E70" s="221">
        <v>0</v>
      </c>
      <c r="F70" s="221"/>
      <c r="G70" s="221">
        <v>0</v>
      </c>
      <c r="H70" s="221"/>
      <c r="I70" s="221">
        <v>0</v>
      </c>
      <c r="J70" s="221"/>
      <c r="K70" s="221">
        <v>0</v>
      </c>
      <c r="L70" s="221"/>
      <c r="M70" s="221">
        <v>0</v>
      </c>
      <c r="N70" s="221"/>
      <c r="O70" s="221"/>
      <c r="P70" s="221"/>
      <c r="Q70" s="221">
        <f>C36+E36+G36+I36+K36+M36+C70+E70+G70+I70+K70+M70</f>
        <v>15</v>
      </c>
      <c r="R70" s="80" t="s">
        <v>23</v>
      </c>
    </row>
    <row r="71" spans="1:18" ht="11.25" hidden="1" customHeight="1" x14ac:dyDescent="0.2">
      <c r="A71" s="106" t="s">
        <v>144</v>
      </c>
      <c r="B71" s="221"/>
      <c r="C71" s="221">
        <v>0</v>
      </c>
      <c r="D71" s="221"/>
      <c r="E71" s="221">
        <v>0</v>
      </c>
      <c r="F71" s="221"/>
      <c r="G71" s="221">
        <v>0</v>
      </c>
      <c r="H71" s="221"/>
      <c r="I71" s="221">
        <v>0</v>
      </c>
      <c r="J71" s="221"/>
      <c r="K71" s="221">
        <v>0</v>
      </c>
      <c r="L71" s="221"/>
      <c r="M71" s="221">
        <v>0</v>
      </c>
      <c r="N71" s="221"/>
      <c r="O71" s="221"/>
      <c r="P71" s="221"/>
      <c r="Q71" s="221">
        <f>C37+E37+G37+I37+K37+M37+C71+E71+G71+I71+K71+M71</f>
        <v>1312</v>
      </c>
      <c r="R71" s="80" t="s">
        <v>23</v>
      </c>
    </row>
    <row r="72" spans="1:18" ht="12.75" hidden="1" customHeight="1" x14ac:dyDescent="0.2">
      <c r="A72" s="106" t="s">
        <v>146</v>
      </c>
      <c r="B72" s="221"/>
      <c r="C72" s="221">
        <v>0</v>
      </c>
      <c r="D72" s="221"/>
      <c r="E72" s="221">
        <v>0</v>
      </c>
      <c r="F72" s="221"/>
      <c r="G72" s="221">
        <v>0</v>
      </c>
      <c r="H72" s="221"/>
      <c r="I72" s="221">
        <v>0</v>
      </c>
      <c r="J72" s="221"/>
      <c r="K72" s="221">
        <v>0</v>
      </c>
      <c r="L72" s="221"/>
      <c r="M72" s="221">
        <v>0</v>
      </c>
      <c r="N72" s="221"/>
      <c r="O72" s="221"/>
      <c r="P72" s="221"/>
      <c r="Q72" s="221">
        <f>C38+E38+G38+I38+K38+M38+C72+E72+G72+I72+K72+M72</f>
        <v>192</v>
      </c>
      <c r="R72" s="80" t="s">
        <v>23</v>
      </c>
    </row>
    <row r="73" spans="1:18" hidden="1" x14ac:dyDescent="0.2">
      <c r="A73" s="109" t="s">
        <v>147</v>
      </c>
      <c r="B73" s="222"/>
      <c r="C73" s="222">
        <v>0</v>
      </c>
      <c r="D73" s="222"/>
      <c r="E73" s="222">
        <v>0</v>
      </c>
      <c r="F73" s="222"/>
      <c r="G73" s="222">
        <v>0</v>
      </c>
      <c r="H73" s="222"/>
      <c r="I73" s="222">
        <v>0</v>
      </c>
      <c r="J73" s="222"/>
      <c r="K73" s="222">
        <v>0</v>
      </c>
      <c r="L73" s="222"/>
      <c r="M73" s="222">
        <v>0</v>
      </c>
      <c r="N73" s="222"/>
      <c r="O73" s="222"/>
      <c r="P73" s="222"/>
      <c r="Q73" s="222">
        <f>C39+E39+G39+I39+K39+M39+C73+E73+G73+I73+K73+M73</f>
        <v>2423</v>
      </c>
      <c r="R73" s="80" t="s">
        <v>23</v>
      </c>
    </row>
    <row r="74" spans="1:18" ht="0.75" customHeight="1" x14ac:dyDescent="0.25">
      <c r="A74" s="110" t="s">
        <v>212</v>
      </c>
      <c r="B74" s="197">
        <f>SUM(B60:B73)</f>
        <v>0</v>
      </c>
      <c r="C74" s="197">
        <f t="shared" ref="C74:Q74" si="25">SUM(C60:C73)</f>
        <v>0</v>
      </c>
      <c r="D74" s="197">
        <f t="shared" si="25"/>
        <v>0</v>
      </c>
      <c r="E74" s="197">
        <f t="shared" si="25"/>
        <v>0</v>
      </c>
      <c r="F74" s="197">
        <f t="shared" si="25"/>
        <v>0</v>
      </c>
      <c r="G74" s="197">
        <f t="shared" si="25"/>
        <v>0</v>
      </c>
      <c r="H74" s="197">
        <f t="shared" si="25"/>
        <v>0</v>
      </c>
      <c r="I74" s="197">
        <f t="shared" si="25"/>
        <v>0</v>
      </c>
      <c r="J74" s="197">
        <f t="shared" si="25"/>
        <v>0</v>
      </c>
      <c r="K74" s="197">
        <f t="shared" si="25"/>
        <v>0</v>
      </c>
      <c r="L74" s="197">
        <f t="shared" si="25"/>
        <v>0</v>
      </c>
      <c r="M74" s="197">
        <f t="shared" si="25"/>
        <v>0</v>
      </c>
      <c r="N74" s="197"/>
      <c r="O74" s="197"/>
      <c r="P74" s="197">
        <f t="shared" si="25"/>
        <v>105.5</v>
      </c>
      <c r="Q74" s="197">
        <f t="shared" si="25"/>
        <v>25000</v>
      </c>
      <c r="R74" s="80" t="s">
        <v>23</v>
      </c>
    </row>
    <row r="75" spans="1:18" x14ac:dyDescent="0.2">
      <c r="R75" s="80" t="s">
        <v>24</v>
      </c>
    </row>
  </sheetData>
  <mergeCells count="25">
    <mergeCell ref="P6:Q7"/>
    <mergeCell ref="A1:Q1"/>
    <mergeCell ref="A2:Q2"/>
    <mergeCell ref="A3:Q3"/>
    <mergeCell ref="A4:Q4"/>
    <mergeCell ref="A5:M5"/>
    <mergeCell ref="F7:G7"/>
    <mergeCell ref="H7:I7"/>
    <mergeCell ref="J7:K7"/>
    <mergeCell ref="L7:M7"/>
    <mergeCell ref="A42:A44"/>
    <mergeCell ref="B42:G42"/>
    <mergeCell ref="H42:M42"/>
    <mergeCell ref="A6:A8"/>
    <mergeCell ref="B7:C7"/>
    <mergeCell ref="D7:E7"/>
    <mergeCell ref="B6:O6"/>
    <mergeCell ref="N7:O7"/>
    <mergeCell ref="P42:Q43"/>
    <mergeCell ref="B43:C43"/>
    <mergeCell ref="D43:E43"/>
    <mergeCell ref="F43:G43"/>
    <mergeCell ref="H43:I43"/>
    <mergeCell ref="J43:K43"/>
    <mergeCell ref="L43:M43"/>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1"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zoomScale="80" zoomScaleNormal="100" zoomScaleSheetLayoutView="80" workbookViewId="0">
      <selection sqref="A1:L1"/>
    </sheetView>
  </sheetViews>
  <sheetFormatPr defaultRowHeight="14.25" x14ac:dyDescent="0.2"/>
  <cols>
    <col min="1" max="1" width="9.42578125" style="9" customWidth="1"/>
    <col min="2" max="2" width="13.5703125" style="9" customWidth="1"/>
    <col min="3" max="3" width="3.7109375" style="9" customWidth="1"/>
    <col min="4" max="4" width="10.7109375" style="9" bestFit="1" customWidth="1"/>
    <col min="5" max="5" width="8.28515625" style="9" customWidth="1"/>
    <col min="6" max="6" width="12.7109375" style="9" customWidth="1"/>
    <col min="7" max="7" width="8.28515625" style="9" customWidth="1"/>
    <col min="8" max="8" width="12.7109375" style="9" customWidth="1"/>
    <col min="9" max="9" width="8.28515625" style="9" customWidth="1"/>
    <col min="10" max="10" width="12.7109375" style="9" customWidth="1"/>
    <col min="11"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330" t="s">
        <v>210</v>
      </c>
      <c r="B1" s="330"/>
      <c r="C1" s="330"/>
      <c r="D1" s="330"/>
      <c r="E1" s="330"/>
      <c r="F1" s="330"/>
      <c r="G1" s="330"/>
      <c r="H1" s="330"/>
      <c r="I1" s="330"/>
      <c r="J1" s="330"/>
      <c r="K1" s="330"/>
      <c r="L1" s="330"/>
      <c r="M1" s="80" t="s">
        <v>23</v>
      </c>
      <c r="N1" s="6"/>
      <c r="O1" s="161" t="s">
        <v>30</v>
      </c>
      <c r="P1" s="6"/>
      <c r="Q1" s="6"/>
      <c r="R1" s="6"/>
      <c r="S1" s="6"/>
      <c r="T1" s="6"/>
      <c r="U1" s="6"/>
    </row>
    <row r="2" spans="1:21" ht="15" x14ac:dyDescent="0.2">
      <c r="A2" s="331" t="s">
        <v>321</v>
      </c>
      <c r="B2" s="331"/>
      <c r="C2" s="331"/>
      <c r="D2" s="331"/>
      <c r="E2" s="331"/>
      <c r="F2" s="331"/>
      <c r="G2" s="331"/>
      <c r="H2" s="331"/>
      <c r="I2" s="331"/>
      <c r="J2" s="331"/>
      <c r="K2" s="331"/>
      <c r="L2" s="331"/>
      <c r="M2" s="80" t="s">
        <v>23</v>
      </c>
      <c r="N2" s="7"/>
      <c r="O2" s="162"/>
      <c r="P2" s="7"/>
      <c r="Q2" s="7"/>
      <c r="R2" s="7"/>
      <c r="S2" s="7"/>
      <c r="T2" s="7"/>
      <c r="U2" s="7"/>
    </row>
    <row r="3" spans="1:21" ht="15" x14ac:dyDescent="0.25">
      <c r="A3" s="340" t="s">
        <v>1</v>
      </c>
      <c r="B3" s="340"/>
      <c r="C3" s="340"/>
      <c r="D3" s="340"/>
      <c r="E3" s="340"/>
      <c r="F3" s="340"/>
      <c r="G3" s="340"/>
      <c r="H3" s="340"/>
      <c r="I3" s="340"/>
      <c r="J3" s="340"/>
      <c r="K3" s="340"/>
      <c r="L3" s="340"/>
      <c r="M3" s="80" t="s">
        <v>23</v>
      </c>
      <c r="N3" s="10"/>
      <c r="O3" s="162" t="s">
        <v>217</v>
      </c>
      <c r="P3" s="10"/>
      <c r="Q3" s="10"/>
      <c r="R3" s="10"/>
      <c r="S3" s="10"/>
      <c r="T3" s="10"/>
      <c r="U3" s="10"/>
    </row>
    <row r="4" spans="1:21" x14ac:dyDescent="0.2">
      <c r="A4" s="337" t="s">
        <v>2</v>
      </c>
      <c r="B4" s="337"/>
      <c r="C4" s="337"/>
      <c r="D4" s="337"/>
      <c r="E4" s="337"/>
      <c r="F4" s="337"/>
      <c r="G4" s="337"/>
      <c r="H4" s="337"/>
      <c r="I4" s="337"/>
      <c r="J4" s="337"/>
      <c r="K4" s="337"/>
      <c r="L4" s="337"/>
      <c r="M4" s="80" t="s">
        <v>23</v>
      </c>
      <c r="N4" s="8"/>
      <c r="O4" s="162" t="s">
        <v>216</v>
      </c>
      <c r="P4" s="8"/>
      <c r="Q4" s="8"/>
      <c r="R4" s="8"/>
      <c r="S4" s="8"/>
      <c r="T4" s="8"/>
      <c r="U4" s="8"/>
    </row>
    <row r="5" spans="1:21" ht="15.75" thickBot="1" x14ac:dyDescent="0.3">
      <c r="A5" s="337"/>
      <c r="B5" s="337"/>
      <c r="C5" s="337"/>
      <c r="D5" s="337"/>
      <c r="E5" s="337"/>
      <c r="F5" s="337"/>
      <c r="G5" s="337"/>
      <c r="H5" s="337"/>
      <c r="I5" s="337"/>
      <c r="J5" s="337"/>
      <c r="K5" s="337"/>
      <c r="L5" s="337"/>
      <c r="M5" s="80" t="s">
        <v>23</v>
      </c>
      <c r="N5" s="8"/>
      <c r="O5" s="163"/>
      <c r="P5" s="8"/>
      <c r="Q5" s="8"/>
      <c r="R5" s="8"/>
      <c r="S5" s="8"/>
      <c r="T5" s="8"/>
      <c r="U5" s="8"/>
    </row>
    <row r="6" spans="1:21" ht="15" thickBot="1" x14ac:dyDescent="0.25">
      <c r="A6" s="337"/>
      <c r="B6" s="337"/>
      <c r="C6" s="337"/>
      <c r="D6" s="337"/>
      <c r="E6" s="337"/>
      <c r="F6" s="337"/>
      <c r="G6" s="337"/>
      <c r="H6" s="337"/>
      <c r="I6" s="337"/>
      <c r="J6" s="337"/>
      <c r="K6" s="337"/>
      <c r="L6" s="337"/>
      <c r="M6" s="80" t="s">
        <v>23</v>
      </c>
      <c r="N6" s="8"/>
      <c r="O6" s="8"/>
      <c r="P6" s="8"/>
      <c r="Q6" s="8"/>
      <c r="R6" s="8"/>
      <c r="S6" s="8"/>
      <c r="T6" s="8"/>
      <c r="U6" s="8"/>
    </row>
    <row r="7" spans="1:21" ht="30.75" customHeight="1" x14ac:dyDescent="0.25">
      <c r="A7" s="408" t="s">
        <v>177</v>
      </c>
      <c r="B7" s="409"/>
      <c r="C7" s="409"/>
      <c r="D7" s="410"/>
      <c r="E7" s="341" t="s">
        <v>6</v>
      </c>
      <c r="F7" s="341"/>
      <c r="G7" s="341" t="s">
        <v>7</v>
      </c>
      <c r="H7" s="341"/>
      <c r="I7" s="341" t="s">
        <v>33</v>
      </c>
      <c r="J7" s="341"/>
      <c r="K7" s="341" t="s">
        <v>95</v>
      </c>
      <c r="L7" s="342"/>
      <c r="M7" s="80" t="s">
        <v>23</v>
      </c>
      <c r="O7" s="5"/>
    </row>
    <row r="8" spans="1:21" ht="28.5" x14ac:dyDescent="0.2">
      <c r="A8" s="411"/>
      <c r="B8" s="412"/>
      <c r="C8" s="412"/>
      <c r="D8" s="413"/>
      <c r="E8" s="11" t="s">
        <v>4</v>
      </c>
      <c r="F8" s="11" t="s">
        <v>5</v>
      </c>
      <c r="G8" s="11" t="s">
        <v>4</v>
      </c>
      <c r="H8" s="11" t="s">
        <v>5</v>
      </c>
      <c r="I8" s="11" t="s">
        <v>4</v>
      </c>
      <c r="J8" s="11" t="s">
        <v>5</v>
      </c>
      <c r="K8" s="11" t="s">
        <v>4</v>
      </c>
      <c r="L8" s="12" t="s">
        <v>5</v>
      </c>
      <c r="M8" s="80" t="s">
        <v>23</v>
      </c>
      <c r="O8" s="177" t="s">
        <v>244</v>
      </c>
    </row>
    <row r="9" spans="1:21" ht="15" hidden="1" x14ac:dyDescent="0.25">
      <c r="A9" s="133" t="s">
        <v>178</v>
      </c>
      <c r="B9" s="134">
        <v>145700</v>
      </c>
      <c r="C9" s="135" t="s">
        <v>183</v>
      </c>
      <c r="D9" s="136">
        <v>199700</v>
      </c>
      <c r="E9" s="223">
        <v>0</v>
      </c>
      <c r="F9" s="223">
        <v>0</v>
      </c>
      <c r="G9" s="223">
        <v>0</v>
      </c>
      <c r="H9" s="223">
        <v>0</v>
      </c>
      <c r="I9" s="223">
        <v>0</v>
      </c>
      <c r="J9" s="223">
        <v>0</v>
      </c>
      <c r="K9" s="223">
        <f>I9-G9</f>
        <v>0</v>
      </c>
      <c r="L9" s="224">
        <f>J9-H9</f>
        <v>0</v>
      </c>
      <c r="M9" s="80" t="s">
        <v>23</v>
      </c>
      <c r="O9" s="5"/>
    </row>
    <row r="10" spans="1:21" ht="15" x14ac:dyDescent="0.25">
      <c r="A10" s="156" t="s">
        <v>211</v>
      </c>
      <c r="B10" s="138">
        <v>119554</v>
      </c>
      <c r="C10" s="139" t="s">
        <v>183</v>
      </c>
      <c r="D10" s="140">
        <v>179700</v>
      </c>
      <c r="E10" s="225">
        <v>22</v>
      </c>
      <c r="F10" s="225">
        <v>0</v>
      </c>
      <c r="G10" s="225">
        <v>22</v>
      </c>
      <c r="H10" s="225">
        <v>0</v>
      </c>
      <c r="I10" s="225">
        <v>22</v>
      </c>
      <c r="J10" s="225">
        <v>0</v>
      </c>
      <c r="K10" s="225">
        <f t="shared" ref="K10:K28" si="0">I10-G10</f>
        <v>0</v>
      </c>
      <c r="L10" s="226">
        <f t="shared" ref="L10:L28" si="1">J10-H10</f>
        <v>0</v>
      </c>
      <c r="M10" s="80" t="s">
        <v>23</v>
      </c>
      <c r="O10" s="5"/>
    </row>
    <row r="11" spans="1:21" ht="15" x14ac:dyDescent="0.25">
      <c r="A11" s="304" t="s">
        <v>303</v>
      </c>
      <c r="B11" s="138">
        <v>124263</v>
      </c>
      <c r="C11" s="139"/>
      <c r="D11" s="140">
        <v>165300</v>
      </c>
      <c r="E11" s="225">
        <v>277</v>
      </c>
      <c r="F11" s="225">
        <v>0</v>
      </c>
      <c r="G11" s="225">
        <v>261</v>
      </c>
      <c r="H11" s="225">
        <v>0</v>
      </c>
      <c r="I11" s="225">
        <v>291</v>
      </c>
      <c r="J11" s="225">
        <v>0</v>
      </c>
      <c r="K11" s="225">
        <f>I11-G11</f>
        <v>30</v>
      </c>
      <c r="L11" s="226">
        <f t="shared" si="1"/>
        <v>0</v>
      </c>
      <c r="M11" s="80"/>
      <c r="O11" s="5"/>
    </row>
    <row r="12" spans="1:21" ht="15" x14ac:dyDescent="0.25">
      <c r="A12" s="304" t="s">
        <v>307</v>
      </c>
      <c r="B12" s="138">
        <v>129065</v>
      </c>
      <c r="C12" s="139"/>
      <c r="D12" s="140">
        <v>165300</v>
      </c>
      <c r="E12" s="225">
        <v>1</v>
      </c>
      <c r="F12" s="225">
        <v>0</v>
      </c>
      <c r="G12" s="225">
        <v>1</v>
      </c>
      <c r="H12" s="225">
        <v>0</v>
      </c>
      <c r="I12" s="225">
        <v>1</v>
      </c>
      <c r="J12" s="225">
        <v>0</v>
      </c>
      <c r="K12" s="225">
        <f>I12-G12</f>
        <v>0</v>
      </c>
      <c r="L12" s="226">
        <f t="shared" si="1"/>
        <v>0</v>
      </c>
      <c r="M12" s="80"/>
      <c r="O12" s="5"/>
    </row>
    <row r="13" spans="1:21" ht="15" x14ac:dyDescent="0.25">
      <c r="A13" s="137" t="s">
        <v>162</v>
      </c>
      <c r="B13" s="138">
        <v>123758</v>
      </c>
      <c r="C13" s="139" t="s">
        <v>183</v>
      </c>
      <c r="D13" s="140">
        <v>155500</v>
      </c>
      <c r="E13" s="225">
        <v>186</v>
      </c>
      <c r="F13" s="225">
        <v>0</v>
      </c>
      <c r="G13" s="225">
        <v>188</v>
      </c>
      <c r="H13" s="225">
        <v>0</v>
      </c>
      <c r="I13" s="225">
        <v>188</v>
      </c>
      <c r="J13" s="225">
        <v>0</v>
      </c>
      <c r="K13" s="225">
        <f t="shared" si="0"/>
        <v>0</v>
      </c>
      <c r="L13" s="226">
        <f t="shared" si="1"/>
        <v>0</v>
      </c>
      <c r="M13" s="80" t="s">
        <v>23</v>
      </c>
      <c r="O13" s="5"/>
    </row>
    <row r="14" spans="1:21" ht="15" x14ac:dyDescent="0.25">
      <c r="A14" s="137" t="s">
        <v>163</v>
      </c>
      <c r="B14" s="138">
        <v>105211</v>
      </c>
      <c r="C14" s="139" t="s">
        <v>183</v>
      </c>
      <c r="D14" s="140">
        <v>136771</v>
      </c>
      <c r="E14" s="225">
        <v>76</v>
      </c>
      <c r="F14" s="225">
        <v>0</v>
      </c>
      <c r="G14" s="225">
        <v>108</v>
      </c>
      <c r="H14" s="225">
        <v>0</v>
      </c>
      <c r="I14" s="225">
        <v>109</v>
      </c>
      <c r="J14" s="225">
        <v>0</v>
      </c>
      <c r="K14" s="225">
        <f t="shared" si="0"/>
        <v>1</v>
      </c>
      <c r="L14" s="226">
        <f t="shared" si="1"/>
        <v>0</v>
      </c>
      <c r="M14" s="80" t="s">
        <v>23</v>
      </c>
      <c r="O14" s="5"/>
    </row>
    <row r="15" spans="1:21" ht="15" x14ac:dyDescent="0.25">
      <c r="A15" s="137" t="s">
        <v>164</v>
      </c>
      <c r="B15" s="138">
        <v>89033</v>
      </c>
      <c r="C15" s="139" t="s">
        <v>183</v>
      </c>
      <c r="D15" s="140">
        <v>115742</v>
      </c>
      <c r="E15" s="225">
        <v>117</v>
      </c>
      <c r="F15" s="225">
        <v>0</v>
      </c>
      <c r="G15" s="225">
        <v>74</v>
      </c>
      <c r="H15" s="225">
        <v>0</v>
      </c>
      <c r="I15" s="225">
        <v>92</v>
      </c>
      <c r="J15" s="225">
        <v>0</v>
      </c>
      <c r="K15" s="225">
        <f t="shared" si="0"/>
        <v>18</v>
      </c>
      <c r="L15" s="226">
        <f t="shared" si="1"/>
        <v>0</v>
      </c>
      <c r="M15" s="80" t="s">
        <v>23</v>
      </c>
      <c r="O15" s="5"/>
    </row>
    <row r="16" spans="1:21" ht="15" x14ac:dyDescent="0.25">
      <c r="A16" s="137" t="s">
        <v>165</v>
      </c>
      <c r="B16" s="138">
        <v>74872</v>
      </c>
      <c r="C16" s="139" t="s">
        <v>183</v>
      </c>
      <c r="D16" s="140">
        <v>97333</v>
      </c>
      <c r="E16" s="225">
        <v>199</v>
      </c>
      <c r="F16" s="225">
        <v>0</v>
      </c>
      <c r="G16" s="225">
        <v>174</v>
      </c>
      <c r="H16" s="225">
        <v>0</v>
      </c>
      <c r="I16" s="225">
        <v>175</v>
      </c>
      <c r="J16" s="225">
        <v>0</v>
      </c>
      <c r="K16" s="225">
        <f t="shared" si="0"/>
        <v>1</v>
      </c>
      <c r="L16" s="226">
        <f t="shared" si="1"/>
        <v>0</v>
      </c>
      <c r="M16" s="80" t="s">
        <v>23</v>
      </c>
      <c r="O16" s="5"/>
    </row>
    <row r="17" spans="1:15" ht="15" x14ac:dyDescent="0.25">
      <c r="A17" s="137" t="s">
        <v>166</v>
      </c>
      <c r="B17" s="138">
        <v>62467</v>
      </c>
      <c r="C17" s="139" t="s">
        <v>183</v>
      </c>
      <c r="D17" s="140">
        <v>81204</v>
      </c>
      <c r="E17" s="225">
        <v>49</v>
      </c>
      <c r="F17" s="225">
        <v>0</v>
      </c>
      <c r="G17" s="225">
        <v>52</v>
      </c>
      <c r="H17" s="225">
        <v>0</v>
      </c>
      <c r="I17" s="225">
        <v>83</v>
      </c>
      <c r="J17" s="225">
        <v>0</v>
      </c>
      <c r="K17" s="225">
        <f t="shared" si="0"/>
        <v>31</v>
      </c>
      <c r="L17" s="226">
        <f t="shared" si="1"/>
        <v>0</v>
      </c>
      <c r="M17" s="80" t="s">
        <v>23</v>
      </c>
      <c r="O17" s="5"/>
    </row>
    <row r="18" spans="1:15" ht="15" x14ac:dyDescent="0.25">
      <c r="A18" s="137" t="s">
        <v>167</v>
      </c>
      <c r="B18" s="138">
        <v>56857</v>
      </c>
      <c r="C18" s="139" t="s">
        <v>183</v>
      </c>
      <c r="D18" s="140">
        <v>73917</v>
      </c>
      <c r="E18" s="225">
        <v>42</v>
      </c>
      <c r="F18" s="225">
        <v>0</v>
      </c>
      <c r="G18" s="225">
        <v>56</v>
      </c>
      <c r="H18" s="225">
        <v>0</v>
      </c>
      <c r="I18" s="225">
        <v>56</v>
      </c>
      <c r="J18" s="225">
        <v>0</v>
      </c>
      <c r="K18" s="225">
        <f t="shared" si="0"/>
        <v>0</v>
      </c>
      <c r="L18" s="226">
        <f t="shared" si="1"/>
        <v>0</v>
      </c>
      <c r="M18" s="80" t="s">
        <v>23</v>
      </c>
      <c r="O18" s="5"/>
    </row>
    <row r="19" spans="1:15" ht="15" x14ac:dyDescent="0.25">
      <c r="A19" s="137" t="s">
        <v>168</v>
      </c>
      <c r="B19" s="141">
        <v>51630</v>
      </c>
      <c r="C19" s="142" t="s">
        <v>183</v>
      </c>
      <c r="D19" s="143">
        <v>67114</v>
      </c>
      <c r="E19" s="225">
        <v>67</v>
      </c>
      <c r="F19" s="225">
        <v>0</v>
      </c>
      <c r="G19" s="225">
        <v>44</v>
      </c>
      <c r="H19" s="225">
        <v>0</v>
      </c>
      <c r="I19" s="225">
        <v>88</v>
      </c>
      <c r="J19" s="225">
        <v>0</v>
      </c>
      <c r="K19" s="225">
        <f t="shared" si="0"/>
        <v>44</v>
      </c>
      <c r="L19" s="226">
        <f t="shared" si="1"/>
        <v>0</v>
      </c>
      <c r="M19" s="80" t="s">
        <v>23</v>
      </c>
      <c r="O19" s="5"/>
    </row>
    <row r="20" spans="1:15" ht="15" x14ac:dyDescent="0.25">
      <c r="A20" s="137" t="s">
        <v>169</v>
      </c>
      <c r="B20" s="141">
        <v>46745</v>
      </c>
      <c r="C20" s="142" t="s">
        <v>183</v>
      </c>
      <c r="D20" s="143">
        <v>60765</v>
      </c>
      <c r="E20" s="225">
        <v>279</v>
      </c>
      <c r="F20" s="225">
        <v>0</v>
      </c>
      <c r="G20" s="225">
        <v>273</v>
      </c>
      <c r="H20" s="225">
        <v>0</v>
      </c>
      <c r="I20" s="225">
        <v>273</v>
      </c>
      <c r="J20" s="225">
        <v>0</v>
      </c>
      <c r="K20" s="225">
        <f t="shared" si="0"/>
        <v>0</v>
      </c>
      <c r="L20" s="226">
        <f t="shared" si="1"/>
        <v>0</v>
      </c>
      <c r="M20" s="80" t="s">
        <v>23</v>
      </c>
      <c r="O20" s="5"/>
    </row>
    <row r="21" spans="1:15" ht="15" x14ac:dyDescent="0.25">
      <c r="A21" s="137" t="s">
        <v>170</v>
      </c>
      <c r="B21" s="141">
        <v>42209</v>
      </c>
      <c r="C21" s="142" t="s">
        <v>183</v>
      </c>
      <c r="D21" s="143">
        <v>54875</v>
      </c>
      <c r="E21" s="225">
        <v>38</v>
      </c>
      <c r="F21" s="225">
        <v>0</v>
      </c>
      <c r="G21" s="225">
        <v>43</v>
      </c>
      <c r="H21" s="225">
        <v>0</v>
      </c>
      <c r="I21" s="225">
        <v>105</v>
      </c>
      <c r="J21" s="225">
        <v>0</v>
      </c>
      <c r="K21" s="225">
        <f t="shared" si="0"/>
        <v>62</v>
      </c>
      <c r="L21" s="226">
        <f t="shared" si="1"/>
        <v>0</v>
      </c>
      <c r="M21" s="80" t="s">
        <v>23</v>
      </c>
      <c r="O21" s="5"/>
    </row>
    <row r="22" spans="1:15" ht="15" x14ac:dyDescent="0.25">
      <c r="A22" s="137" t="s">
        <v>171</v>
      </c>
      <c r="B22" s="141">
        <v>37983</v>
      </c>
      <c r="C22" s="142" t="s">
        <v>183</v>
      </c>
      <c r="D22" s="143">
        <v>49375</v>
      </c>
      <c r="E22" s="225">
        <v>35</v>
      </c>
      <c r="F22" s="225">
        <v>0</v>
      </c>
      <c r="G22" s="225">
        <v>35</v>
      </c>
      <c r="H22" s="225">
        <v>0</v>
      </c>
      <c r="I22" s="225">
        <v>35</v>
      </c>
      <c r="J22" s="225">
        <v>0</v>
      </c>
      <c r="K22" s="225">
        <f t="shared" si="0"/>
        <v>0</v>
      </c>
      <c r="L22" s="226">
        <f t="shared" si="1"/>
        <v>0</v>
      </c>
      <c r="M22" s="80" t="s">
        <v>23</v>
      </c>
      <c r="O22" s="5"/>
    </row>
    <row r="23" spans="1:15" ht="15" x14ac:dyDescent="0.25">
      <c r="A23" s="137" t="s">
        <v>172</v>
      </c>
      <c r="B23" s="141">
        <v>37075</v>
      </c>
      <c r="C23" s="142" t="s">
        <v>183</v>
      </c>
      <c r="D23" s="143">
        <v>44293</v>
      </c>
      <c r="E23" s="225">
        <v>69</v>
      </c>
      <c r="F23" s="225">
        <v>0</v>
      </c>
      <c r="G23" s="225">
        <v>18</v>
      </c>
      <c r="H23" s="225">
        <v>0</v>
      </c>
      <c r="I23" s="225">
        <v>18</v>
      </c>
      <c r="J23" s="225">
        <v>0</v>
      </c>
      <c r="K23" s="225">
        <f t="shared" si="0"/>
        <v>0</v>
      </c>
      <c r="L23" s="226">
        <f t="shared" si="1"/>
        <v>0</v>
      </c>
      <c r="M23" s="80" t="s">
        <v>23</v>
      </c>
      <c r="O23" s="5"/>
    </row>
    <row r="24" spans="1:15" x14ac:dyDescent="0.2">
      <c r="A24" s="137" t="s">
        <v>179</v>
      </c>
      <c r="B24" s="141">
        <v>30456</v>
      </c>
      <c r="C24" s="142" t="s">
        <v>183</v>
      </c>
      <c r="D24" s="143">
        <v>39590</v>
      </c>
      <c r="E24" s="225">
        <v>62</v>
      </c>
      <c r="F24" s="225">
        <v>0</v>
      </c>
      <c r="G24" s="225">
        <v>44</v>
      </c>
      <c r="H24" s="225">
        <v>0</v>
      </c>
      <c r="I24" s="225">
        <v>44</v>
      </c>
      <c r="J24" s="225">
        <v>0</v>
      </c>
      <c r="K24" s="225">
        <f t="shared" si="0"/>
        <v>0</v>
      </c>
      <c r="L24" s="226">
        <f t="shared" si="1"/>
        <v>0</v>
      </c>
      <c r="M24" s="80" t="s">
        <v>23</v>
      </c>
      <c r="O24" s="25"/>
    </row>
    <row r="25" spans="1:15" x14ac:dyDescent="0.2">
      <c r="A25" s="137" t="s">
        <v>180</v>
      </c>
      <c r="B25" s="141">
        <v>27130</v>
      </c>
      <c r="C25" s="142" t="s">
        <v>183</v>
      </c>
      <c r="D25" s="143">
        <v>35269</v>
      </c>
      <c r="E25" s="225">
        <v>33</v>
      </c>
      <c r="F25" s="225">
        <v>0</v>
      </c>
      <c r="G25" s="225">
        <v>9</v>
      </c>
      <c r="H25" s="225">
        <v>0</v>
      </c>
      <c r="I25" s="225">
        <v>9</v>
      </c>
      <c r="J25" s="225">
        <v>0</v>
      </c>
      <c r="K25" s="225">
        <f t="shared" si="0"/>
        <v>0</v>
      </c>
      <c r="L25" s="226">
        <f t="shared" si="1"/>
        <v>0</v>
      </c>
      <c r="M25" s="80" t="s">
        <v>23</v>
      </c>
    </row>
    <row r="26" spans="1:15" x14ac:dyDescent="0.2">
      <c r="A26" s="137" t="s">
        <v>181</v>
      </c>
      <c r="B26" s="141">
        <v>24865</v>
      </c>
      <c r="C26" s="142" t="s">
        <v>183</v>
      </c>
      <c r="D26" s="143">
        <v>31292</v>
      </c>
      <c r="E26" s="225">
        <v>19</v>
      </c>
      <c r="F26" s="225">
        <v>0</v>
      </c>
      <c r="G26" s="225">
        <v>7</v>
      </c>
      <c r="H26" s="225">
        <v>0</v>
      </c>
      <c r="I26" s="225">
        <v>7</v>
      </c>
      <c r="J26" s="225">
        <v>0</v>
      </c>
      <c r="K26" s="225">
        <f t="shared" si="0"/>
        <v>0</v>
      </c>
      <c r="L26" s="226">
        <f t="shared" si="1"/>
        <v>0</v>
      </c>
      <c r="M26" s="80" t="s">
        <v>23</v>
      </c>
    </row>
    <row r="27" spans="1:15" x14ac:dyDescent="0.2">
      <c r="A27" s="309" t="s">
        <v>182</v>
      </c>
      <c r="B27" s="305">
        <v>22115</v>
      </c>
      <c r="C27" s="142" t="s">
        <v>183</v>
      </c>
      <c r="D27" s="306">
        <v>27663</v>
      </c>
      <c r="E27" s="307">
        <v>5</v>
      </c>
      <c r="F27" s="307">
        <v>0</v>
      </c>
      <c r="G27" s="307">
        <v>1</v>
      </c>
      <c r="H27" s="307">
        <v>0</v>
      </c>
      <c r="I27" s="307">
        <v>1</v>
      </c>
      <c r="J27" s="307">
        <v>0</v>
      </c>
      <c r="K27" s="307">
        <f t="shared" si="0"/>
        <v>0</v>
      </c>
      <c r="L27" s="308">
        <f t="shared" si="1"/>
        <v>0</v>
      </c>
      <c r="M27" s="80"/>
    </row>
    <row r="28" spans="1:15" x14ac:dyDescent="0.2">
      <c r="A28" s="310" t="s">
        <v>306</v>
      </c>
      <c r="B28" s="128"/>
      <c r="C28" s="129"/>
      <c r="D28" s="130"/>
      <c r="E28" s="195">
        <v>21</v>
      </c>
      <c r="F28" s="195">
        <v>0</v>
      </c>
      <c r="G28" s="195">
        <v>187</v>
      </c>
      <c r="H28" s="195">
        <v>0</v>
      </c>
      <c r="I28" s="195">
        <v>218</v>
      </c>
      <c r="J28" s="195">
        <v>0</v>
      </c>
      <c r="K28" s="195">
        <f t="shared" si="0"/>
        <v>31</v>
      </c>
      <c r="L28" s="227">
        <f t="shared" si="1"/>
        <v>0</v>
      </c>
      <c r="M28" s="80" t="s">
        <v>23</v>
      </c>
    </row>
    <row r="29" spans="1:15" ht="15" x14ac:dyDescent="0.25">
      <c r="A29" s="414" t="s">
        <v>184</v>
      </c>
      <c r="B29" s="415"/>
      <c r="C29" s="415"/>
      <c r="D29" s="416"/>
      <c r="E29" s="197">
        <f t="shared" ref="E29:L29" si="2">SUM(E9:E28)</f>
        <v>1597</v>
      </c>
      <c r="F29" s="197">
        <f t="shared" si="2"/>
        <v>0</v>
      </c>
      <c r="G29" s="197">
        <f t="shared" si="2"/>
        <v>1597</v>
      </c>
      <c r="H29" s="197">
        <f t="shared" si="2"/>
        <v>0</v>
      </c>
      <c r="I29" s="197">
        <f t="shared" si="2"/>
        <v>1815</v>
      </c>
      <c r="J29" s="197">
        <f t="shared" si="2"/>
        <v>0</v>
      </c>
      <c r="K29" s="197">
        <f t="shared" si="2"/>
        <v>218</v>
      </c>
      <c r="L29" s="198">
        <f t="shared" si="2"/>
        <v>0</v>
      </c>
      <c r="M29" s="80" t="s">
        <v>23</v>
      </c>
      <c r="O29" s="173" t="s">
        <v>245</v>
      </c>
    </row>
    <row r="30" spans="1:15" ht="15" x14ac:dyDescent="0.25">
      <c r="A30" s="417" t="s">
        <v>185</v>
      </c>
      <c r="B30" s="418"/>
      <c r="C30" s="418"/>
      <c r="D30" s="418"/>
      <c r="E30" s="223"/>
      <c r="F30" s="228">
        <v>172276</v>
      </c>
      <c r="G30" s="223"/>
      <c r="H30" s="228">
        <v>173137</v>
      </c>
      <c r="I30" s="223"/>
      <c r="J30" s="228">
        <v>168855</v>
      </c>
      <c r="K30" s="223"/>
      <c r="L30" s="229"/>
      <c r="M30" s="80" t="s">
        <v>23</v>
      </c>
    </row>
    <row r="31" spans="1:15" ht="15" x14ac:dyDescent="0.25">
      <c r="A31" s="419" t="s">
        <v>308</v>
      </c>
      <c r="B31" s="420"/>
      <c r="C31" s="420"/>
      <c r="D31" s="420"/>
      <c r="E31" s="311"/>
      <c r="F31" s="312">
        <v>161103</v>
      </c>
      <c r="G31" s="311"/>
      <c r="H31" s="312">
        <v>161818</v>
      </c>
      <c r="I31" s="311"/>
      <c r="J31" s="312">
        <v>162615</v>
      </c>
      <c r="K31" s="311"/>
      <c r="L31" s="313"/>
      <c r="M31" s="80"/>
    </row>
    <row r="32" spans="1:15" ht="15" x14ac:dyDescent="0.25">
      <c r="A32" s="419" t="s">
        <v>186</v>
      </c>
      <c r="B32" s="420"/>
      <c r="C32" s="420"/>
      <c r="D32" s="420"/>
      <c r="E32" s="225"/>
      <c r="F32" s="230">
        <v>78519</v>
      </c>
      <c r="G32" s="225"/>
      <c r="H32" s="230">
        <v>78912</v>
      </c>
      <c r="I32" s="225"/>
      <c r="J32" s="230">
        <v>83349</v>
      </c>
      <c r="K32" s="225"/>
      <c r="L32" s="231"/>
      <c r="M32" s="80" t="s">
        <v>23</v>
      </c>
      <c r="O32" s="245" t="s">
        <v>275</v>
      </c>
    </row>
    <row r="33" spans="1:15" ht="15" customHeight="1" thickBot="1" x14ac:dyDescent="0.3">
      <c r="A33" s="406" t="s">
        <v>187</v>
      </c>
      <c r="B33" s="407"/>
      <c r="C33" s="407"/>
      <c r="D33" s="407"/>
      <c r="E33" s="232"/>
      <c r="F33" s="233">
        <v>12</v>
      </c>
      <c r="G33" s="232"/>
      <c r="H33" s="233">
        <v>12</v>
      </c>
      <c r="I33" s="232"/>
      <c r="J33" s="233">
        <v>12</v>
      </c>
      <c r="K33" s="232"/>
      <c r="L33" s="234"/>
      <c r="M33" s="80" t="s">
        <v>23</v>
      </c>
      <c r="O33" s="5" t="s">
        <v>246</v>
      </c>
    </row>
    <row r="34" spans="1:15" hidden="1" x14ac:dyDescent="0.2">
      <c r="M34" s="80" t="s">
        <v>23</v>
      </c>
    </row>
    <row r="35" spans="1:15" x14ac:dyDescent="0.2">
      <c r="M35" s="80" t="s">
        <v>24</v>
      </c>
    </row>
    <row r="36" spans="1:15" x14ac:dyDescent="0.2">
      <c r="M36" s="80"/>
    </row>
    <row r="37" spans="1:15" x14ac:dyDescent="0.2">
      <c r="M37" s="80"/>
    </row>
  </sheetData>
  <mergeCells count="16">
    <mergeCell ref="A33:D33"/>
    <mergeCell ref="A7:D8"/>
    <mergeCell ref="A29:D29"/>
    <mergeCell ref="A30:D30"/>
    <mergeCell ref="A32:D32"/>
    <mergeCell ref="A31:D31"/>
    <mergeCell ref="E7:F7"/>
    <mergeCell ref="G7:H7"/>
    <mergeCell ref="I7:J7"/>
    <mergeCell ref="K7:L7"/>
    <mergeCell ref="A1:L1"/>
    <mergeCell ref="A2:L2"/>
    <mergeCell ref="A3:L3"/>
    <mergeCell ref="A4:L4"/>
    <mergeCell ref="A5:L5"/>
    <mergeCell ref="A6:L6"/>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sqref="A1:I1"/>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77"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330" t="s">
        <v>125</v>
      </c>
      <c r="B1" s="330"/>
      <c r="C1" s="330"/>
      <c r="D1" s="330"/>
      <c r="E1" s="330"/>
      <c r="F1" s="330"/>
      <c r="G1" s="330"/>
      <c r="H1" s="330"/>
      <c r="I1" s="330"/>
      <c r="J1" s="80" t="s">
        <v>23</v>
      </c>
      <c r="K1" s="6"/>
      <c r="L1" s="161" t="s">
        <v>30</v>
      </c>
      <c r="M1" s="6"/>
      <c r="N1" s="6"/>
      <c r="O1" s="6"/>
      <c r="P1" s="6"/>
      <c r="Q1" s="6"/>
      <c r="R1" s="6"/>
    </row>
    <row r="2" spans="1:18" ht="15" x14ac:dyDescent="0.2">
      <c r="A2" s="331" t="s">
        <v>321</v>
      </c>
      <c r="B2" s="331"/>
      <c r="C2" s="331"/>
      <c r="D2" s="331"/>
      <c r="E2" s="331"/>
      <c r="F2" s="331"/>
      <c r="G2" s="331"/>
      <c r="H2" s="331"/>
      <c r="I2" s="331"/>
      <c r="J2" s="80" t="s">
        <v>23</v>
      </c>
      <c r="K2" s="7"/>
      <c r="L2" s="162"/>
      <c r="M2" s="7"/>
      <c r="N2" s="7"/>
      <c r="O2" s="7"/>
      <c r="P2" s="7"/>
      <c r="Q2" s="7"/>
      <c r="R2" s="7"/>
    </row>
    <row r="3" spans="1:18" ht="15" x14ac:dyDescent="0.25">
      <c r="A3" s="340" t="s">
        <v>1</v>
      </c>
      <c r="B3" s="340"/>
      <c r="C3" s="340"/>
      <c r="D3" s="340"/>
      <c r="E3" s="340"/>
      <c r="F3" s="340"/>
      <c r="G3" s="340"/>
      <c r="H3" s="340"/>
      <c r="I3" s="340"/>
      <c r="J3" s="80" t="s">
        <v>23</v>
      </c>
      <c r="K3" s="10"/>
      <c r="L3" s="162" t="s">
        <v>217</v>
      </c>
      <c r="M3" s="10"/>
      <c r="N3" s="10"/>
      <c r="O3" s="10"/>
      <c r="P3" s="10"/>
      <c r="Q3" s="10"/>
      <c r="R3" s="10"/>
    </row>
    <row r="4" spans="1:18" x14ac:dyDescent="0.2">
      <c r="A4" s="337" t="s">
        <v>2</v>
      </c>
      <c r="B4" s="337"/>
      <c r="C4" s="337"/>
      <c r="D4" s="337"/>
      <c r="E4" s="337"/>
      <c r="F4" s="337"/>
      <c r="G4" s="337"/>
      <c r="H4" s="337"/>
      <c r="I4" s="337"/>
      <c r="J4" s="80" t="s">
        <v>23</v>
      </c>
      <c r="K4" s="8"/>
      <c r="L4" s="162" t="s">
        <v>216</v>
      </c>
      <c r="M4" s="8"/>
      <c r="N4" s="8"/>
      <c r="O4" s="8"/>
      <c r="P4" s="8"/>
      <c r="Q4" s="8"/>
      <c r="R4" s="8"/>
    </row>
    <row r="5" spans="1:18" ht="15.75" thickBot="1" x14ac:dyDescent="0.3">
      <c r="A5" s="337"/>
      <c r="B5" s="337"/>
      <c r="C5" s="337"/>
      <c r="D5" s="337"/>
      <c r="E5" s="337"/>
      <c r="F5" s="337"/>
      <c r="G5" s="337"/>
      <c r="H5" s="337"/>
      <c r="I5" s="337"/>
      <c r="J5" s="80" t="s">
        <v>23</v>
      </c>
      <c r="K5" s="8"/>
      <c r="L5" s="163"/>
      <c r="M5" s="8"/>
      <c r="N5" s="8"/>
      <c r="O5" s="8"/>
      <c r="P5" s="8"/>
      <c r="Q5" s="8"/>
      <c r="R5" s="8"/>
    </row>
    <row r="6" spans="1:18" ht="15" x14ac:dyDescent="0.2">
      <c r="A6" s="338" t="s">
        <v>126</v>
      </c>
      <c r="B6" s="341" t="s">
        <v>94</v>
      </c>
      <c r="C6" s="341"/>
      <c r="D6" s="341" t="s">
        <v>282</v>
      </c>
      <c r="E6" s="341"/>
      <c r="F6" s="341" t="s">
        <v>33</v>
      </c>
      <c r="G6" s="341"/>
      <c r="H6" s="341" t="s">
        <v>95</v>
      </c>
      <c r="I6" s="342"/>
      <c r="J6" s="80" t="s">
        <v>23</v>
      </c>
      <c r="L6" s="78"/>
    </row>
    <row r="7" spans="1:18" ht="28.5" x14ac:dyDescent="0.2">
      <c r="A7" s="339"/>
      <c r="B7" s="83" t="s">
        <v>43</v>
      </c>
      <c r="C7" s="11" t="s">
        <v>5</v>
      </c>
      <c r="D7" s="11" t="s">
        <v>43</v>
      </c>
      <c r="E7" s="11" t="s">
        <v>5</v>
      </c>
      <c r="F7" s="11" t="s">
        <v>43</v>
      </c>
      <c r="G7" s="11" t="s">
        <v>5</v>
      </c>
      <c r="H7" s="11" t="s">
        <v>43</v>
      </c>
      <c r="I7" s="12" t="s">
        <v>5</v>
      </c>
      <c r="J7" s="80" t="s">
        <v>23</v>
      </c>
      <c r="L7" s="100"/>
    </row>
    <row r="8" spans="1:18" x14ac:dyDescent="0.2">
      <c r="A8" s="92" t="s">
        <v>127</v>
      </c>
      <c r="B8" s="192">
        <v>1259</v>
      </c>
      <c r="C8" s="192">
        <v>129369</v>
      </c>
      <c r="D8" s="192">
        <v>1224</v>
      </c>
      <c r="E8" s="192">
        <v>134952</v>
      </c>
      <c r="F8" s="192">
        <v>1333</v>
      </c>
      <c r="G8" s="192">
        <v>144084</v>
      </c>
      <c r="H8" s="192">
        <f>F8-D8</f>
        <v>109</v>
      </c>
      <c r="I8" s="193">
        <f>G8-E8</f>
        <v>9132</v>
      </c>
      <c r="J8" s="80" t="s">
        <v>23</v>
      </c>
      <c r="L8" s="78"/>
    </row>
    <row r="9" spans="1:18" x14ac:dyDescent="0.2">
      <c r="A9" s="93" t="s">
        <v>128</v>
      </c>
      <c r="B9" s="34">
        <v>190</v>
      </c>
      <c r="C9" s="34">
        <v>12409</v>
      </c>
      <c r="D9" s="34">
        <v>149</v>
      </c>
      <c r="E9" s="34">
        <v>12556</v>
      </c>
      <c r="F9" s="34">
        <v>149</v>
      </c>
      <c r="G9" s="34">
        <v>12556</v>
      </c>
      <c r="H9" s="34">
        <f t="shared" ref="H9:H13" si="0">F9-D9</f>
        <v>0</v>
      </c>
      <c r="I9" s="194">
        <f t="shared" ref="I9:I13" si="1">G9-E9</f>
        <v>0</v>
      </c>
      <c r="J9" s="80" t="s">
        <v>23</v>
      </c>
    </row>
    <row r="10" spans="1:18" x14ac:dyDescent="0.2">
      <c r="A10" s="158" t="s">
        <v>213</v>
      </c>
      <c r="B10" s="34">
        <f>SUM(B11:B12)</f>
        <v>0</v>
      </c>
      <c r="C10" s="34">
        <v>1740</v>
      </c>
      <c r="D10" s="34">
        <f t="shared" ref="D10:F10" si="2">SUM(D11:D12)</f>
        <v>0</v>
      </c>
      <c r="E10" s="34">
        <v>1745</v>
      </c>
      <c r="F10" s="34">
        <f t="shared" si="2"/>
        <v>0</v>
      </c>
      <c r="G10" s="34">
        <v>1745</v>
      </c>
      <c r="H10" s="34">
        <f t="shared" si="0"/>
        <v>0</v>
      </c>
      <c r="I10" s="194">
        <f t="shared" si="1"/>
        <v>0</v>
      </c>
      <c r="J10" s="80" t="s">
        <v>23</v>
      </c>
    </row>
    <row r="11" spans="1:18" x14ac:dyDescent="0.2">
      <c r="A11" s="94" t="s">
        <v>42</v>
      </c>
      <c r="B11" s="235">
        <v>0</v>
      </c>
      <c r="C11" s="235">
        <v>0</v>
      </c>
      <c r="D11" s="235">
        <v>0</v>
      </c>
      <c r="E11" s="235">
        <v>0</v>
      </c>
      <c r="F11" s="235">
        <v>0</v>
      </c>
      <c r="G11" s="235">
        <v>0</v>
      </c>
      <c r="H11" s="235">
        <f t="shared" si="0"/>
        <v>0</v>
      </c>
      <c r="I11" s="236">
        <f t="shared" si="1"/>
        <v>0</v>
      </c>
      <c r="J11" s="80" t="s">
        <v>23</v>
      </c>
    </row>
    <row r="12" spans="1:18" x14ac:dyDescent="0.2">
      <c r="A12" s="94" t="s">
        <v>129</v>
      </c>
      <c r="B12" s="235">
        <v>0</v>
      </c>
      <c r="C12" s="235">
        <v>0</v>
      </c>
      <c r="D12" s="235">
        <v>0</v>
      </c>
      <c r="E12" s="235">
        <v>0</v>
      </c>
      <c r="F12" s="235">
        <v>0</v>
      </c>
      <c r="G12" s="235">
        <v>0</v>
      </c>
      <c r="H12" s="235">
        <f t="shared" si="0"/>
        <v>0</v>
      </c>
      <c r="I12" s="236">
        <f t="shared" si="1"/>
        <v>0</v>
      </c>
      <c r="J12" s="80" t="s">
        <v>23</v>
      </c>
    </row>
    <row r="13" spans="1:18" x14ac:dyDescent="0.2">
      <c r="A13" s="93" t="s">
        <v>130</v>
      </c>
      <c r="B13" s="210">
        <v>0</v>
      </c>
      <c r="C13" s="210">
        <v>0</v>
      </c>
      <c r="D13" s="210">
        <v>0</v>
      </c>
      <c r="E13" s="210">
        <v>0</v>
      </c>
      <c r="F13" s="210">
        <v>0</v>
      </c>
      <c r="G13" s="210">
        <v>0</v>
      </c>
      <c r="H13" s="210">
        <f t="shared" si="0"/>
        <v>0</v>
      </c>
      <c r="I13" s="211">
        <f t="shared" si="1"/>
        <v>0</v>
      </c>
      <c r="J13" s="80" t="s">
        <v>23</v>
      </c>
    </row>
    <row r="14" spans="1:18" ht="15" x14ac:dyDescent="0.25">
      <c r="A14" s="96" t="s">
        <v>38</v>
      </c>
      <c r="B14" s="181">
        <f>SUM(B8:B10,B13)</f>
        <v>1449</v>
      </c>
      <c r="C14" s="181">
        <f t="shared" ref="C14:I14" si="3">SUM(C8:C10,C13)</f>
        <v>143518</v>
      </c>
      <c r="D14" s="181">
        <f t="shared" si="3"/>
        <v>1373</v>
      </c>
      <c r="E14" s="181">
        <f t="shared" si="3"/>
        <v>149253</v>
      </c>
      <c r="F14" s="181">
        <f t="shared" si="3"/>
        <v>1482</v>
      </c>
      <c r="G14" s="181">
        <f t="shared" si="3"/>
        <v>158385</v>
      </c>
      <c r="H14" s="181">
        <f t="shared" si="3"/>
        <v>109</v>
      </c>
      <c r="I14" s="185">
        <f t="shared" si="3"/>
        <v>9132</v>
      </c>
      <c r="J14" s="80" t="s">
        <v>23</v>
      </c>
    </row>
    <row r="15" spans="1:18" ht="15" x14ac:dyDescent="0.25">
      <c r="A15" s="95" t="s">
        <v>131</v>
      </c>
      <c r="B15" s="34"/>
      <c r="C15" s="34"/>
      <c r="D15" s="34"/>
      <c r="E15" s="34"/>
      <c r="F15" s="34"/>
      <c r="G15" s="34"/>
      <c r="H15" s="34"/>
      <c r="I15" s="194"/>
      <c r="J15" s="80" t="s">
        <v>23</v>
      </c>
    </row>
    <row r="16" spans="1:18" x14ac:dyDescent="0.2">
      <c r="A16" s="93" t="s">
        <v>132</v>
      </c>
      <c r="B16" s="34"/>
      <c r="C16" s="34">
        <v>41220</v>
      </c>
      <c r="D16" s="34"/>
      <c r="E16" s="34">
        <v>43200</v>
      </c>
      <c r="F16" s="34"/>
      <c r="G16" s="34">
        <v>46050</v>
      </c>
      <c r="H16" s="34"/>
      <c r="I16" s="194">
        <f t="shared" ref="I16:I36" si="4">G16-E16</f>
        <v>2850</v>
      </c>
      <c r="J16" s="80" t="s">
        <v>23</v>
      </c>
      <c r="L16" s="77" t="s">
        <v>248</v>
      </c>
    </row>
    <row r="17" spans="1:10" x14ac:dyDescent="0.2">
      <c r="A17" s="93" t="s">
        <v>133</v>
      </c>
      <c r="B17" s="34"/>
      <c r="C17" s="34">
        <v>55</v>
      </c>
      <c r="D17" s="34"/>
      <c r="E17" s="34">
        <v>55</v>
      </c>
      <c r="F17" s="34"/>
      <c r="G17" s="34">
        <v>55</v>
      </c>
      <c r="H17" s="34"/>
      <c r="I17" s="194">
        <f t="shared" si="4"/>
        <v>0</v>
      </c>
      <c r="J17" s="80" t="s">
        <v>23</v>
      </c>
    </row>
    <row r="18" spans="1:10" x14ac:dyDescent="0.2">
      <c r="A18" s="93" t="s">
        <v>134</v>
      </c>
      <c r="B18" s="34"/>
      <c r="C18" s="34">
        <v>2132</v>
      </c>
      <c r="D18" s="34"/>
      <c r="E18" s="34">
        <v>2591</v>
      </c>
      <c r="F18" s="34"/>
      <c r="G18" s="34">
        <v>2828</v>
      </c>
      <c r="H18" s="34"/>
      <c r="I18" s="194">
        <f t="shared" si="4"/>
        <v>237</v>
      </c>
      <c r="J18" s="80" t="s">
        <v>23</v>
      </c>
    </row>
    <row r="19" spans="1:10" x14ac:dyDescent="0.2">
      <c r="A19" s="158" t="s">
        <v>214</v>
      </c>
      <c r="B19" s="34"/>
      <c r="C19" s="34">
        <v>1834</v>
      </c>
      <c r="D19" s="34"/>
      <c r="E19" s="34">
        <v>1849</v>
      </c>
      <c r="F19" s="34"/>
      <c r="G19" s="34">
        <v>1977</v>
      </c>
      <c r="H19" s="34"/>
      <c r="I19" s="194">
        <f t="shared" si="4"/>
        <v>128</v>
      </c>
      <c r="J19" s="80" t="s">
        <v>23</v>
      </c>
    </row>
    <row r="20" spans="1:10" x14ac:dyDescent="0.2">
      <c r="A20" s="93" t="s">
        <v>135</v>
      </c>
      <c r="B20" s="34"/>
      <c r="C20" s="34">
        <v>33279</v>
      </c>
      <c r="D20" s="34"/>
      <c r="E20" s="34">
        <v>33479</v>
      </c>
      <c r="F20" s="34"/>
      <c r="G20" s="34">
        <v>33479</v>
      </c>
      <c r="H20" s="34"/>
      <c r="I20" s="194">
        <f t="shared" si="4"/>
        <v>0</v>
      </c>
      <c r="J20" s="80" t="s">
        <v>23</v>
      </c>
    </row>
    <row r="21" spans="1:10" x14ac:dyDescent="0.2">
      <c r="A21" s="93" t="s">
        <v>136</v>
      </c>
      <c r="B21" s="34"/>
      <c r="C21" s="34">
        <v>13</v>
      </c>
      <c r="D21" s="34"/>
      <c r="E21" s="34">
        <v>281</v>
      </c>
      <c r="F21" s="34"/>
      <c r="G21" s="34">
        <v>310</v>
      </c>
      <c r="H21" s="34"/>
      <c r="I21" s="194">
        <f t="shared" si="4"/>
        <v>29</v>
      </c>
      <c r="J21" s="80" t="s">
        <v>23</v>
      </c>
    </row>
    <row r="22" spans="1:10" x14ac:dyDescent="0.2">
      <c r="A22" s="93" t="s">
        <v>137</v>
      </c>
      <c r="B22" s="34"/>
      <c r="C22" s="34">
        <v>6242</v>
      </c>
      <c r="D22" s="34"/>
      <c r="E22" s="34">
        <v>6363</v>
      </c>
      <c r="F22" s="34"/>
      <c r="G22" s="34">
        <v>6920</v>
      </c>
      <c r="H22" s="34"/>
      <c r="I22" s="194">
        <f t="shared" si="4"/>
        <v>557</v>
      </c>
      <c r="J22" s="80" t="s">
        <v>23</v>
      </c>
    </row>
    <row r="23" spans="1:10" x14ac:dyDescent="0.2">
      <c r="A23" s="93" t="s">
        <v>138</v>
      </c>
      <c r="B23" s="34"/>
      <c r="C23" s="34">
        <v>263</v>
      </c>
      <c r="D23" s="34"/>
      <c r="E23" s="34">
        <v>243</v>
      </c>
      <c r="F23" s="34"/>
      <c r="G23" s="34">
        <v>262</v>
      </c>
      <c r="H23" s="34"/>
      <c r="I23" s="194">
        <f t="shared" si="4"/>
        <v>19</v>
      </c>
      <c r="J23" s="80" t="s">
        <v>23</v>
      </c>
    </row>
    <row r="24" spans="1:10" x14ac:dyDescent="0.2">
      <c r="A24" s="93" t="s">
        <v>139</v>
      </c>
      <c r="B24" s="34"/>
      <c r="C24" s="34">
        <v>4011</v>
      </c>
      <c r="D24" s="34"/>
      <c r="E24" s="34">
        <v>4011</v>
      </c>
      <c r="F24" s="34"/>
      <c r="G24" s="34">
        <v>4011</v>
      </c>
      <c r="H24" s="34"/>
      <c r="I24" s="194">
        <f t="shared" si="4"/>
        <v>0</v>
      </c>
      <c r="J24" s="80" t="s">
        <v>23</v>
      </c>
    </row>
    <row r="25" spans="1:10" x14ac:dyDescent="0.2">
      <c r="A25" s="93" t="s">
        <v>140</v>
      </c>
      <c r="B25" s="34"/>
      <c r="C25" s="34">
        <v>38998</v>
      </c>
      <c r="D25" s="34"/>
      <c r="E25" s="34">
        <v>34078</v>
      </c>
      <c r="F25" s="34"/>
      <c r="G25" s="34">
        <v>41951</v>
      </c>
      <c r="H25" s="34"/>
      <c r="I25" s="194">
        <f t="shared" si="4"/>
        <v>7873</v>
      </c>
      <c r="J25" s="80" t="s">
        <v>23</v>
      </c>
    </row>
    <row r="26" spans="1:10" x14ac:dyDescent="0.2">
      <c r="A26" s="93" t="s">
        <v>141</v>
      </c>
      <c r="B26" s="34"/>
      <c r="C26" s="34">
        <v>11316</v>
      </c>
      <c r="D26" s="34"/>
      <c r="E26" s="34">
        <v>11299</v>
      </c>
      <c r="F26" s="34"/>
      <c r="G26" s="34">
        <v>12014</v>
      </c>
      <c r="H26" s="34"/>
      <c r="I26" s="194">
        <f t="shared" si="4"/>
        <v>715</v>
      </c>
      <c r="J26" s="80" t="s">
        <v>23</v>
      </c>
    </row>
    <row r="27" spans="1:10" x14ac:dyDescent="0.2">
      <c r="A27" s="93" t="s">
        <v>142</v>
      </c>
      <c r="B27" s="34"/>
      <c r="C27" s="34">
        <v>2540</v>
      </c>
      <c r="D27" s="34"/>
      <c r="E27" s="34">
        <v>2540</v>
      </c>
      <c r="F27" s="34"/>
      <c r="G27" s="34">
        <v>2540</v>
      </c>
      <c r="H27" s="34"/>
      <c r="I27" s="194">
        <f t="shared" si="4"/>
        <v>0</v>
      </c>
      <c r="J27" s="80" t="s">
        <v>23</v>
      </c>
    </row>
    <row r="28" spans="1:10" x14ac:dyDescent="0.2">
      <c r="A28" s="93" t="s">
        <v>143</v>
      </c>
      <c r="B28" s="34"/>
      <c r="C28" s="34">
        <v>0</v>
      </c>
      <c r="D28" s="34"/>
      <c r="E28" s="34">
        <v>0</v>
      </c>
      <c r="F28" s="34"/>
      <c r="G28" s="34">
        <v>0</v>
      </c>
      <c r="H28" s="34"/>
      <c r="I28" s="194">
        <f t="shared" si="4"/>
        <v>0</v>
      </c>
      <c r="J28" s="80" t="s">
        <v>23</v>
      </c>
    </row>
    <row r="29" spans="1:10" x14ac:dyDescent="0.2">
      <c r="A29" s="93" t="s">
        <v>74</v>
      </c>
      <c r="B29" s="34"/>
      <c r="C29" s="34">
        <v>183</v>
      </c>
      <c r="D29" s="34"/>
      <c r="E29" s="34">
        <v>183</v>
      </c>
      <c r="F29" s="34"/>
      <c r="G29" s="34">
        <v>199</v>
      </c>
      <c r="H29" s="34"/>
      <c r="I29" s="194">
        <f t="shared" si="4"/>
        <v>16</v>
      </c>
      <c r="J29" s="80" t="s">
        <v>23</v>
      </c>
    </row>
    <row r="30" spans="1:10" x14ac:dyDescent="0.2">
      <c r="A30" s="93" t="s">
        <v>144</v>
      </c>
      <c r="B30" s="34"/>
      <c r="C30" s="34">
        <v>14911</v>
      </c>
      <c r="D30" s="34"/>
      <c r="E30" s="34">
        <v>14910</v>
      </c>
      <c r="F30" s="34"/>
      <c r="G30" s="34">
        <v>16222</v>
      </c>
      <c r="H30" s="34"/>
      <c r="I30" s="194">
        <f t="shared" si="4"/>
        <v>1312</v>
      </c>
      <c r="J30" s="80" t="s">
        <v>23</v>
      </c>
    </row>
    <row r="31" spans="1:10" x14ac:dyDescent="0.2">
      <c r="A31" s="93" t="s">
        <v>145</v>
      </c>
      <c r="B31" s="34"/>
      <c r="C31" s="34">
        <v>0</v>
      </c>
      <c r="D31" s="34"/>
      <c r="E31" s="34">
        <v>0</v>
      </c>
      <c r="F31" s="34"/>
      <c r="G31" s="34">
        <v>0</v>
      </c>
      <c r="H31" s="34"/>
      <c r="I31" s="194">
        <f t="shared" si="4"/>
        <v>0</v>
      </c>
      <c r="J31" s="80" t="s">
        <v>23</v>
      </c>
    </row>
    <row r="32" spans="1:10" x14ac:dyDescent="0.2">
      <c r="A32" s="93" t="s">
        <v>146</v>
      </c>
      <c r="B32" s="34"/>
      <c r="C32" s="34">
        <v>2056</v>
      </c>
      <c r="D32" s="34"/>
      <c r="E32" s="34">
        <v>2125</v>
      </c>
      <c r="F32" s="34"/>
      <c r="G32" s="34">
        <v>2328</v>
      </c>
      <c r="H32" s="34"/>
      <c r="I32" s="194">
        <f t="shared" si="4"/>
        <v>203</v>
      </c>
      <c r="J32" s="80" t="s">
        <v>23</v>
      </c>
    </row>
    <row r="33" spans="1:12" x14ac:dyDescent="0.2">
      <c r="A33" s="93" t="s">
        <v>147</v>
      </c>
      <c r="B33" s="34"/>
      <c r="C33" s="34">
        <v>1793</v>
      </c>
      <c r="D33" s="34"/>
      <c r="E33" s="34">
        <v>387</v>
      </c>
      <c r="F33" s="34"/>
      <c r="G33" s="34">
        <v>3596</v>
      </c>
      <c r="H33" s="34"/>
      <c r="I33" s="194">
        <f t="shared" si="4"/>
        <v>3209</v>
      </c>
      <c r="J33" s="80" t="s">
        <v>23</v>
      </c>
    </row>
    <row r="34" spans="1:12" x14ac:dyDescent="0.2">
      <c r="A34" s="93" t="s">
        <v>148</v>
      </c>
      <c r="B34" s="34"/>
      <c r="C34" s="34">
        <v>0</v>
      </c>
      <c r="D34" s="34"/>
      <c r="E34" s="34">
        <v>0</v>
      </c>
      <c r="F34" s="34"/>
      <c r="G34" s="34">
        <v>0</v>
      </c>
      <c r="H34" s="34"/>
      <c r="I34" s="194">
        <f t="shared" si="4"/>
        <v>0</v>
      </c>
      <c r="J34" s="80" t="s">
        <v>23</v>
      </c>
    </row>
    <row r="35" spans="1:12" x14ac:dyDescent="0.2">
      <c r="A35" s="93" t="s">
        <v>149</v>
      </c>
      <c r="B35" s="34"/>
      <c r="C35" s="34">
        <v>0</v>
      </c>
      <c r="D35" s="34"/>
      <c r="E35" s="34">
        <v>0</v>
      </c>
      <c r="F35" s="34"/>
      <c r="G35" s="34">
        <v>0</v>
      </c>
      <c r="H35" s="34"/>
      <c r="I35" s="194">
        <f t="shared" si="4"/>
        <v>0</v>
      </c>
      <c r="J35" s="80" t="s">
        <v>23</v>
      </c>
    </row>
    <row r="36" spans="1:12" x14ac:dyDescent="0.2">
      <c r="A36" s="93" t="s">
        <v>150</v>
      </c>
      <c r="B36" s="34"/>
      <c r="C36" s="34">
        <v>53</v>
      </c>
      <c r="D36" s="34"/>
      <c r="E36" s="34">
        <v>20</v>
      </c>
      <c r="F36" s="34"/>
      <c r="G36" s="34">
        <v>20</v>
      </c>
      <c r="H36" s="34"/>
      <c r="I36" s="194">
        <f t="shared" si="4"/>
        <v>0</v>
      </c>
      <c r="J36" s="80" t="s">
        <v>23</v>
      </c>
    </row>
    <row r="37" spans="1:12" ht="15" x14ac:dyDescent="0.25">
      <c r="A37" s="96" t="s">
        <v>151</v>
      </c>
      <c r="B37" s="113"/>
      <c r="C37" s="113">
        <f>SUM(C14:C36)</f>
        <v>304417</v>
      </c>
      <c r="D37" s="113"/>
      <c r="E37" s="113">
        <f t="shared" ref="E37:I37" si="5">SUM(E14:E36)</f>
        <v>306867</v>
      </c>
      <c r="F37" s="113"/>
      <c r="G37" s="113">
        <f t="shared" si="5"/>
        <v>333147</v>
      </c>
      <c r="H37" s="113"/>
      <c r="I37" s="115">
        <f t="shared" si="5"/>
        <v>26280</v>
      </c>
      <c r="J37" s="80" t="s">
        <v>23</v>
      </c>
      <c r="L37" s="78"/>
    </row>
    <row r="38" spans="1:12" x14ac:dyDescent="0.2">
      <c r="A38" s="158" t="s">
        <v>215</v>
      </c>
      <c r="B38" s="34"/>
      <c r="C38" s="34">
        <v>0</v>
      </c>
      <c r="D38" s="34"/>
      <c r="E38" s="34">
        <v>0</v>
      </c>
      <c r="F38" s="34"/>
      <c r="G38" s="34">
        <v>0</v>
      </c>
      <c r="H38" s="34"/>
      <c r="I38" s="194">
        <f>G38-E38</f>
        <v>0</v>
      </c>
      <c r="J38" s="80" t="s">
        <v>23</v>
      </c>
      <c r="L38" s="78"/>
    </row>
    <row r="39" spans="1:12" x14ac:dyDescent="0.2">
      <c r="A39" s="243" t="s">
        <v>270</v>
      </c>
      <c r="B39" s="34"/>
      <c r="C39" s="34">
        <v>0</v>
      </c>
      <c r="D39" s="34"/>
      <c r="E39" s="34">
        <v>0</v>
      </c>
      <c r="F39" s="34"/>
      <c r="G39" s="34">
        <v>0</v>
      </c>
      <c r="H39" s="34"/>
      <c r="I39" s="194">
        <f t="shared" ref="I39:I42" si="6">G39-E39</f>
        <v>0</v>
      </c>
      <c r="J39" s="80" t="s">
        <v>23</v>
      </c>
      <c r="L39" s="78"/>
    </row>
    <row r="40" spans="1:12" x14ac:dyDescent="0.2">
      <c r="A40" s="243" t="s">
        <v>271</v>
      </c>
      <c r="B40" s="34"/>
      <c r="C40" s="34">
        <v>0</v>
      </c>
      <c r="D40" s="34"/>
      <c r="E40" s="34">
        <v>0</v>
      </c>
      <c r="F40" s="34"/>
      <c r="G40" s="34">
        <v>0</v>
      </c>
      <c r="H40" s="34"/>
      <c r="I40" s="194">
        <f t="shared" si="6"/>
        <v>0</v>
      </c>
      <c r="J40" s="80" t="s">
        <v>23</v>
      </c>
      <c r="L40" s="78"/>
    </row>
    <row r="41" spans="1:12" x14ac:dyDescent="0.2">
      <c r="A41" s="93" t="s">
        <v>152</v>
      </c>
      <c r="B41" s="34"/>
      <c r="C41" s="34">
        <v>0</v>
      </c>
      <c r="D41" s="34"/>
      <c r="E41" s="34">
        <v>0</v>
      </c>
      <c r="F41" s="34"/>
      <c r="G41" s="34">
        <v>0</v>
      </c>
      <c r="H41" s="34"/>
      <c r="I41" s="194">
        <f t="shared" si="6"/>
        <v>0</v>
      </c>
      <c r="J41" s="80" t="s">
        <v>23</v>
      </c>
      <c r="L41" s="78"/>
    </row>
    <row r="42" spans="1:12" x14ac:dyDescent="0.2">
      <c r="A42" s="179" t="s">
        <v>251</v>
      </c>
      <c r="B42" s="34"/>
      <c r="C42" s="34">
        <v>583</v>
      </c>
      <c r="D42" s="34"/>
      <c r="E42" s="34">
        <v>0</v>
      </c>
      <c r="F42" s="34"/>
      <c r="G42" s="34">
        <v>0</v>
      </c>
      <c r="H42" s="34"/>
      <c r="I42" s="194">
        <f t="shared" si="6"/>
        <v>0</v>
      </c>
      <c r="J42" s="80" t="s">
        <v>23</v>
      </c>
      <c r="L42" s="78"/>
    </row>
    <row r="43" spans="1:12" ht="15.75" thickBot="1" x14ac:dyDescent="0.3">
      <c r="A43" s="97" t="s">
        <v>153</v>
      </c>
      <c r="B43" s="237">
        <f t="shared" ref="B43:I43" si="7">SUM(B37:B42)</f>
        <v>0</v>
      </c>
      <c r="C43" s="237">
        <f>SUM(C37:C42)</f>
        <v>305000</v>
      </c>
      <c r="D43" s="237">
        <f t="shared" si="7"/>
        <v>0</v>
      </c>
      <c r="E43" s="237">
        <f t="shared" si="7"/>
        <v>306867</v>
      </c>
      <c r="F43" s="237">
        <f t="shared" si="7"/>
        <v>0</v>
      </c>
      <c r="G43" s="237">
        <f t="shared" si="7"/>
        <v>333147</v>
      </c>
      <c r="H43" s="237">
        <f t="shared" si="7"/>
        <v>0</v>
      </c>
      <c r="I43" s="238">
        <f t="shared" si="7"/>
        <v>26280</v>
      </c>
      <c r="J43" s="80" t="s">
        <v>23</v>
      </c>
      <c r="L43" s="78"/>
    </row>
    <row r="44" spans="1:12" x14ac:dyDescent="0.2">
      <c r="A44" s="99" t="s">
        <v>39</v>
      </c>
      <c r="B44" s="239"/>
      <c r="C44" s="239"/>
      <c r="D44" s="239"/>
      <c r="E44" s="239"/>
      <c r="F44" s="239"/>
      <c r="G44" s="239"/>
      <c r="H44" s="239"/>
      <c r="I44" s="240"/>
      <c r="J44" s="80" t="s">
        <v>23</v>
      </c>
    </row>
    <row r="45" spans="1:12" x14ac:dyDescent="0.2">
      <c r="A45" s="93" t="s">
        <v>154</v>
      </c>
      <c r="B45" s="34">
        <v>0</v>
      </c>
      <c r="C45" s="34"/>
      <c r="D45" s="34">
        <v>0</v>
      </c>
      <c r="E45" s="34"/>
      <c r="F45" s="34">
        <v>0</v>
      </c>
      <c r="G45" s="34"/>
      <c r="H45" s="34">
        <f>F45-D45</f>
        <v>0</v>
      </c>
      <c r="I45" s="194"/>
      <c r="J45" s="80" t="s">
        <v>23</v>
      </c>
      <c r="L45" s="77" t="s">
        <v>247</v>
      </c>
    </row>
    <row r="46" spans="1:12" x14ac:dyDescent="0.2">
      <c r="A46" s="93"/>
      <c r="B46" s="34"/>
      <c r="C46" s="34"/>
      <c r="D46" s="34"/>
      <c r="E46" s="34"/>
      <c r="F46" s="34"/>
      <c r="G46" s="34"/>
      <c r="H46" s="34"/>
      <c r="I46" s="194"/>
      <c r="J46" s="80" t="s">
        <v>23</v>
      </c>
      <c r="L46" s="78"/>
    </row>
    <row r="47" spans="1:12" x14ac:dyDescent="0.2">
      <c r="A47" s="93" t="s">
        <v>155</v>
      </c>
      <c r="B47" s="34"/>
      <c r="C47" s="34">
        <v>0</v>
      </c>
      <c r="D47" s="34"/>
      <c r="E47" s="34">
        <v>0</v>
      </c>
      <c r="F47" s="34"/>
      <c r="G47" s="34">
        <v>0</v>
      </c>
      <c r="H47" s="34"/>
      <c r="I47" s="194">
        <f t="shared" ref="I47:I48" si="8">G47-E47</f>
        <v>0</v>
      </c>
      <c r="J47" s="80" t="s">
        <v>23</v>
      </c>
    </row>
    <row r="48" spans="1:12" ht="15" thickBot="1" x14ac:dyDescent="0.25">
      <c r="A48" s="98" t="s">
        <v>156</v>
      </c>
      <c r="B48" s="241"/>
      <c r="C48" s="241">
        <v>0</v>
      </c>
      <c r="D48" s="241"/>
      <c r="E48" s="241">
        <v>0</v>
      </c>
      <c r="F48" s="241"/>
      <c r="G48" s="241">
        <v>0</v>
      </c>
      <c r="H48" s="241"/>
      <c r="I48" s="242">
        <f t="shared" si="8"/>
        <v>0</v>
      </c>
      <c r="J48" s="80" t="s">
        <v>23</v>
      </c>
    </row>
    <row r="49" spans="1:10" x14ac:dyDescent="0.2">
      <c r="J49" s="4" t="s">
        <v>24</v>
      </c>
    </row>
    <row r="50" spans="1:10" x14ac:dyDescent="0.2">
      <c r="A50" s="267" t="s">
        <v>283</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view="pageBreakPreview" zoomScale="80" zoomScaleNormal="100" zoomScaleSheetLayoutView="80" workbookViewId="0">
      <selection sqref="A1:M1"/>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330" t="s">
        <v>0</v>
      </c>
      <c r="B1" s="330"/>
      <c r="C1" s="330"/>
      <c r="D1" s="330"/>
      <c r="E1" s="330"/>
      <c r="F1" s="330"/>
      <c r="G1" s="330"/>
      <c r="H1" s="330"/>
      <c r="I1" s="330"/>
      <c r="J1" s="330"/>
      <c r="K1" s="330"/>
      <c r="L1" s="330"/>
      <c r="M1" s="330"/>
      <c r="N1" s="80" t="s">
        <v>23</v>
      </c>
      <c r="O1" s="6"/>
      <c r="P1" s="161" t="s">
        <v>30</v>
      </c>
      <c r="Q1" s="6"/>
      <c r="R1" s="6"/>
      <c r="S1" s="6"/>
      <c r="T1" s="6"/>
      <c r="U1" s="6"/>
      <c r="V1" s="6"/>
    </row>
    <row r="2" spans="1:22" ht="15" x14ac:dyDescent="0.2">
      <c r="A2" s="331" t="s">
        <v>321</v>
      </c>
      <c r="B2" s="331"/>
      <c r="C2" s="331"/>
      <c r="D2" s="331"/>
      <c r="E2" s="331"/>
      <c r="F2" s="331"/>
      <c r="G2" s="331"/>
      <c r="H2" s="331"/>
      <c r="I2" s="331"/>
      <c r="J2" s="331"/>
      <c r="K2" s="331"/>
      <c r="L2" s="331"/>
      <c r="M2" s="331"/>
      <c r="N2" s="80" t="s">
        <v>23</v>
      </c>
      <c r="O2" s="7"/>
      <c r="P2" s="162"/>
      <c r="Q2" s="7"/>
      <c r="R2" s="7"/>
      <c r="S2" s="7"/>
      <c r="T2" s="7"/>
      <c r="U2" s="7"/>
      <c r="V2" s="7"/>
    </row>
    <row r="3" spans="1:22" ht="15" x14ac:dyDescent="0.25">
      <c r="A3" s="340" t="s">
        <v>1</v>
      </c>
      <c r="B3" s="340"/>
      <c r="C3" s="340"/>
      <c r="D3" s="340"/>
      <c r="E3" s="340"/>
      <c r="F3" s="340"/>
      <c r="G3" s="340"/>
      <c r="H3" s="340"/>
      <c r="I3" s="340"/>
      <c r="J3" s="340"/>
      <c r="K3" s="340"/>
      <c r="L3" s="340"/>
      <c r="M3" s="340"/>
      <c r="N3" s="80" t="s">
        <v>23</v>
      </c>
      <c r="O3" s="10"/>
      <c r="P3" s="162" t="s">
        <v>217</v>
      </c>
      <c r="Q3" s="10"/>
      <c r="R3" s="10"/>
      <c r="S3" s="10"/>
      <c r="T3" s="10"/>
      <c r="U3" s="10"/>
      <c r="V3" s="10"/>
    </row>
    <row r="4" spans="1:22" x14ac:dyDescent="0.2">
      <c r="A4" s="337" t="s">
        <v>2</v>
      </c>
      <c r="B4" s="337"/>
      <c r="C4" s="337"/>
      <c r="D4" s="337"/>
      <c r="E4" s="337"/>
      <c r="F4" s="337"/>
      <c r="G4" s="337"/>
      <c r="H4" s="337"/>
      <c r="I4" s="337"/>
      <c r="J4" s="337"/>
      <c r="K4" s="337"/>
      <c r="L4" s="337"/>
      <c r="M4" s="337"/>
      <c r="N4" s="80" t="s">
        <v>23</v>
      </c>
      <c r="O4" s="8"/>
      <c r="P4" s="162" t="s">
        <v>216</v>
      </c>
      <c r="Q4" s="8"/>
      <c r="R4" s="8"/>
      <c r="S4" s="8"/>
      <c r="T4" s="8"/>
      <c r="U4" s="8"/>
      <c r="V4" s="8"/>
    </row>
    <row r="5" spans="1:22" ht="15.75" thickBot="1" x14ac:dyDescent="0.3">
      <c r="A5" s="337"/>
      <c r="B5" s="337"/>
      <c r="C5" s="337"/>
      <c r="D5" s="337"/>
      <c r="E5" s="337"/>
      <c r="F5" s="337"/>
      <c r="G5" s="337"/>
      <c r="H5" s="337"/>
      <c r="I5" s="337"/>
      <c r="J5" s="337"/>
      <c r="K5" s="337"/>
      <c r="L5" s="337"/>
      <c r="M5" s="337"/>
      <c r="N5" s="80" t="s">
        <v>23</v>
      </c>
      <c r="O5" s="8"/>
      <c r="P5" s="163"/>
      <c r="Q5" s="8"/>
      <c r="R5" s="8"/>
      <c r="S5" s="8"/>
      <c r="T5" s="8"/>
      <c r="U5" s="8"/>
      <c r="V5" s="8"/>
    </row>
    <row r="6" spans="1:22" ht="15" thickBot="1" x14ac:dyDescent="0.25">
      <c r="A6" s="337"/>
      <c r="B6" s="337"/>
      <c r="C6" s="337"/>
      <c r="D6" s="337"/>
      <c r="E6" s="337"/>
      <c r="F6" s="337"/>
      <c r="G6" s="337"/>
      <c r="H6" s="337"/>
      <c r="I6" s="337"/>
      <c r="J6" s="337"/>
      <c r="K6" s="337"/>
      <c r="L6" s="337"/>
      <c r="M6" s="337"/>
      <c r="N6" s="80" t="s">
        <v>23</v>
      </c>
      <c r="O6" s="8"/>
      <c r="P6" s="8"/>
      <c r="Q6" s="8"/>
      <c r="R6" s="8"/>
      <c r="S6" s="8"/>
      <c r="T6" s="8"/>
      <c r="U6" s="8"/>
      <c r="V6" s="8"/>
    </row>
    <row r="7" spans="1:22" ht="45.75" customHeight="1" x14ac:dyDescent="0.2">
      <c r="A7" s="338" t="s">
        <v>201</v>
      </c>
      <c r="B7" s="341" t="s">
        <v>193</v>
      </c>
      <c r="C7" s="341"/>
      <c r="D7" s="341"/>
      <c r="E7" s="341" t="s">
        <v>281</v>
      </c>
      <c r="F7" s="341"/>
      <c r="G7" s="341"/>
      <c r="H7" s="341" t="s">
        <v>258</v>
      </c>
      <c r="I7" s="341"/>
      <c r="J7" s="341"/>
      <c r="K7" s="341" t="s">
        <v>12</v>
      </c>
      <c r="L7" s="341"/>
      <c r="M7" s="342"/>
      <c r="N7" s="80" t="s">
        <v>23</v>
      </c>
      <c r="P7" s="160" t="s">
        <v>225</v>
      </c>
    </row>
    <row r="8" spans="1:22" ht="28.5" x14ac:dyDescent="0.25">
      <c r="A8" s="339"/>
      <c r="B8" s="11" t="s">
        <v>4</v>
      </c>
      <c r="C8" s="148" t="s">
        <v>195</v>
      </c>
      <c r="D8" s="11" t="s">
        <v>5</v>
      </c>
      <c r="E8" s="11" t="s">
        <v>4</v>
      </c>
      <c r="F8" s="148" t="s">
        <v>249</v>
      </c>
      <c r="G8" s="11" t="s">
        <v>5</v>
      </c>
      <c r="H8" s="11" t="s">
        <v>4</v>
      </c>
      <c r="I8" s="11" t="s">
        <v>249</v>
      </c>
      <c r="J8" s="11" t="s">
        <v>5</v>
      </c>
      <c r="K8" s="11" t="s">
        <v>4</v>
      </c>
      <c r="L8" s="11" t="s">
        <v>249</v>
      </c>
      <c r="M8" s="12" t="s">
        <v>5</v>
      </c>
      <c r="N8" s="80" t="s">
        <v>23</v>
      </c>
      <c r="P8" s="24" t="s">
        <v>202</v>
      </c>
    </row>
    <row r="9" spans="1:22" ht="15" x14ac:dyDescent="0.25">
      <c r="A9" s="271" t="s">
        <v>287</v>
      </c>
      <c r="B9" s="192">
        <v>1582</v>
      </c>
      <c r="C9" s="192">
        <v>1435</v>
      </c>
      <c r="D9" s="192">
        <v>302275</v>
      </c>
      <c r="E9" s="192">
        <v>1582</v>
      </c>
      <c r="F9" s="192">
        <v>1359</v>
      </c>
      <c r="G9" s="192">
        <v>304125</v>
      </c>
      <c r="H9" s="192">
        <v>0</v>
      </c>
      <c r="I9" s="192">
        <v>0</v>
      </c>
      <c r="J9" s="192">
        <v>444</v>
      </c>
      <c r="K9" s="192">
        <f>E9+H9</f>
        <v>1582</v>
      </c>
      <c r="L9" s="192">
        <f t="shared" ref="L9:M14" si="0">F9+I9</f>
        <v>1359</v>
      </c>
      <c r="M9" s="193">
        <f t="shared" si="0"/>
        <v>304569</v>
      </c>
      <c r="N9" s="80" t="s">
        <v>23</v>
      </c>
      <c r="P9" s="25" t="s">
        <v>44</v>
      </c>
    </row>
    <row r="10" spans="1:22" hidden="1" x14ac:dyDescent="0.2">
      <c r="A10" s="13"/>
      <c r="B10" s="195">
        <v>0</v>
      </c>
      <c r="C10" s="195">
        <v>0</v>
      </c>
      <c r="D10" s="195">
        <v>0</v>
      </c>
      <c r="E10" s="195">
        <v>0</v>
      </c>
      <c r="F10" s="195">
        <v>0</v>
      </c>
      <c r="G10" s="195">
        <v>0</v>
      </c>
      <c r="H10" s="195">
        <v>0</v>
      </c>
      <c r="I10" s="195">
        <v>0</v>
      </c>
      <c r="J10" s="195">
        <v>0</v>
      </c>
      <c r="K10" s="195">
        <f t="shared" ref="K10" si="1">E10+H10</f>
        <v>0</v>
      </c>
      <c r="L10" s="195">
        <f t="shared" si="0"/>
        <v>0</v>
      </c>
      <c r="M10" s="196">
        <f t="shared" si="0"/>
        <v>0</v>
      </c>
      <c r="N10" s="80" t="s">
        <v>23</v>
      </c>
    </row>
    <row r="11" spans="1:22" x14ac:dyDescent="0.2">
      <c r="A11" s="282" t="s">
        <v>322</v>
      </c>
      <c r="B11" s="195">
        <v>15</v>
      </c>
      <c r="C11" s="195">
        <v>14</v>
      </c>
      <c r="D11" s="195">
        <v>2725</v>
      </c>
      <c r="E11" s="195">
        <v>15</v>
      </c>
      <c r="F11" s="195">
        <v>14</v>
      </c>
      <c r="G11" s="195">
        <v>2742</v>
      </c>
      <c r="H11" s="195">
        <v>0</v>
      </c>
      <c r="I11" s="195">
        <v>0</v>
      </c>
      <c r="J11" s="195">
        <v>36</v>
      </c>
      <c r="K11" s="195">
        <f>E11+H11</f>
        <v>15</v>
      </c>
      <c r="L11" s="195">
        <f>F11+I11</f>
        <v>14</v>
      </c>
      <c r="M11" s="196">
        <f>G11+J11</f>
        <v>2778</v>
      </c>
      <c r="N11" s="80"/>
    </row>
    <row r="12" spans="1:22" ht="15" x14ac:dyDescent="0.25">
      <c r="A12" s="14" t="s">
        <v>198</v>
      </c>
      <c r="B12" s="197">
        <f t="shared" ref="B12:M12" si="2">SUM(B9:B11)</f>
        <v>1597</v>
      </c>
      <c r="C12" s="197">
        <f t="shared" si="2"/>
        <v>1449</v>
      </c>
      <c r="D12" s="197">
        <f t="shared" si="2"/>
        <v>305000</v>
      </c>
      <c r="E12" s="197">
        <f t="shared" si="2"/>
        <v>1597</v>
      </c>
      <c r="F12" s="197">
        <f t="shared" si="2"/>
        <v>1373</v>
      </c>
      <c r="G12" s="197">
        <f t="shared" si="2"/>
        <v>306867</v>
      </c>
      <c r="H12" s="197">
        <f t="shared" si="2"/>
        <v>0</v>
      </c>
      <c r="I12" s="197">
        <f t="shared" si="2"/>
        <v>0</v>
      </c>
      <c r="J12" s="197">
        <f t="shared" si="2"/>
        <v>480</v>
      </c>
      <c r="K12" s="197">
        <f t="shared" si="2"/>
        <v>1597</v>
      </c>
      <c r="L12" s="197">
        <f t="shared" si="2"/>
        <v>1373</v>
      </c>
      <c r="M12" s="198">
        <f t="shared" si="2"/>
        <v>307347</v>
      </c>
      <c r="N12" s="80" t="s">
        <v>23</v>
      </c>
      <c r="P12" s="5" t="s">
        <v>45</v>
      </c>
    </row>
    <row r="13" spans="1:22" ht="15" x14ac:dyDescent="0.25">
      <c r="A13" s="132" t="s">
        <v>197</v>
      </c>
      <c r="B13" s="199"/>
      <c r="C13" s="199"/>
      <c r="D13" s="200">
        <v>0</v>
      </c>
      <c r="E13" s="199"/>
      <c r="F13" s="199"/>
      <c r="G13" s="200">
        <v>0</v>
      </c>
      <c r="H13" s="199"/>
      <c r="I13" s="199"/>
      <c r="J13" s="200">
        <v>0</v>
      </c>
      <c r="K13" s="199"/>
      <c r="L13" s="199"/>
      <c r="M13" s="201">
        <f t="shared" si="0"/>
        <v>0</v>
      </c>
      <c r="N13" s="80" t="s">
        <v>23</v>
      </c>
      <c r="P13" s="5"/>
    </row>
    <row r="14" spans="1:22" ht="15" x14ac:dyDescent="0.25">
      <c r="A14" s="178" t="s">
        <v>250</v>
      </c>
      <c r="B14" s="37"/>
      <c r="C14" s="37"/>
      <c r="D14" s="202">
        <f>SUM(D12:D13)</f>
        <v>305000</v>
      </c>
      <c r="E14" s="37"/>
      <c r="F14" s="37"/>
      <c r="G14" s="202">
        <f>SUM(G12:G13)</f>
        <v>306867</v>
      </c>
      <c r="H14" s="37"/>
      <c r="I14" s="37"/>
      <c r="J14" s="202">
        <f>SUM(J12:J13)</f>
        <v>480</v>
      </c>
      <c r="K14" s="37"/>
      <c r="L14" s="37"/>
      <c r="M14" s="203">
        <f t="shared" si="0"/>
        <v>307347</v>
      </c>
      <c r="N14" s="80" t="s">
        <v>23</v>
      </c>
      <c r="P14" s="5"/>
    </row>
    <row r="15" spans="1:22" x14ac:dyDescent="0.2">
      <c r="A15" s="149" t="s">
        <v>39</v>
      </c>
      <c r="B15" s="204"/>
      <c r="C15" s="204">
        <v>0</v>
      </c>
      <c r="D15" s="204"/>
      <c r="E15" s="204"/>
      <c r="F15" s="204">
        <v>0</v>
      </c>
      <c r="G15" s="204"/>
      <c r="H15" s="204"/>
      <c r="I15" s="204">
        <v>0</v>
      </c>
      <c r="J15" s="204"/>
      <c r="K15" s="204"/>
      <c r="L15" s="204">
        <f t="shared" ref="L15:L16" si="3">F15+I15</f>
        <v>0</v>
      </c>
      <c r="M15" s="205"/>
      <c r="N15" s="80" t="s">
        <v>23</v>
      </c>
      <c r="P15" s="160" t="s">
        <v>259</v>
      </c>
    </row>
    <row r="16" spans="1:22" x14ac:dyDescent="0.2">
      <c r="A16" s="150" t="s">
        <v>199</v>
      </c>
      <c r="B16" s="34"/>
      <c r="C16" s="34">
        <f>C12+C15</f>
        <v>1449</v>
      </c>
      <c r="D16" s="34"/>
      <c r="E16" s="34"/>
      <c r="F16" s="34">
        <f>F12+F15</f>
        <v>1373</v>
      </c>
      <c r="G16" s="34"/>
      <c r="H16" s="34"/>
      <c r="I16" s="34">
        <f>I12+I15</f>
        <v>0</v>
      </c>
      <c r="J16" s="34"/>
      <c r="K16" s="34"/>
      <c r="L16" s="34">
        <f t="shared" si="3"/>
        <v>1373</v>
      </c>
      <c r="M16" s="194"/>
      <c r="N16" s="80" t="s">
        <v>23</v>
      </c>
      <c r="P16" s="160" t="s">
        <v>260</v>
      </c>
    </row>
    <row r="17" spans="1:16" x14ac:dyDescent="0.2">
      <c r="A17" s="18"/>
      <c r="B17" s="34"/>
      <c r="C17" s="34"/>
      <c r="D17" s="34"/>
      <c r="E17" s="34"/>
      <c r="F17" s="34"/>
      <c r="G17" s="34"/>
      <c r="H17" s="34"/>
      <c r="I17" s="34"/>
      <c r="J17" s="34"/>
      <c r="K17" s="34"/>
      <c r="L17" s="34"/>
      <c r="M17" s="194"/>
      <c r="N17" s="80" t="s">
        <v>23</v>
      </c>
      <c r="P17" s="25" t="s">
        <v>261</v>
      </c>
    </row>
    <row r="18" spans="1:16" x14ac:dyDescent="0.2">
      <c r="A18" s="18" t="s">
        <v>40</v>
      </c>
      <c r="B18" s="34"/>
      <c r="C18" s="34"/>
      <c r="D18" s="34"/>
      <c r="E18" s="34"/>
      <c r="F18" s="34"/>
      <c r="G18" s="34"/>
      <c r="H18" s="34"/>
      <c r="I18" s="34"/>
      <c r="J18" s="34"/>
      <c r="K18" s="34"/>
      <c r="L18" s="34"/>
      <c r="M18" s="194"/>
      <c r="N18" s="80" t="s">
        <v>23</v>
      </c>
      <c r="P18" s="25" t="s">
        <v>262</v>
      </c>
    </row>
    <row r="19" spans="1:16" x14ac:dyDescent="0.2">
      <c r="A19" s="19" t="s">
        <v>41</v>
      </c>
      <c r="B19" s="34"/>
      <c r="C19" s="34">
        <v>0</v>
      </c>
      <c r="D19" s="34"/>
      <c r="E19" s="34"/>
      <c r="F19" s="34">
        <v>0</v>
      </c>
      <c r="G19" s="34"/>
      <c r="H19" s="34"/>
      <c r="I19" s="34">
        <v>0</v>
      </c>
      <c r="J19" s="34"/>
      <c r="K19" s="34"/>
      <c r="L19" s="34">
        <f t="shared" ref="L19:L21" si="4">F19+I19</f>
        <v>0</v>
      </c>
      <c r="M19" s="194"/>
      <c r="N19" s="80" t="s">
        <v>23</v>
      </c>
      <c r="P19" s="25" t="s">
        <v>263</v>
      </c>
    </row>
    <row r="20" spans="1:16" x14ac:dyDescent="0.2">
      <c r="A20" s="20" t="s">
        <v>42</v>
      </c>
      <c r="B20" s="206"/>
      <c r="C20" s="206">
        <v>0</v>
      </c>
      <c r="D20" s="206"/>
      <c r="E20" s="206"/>
      <c r="F20" s="206">
        <v>0</v>
      </c>
      <c r="G20" s="206"/>
      <c r="H20" s="206"/>
      <c r="I20" s="206">
        <v>0</v>
      </c>
      <c r="J20" s="206"/>
      <c r="K20" s="206"/>
      <c r="L20" s="206">
        <f t="shared" si="4"/>
        <v>0</v>
      </c>
      <c r="M20" s="207"/>
      <c r="N20" s="80" t="s">
        <v>23</v>
      </c>
      <c r="P20" s="25" t="s">
        <v>264</v>
      </c>
    </row>
    <row r="21" spans="1:16" ht="15" thickBot="1" x14ac:dyDescent="0.25">
      <c r="A21" s="151" t="s">
        <v>200</v>
      </c>
      <c r="B21" s="208"/>
      <c r="C21" s="208">
        <f>C16+C19+C20</f>
        <v>1449</v>
      </c>
      <c r="D21" s="208"/>
      <c r="E21" s="208"/>
      <c r="F21" s="208">
        <f>F16+F19+F20</f>
        <v>1373</v>
      </c>
      <c r="G21" s="208"/>
      <c r="H21" s="208"/>
      <c r="I21" s="208">
        <f>I16+I19+I20</f>
        <v>0</v>
      </c>
      <c r="J21" s="208"/>
      <c r="K21" s="208"/>
      <c r="L21" s="208">
        <f t="shared" si="4"/>
        <v>1373</v>
      </c>
      <c r="M21" s="209"/>
      <c r="N21" s="80" t="s">
        <v>23</v>
      </c>
      <c r="P21" s="25" t="s">
        <v>265</v>
      </c>
    </row>
    <row r="22" spans="1:16" ht="15" thickBot="1" x14ac:dyDescent="0.25">
      <c r="N22" s="80" t="s">
        <v>23</v>
      </c>
      <c r="P22" s="25" t="s">
        <v>46</v>
      </c>
    </row>
    <row r="23" spans="1:16" ht="15" x14ac:dyDescent="0.2">
      <c r="A23" s="338" t="s">
        <v>201</v>
      </c>
      <c r="B23" s="341" t="s">
        <v>31</v>
      </c>
      <c r="C23" s="341"/>
      <c r="D23" s="341"/>
      <c r="E23" s="341" t="s">
        <v>32</v>
      </c>
      <c r="F23" s="341"/>
      <c r="G23" s="341"/>
      <c r="H23" s="341" t="s">
        <v>33</v>
      </c>
      <c r="I23" s="341"/>
      <c r="J23" s="342"/>
      <c r="N23" s="80" t="s">
        <v>23</v>
      </c>
    </row>
    <row r="24" spans="1:16" ht="28.5" x14ac:dyDescent="0.2">
      <c r="A24" s="339"/>
      <c r="B24" s="11" t="s">
        <v>4</v>
      </c>
      <c r="C24" s="11" t="s">
        <v>249</v>
      </c>
      <c r="D24" s="11" t="s">
        <v>5</v>
      </c>
      <c r="E24" s="11" t="s">
        <v>4</v>
      </c>
      <c r="F24" s="11" t="s">
        <v>249</v>
      </c>
      <c r="G24" s="11" t="s">
        <v>5</v>
      </c>
      <c r="H24" s="11" t="s">
        <v>4</v>
      </c>
      <c r="I24" s="11" t="s">
        <v>249</v>
      </c>
      <c r="J24" s="12" t="s">
        <v>5</v>
      </c>
      <c r="N24" s="80" t="s">
        <v>23</v>
      </c>
    </row>
    <row r="25" spans="1:16" x14ac:dyDescent="0.2">
      <c r="A25" s="15" t="str">
        <f>A9</f>
        <v>EOIR</v>
      </c>
      <c r="B25" s="192">
        <v>211</v>
      </c>
      <c r="C25" s="192">
        <v>105</v>
      </c>
      <c r="D25" s="192">
        <v>25000</v>
      </c>
      <c r="E25" s="192">
        <v>0</v>
      </c>
      <c r="F25" s="192">
        <v>0</v>
      </c>
      <c r="G25" s="192">
        <v>0</v>
      </c>
      <c r="H25" s="192">
        <f t="shared" ref="H25:J27" si="5">K9+B25+E25</f>
        <v>1793</v>
      </c>
      <c r="I25" s="192">
        <f t="shared" si="5"/>
        <v>1464</v>
      </c>
      <c r="J25" s="193">
        <f t="shared" si="5"/>
        <v>329569</v>
      </c>
      <c r="N25" s="80" t="s">
        <v>23</v>
      </c>
    </row>
    <row r="26" spans="1:16" hidden="1" x14ac:dyDescent="0.2">
      <c r="A26" s="127"/>
      <c r="B26" s="210">
        <v>0</v>
      </c>
      <c r="C26" s="210">
        <v>0</v>
      </c>
      <c r="D26" s="210">
        <v>0</v>
      </c>
      <c r="E26" s="210">
        <v>0</v>
      </c>
      <c r="F26" s="210">
        <v>0</v>
      </c>
      <c r="G26" s="210">
        <v>0</v>
      </c>
      <c r="H26" s="210">
        <f t="shared" si="5"/>
        <v>0</v>
      </c>
      <c r="I26" s="210">
        <f t="shared" si="5"/>
        <v>0</v>
      </c>
      <c r="J26" s="211">
        <f t="shared" si="5"/>
        <v>0</v>
      </c>
      <c r="N26" s="80" t="s">
        <v>23</v>
      </c>
    </row>
    <row r="27" spans="1:16" x14ac:dyDescent="0.2">
      <c r="A27" s="282" t="s">
        <v>322</v>
      </c>
      <c r="B27" s="195">
        <v>7</v>
      </c>
      <c r="C27" s="195">
        <v>4</v>
      </c>
      <c r="D27" s="195">
        <v>800</v>
      </c>
      <c r="E27" s="195">
        <v>0</v>
      </c>
      <c r="F27" s="195">
        <v>0</v>
      </c>
      <c r="G27" s="195">
        <v>0</v>
      </c>
      <c r="H27" s="195">
        <f t="shared" si="5"/>
        <v>22</v>
      </c>
      <c r="I27" s="195">
        <f t="shared" si="5"/>
        <v>18</v>
      </c>
      <c r="J27" s="203">
        <f>M11+D27+G27</f>
        <v>3578</v>
      </c>
      <c r="N27" s="80"/>
    </row>
    <row r="28" spans="1:16" ht="15" x14ac:dyDescent="0.25">
      <c r="A28" s="14" t="s">
        <v>198</v>
      </c>
      <c r="B28" s="197">
        <f t="shared" ref="B28:J28" si="6">SUM(B25:B27)</f>
        <v>218</v>
      </c>
      <c r="C28" s="197">
        <f t="shared" si="6"/>
        <v>109</v>
      </c>
      <c r="D28" s="197">
        <f t="shared" si="6"/>
        <v>25800</v>
      </c>
      <c r="E28" s="197">
        <f t="shared" si="6"/>
        <v>0</v>
      </c>
      <c r="F28" s="197">
        <f t="shared" si="6"/>
        <v>0</v>
      </c>
      <c r="G28" s="197">
        <f t="shared" si="6"/>
        <v>0</v>
      </c>
      <c r="H28" s="197">
        <f t="shared" si="6"/>
        <v>1815</v>
      </c>
      <c r="I28" s="197">
        <f t="shared" si="6"/>
        <v>1482</v>
      </c>
      <c r="J28" s="198">
        <f t="shared" si="6"/>
        <v>333147</v>
      </c>
      <c r="N28" s="80" t="s">
        <v>23</v>
      </c>
    </row>
    <row r="29" spans="1:16" ht="15" x14ac:dyDescent="0.25">
      <c r="A29" s="132" t="s">
        <v>197</v>
      </c>
      <c r="B29" s="199"/>
      <c r="C29" s="199"/>
      <c r="D29" s="200">
        <v>0</v>
      </c>
      <c r="E29" s="199"/>
      <c r="F29" s="199"/>
      <c r="G29" s="200">
        <v>0</v>
      </c>
      <c r="H29" s="199"/>
      <c r="I29" s="199"/>
      <c r="J29" s="201">
        <f>M13+D29+G29</f>
        <v>0</v>
      </c>
      <c r="N29" s="80" t="s">
        <v>23</v>
      </c>
    </row>
    <row r="30" spans="1:16" ht="15" x14ac:dyDescent="0.25">
      <c r="A30" s="178" t="s">
        <v>250</v>
      </c>
      <c r="B30" s="37"/>
      <c r="C30" s="37"/>
      <c r="D30" s="202">
        <f>SUM(D28:D29)</f>
        <v>25800</v>
      </c>
      <c r="E30" s="37"/>
      <c r="F30" s="37"/>
      <c r="G30" s="202">
        <f>SUM(G28:G29)</f>
        <v>0</v>
      </c>
      <c r="H30" s="37"/>
      <c r="I30" s="37"/>
      <c r="J30" s="203">
        <f>M14+D30+G30</f>
        <v>333147</v>
      </c>
      <c r="N30" s="80" t="s">
        <v>23</v>
      </c>
    </row>
    <row r="31" spans="1:16" x14ac:dyDescent="0.2">
      <c r="A31" s="131" t="s">
        <v>39</v>
      </c>
      <c r="B31" s="204"/>
      <c r="C31" s="204">
        <v>0</v>
      </c>
      <c r="D31" s="204"/>
      <c r="E31" s="204"/>
      <c r="F31" s="204">
        <v>0</v>
      </c>
      <c r="G31" s="204"/>
      <c r="H31" s="204"/>
      <c r="I31" s="204">
        <f t="shared" ref="I31:I37" si="7">L15+C31+F31</f>
        <v>0</v>
      </c>
      <c r="J31" s="205"/>
      <c r="N31" s="80" t="s">
        <v>23</v>
      </c>
    </row>
    <row r="32" spans="1:16" x14ac:dyDescent="0.2">
      <c r="A32" s="18" t="s">
        <v>199</v>
      </c>
      <c r="B32" s="34"/>
      <c r="C32" s="34">
        <f>C28+C31</f>
        <v>109</v>
      </c>
      <c r="D32" s="34"/>
      <c r="E32" s="34"/>
      <c r="F32" s="34">
        <f>F28+F31</f>
        <v>0</v>
      </c>
      <c r="G32" s="34"/>
      <c r="H32" s="34"/>
      <c r="I32" s="34">
        <f t="shared" si="7"/>
        <v>1482</v>
      </c>
      <c r="J32" s="194"/>
      <c r="N32" s="80" t="s">
        <v>23</v>
      </c>
    </row>
    <row r="33" spans="1:14" x14ac:dyDescent="0.2">
      <c r="A33" s="18"/>
      <c r="B33" s="34"/>
      <c r="C33" s="34"/>
      <c r="D33" s="34"/>
      <c r="E33" s="34"/>
      <c r="F33" s="34"/>
      <c r="G33" s="34"/>
      <c r="H33" s="34"/>
      <c r="I33" s="34">
        <f t="shared" si="7"/>
        <v>0</v>
      </c>
      <c r="J33" s="194"/>
      <c r="N33" s="80" t="s">
        <v>23</v>
      </c>
    </row>
    <row r="34" spans="1:14" x14ac:dyDescent="0.2">
      <c r="A34" s="18" t="s">
        <v>40</v>
      </c>
      <c r="B34" s="34"/>
      <c r="C34" s="34"/>
      <c r="D34" s="34"/>
      <c r="E34" s="34"/>
      <c r="F34" s="34"/>
      <c r="G34" s="34"/>
      <c r="H34" s="34"/>
      <c r="I34" s="34">
        <f t="shared" si="7"/>
        <v>0</v>
      </c>
      <c r="J34" s="194"/>
      <c r="N34" s="80" t="s">
        <v>23</v>
      </c>
    </row>
    <row r="35" spans="1:14" x14ac:dyDescent="0.2">
      <c r="A35" s="19" t="s">
        <v>41</v>
      </c>
      <c r="B35" s="34"/>
      <c r="C35" s="34">
        <v>0</v>
      </c>
      <c r="D35" s="34"/>
      <c r="E35" s="34"/>
      <c r="F35" s="34">
        <v>0</v>
      </c>
      <c r="G35" s="34"/>
      <c r="H35" s="34"/>
      <c r="I35" s="34">
        <f t="shared" si="7"/>
        <v>0</v>
      </c>
      <c r="J35" s="194"/>
      <c r="N35" s="80" t="s">
        <v>23</v>
      </c>
    </row>
    <row r="36" spans="1:14" x14ac:dyDescent="0.2">
      <c r="A36" s="20" t="s">
        <v>42</v>
      </c>
      <c r="B36" s="206"/>
      <c r="C36" s="206">
        <v>0</v>
      </c>
      <c r="D36" s="206"/>
      <c r="E36" s="206"/>
      <c r="F36" s="206">
        <v>0</v>
      </c>
      <c r="G36" s="206"/>
      <c r="H36" s="206"/>
      <c r="I36" s="206">
        <f t="shared" si="7"/>
        <v>0</v>
      </c>
      <c r="J36" s="207"/>
      <c r="N36" s="80" t="s">
        <v>23</v>
      </c>
    </row>
    <row r="37" spans="1:14" ht="15" thickBot="1" x14ac:dyDescent="0.25">
      <c r="A37" s="21" t="s">
        <v>200</v>
      </c>
      <c r="B37" s="208"/>
      <c r="C37" s="208">
        <f>C32+C35+C36</f>
        <v>109</v>
      </c>
      <c r="D37" s="208"/>
      <c r="E37" s="208"/>
      <c r="F37" s="208">
        <f>F32+F35+F36</f>
        <v>0</v>
      </c>
      <c r="G37" s="208"/>
      <c r="H37" s="208"/>
      <c r="I37" s="208">
        <f t="shared" si="7"/>
        <v>1482</v>
      </c>
      <c r="J37" s="209"/>
      <c r="N37" s="80" t="s">
        <v>23</v>
      </c>
    </row>
    <row r="38" spans="1:14" x14ac:dyDescent="0.2">
      <c r="N38" s="4" t="s">
        <v>24</v>
      </c>
    </row>
    <row r="39" spans="1:14" x14ac:dyDescent="0.2">
      <c r="A39" s="52" t="s">
        <v>285</v>
      </c>
    </row>
    <row r="40" spans="1:14" x14ac:dyDescent="0.2">
      <c r="A40" s="265"/>
    </row>
  </sheetData>
  <mergeCells count="15">
    <mergeCell ref="A5:M5"/>
    <mergeCell ref="A6:M6"/>
    <mergeCell ref="A23:A24"/>
    <mergeCell ref="A1:M1"/>
    <mergeCell ref="A2:M2"/>
    <mergeCell ref="A3:M3"/>
    <mergeCell ref="A4:M4"/>
    <mergeCell ref="A7:A8"/>
    <mergeCell ref="B7:D7"/>
    <mergeCell ref="E7:G7"/>
    <mergeCell ref="H7:J7"/>
    <mergeCell ref="K7:M7"/>
    <mergeCell ref="B23:D23"/>
    <mergeCell ref="E23:G23"/>
    <mergeCell ref="H23:J23"/>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view="pageBreakPreview" zoomScale="80" zoomScaleNormal="100" zoomScaleSheetLayoutView="80" workbookViewId="0">
      <selection sqref="A1:N1"/>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330" t="s">
        <v>47</v>
      </c>
      <c r="B1" s="330"/>
      <c r="C1" s="330"/>
      <c r="D1" s="330"/>
      <c r="E1" s="330"/>
      <c r="F1" s="330"/>
      <c r="G1" s="330"/>
      <c r="H1" s="330"/>
      <c r="I1" s="330"/>
      <c r="J1" s="330"/>
      <c r="K1" s="330"/>
      <c r="L1" s="330"/>
      <c r="M1" s="330"/>
      <c r="N1" s="330"/>
      <c r="O1" s="22" t="s">
        <v>23</v>
      </c>
      <c r="P1" s="6"/>
      <c r="Q1" s="167" t="s">
        <v>30</v>
      </c>
      <c r="R1" s="6"/>
      <c r="S1" s="6"/>
      <c r="T1" s="6"/>
      <c r="U1" s="6"/>
      <c r="V1" s="6"/>
      <c r="W1" s="6"/>
    </row>
    <row r="2" spans="1:23" ht="18" x14ac:dyDescent="0.25">
      <c r="A2" s="331" t="s">
        <v>321</v>
      </c>
      <c r="B2" s="331"/>
      <c r="C2" s="331"/>
      <c r="D2" s="331"/>
      <c r="E2" s="331"/>
      <c r="F2" s="331"/>
      <c r="G2" s="331"/>
      <c r="H2" s="331"/>
      <c r="I2" s="331"/>
      <c r="J2" s="331"/>
      <c r="K2" s="331"/>
      <c r="L2" s="331"/>
      <c r="M2" s="331"/>
      <c r="N2" s="331"/>
      <c r="O2" s="22" t="s">
        <v>23</v>
      </c>
      <c r="P2" s="7"/>
      <c r="Q2" s="168" t="s">
        <v>266</v>
      </c>
      <c r="R2" s="7"/>
      <c r="S2" s="7"/>
      <c r="T2" s="7"/>
      <c r="U2" s="7"/>
      <c r="V2" s="7"/>
      <c r="W2" s="7"/>
    </row>
    <row r="3" spans="1:23" ht="18" x14ac:dyDescent="0.25">
      <c r="A3" s="343" t="s">
        <v>1</v>
      </c>
      <c r="B3" s="343"/>
      <c r="C3" s="343"/>
      <c r="D3" s="343"/>
      <c r="E3" s="343"/>
      <c r="F3" s="343"/>
      <c r="G3" s="343"/>
      <c r="H3" s="343"/>
      <c r="I3" s="343"/>
      <c r="J3" s="343"/>
      <c r="K3" s="343"/>
      <c r="L3" s="343"/>
      <c r="M3" s="343"/>
      <c r="N3" s="343"/>
      <c r="O3" s="22" t="s">
        <v>23</v>
      </c>
      <c r="P3" s="10"/>
      <c r="Q3" s="169" t="s">
        <v>226</v>
      </c>
      <c r="R3" s="10"/>
      <c r="S3" s="10"/>
      <c r="T3" s="10"/>
      <c r="U3" s="10"/>
      <c r="V3" s="10"/>
      <c r="W3" s="10"/>
    </row>
    <row r="4" spans="1:23" ht="18.75" thickBot="1" x14ac:dyDescent="0.3">
      <c r="A4" s="337" t="s">
        <v>2</v>
      </c>
      <c r="B4" s="337"/>
      <c r="C4" s="337"/>
      <c r="D4" s="337"/>
      <c r="E4" s="337"/>
      <c r="F4" s="337"/>
      <c r="G4" s="337"/>
      <c r="H4" s="337"/>
      <c r="I4" s="337"/>
      <c r="J4" s="337"/>
      <c r="K4" s="337"/>
      <c r="L4" s="337"/>
      <c r="M4" s="337"/>
      <c r="N4" s="337"/>
      <c r="O4" s="22" t="s">
        <v>23</v>
      </c>
      <c r="P4" s="8"/>
      <c r="Q4" s="170"/>
      <c r="R4" s="8"/>
      <c r="S4" s="8"/>
      <c r="T4" s="8"/>
      <c r="U4" s="8"/>
      <c r="V4" s="8"/>
      <c r="W4" s="8"/>
    </row>
    <row r="5" spans="1:23" ht="18.75" thickBot="1" x14ac:dyDescent="0.3">
      <c r="A5" s="346"/>
      <c r="B5" s="346"/>
      <c r="C5" s="346"/>
      <c r="D5" s="346"/>
      <c r="E5" s="346"/>
      <c r="F5" s="346"/>
      <c r="G5" s="346"/>
      <c r="H5" s="346"/>
      <c r="I5" s="346"/>
      <c r="J5" s="346"/>
      <c r="K5" s="347"/>
      <c r="L5" s="347"/>
      <c r="M5" s="347"/>
      <c r="N5" s="347"/>
      <c r="O5" s="22" t="s">
        <v>23</v>
      </c>
      <c r="P5" s="8"/>
      <c r="Q5" s="171"/>
      <c r="R5" s="8"/>
      <c r="S5" s="8"/>
      <c r="T5" s="8"/>
      <c r="U5" s="8"/>
      <c r="V5" s="8"/>
      <c r="W5" s="8"/>
    </row>
    <row r="6" spans="1:23" s="25" customFormat="1" ht="33.75" customHeight="1" x14ac:dyDescent="0.25">
      <c r="A6" s="338" t="s">
        <v>48</v>
      </c>
      <c r="B6" s="344" t="s">
        <v>203</v>
      </c>
      <c r="C6" s="341" t="s">
        <v>305</v>
      </c>
      <c r="D6" s="341"/>
      <c r="E6" s="341"/>
      <c r="F6" s="341"/>
      <c r="G6" s="341" t="s">
        <v>50</v>
      </c>
      <c r="H6" s="341"/>
      <c r="I6" s="341"/>
      <c r="J6" s="341"/>
      <c r="K6" s="84"/>
      <c r="L6" s="84"/>
      <c r="M6" s="84"/>
      <c r="N6" s="152"/>
      <c r="O6" s="22" t="s">
        <v>23</v>
      </c>
      <c r="Q6" s="25" t="s">
        <v>58</v>
      </c>
    </row>
    <row r="7" spans="1:23" s="25" customFormat="1" ht="28.5" x14ac:dyDescent="0.25">
      <c r="A7" s="339"/>
      <c r="B7" s="345"/>
      <c r="C7" s="23" t="s">
        <v>4</v>
      </c>
      <c r="D7" s="23" t="s">
        <v>56</v>
      </c>
      <c r="E7" s="23" t="s">
        <v>249</v>
      </c>
      <c r="F7" s="23" t="s">
        <v>5</v>
      </c>
      <c r="G7" s="23" t="s">
        <v>4</v>
      </c>
      <c r="H7" s="23" t="s">
        <v>56</v>
      </c>
      <c r="I7" s="23" t="s">
        <v>249</v>
      </c>
      <c r="J7" s="23" t="s">
        <v>5</v>
      </c>
      <c r="K7" s="101"/>
      <c r="L7" s="101"/>
      <c r="M7" s="101"/>
      <c r="N7" s="152"/>
      <c r="O7" s="22" t="s">
        <v>23</v>
      </c>
    </row>
    <row r="8" spans="1:23" s="25" customFormat="1" ht="12.75" customHeight="1" x14ac:dyDescent="0.25">
      <c r="A8" s="348" t="s">
        <v>337</v>
      </c>
      <c r="B8" s="217"/>
      <c r="C8" s="212"/>
      <c r="D8" s="212"/>
      <c r="E8" s="212"/>
      <c r="F8" s="212"/>
      <c r="G8" s="212"/>
      <c r="H8" s="212"/>
      <c r="I8" s="212"/>
      <c r="J8" s="212"/>
      <c r="K8" s="102"/>
      <c r="L8" s="102"/>
      <c r="M8" s="102"/>
      <c r="N8" s="102"/>
      <c r="O8" s="22" t="s">
        <v>23</v>
      </c>
      <c r="Q8" s="32"/>
    </row>
    <row r="9" spans="1:23" s="25" customFormat="1" ht="21.75" customHeight="1" x14ac:dyDescent="0.25">
      <c r="A9" s="349"/>
      <c r="B9" s="275" t="s">
        <v>287</v>
      </c>
      <c r="C9" s="221">
        <v>211</v>
      </c>
      <c r="D9" s="221">
        <v>45</v>
      </c>
      <c r="E9" s="221">
        <v>105</v>
      </c>
      <c r="F9" s="221">
        <v>17000</v>
      </c>
      <c r="G9" s="35">
        <f t="shared" ref="G9:J11" si="0">+C9</f>
        <v>211</v>
      </c>
      <c r="H9" s="35">
        <f t="shared" si="0"/>
        <v>45</v>
      </c>
      <c r="I9" s="35">
        <f t="shared" si="0"/>
        <v>105</v>
      </c>
      <c r="J9" s="35">
        <f t="shared" si="0"/>
        <v>17000</v>
      </c>
      <c r="K9" s="102"/>
      <c r="L9" s="102"/>
      <c r="M9" s="102"/>
      <c r="N9" s="102"/>
      <c r="O9" s="22"/>
      <c r="Q9" s="32"/>
    </row>
    <row r="10" spans="1:23" s="25" customFormat="1" ht="18" x14ac:dyDescent="0.25">
      <c r="A10" s="272" t="s">
        <v>293</v>
      </c>
      <c r="B10" s="276" t="s">
        <v>287</v>
      </c>
      <c r="C10" s="35">
        <v>0</v>
      </c>
      <c r="D10" s="35">
        <v>0</v>
      </c>
      <c r="E10" s="35">
        <v>0</v>
      </c>
      <c r="F10" s="35">
        <v>4000</v>
      </c>
      <c r="G10" s="318">
        <f t="shared" si="0"/>
        <v>0</v>
      </c>
      <c r="H10" s="318">
        <f t="shared" si="0"/>
        <v>0</v>
      </c>
      <c r="I10" s="318">
        <f t="shared" si="0"/>
        <v>0</v>
      </c>
      <c r="J10" s="318">
        <f t="shared" si="0"/>
        <v>4000</v>
      </c>
      <c r="K10" s="102"/>
      <c r="L10" s="102"/>
      <c r="M10" s="102"/>
      <c r="N10" s="102"/>
      <c r="O10" s="22" t="s">
        <v>23</v>
      </c>
    </row>
    <row r="11" spans="1:23" s="25" customFormat="1" ht="18" customHeight="1" x14ac:dyDescent="0.25">
      <c r="A11" s="272" t="s">
        <v>295</v>
      </c>
      <c r="B11" s="276" t="s">
        <v>287</v>
      </c>
      <c r="C11" s="35">
        <v>0</v>
      </c>
      <c r="D11" s="35">
        <v>0</v>
      </c>
      <c r="E11" s="35">
        <v>0</v>
      </c>
      <c r="F11" s="35">
        <v>4000</v>
      </c>
      <c r="G11" s="222">
        <f t="shared" si="0"/>
        <v>0</v>
      </c>
      <c r="H11" s="222">
        <f t="shared" si="0"/>
        <v>0</v>
      </c>
      <c r="I11" s="222">
        <f t="shared" si="0"/>
        <v>0</v>
      </c>
      <c r="J11" s="222">
        <f t="shared" si="0"/>
        <v>4000</v>
      </c>
      <c r="K11" s="102"/>
      <c r="L11" s="102"/>
      <c r="M11" s="102"/>
      <c r="N11" s="102"/>
      <c r="O11" s="22" t="s">
        <v>23</v>
      </c>
    </row>
    <row r="12" spans="1:23" s="25" customFormat="1" ht="18" customHeight="1" x14ac:dyDescent="0.25">
      <c r="A12" s="316" t="s">
        <v>320</v>
      </c>
      <c r="B12" s="317" t="s">
        <v>322</v>
      </c>
      <c r="C12" s="222">
        <v>7</v>
      </c>
      <c r="D12" s="222">
        <v>4</v>
      </c>
      <c r="E12" s="222">
        <v>4</v>
      </c>
      <c r="F12" s="222">
        <v>800</v>
      </c>
      <c r="G12" s="222">
        <f>+C12</f>
        <v>7</v>
      </c>
      <c r="H12" s="222">
        <f>+D12</f>
        <v>4</v>
      </c>
      <c r="I12" s="222">
        <f>+E12</f>
        <v>4</v>
      </c>
      <c r="J12" s="222">
        <f>+F12</f>
        <v>800</v>
      </c>
      <c r="K12" s="102"/>
      <c r="L12" s="102"/>
      <c r="M12" s="102"/>
      <c r="N12" s="102"/>
      <c r="O12" s="22"/>
    </row>
    <row r="13" spans="1:23" s="25" customFormat="1" ht="18.75" thickBot="1" x14ac:dyDescent="0.3">
      <c r="A13" s="26" t="s">
        <v>54</v>
      </c>
      <c r="B13" s="27"/>
      <c r="C13" s="45">
        <f t="shared" ref="C13:J13" si="1">SUM(C8:C12)</f>
        <v>218</v>
      </c>
      <c r="D13" s="45">
        <f t="shared" si="1"/>
        <v>49</v>
      </c>
      <c r="E13" s="45">
        <f t="shared" si="1"/>
        <v>109</v>
      </c>
      <c r="F13" s="45">
        <f t="shared" si="1"/>
        <v>25800</v>
      </c>
      <c r="G13" s="45">
        <f t="shared" si="1"/>
        <v>218</v>
      </c>
      <c r="H13" s="45">
        <f t="shared" si="1"/>
        <v>49</v>
      </c>
      <c r="I13" s="45">
        <f t="shared" si="1"/>
        <v>109</v>
      </c>
      <c r="J13" s="45">
        <f t="shared" si="1"/>
        <v>25800</v>
      </c>
      <c r="K13" s="103"/>
      <c r="L13" s="103"/>
      <c r="M13" s="103"/>
      <c r="N13" s="103"/>
      <c r="O13" s="22" t="s">
        <v>23</v>
      </c>
      <c r="Q13" s="5"/>
    </row>
    <row r="14" spans="1:23" s="25" customFormat="1" ht="16.5" customHeight="1" x14ac:dyDescent="0.25">
      <c r="O14" s="22" t="s">
        <v>23</v>
      </c>
    </row>
    <row r="15" spans="1:23" s="25" customFormat="1" ht="33.75" hidden="1" customHeight="1" x14ac:dyDescent="0.25">
      <c r="A15" s="338" t="s">
        <v>48</v>
      </c>
      <c r="B15" s="344" t="s">
        <v>203</v>
      </c>
      <c r="C15" s="341" t="s">
        <v>36</v>
      </c>
      <c r="D15" s="341"/>
      <c r="E15" s="341"/>
      <c r="F15" s="341"/>
      <c r="G15" s="341" t="s">
        <v>37</v>
      </c>
      <c r="H15" s="341"/>
      <c r="I15" s="341"/>
      <c r="J15" s="341"/>
      <c r="K15" s="341" t="s">
        <v>50</v>
      </c>
      <c r="L15" s="341"/>
      <c r="M15" s="341"/>
      <c r="N15" s="341"/>
      <c r="O15" s="22" t="s">
        <v>23</v>
      </c>
    </row>
    <row r="16" spans="1:23" s="25" customFormat="1" ht="28.5" hidden="1" x14ac:dyDescent="0.25">
      <c r="A16" s="339"/>
      <c r="B16" s="345"/>
      <c r="C16" s="23" t="s">
        <v>4</v>
      </c>
      <c r="D16" s="23" t="s">
        <v>56</v>
      </c>
      <c r="E16" s="23" t="s">
        <v>249</v>
      </c>
      <c r="F16" s="23" t="s">
        <v>5</v>
      </c>
      <c r="G16" s="23" t="s">
        <v>4</v>
      </c>
      <c r="H16" s="23" t="s">
        <v>56</v>
      </c>
      <c r="I16" s="23" t="s">
        <v>249</v>
      </c>
      <c r="J16" s="23" t="s">
        <v>5</v>
      </c>
      <c r="K16" s="23" t="s">
        <v>4</v>
      </c>
      <c r="L16" s="23" t="s">
        <v>56</v>
      </c>
      <c r="M16" s="23" t="s">
        <v>249</v>
      </c>
      <c r="N16" s="23" t="s">
        <v>5</v>
      </c>
      <c r="O16" s="22" t="s">
        <v>23</v>
      </c>
    </row>
    <row r="17" spans="1:17" s="25" customFormat="1" ht="18" hidden="1" x14ac:dyDescent="0.25">
      <c r="A17" s="28" t="s">
        <v>14</v>
      </c>
      <c r="B17" s="220"/>
      <c r="C17" s="212">
        <v>0</v>
      </c>
      <c r="D17" s="212">
        <v>0</v>
      </c>
      <c r="E17" s="212">
        <v>0</v>
      </c>
      <c r="F17" s="212">
        <v>0</v>
      </c>
      <c r="G17" s="212">
        <v>0</v>
      </c>
      <c r="H17" s="212">
        <v>0</v>
      </c>
      <c r="I17" s="212">
        <v>0</v>
      </c>
      <c r="J17" s="212">
        <v>0</v>
      </c>
      <c r="K17" s="212">
        <f>C8+G8+C17+G17</f>
        <v>0</v>
      </c>
      <c r="L17" s="212">
        <f>D8+H8+D17+H17</f>
        <v>0</v>
      </c>
      <c r="M17" s="212">
        <f>E8+I8+E17+I17</f>
        <v>0</v>
      </c>
      <c r="N17" s="212">
        <f>F8+J8+F17+J17</f>
        <v>0</v>
      </c>
      <c r="O17" s="22" t="s">
        <v>23</v>
      </c>
      <c r="Q17" s="5" t="s">
        <v>204</v>
      </c>
    </row>
    <row r="18" spans="1:17" s="25" customFormat="1" ht="18" hidden="1" x14ac:dyDescent="0.25">
      <c r="A18" s="29" t="s">
        <v>15</v>
      </c>
      <c r="B18" s="218"/>
      <c r="C18" s="35">
        <v>0</v>
      </c>
      <c r="D18" s="35">
        <v>0</v>
      </c>
      <c r="E18" s="35">
        <v>0</v>
      </c>
      <c r="F18" s="35">
        <v>0</v>
      </c>
      <c r="G18" s="35">
        <v>0</v>
      </c>
      <c r="H18" s="35">
        <v>0</v>
      </c>
      <c r="I18" s="35">
        <v>0</v>
      </c>
      <c r="J18" s="35">
        <v>0</v>
      </c>
      <c r="K18" s="35">
        <f t="shared" ref="K18:N19" si="2">C10+G10+C18+G18</f>
        <v>0</v>
      </c>
      <c r="L18" s="35">
        <f t="shared" si="2"/>
        <v>0</v>
      </c>
      <c r="M18" s="35">
        <f t="shared" si="2"/>
        <v>0</v>
      </c>
      <c r="N18" s="35">
        <f t="shared" si="2"/>
        <v>8000</v>
      </c>
      <c r="O18" s="22" t="s">
        <v>23</v>
      </c>
      <c r="Q18" s="5" t="s">
        <v>57</v>
      </c>
    </row>
    <row r="19" spans="1:17" s="25" customFormat="1" ht="18" hidden="1" x14ac:dyDescent="0.25">
      <c r="A19" s="29" t="s">
        <v>16</v>
      </c>
      <c r="B19" s="218"/>
      <c r="C19" s="35">
        <v>0</v>
      </c>
      <c r="D19" s="35">
        <v>0</v>
      </c>
      <c r="E19" s="35">
        <v>0</v>
      </c>
      <c r="F19" s="35">
        <v>0</v>
      </c>
      <c r="G19" s="35">
        <v>0</v>
      </c>
      <c r="H19" s="35">
        <v>0</v>
      </c>
      <c r="I19" s="35">
        <v>0</v>
      </c>
      <c r="J19" s="35">
        <v>0</v>
      </c>
      <c r="K19" s="35">
        <f t="shared" si="2"/>
        <v>0</v>
      </c>
      <c r="L19" s="35">
        <f t="shared" si="2"/>
        <v>0</v>
      </c>
      <c r="M19" s="35">
        <f t="shared" si="2"/>
        <v>0</v>
      </c>
      <c r="N19" s="35">
        <f t="shared" si="2"/>
        <v>8000</v>
      </c>
      <c r="O19" s="22" t="s">
        <v>23</v>
      </c>
    </row>
    <row r="20" spans="1:17" s="25" customFormat="1" ht="18" hidden="1" x14ac:dyDescent="0.25">
      <c r="A20" s="30" t="s">
        <v>49</v>
      </c>
      <c r="B20" s="219"/>
      <c r="C20" s="214">
        <v>0</v>
      </c>
      <c r="D20" s="214">
        <v>0</v>
      </c>
      <c r="E20" s="214">
        <v>0</v>
      </c>
      <c r="F20" s="214">
        <v>0</v>
      </c>
      <c r="G20" s="214">
        <v>0</v>
      </c>
      <c r="H20" s="214">
        <v>0</v>
      </c>
      <c r="I20" s="214">
        <v>0</v>
      </c>
      <c r="J20" s="214">
        <v>0</v>
      </c>
      <c r="K20" s="214" t="e">
        <f>#REF!+#REF!+C20+G20</f>
        <v>#REF!</v>
      </c>
      <c r="L20" s="214" t="e">
        <f>#REF!+#REF!+D20+H20</f>
        <v>#REF!</v>
      </c>
      <c r="M20" s="214" t="e">
        <f>#REF!+#REF!+E20+I20</f>
        <v>#REF!</v>
      </c>
      <c r="N20" s="214" t="e">
        <f>#REF!+#REF!+F20+J20</f>
        <v>#REF!</v>
      </c>
      <c r="O20" s="22" t="s">
        <v>23</v>
      </c>
    </row>
    <row r="21" spans="1:17" s="25" customFormat="1" ht="18.75" hidden="1" thickBot="1" x14ac:dyDescent="0.3">
      <c r="A21" s="26" t="s">
        <v>54</v>
      </c>
      <c r="B21" s="27"/>
      <c r="C21" s="45">
        <f>SUM(C17:C20)</f>
        <v>0</v>
      </c>
      <c r="D21" s="45">
        <f>SUM(D17:D20)</f>
        <v>0</v>
      </c>
      <c r="E21" s="45">
        <f t="shared" ref="E21:F21" si="3">SUM(E17:E20)</f>
        <v>0</v>
      </c>
      <c r="F21" s="45">
        <f t="shared" si="3"/>
        <v>0</v>
      </c>
      <c r="G21" s="45">
        <f>SUM(G17:G20)</f>
        <v>0</v>
      </c>
      <c r="H21" s="45">
        <f>SUM(H17:H20)</f>
        <v>0</v>
      </c>
      <c r="I21" s="45">
        <f t="shared" ref="I21:J21" si="4">SUM(I17:I20)</f>
        <v>0</v>
      </c>
      <c r="J21" s="45">
        <f t="shared" si="4"/>
        <v>0</v>
      </c>
      <c r="K21" s="45" t="e">
        <f>SUM(K17:K20)</f>
        <v>#REF!</v>
      </c>
      <c r="L21" s="45" t="e">
        <f t="shared" ref="L21:N21" si="5">SUM(L17:L20)</f>
        <v>#REF!</v>
      </c>
      <c r="M21" s="45" t="e">
        <f t="shared" si="5"/>
        <v>#REF!</v>
      </c>
      <c r="N21" s="45" t="e">
        <f t="shared" si="5"/>
        <v>#REF!</v>
      </c>
      <c r="O21" s="22" t="s">
        <v>23</v>
      </c>
      <c r="Q21" s="5"/>
    </row>
    <row r="22" spans="1:17" s="25" customFormat="1" ht="18.75" hidden="1" thickBot="1" x14ac:dyDescent="0.3">
      <c r="O22" s="22" t="s">
        <v>23</v>
      </c>
    </row>
    <row r="23" spans="1:17" s="25" customFormat="1" ht="33.75" hidden="1" customHeight="1" x14ac:dyDescent="0.25">
      <c r="A23" s="338" t="s">
        <v>52</v>
      </c>
      <c r="B23" s="344" t="s">
        <v>203</v>
      </c>
      <c r="C23" s="341" t="s">
        <v>34</v>
      </c>
      <c r="D23" s="341"/>
      <c r="E23" s="341"/>
      <c r="F23" s="341"/>
      <c r="G23" s="341" t="s">
        <v>35</v>
      </c>
      <c r="H23" s="341"/>
      <c r="I23" s="341"/>
      <c r="J23" s="342"/>
      <c r="K23" s="84"/>
      <c r="L23" s="84"/>
      <c r="M23" s="84"/>
      <c r="N23" s="152"/>
      <c r="O23" s="22" t="s">
        <v>23</v>
      </c>
    </row>
    <row r="24" spans="1:17" s="25" customFormat="1" ht="28.5" hidden="1" x14ac:dyDescent="0.25">
      <c r="A24" s="339"/>
      <c r="B24" s="345"/>
      <c r="C24" s="23" t="s">
        <v>4</v>
      </c>
      <c r="D24" s="23" t="s">
        <v>56</v>
      </c>
      <c r="E24" s="23" t="s">
        <v>249</v>
      </c>
      <c r="F24" s="23" t="s">
        <v>5</v>
      </c>
      <c r="G24" s="23" t="s">
        <v>4</v>
      </c>
      <c r="H24" s="23" t="s">
        <v>56</v>
      </c>
      <c r="I24" s="23" t="s">
        <v>249</v>
      </c>
      <c r="J24" s="33" t="s">
        <v>5</v>
      </c>
      <c r="K24" s="101"/>
      <c r="L24" s="101"/>
      <c r="M24" s="101"/>
      <c r="N24" s="152"/>
      <c r="O24" s="22" t="s">
        <v>23</v>
      </c>
    </row>
    <row r="25" spans="1:17" s="25" customFormat="1" ht="18" hidden="1" x14ac:dyDescent="0.25">
      <c r="A25" s="28" t="s">
        <v>18</v>
      </c>
      <c r="B25" s="217"/>
      <c r="C25" s="212">
        <v>0</v>
      </c>
      <c r="D25" s="212">
        <v>0</v>
      </c>
      <c r="E25" s="212">
        <v>0</v>
      </c>
      <c r="F25" s="212">
        <v>0</v>
      </c>
      <c r="G25" s="212">
        <v>0</v>
      </c>
      <c r="H25" s="212">
        <v>0</v>
      </c>
      <c r="I25" s="212">
        <v>0</v>
      </c>
      <c r="J25" s="213">
        <v>0</v>
      </c>
      <c r="K25" s="102"/>
      <c r="L25" s="102"/>
      <c r="M25" s="102"/>
      <c r="N25" s="102"/>
      <c r="O25" s="22" t="s">
        <v>23</v>
      </c>
    </row>
    <row r="26" spans="1:17" s="25" customFormat="1" ht="18" hidden="1" x14ac:dyDescent="0.25">
      <c r="A26" s="29" t="s">
        <v>19</v>
      </c>
      <c r="B26" s="218"/>
      <c r="C26" s="35">
        <v>0</v>
      </c>
      <c r="D26" s="35">
        <v>0</v>
      </c>
      <c r="E26" s="35">
        <v>0</v>
      </c>
      <c r="F26" s="35">
        <v>0</v>
      </c>
      <c r="G26" s="35">
        <v>0</v>
      </c>
      <c r="H26" s="35">
        <v>0</v>
      </c>
      <c r="I26" s="35">
        <v>0</v>
      </c>
      <c r="J26" s="36">
        <v>0</v>
      </c>
      <c r="K26" s="102"/>
      <c r="L26" s="102"/>
      <c r="M26" s="102"/>
      <c r="N26" s="102"/>
      <c r="O26" s="22" t="s">
        <v>23</v>
      </c>
    </row>
    <row r="27" spans="1:17" s="25" customFormat="1" ht="18" hidden="1" x14ac:dyDescent="0.25">
      <c r="A27" s="29" t="s">
        <v>20</v>
      </c>
      <c r="B27" s="218"/>
      <c r="C27" s="35">
        <v>0</v>
      </c>
      <c r="D27" s="35">
        <v>0</v>
      </c>
      <c r="E27" s="35">
        <v>0</v>
      </c>
      <c r="F27" s="35">
        <v>0</v>
      </c>
      <c r="G27" s="35">
        <v>0</v>
      </c>
      <c r="H27" s="35">
        <v>0</v>
      </c>
      <c r="I27" s="35">
        <v>0</v>
      </c>
      <c r="J27" s="36">
        <v>0</v>
      </c>
      <c r="K27" s="102"/>
      <c r="L27" s="102"/>
      <c r="M27" s="102"/>
      <c r="N27" s="102"/>
      <c r="O27" s="22" t="s">
        <v>23</v>
      </c>
    </row>
    <row r="28" spans="1:17" s="25" customFormat="1" ht="18" hidden="1" x14ac:dyDescent="0.25">
      <c r="A28" s="30" t="s">
        <v>53</v>
      </c>
      <c r="B28" s="219"/>
      <c r="C28" s="214">
        <v>0</v>
      </c>
      <c r="D28" s="214">
        <v>0</v>
      </c>
      <c r="E28" s="214">
        <v>0</v>
      </c>
      <c r="F28" s="214">
        <v>0</v>
      </c>
      <c r="G28" s="214">
        <v>0</v>
      </c>
      <c r="H28" s="214">
        <v>0</v>
      </c>
      <c r="I28" s="214">
        <v>0</v>
      </c>
      <c r="J28" s="215">
        <v>0</v>
      </c>
      <c r="K28" s="102"/>
      <c r="L28" s="102"/>
      <c r="M28" s="102"/>
      <c r="N28" s="102"/>
      <c r="O28" s="22" t="s">
        <v>23</v>
      </c>
    </row>
    <row r="29" spans="1:17" s="25" customFormat="1" ht="18.75" hidden="1" thickBot="1" x14ac:dyDescent="0.3">
      <c r="A29" s="26" t="s">
        <v>55</v>
      </c>
      <c r="B29" s="27"/>
      <c r="C29" s="45">
        <f>SUM(C25:C28)</f>
        <v>0</v>
      </c>
      <c r="D29" s="45">
        <f>SUM(D25:D28)</f>
        <v>0</v>
      </c>
      <c r="E29" s="45">
        <f t="shared" ref="E29:F29" si="6">SUM(E25:E28)</f>
        <v>0</v>
      </c>
      <c r="F29" s="45">
        <f t="shared" si="6"/>
        <v>0</v>
      </c>
      <c r="G29" s="45">
        <f>SUM(G25:G28)</f>
        <v>0</v>
      </c>
      <c r="H29" s="45">
        <f>SUM(H25:H28)</f>
        <v>0</v>
      </c>
      <c r="I29" s="45">
        <f t="shared" ref="I29:J29" si="7">SUM(I25:I28)</f>
        <v>0</v>
      </c>
      <c r="J29" s="216">
        <f t="shared" si="7"/>
        <v>0</v>
      </c>
      <c r="K29" s="103"/>
      <c r="L29" s="103"/>
      <c r="M29" s="103"/>
      <c r="N29" s="103"/>
      <c r="O29" s="22" t="s">
        <v>23</v>
      </c>
      <c r="Q29" s="5"/>
    </row>
    <row r="30" spans="1:17" s="25" customFormat="1" ht="15.75" customHeight="1" x14ac:dyDescent="0.25">
      <c r="O30" s="22" t="s">
        <v>23</v>
      </c>
    </row>
    <row r="31" spans="1:17" s="25" customFormat="1" ht="33.75" hidden="1" customHeight="1" x14ac:dyDescent="0.25">
      <c r="A31" s="338" t="s">
        <v>52</v>
      </c>
      <c r="B31" s="344" t="s">
        <v>203</v>
      </c>
      <c r="C31" s="341" t="s">
        <v>36</v>
      </c>
      <c r="D31" s="341"/>
      <c r="E31" s="341"/>
      <c r="F31" s="341"/>
      <c r="G31" s="341" t="s">
        <v>37</v>
      </c>
      <c r="H31" s="341"/>
      <c r="I31" s="341"/>
      <c r="J31" s="341"/>
      <c r="K31" s="341" t="s">
        <v>51</v>
      </c>
      <c r="L31" s="341"/>
      <c r="M31" s="341"/>
      <c r="N31" s="341"/>
      <c r="O31" s="22" t="s">
        <v>23</v>
      </c>
    </row>
    <row r="32" spans="1:17" s="25" customFormat="1" ht="28.5" hidden="1" x14ac:dyDescent="0.25">
      <c r="A32" s="339"/>
      <c r="B32" s="345"/>
      <c r="C32" s="23" t="s">
        <v>4</v>
      </c>
      <c r="D32" s="23" t="s">
        <v>56</v>
      </c>
      <c r="E32" s="23" t="s">
        <v>249</v>
      </c>
      <c r="F32" s="23" t="s">
        <v>5</v>
      </c>
      <c r="G32" s="23" t="s">
        <v>4</v>
      </c>
      <c r="H32" s="23" t="s">
        <v>56</v>
      </c>
      <c r="I32" s="23" t="s">
        <v>249</v>
      </c>
      <c r="J32" s="23" t="s">
        <v>5</v>
      </c>
      <c r="K32" s="23" t="s">
        <v>4</v>
      </c>
      <c r="L32" s="23" t="s">
        <v>56</v>
      </c>
      <c r="M32" s="23" t="s">
        <v>249</v>
      </c>
      <c r="N32" s="23" t="s">
        <v>5</v>
      </c>
      <c r="O32" s="22" t="s">
        <v>23</v>
      </c>
    </row>
    <row r="33" spans="1:17" s="25" customFormat="1" ht="18" hidden="1" x14ac:dyDescent="0.25">
      <c r="A33" s="28" t="s">
        <v>18</v>
      </c>
      <c r="B33" s="217"/>
      <c r="C33" s="212">
        <v>0</v>
      </c>
      <c r="D33" s="212">
        <v>0</v>
      </c>
      <c r="E33" s="212">
        <v>0</v>
      </c>
      <c r="F33" s="212">
        <v>0</v>
      </c>
      <c r="G33" s="212">
        <v>0</v>
      </c>
      <c r="H33" s="212">
        <v>0</v>
      </c>
      <c r="I33" s="212">
        <v>0</v>
      </c>
      <c r="J33" s="212">
        <v>0</v>
      </c>
      <c r="K33" s="212">
        <f>C25+G25+C33+G33</f>
        <v>0</v>
      </c>
      <c r="L33" s="212">
        <f>D25+H25+D33+H33</f>
        <v>0</v>
      </c>
      <c r="M33" s="212">
        <f>E25+I25+E33+I33</f>
        <v>0</v>
      </c>
      <c r="N33" s="212">
        <f t="shared" ref="N33:N36" si="8">F25+J25+F33+J33</f>
        <v>0</v>
      </c>
      <c r="O33" s="22" t="s">
        <v>23</v>
      </c>
      <c r="Q33" s="5" t="s">
        <v>188</v>
      </c>
    </row>
    <row r="34" spans="1:17" s="25" customFormat="1" ht="18" hidden="1" x14ac:dyDescent="0.25">
      <c r="A34" s="29" t="s">
        <v>19</v>
      </c>
      <c r="B34" s="218"/>
      <c r="C34" s="35">
        <v>0</v>
      </c>
      <c r="D34" s="35">
        <v>0</v>
      </c>
      <c r="E34" s="35">
        <v>0</v>
      </c>
      <c r="F34" s="35">
        <v>0</v>
      </c>
      <c r="G34" s="35">
        <v>0</v>
      </c>
      <c r="H34" s="35">
        <v>0</v>
      </c>
      <c r="I34" s="35">
        <v>0</v>
      </c>
      <c r="J34" s="35">
        <v>0</v>
      </c>
      <c r="K34" s="35">
        <f t="shared" ref="K34:K36" si="9">C26+G26+C34+G34</f>
        <v>0</v>
      </c>
      <c r="L34" s="35">
        <f t="shared" ref="L34:L36" si="10">D26+H26+D34+H34</f>
        <v>0</v>
      </c>
      <c r="M34" s="35">
        <f t="shared" ref="M34:M36" si="11">E26+I26+E34+I34</f>
        <v>0</v>
      </c>
      <c r="N34" s="35">
        <f t="shared" si="8"/>
        <v>0</v>
      </c>
      <c r="O34" s="22" t="s">
        <v>23</v>
      </c>
      <c r="Q34" s="5" t="s">
        <v>57</v>
      </c>
    </row>
    <row r="35" spans="1:17" s="25" customFormat="1" ht="18" hidden="1" x14ac:dyDescent="0.25">
      <c r="A35" s="29" t="s">
        <v>20</v>
      </c>
      <c r="B35" s="218"/>
      <c r="C35" s="35">
        <v>0</v>
      </c>
      <c r="D35" s="35">
        <v>0</v>
      </c>
      <c r="E35" s="35">
        <v>0</v>
      </c>
      <c r="F35" s="35">
        <v>0</v>
      </c>
      <c r="G35" s="35">
        <v>0</v>
      </c>
      <c r="H35" s="35">
        <v>0</v>
      </c>
      <c r="I35" s="35">
        <v>0</v>
      </c>
      <c r="J35" s="35">
        <v>0</v>
      </c>
      <c r="K35" s="35">
        <f t="shared" si="9"/>
        <v>0</v>
      </c>
      <c r="L35" s="35">
        <f t="shared" si="10"/>
        <v>0</v>
      </c>
      <c r="M35" s="35">
        <f t="shared" si="11"/>
        <v>0</v>
      </c>
      <c r="N35" s="35">
        <f t="shared" si="8"/>
        <v>0</v>
      </c>
      <c r="O35" s="22" t="s">
        <v>23</v>
      </c>
    </row>
    <row r="36" spans="1:17" s="25" customFormat="1" ht="18" hidden="1" x14ac:dyDescent="0.25">
      <c r="A36" s="30" t="s">
        <v>53</v>
      </c>
      <c r="B36" s="219"/>
      <c r="C36" s="214">
        <v>0</v>
      </c>
      <c r="D36" s="214">
        <v>0</v>
      </c>
      <c r="E36" s="214">
        <v>0</v>
      </c>
      <c r="F36" s="214">
        <v>0</v>
      </c>
      <c r="G36" s="214">
        <v>0</v>
      </c>
      <c r="H36" s="214">
        <v>0</v>
      </c>
      <c r="I36" s="214">
        <v>0</v>
      </c>
      <c r="J36" s="214">
        <v>0</v>
      </c>
      <c r="K36" s="214">
        <f t="shared" si="9"/>
        <v>0</v>
      </c>
      <c r="L36" s="214">
        <f t="shared" si="10"/>
        <v>0</v>
      </c>
      <c r="M36" s="214">
        <f t="shared" si="11"/>
        <v>0</v>
      </c>
      <c r="N36" s="214">
        <f t="shared" si="8"/>
        <v>0</v>
      </c>
      <c r="O36" s="22" t="s">
        <v>23</v>
      </c>
    </row>
    <row r="37" spans="1:17" s="25" customFormat="1" ht="18.75" hidden="1" thickBot="1" x14ac:dyDescent="0.3">
      <c r="A37" s="26" t="s">
        <v>55</v>
      </c>
      <c r="B37" s="27"/>
      <c r="C37" s="45">
        <f>SUM(C33:C36)</f>
        <v>0</v>
      </c>
      <c r="D37" s="45">
        <f>SUM(D33:D36)</f>
        <v>0</v>
      </c>
      <c r="E37" s="45">
        <f t="shared" ref="E37:F37" si="12">SUM(E33:E36)</f>
        <v>0</v>
      </c>
      <c r="F37" s="45">
        <f t="shared" si="12"/>
        <v>0</v>
      </c>
      <c r="G37" s="45">
        <f>SUM(G33:G36)</f>
        <v>0</v>
      </c>
      <c r="H37" s="45">
        <f>SUM(H33:H36)</f>
        <v>0</v>
      </c>
      <c r="I37" s="45">
        <f t="shared" ref="I37:J37" si="13">SUM(I33:I36)</f>
        <v>0</v>
      </c>
      <c r="J37" s="45">
        <f t="shared" si="13"/>
        <v>0</v>
      </c>
      <c r="K37" s="45">
        <f>SUM(K33:K36)</f>
        <v>0</v>
      </c>
      <c r="L37" s="45">
        <f t="shared" ref="L37" si="14">SUM(L33:L36)</f>
        <v>0</v>
      </c>
      <c r="M37" s="45">
        <f t="shared" ref="M37" si="15">SUM(M33:M36)</f>
        <v>0</v>
      </c>
      <c r="N37" s="45">
        <f t="shared" ref="N37" si="16">SUM(N33:N36)</f>
        <v>0</v>
      </c>
      <c r="O37" s="22" t="s">
        <v>23</v>
      </c>
      <c r="Q37" s="5"/>
    </row>
    <row r="38" spans="1:17" x14ac:dyDescent="0.2">
      <c r="O38" s="4" t="s">
        <v>24</v>
      </c>
    </row>
    <row r="39" spans="1:17" x14ac:dyDescent="0.2">
      <c r="B39" s="31"/>
    </row>
  </sheetData>
  <mergeCells count="24">
    <mergeCell ref="A5:N5"/>
    <mergeCell ref="K15:N15"/>
    <mergeCell ref="A31:A32"/>
    <mergeCell ref="B31:B32"/>
    <mergeCell ref="C31:F31"/>
    <mergeCell ref="G31:J31"/>
    <mergeCell ref="K31:N31"/>
    <mergeCell ref="A8:A9"/>
    <mergeCell ref="A1:N1"/>
    <mergeCell ref="A2:N2"/>
    <mergeCell ref="A3:N3"/>
    <mergeCell ref="C23:F23"/>
    <mergeCell ref="B6:B7"/>
    <mergeCell ref="G6:J6"/>
    <mergeCell ref="A6:A7"/>
    <mergeCell ref="C6:F6"/>
    <mergeCell ref="A4:N4"/>
    <mergeCell ref="A15:A16"/>
    <mergeCell ref="B15:B16"/>
    <mergeCell ref="C15:F15"/>
    <mergeCell ref="G15:J15"/>
    <mergeCell ref="B23:B24"/>
    <mergeCell ref="G23:J23"/>
    <mergeCell ref="A23:A24"/>
  </mergeCells>
  <printOptions horizontalCentered="1"/>
  <pageMargins left="0.7" right="0.7" top="0.66" bottom="0.6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view="pageBreakPreview" zoomScale="80" zoomScaleNormal="100" zoomScaleSheetLayoutView="80" workbookViewId="0">
      <selection sqref="A1:N1"/>
    </sheetView>
  </sheetViews>
  <sheetFormatPr defaultRowHeight="14.25" x14ac:dyDescent="0.2"/>
  <cols>
    <col min="1" max="1" width="7.42578125" style="9" bestFit="1" customWidth="1"/>
    <col min="2" max="2" width="55.8554687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330" t="s">
        <v>59</v>
      </c>
      <c r="B1" s="330"/>
      <c r="C1" s="330"/>
      <c r="D1" s="330"/>
      <c r="E1" s="330"/>
      <c r="F1" s="330"/>
      <c r="G1" s="330"/>
      <c r="H1" s="330"/>
      <c r="I1" s="330"/>
      <c r="J1" s="330"/>
      <c r="K1" s="330"/>
      <c r="L1" s="330"/>
      <c r="M1" s="330"/>
      <c r="N1" s="330"/>
      <c r="O1" s="80" t="s">
        <v>23</v>
      </c>
      <c r="P1" s="6"/>
      <c r="Q1" s="161" t="s">
        <v>30</v>
      </c>
      <c r="R1" s="6"/>
      <c r="S1" s="6"/>
      <c r="T1" s="6"/>
      <c r="U1" s="6"/>
      <c r="V1" s="6"/>
      <c r="W1" s="6"/>
    </row>
    <row r="2" spans="1:23" ht="15" x14ac:dyDescent="0.2">
      <c r="A2" s="331" t="s">
        <v>321</v>
      </c>
      <c r="B2" s="331"/>
      <c r="C2" s="331"/>
      <c r="D2" s="331"/>
      <c r="E2" s="331"/>
      <c r="F2" s="331"/>
      <c r="G2" s="331"/>
      <c r="H2" s="331"/>
      <c r="I2" s="331"/>
      <c r="J2" s="331"/>
      <c r="K2" s="331"/>
      <c r="L2" s="331"/>
      <c r="M2" s="331"/>
      <c r="N2" s="331"/>
      <c r="O2" s="80" t="s">
        <v>23</v>
      </c>
      <c r="P2" s="7"/>
      <c r="Q2" s="162"/>
      <c r="R2" s="7"/>
      <c r="S2" s="7"/>
      <c r="T2" s="7"/>
      <c r="U2" s="7"/>
      <c r="V2" s="7"/>
      <c r="W2" s="7"/>
    </row>
    <row r="3" spans="1:23" ht="15" x14ac:dyDescent="0.25">
      <c r="A3" s="343" t="s">
        <v>1</v>
      </c>
      <c r="B3" s="343"/>
      <c r="C3" s="343"/>
      <c r="D3" s="343"/>
      <c r="E3" s="343"/>
      <c r="F3" s="343"/>
      <c r="G3" s="343"/>
      <c r="H3" s="343"/>
      <c r="I3" s="343"/>
      <c r="J3" s="343"/>
      <c r="K3" s="343"/>
      <c r="L3" s="343"/>
      <c r="M3" s="343"/>
      <c r="N3" s="343"/>
      <c r="O3" s="80" t="s">
        <v>23</v>
      </c>
      <c r="P3" s="10"/>
      <c r="Q3" s="162" t="s">
        <v>217</v>
      </c>
      <c r="R3" s="10"/>
      <c r="S3" s="10"/>
      <c r="T3" s="10"/>
      <c r="U3" s="10"/>
      <c r="V3" s="10"/>
      <c r="W3" s="10"/>
    </row>
    <row r="4" spans="1:23" x14ac:dyDescent="0.2">
      <c r="A4" s="337" t="s">
        <v>2</v>
      </c>
      <c r="B4" s="337"/>
      <c r="C4" s="337"/>
      <c r="D4" s="337"/>
      <c r="E4" s="337"/>
      <c r="F4" s="337"/>
      <c r="G4" s="337"/>
      <c r="H4" s="337"/>
      <c r="I4" s="337"/>
      <c r="J4" s="337"/>
      <c r="K4" s="337"/>
      <c r="L4" s="337"/>
      <c r="M4" s="337"/>
      <c r="N4" s="337"/>
      <c r="O4" s="80" t="s">
        <v>23</v>
      </c>
      <c r="P4" s="8"/>
      <c r="Q4" s="162" t="s">
        <v>216</v>
      </c>
      <c r="R4" s="8"/>
      <c r="S4" s="8"/>
      <c r="T4" s="8"/>
      <c r="U4" s="8"/>
      <c r="V4" s="8"/>
      <c r="W4" s="8"/>
    </row>
    <row r="5" spans="1:23" ht="15.75" thickBot="1" x14ac:dyDescent="0.3">
      <c r="A5" s="340"/>
      <c r="B5" s="340"/>
      <c r="C5" s="340"/>
      <c r="D5" s="340"/>
      <c r="E5" s="340"/>
      <c r="F5" s="340"/>
      <c r="G5" s="340"/>
      <c r="H5" s="340"/>
      <c r="I5" s="340"/>
      <c r="J5" s="340"/>
      <c r="K5" s="340"/>
      <c r="L5" s="340"/>
      <c r="M5" s="340"/>
      <c r="N5" s="340"/>
      <c r="O5" s="80" t="s">
        <v>23</v>
      </c>
      <c r="P5" s="8"/>
      <c r="Q5" s="163"/>
      <c r="R5" s="8"/>
      <c r="S5" s="8"/>
      <c r="T5" s="8"/>
      <c r="U5" s="8"/>
      <c r="V5" s="8"/>
      <c r="W5" s="8"/>
    </row>
    <row r="6" spans="1:23" ht="15" thickBot="1" x14ac:dyDescent="0.25">
      <c r="A6" s="355"/>
      <c r="B6" s="355"/>
      <c r="C6" s="355"/>
      <c r="D6" s="355"/>
      <c r="E6" s="355"/>
      <c r="F6" s="355"/>
      <c r="G6" s="355"/>
      <c r="H6" s="355"/>
      <c r="I6" s="355"/>
      <c r="J6" s="355"/>
      <c r="K6" s="355"/>
      <c r="L6" s="355"/>
      <c r="M6" s="355"/>
      <c r="N6" s="355"/>
      <c r="O6" s="80" t="s">
        <v>23</v>
      </c>
      <c r="P6" s="8"/>
      <c r="Q6" s="46"/>
      <c r="R6" s="8"/>
      <c r="S6" s="8"/>
      <c r="T6" s="8"/>
      <c r="U6" s="8"/>
      <c r="V6" s="8"/>
      <c r="W6" s="8"/>
    </row>
    <row r="7" spans="1:23" s="25" customFormat="1" ht="33.75" customHeight="1" x14ac:dyDescent="0.2">
      <c r="A7" s="351" t="s">
        <v>60</v>
      </c>
      <c r="B7" s="352"/>
      <c r="C7" s="341" t="s">
        <v>205</v>
      </c>
      <c r="D7" s="341"/>
      <c r="E7" s="341" t="s">
        <v>280</v>
      </c>
      <c r="F7" s="341"/>
      <c r="G7" s="341" t="s">
        <v>12</v>
      </c>
      <c r="H7" s="341"/>
      <c r="I7" s="341" t="s">
        <v>31</v>
      </c>
      <c r="J7" s="341"/>
      <c r="K7" s="341" t="s">
        <v>32</v>
      </c>
      <c r="L7" s="341"/>
      <c r="M7" s="341" t="s">
        <v>22</v>
      </c>
      <c r="N7" s="342"/>
      <c r="O7" s="80" t="s">
        <v>23</v>
      </c>
      <c r="Q7" s="173" t="s">
        <v>237</v>
      </c>
    </row>
    <row r="8" spans="1:23" s="25" customFormat="1" ht="42.75" x14ac:dyDescent="0.2">
      <c r="A8" s="353"/>
      <c r="B8" s="354"/>
      <c r="C8" s="23" t="s">
        <v>63</v>
      </c>
      <c r="D8" s="153" t="s">
        <v>61</v>
      </c>
      <c r="E8" s="23" t="s">
        <v>63</v>
      </c>
      <c r="F8" s="153" t="s">
        <v>61</v>
      </c>
      <c r="G8" s="23" t="s">
        <v>63</v>
      </c>
      <c r="H8" s="23" t="s">
        <v>61</v>
      </c>
      <c r="I8" s="23" t="s">
        <v>63</v>
      </c>
      <c r="J8" s="23" t="s">
        <v>61</v>
      </c>
      <c r="K8" s="23" t="s">
        <v>63</v>
      </c>
      <c r="L8" s="23" t="s">
        <v>61</v>
      </c>
      <c r="M8" s="23" t="s">
        <v>63</v>
      </c>
      <c r="N8" s="33" t="s">
        <v>61</v>
      </c>
      <c r="O8" s="80" t="s">
        <v>23</v>
      </c>
      <c r="Q8" s="25" t="s">
        <v>70</v>
      </c>
    </row>
    <row r="9" spans="1:23" s="245" customFormat="1" ht="30" x14ac:dyDescent="0.2">
      <c r="A9" s="40" t="s">
        <v>323</v>
      </c>
      <c r="B9" s="47" t="s">
        <v>324</v>
      </c>
      <c r="C9" s="319"/>
      <c r="D9" s="319"/>
      <c r="E9" s="319"/>
      <c r="F9" s="319"/>
      <c r="G9" s="319"/>
      <c r="H9" s="319"/>
      <c r="I9" s="319"/>
      <c r="J9" s="319"/>
      <c r="K9" s="319"/>
      <c r="L9" s="319"/>
      <c r="M9" s="319"/>
      <c r="N9" s="320"/>
      <c r="O9" s="80" t="s">
        <v>23</v>
      </c>
    </row>
    <row r="10" spans="1:23" s="245" customFormat="1" ht="28.5" x14ac:dyDescent="0.2">
      <c r="A10" s="321">
        <v>2.1</v>
      </c>
      <c r="B10" s="322" t="s">
        <v>325</v>
      </c>
      <c r="C10" s="256">
        <v>0</v>
      </c>
      <c r="D10" s="256">
        <v>0</v>
      </c>
      <c r="E10" s="256">
        <v>0</v>
      </c>
      <c r="F10" s="256">
        <v>0</v>
      </c>
      <c r="G10" s="256">
        <v>0</v>
      </c>
      <c r="H10" s="256">
        <v>0</v>
      </c>
      <c r="I10" s="256">
        <v>0</v>
      </c>
      <c r="J10" s="256">
        <v>0</v>
      </c>
      <c r="K10" s="256">
        <v>0</v>
      </c>
      <c r="L10" s="256">
        <v>0</v>
      </c>
      <c r="M10" s="256">
        <f>G10+I10+K10</f>
        <v>0</v>
      </c>
      <c r="N10" s="253">
        <f t="shared" ref="N10:N15" si="0">H10+J10+L10</f>
        <v>0</v>
      </c>
      <c r="O10" s="80" t="s">
        <v>23</v>
      </c>
    </row>
    <row r="11" spans="1:23" s="245" customFormat="1" ht="28.5" x14ac:dyDescent="0.2">
      <c r="A11" s="321">
        <v>2.2000000000000002</v>
      </c>
      <c r="B11" s="322" t="s">
        <v>326</v>
      </c>
      <c r="C11" s="256">
        <v>0</v>
      </c>
      <c r="D11" s="256">
        <v>0</v>
      </c>
      <c r="E11" s="256">
        <v>0</v>
      </c>
      <c r="F11" s="256">
        <v>0</v>
      </c>
      <c r="G11" s="256">
        <v>0</v>
      </c>
      <c r="H11" s="256">
        <v>0</v>
      </c>
      <c r="I11" s="256">
        <v>0</v>
      </c>
      <c r="J11" s="256">
        <v>0</v>
      </c>
      <c r="K11" s="256">
        <v>0</v>
      </c>
      <c r="L11" s="256">
        <v>0</v>
      </c>
      <c r="M11" s="256">
        <f t="shared" ref="M11:M15" si="1">G11+I11+K11</f>
        <v>0</v>
      </c>
      <c r="N11" s="253">
        <f t="shared" si="0"/>
        <v>0</v>
      </c>
      <c r="O11" s="80" t="s">
        <v>23</v>
      </c>
    </row>
    <row r="12" spans="1:23" s="245" customFormat="1" ht="28.5" x14ac:dyDescent="0.2">
      <c r="A12" s="321">
        <v>2.2999999999999998</v>
      </c>
      <c r="B12" s="322" t="s">
        <v>327</v>
      </c>
      <c r="C12" s="256">
        <v>0</v>
      </c>
      <c r="D12" s="256">
        <v>0</v>
      </c>
      <c r="E12" s="256">
        <v>0</v>
      </c>
      <c r="F12" s="256">
        <v>0</v>
      </c>
      <c r="G12" s="256">
        <v>0</v>
      </c>
      <c r="H12" s="256">
        <v>0</v>
      </c>
      <c r="I12" s="256">
        <v>0</v>
      </c>
      <c r="J12" s="256">
        <v>0</v>
      </c>
      <c r="K12" s="256">
        <v>0</v>
      </c>
      <c r="L12" s="256">
        <v>0</v>
      </c>
      <c r="M12" s="256">
        <f t="shared" si="1"/>
        <v>0</v>
      </c>
      <c r="N12" s="253">
        <f t="shared" si="0"/>
        <v>0</v>
      </c>
      <c r="O12" s="80" t="s">
        <v>23</v>
      </c>
    </row>
    <row r="13" spans="1:23" s="245" customFormat="1" ht="28.5" x14ac:dyDescent="0.2">
      <c r="A13" s="321">
        <v>2.4</v>
      </c>
      <c r="B13" s="322" t="s">
        <v>328</v>
      </c>
      <c r="C13" s="256">
        <v>0</v>
      </c>
      <c r="D13" s="256">
        <v>0</v>
      </c>
      <c r="E13" s="256">
        <v>0</v>
      </c>
      <c r="F13" s="256">
        <v>0</v>
      </c>
      <c r="G13" s="256">
        <v>0</v>
      </c>
      <c r="H13" s="256">
        <v>0</v>
      </c>
      <c r="I13" s="256">
        <v>0</v>
      </c>
      <c r="J13" s="256">
        <v>0</v>
      </c>
      <c r="K13" s="256">
        <v>0</v>
      </c>
      <c r="L13" s="256">
        <v>0</v>
      </c>
      <c r="M13" s="256">
        <f t="shared" si="1"/>
        <v>0</v>
      </c>
      <c r="N13" s="253">
        <f t="shared" si="0"/>
        <v>0</v>
      </c>
      <c r="O13" s="80" t="s">
        <v>23</v>
      </c>
    </row>
    <row r="14" spans="1:23" s="245" customFormat="1" x14ac:dyDescent="0.2">
      <c r="A14" s="321">
        <v>2.5</v>
      </c>
      <c r="B14" s="322" t="s">
        <v>329</v>
      </c>
      <c r="C14" s="256">
        <v>0</v>
      </c>
      <c r="D14" s="256">
        <v>0</v>
      </c>
      <c r="E14" s="256">
        <v>0</v>
      </c>
      <c r="F14" s="256">
        <v>0</v>
      </c>
      <c r="G14" s="256">
        <v>0</v>
      </c>
      <c r="H14" s="256">
        <v>0</v>
      </c>
      <c r="I14" s="256">
        <v>0</v>
      </c>
      <c r="J14" s="256">
        <v>0</v>
      </c>
      <c r="K14" s="256">
        <v>0</v>
      </c>
      <c r="L14" s="256">
        <v>0</v>
      </c>
      <c r="M14" s="256">
        <f t="shared" si="1"/>
        <v>0</v>
      </c>
      <c r="N14" s="253">
        <f t="shared" si="0"/>
        <v>0</v>
      </c>
      <c r="O14" s="80" t="s">
        <v>23</v>
      </c>
    </row>
    <row r="15" spans="1:23" s="245" customFormat="1" ht="28.5" x14ac:dyDescent="0.2">
      <c r="A15" s="321">
        <v>2.6</v>
      </c>
      <c r="B15" s="322" t="s">
        <v>330</v>
      </c>
      <c r="C15" s="256">
        <v>14</v>
      </c>
      <c r="D15" s="256">
        <v>2725</v>
      </c>
      <c r="E15" s="256">
        <v>14</v>
      </c>
      <c r="F15" s="256">
        <v>2742</v>
      </c>
      <c r="G15" s="256">
        <v>14</v>
      </c>
      <c r="H15" s="256">
        <v>2778</v>
      </c>
      <c r="I15" s="256">
        <v>4</v>
      </c>
      <c r="J15" s="256">
        <v>800</v>
      </c>
      <c r="K15" s="256">
        <v>0</v>
      </c>
      <c r="L15" s="256">
        <v>0</v>
      </c>
      <c r="M15" s="256">
        <f t="shared" si="1"/>
        <v>18</v>
      </c>
      <c r="N15" s="253">
        <f t="shared" si="0"/>
        <v>3578</v>
      </c>
      <c r="O15" s="80" t="s">
        <v>23</v>
      </c>
    </row>
    <row r="16" spans="1:23" s="245" customFormat="1" ht="15" x14ac:dyDescent="0.25">
      <c r="A16" s="323"/>
      <c r="B16" s="324" t="s">
        <v>331</v>
      </c>
      <c r="C16" s="37">
        <f t="shared" ref="C16:L16" si="2">SUM(C10:C15)</f>
        <v>14</v>
      </c>
      <c r="D16" s="37">
        <f t="shared" si="2"/>
        <v>2725</v>
      </c>
      <c r="E16" s="37">
        <f t="shared" si="2"/>
        <v>14</v>
      </c>
      <c r="F16" s="37">
        <f t="shared" si="2"/>
        <v>2742</v>
      </c>
      <c r="G16" s="37">
        <v>14</v>
      </c>
      <c r="H16" s="37">
        <f t="shared" si="2"/>
        <v>2778</v>
      </c>
      <c r="I16" s="37">
        <v>4</v>
      </c>
      <c r="J16" s="37">
        <f t="shared" si="2"/>
        <v>800</v>
      </c>
      <c r="K16" s="37">
        <f t="shared" si="2"/>
        <v>0</v>
      </c>
      <c r="L16" s="37">
        <f t="shared" si="2"/>
        <v>0</v>
      </c>
      <c r="M16" s="37">
        <v>18</v>
      </c>
      <c r="N16" s="38">
        <f>SUM(N10:N15)</f>
        <v>3578</v>
      </c>
      <c r="O16" s="80" t="s">
        <v>23</v>
      </c>
    </row>
    <row r="17" spans="1:17" ht="45" x14ac:dyDescent="0.2">
      <c r="A17" s="40" t="s">
        <v>64</v>
      </c>
      <c r="B17" s="47" t="s">
        <v>65</v>
      </c>
      <c r="C17" s="16"/>
      <c r="D17" s="16"/>
      <c r="E17" s="16"/>
      <c r="F17" s="16"/>
      <c r="G17" s="16"/>
      <c r="H17" s="16"/>
      <c r="I17" s="16"/>
      <c r="J17" s="16"/>
      <c r="K17" s="16"/>
      <c r="L17" s="16"/>
      <c r="M17" s="16"/>
      <c r="N17" s="17"/>
      <c r="O17" s="80" t="s">
        <v>23</v>
      </c>
      <c r="Q17" s="25"/>
    </row>
    <row r="18" spans="1:17" ht="42.75" x14ac:dyDescent="0.2">
      <c r="A18" s="41">
        <v>3.1</v>
      </c>
      <c r="B18" s="174" t="s">
        <v>234</v>
      </c>
      <c r="C18" s="34">
        <v>0</v>
      </c>
      <c r="D18" s="34">
        <v>0</v>
      </c>
      <c r="E18" s="34">
        <v>0</v>
      </c>
      <c r="F18" s="34">
        <v>0</v>
      </c>
      <c r="G18" s="34">
        <v>0</v>
      </c>
      <c r="H18" s="34">
        <v>0</v>
      </c>
      <c r="I18" s="34">
        <v>0</v>
      </c>
      <c r="J18" s="34">
        <v>0</v>
      </c>
      <c r="K18" s="34">
        <v>0</v>
      </c>
      <c r="L18" s="34">
        <v>0</v>
      </c>
      <c r="M18" s="35">
        <f t="shared" ref="M18:M21" si="3">G18+I18+K18</f>
        <v>0</v>
      </c>
      <c r="N18" s="36">
        <f t="shared" ref="N18:N21" si="4">H18+J18+L18</f>
        <v>0</v>
      </c>
      <c r="O18" s="80" t="s">
        <v>23</v>
      </c>
      <c r="Q18" s="25"/>
    </row>
    <row r="19" spans="1:17" ht="57" x14ac:dyDescent="0.2">
      <c r="A19" s="41">
        <v>3.2</v>
      </c>
      <c r="B19" s="174" t="s">
        <v>235</v>
      </c>
      <c r="C19" s="34">
        <v>0</v>
      </c>
      <c r="D19" s="34">
        <v>0</v>
      </c>
      <c r="E19" s="34">
        <v>0</v>
      </c>
      <c r="F19" s="34">
        <v>0</v>
      </c>
      <c r="G19" s="34">
        <v>0</v>
      </c>
      <c r="H19" s="34">
        <v>0</v>
      </c>
      <c r="I19" s="34">
        <v>0</v>
      </c>
      <c r="J19" s="34">
        <v>0</v>
      </c>
      <c r="K19" s="34">
        <v>0</v>
      </c>
      <c r="L19" s="34">
        <v>0</v>
      </c>
      <c r="M19" s="35">
        <f t="shared" si="3"/>
        <v>0</v>
      </c>
      <c r="N19" s="36">
        <f t="shared" si="4"/>
        <v>0</v>
      </c>
      <c r="O19" s="80" t="s">
        <v>23</v>
      </c>
      <c r="Q19" s="25"/>
    </row>
    <row r="20" spans="1:17" ht="42.75" x14ac:dyDescent="0.2">
      <c r="A20" s="41">
        <v>3.3</v>
      </c>
      <c r="B20" s="48" t="s">
        <v>68</v>
      </c>
      <c r="C20" s="34">
        <v>0</v>
      </c>
      <c r="D20" s="34">
        <v>0</v>
      </c>
      <c r="E20" s="34">
        <v>0</v>
      </c>
      <c r="F20" s="34">
        <v>0</v>
      </c>
      <c r="G20" s="34">
        <v>0</v>
      </c>
      <c r="H20" s="34">
        <v>0</v>
      </c>
      <c r="I20" s="34">
        <v>0</v>
      </c>
      <c r="J20" s="34">
        <v>0</v>
      </c>
      <c r="K20" s="34">
        <v>0</v>
      </c>
      <c r="L20" s="34">
        <v>0</v>
      </c>
      <c r="M20" s="35">
        <f t="shared" si="3"/>
        <v>0</v>
      </c>
      <c r="N20" s="36">
        <f t="shared" si="4"/>
        <v>0</v>
      </c>
      <c r="O20" s="80" t="s">
        <v>23</v>
      </c>
      <c r="Q20" s="25"/>
    </row>
    <row r="21" spans="1:17" ht="28.5" x14ac:dyDescent="0.2">
      <c r="A21" s="41">
        <v>3.4</v>
      </c>
      <c r="B21" s="48" t="s">
        <v>69</v>
      </c>
      <c r="C21" s="34">
        <v>1435</v>
      </c>
      <c r="D21" s="34">
        <v>302275</v>
      </c>
      <c r="E21" s="34">
        <v>1359</v>
      </c>
      <c r="F21" s="34">
        <v>304125</v>
      </c>
      <c r="G21" s="34">
        <v>1359</v>
      </c>
      <c r="H21" s="34">
        <v>304569</v>
      </c>
      <c r="I21" s="34">
        <v>105</v>
      </c>
      <c r="J21" s="34">
        <v>25000</v>
      </c>
      <c r="K21" s="34">
        <v>0</v>
      </c>
      <c r="L21" s="34">
        <v>0</v>
      </c>
      <c r="M21" s="35">
        <f t="shared" si="3"/>
        <v>1464</v>
      </c>
      <c r="N21" s="36">
        <f t="shared" si="4"/>
        <v>329569</v>
      </c>
      <c r="O21" s="80" t="s">
        <v>23</v>
      </c>
      <c r="Q21" s="25"/>
    </row>
    <row r="22" spans="1:17" ht="15" x14ac:dyDescent="0.25">
      <c r="A22" s="42"/>
      <c r="B22" s="39" t="s">
        <v>66</v>
      </c>
      <c r="C22" s="37">
        <f>SUM(C18:C21)</f>
        <v>1435</v>
      </c>
      <c r="D22" s="37">
        <f t="shared" ref="D22:N22" si="5">SUM(D18:D21)</f>
        <v>302275</v>
      </c>
      <c r="E22" s="37">
        <f t="shared" si="5"/>
        <v>1359</v>
      </c>
      <c r="F22" s="37">
        <f t="shared" si="5"/>
        <v>304125</v>
      </c>
      <c r="G22" s="37">
        <f t="shared" si="5"/>
        <v>1359</v>
      </c>
      <c r="H22" s="37">
        <f t="shared" si="5"/>
        <v>304569</v>
      </c>
      <c r="I22" s="37">
        <f t="shared" si="5"/>
        <v>105</v>
      </c>
      <c r="J22" s="37">
        <f t="shared" si="5"/>
        <v>25000</v>
      </c>
      <c r="K22" s="37">
        <f t="shared" si="5"/>
        <v>0</v>
      </c>
      <c r="L22" s="37">
        <f t="shared" si="5"/>
        <v>0</v>
      </c>
      <c r="M22" s="37">
        <f t="shared" si="5"/>
        <v>1464</v>
      </c>
      <c r="N22" s="38">
        <f t="shared" si="5"/>
        <v>329569</v>
      </c>
      <c r="O22" s="80" t="s">
        <v>23</v>
      </c>
      <c r="Q22" s="25"/>
    </row>
    <row r="23" spans="1:17" ht="15.75" thickBot="1" x14ac:dyDescent="0.3">
      <c r="A23" s="43"/>
      <c r="B23" s="44" t="s">
        <v>67</v>
      </c>
      <c r="C23" s="45">
        <f t="shared" ref="C23:N23" si="6">C22+C16</f>
        <v>1449</v>
      </c>
      <c r="D23" s="45">
        <f t="shared" si="6"/>
        <v>305000</v>
      </c>
      <c r="E23" s="45">
        <f t="shared" si="6"/>
        <v>1373</v>
      </c>
      <c r="F23" s="45">
        <f t="shared" si="6"/>
        <v>306867</v>
      </c>
      <c r="G23" s="45">
        <f t="shared" si="6"/>
        <v>1373</v>
      </c>
      <c r="H23" s="45">
        <f t="shared" si="6"/>
        <v>307347</v>
      </c>
      <c r="I23" s="45">
        <f t="shared" si="6"/>
        <v>109</v>
      </c>
      <c r="J23" s="45">
        <f t="shared" si="6"/>
        <v>25800</v>
      </c>
      <c r="K23" s="45">
        <f t="shared" si="6"/>
        <v>0</v>
      </c>
      <c r="L23" s="45">
        <f t="shared" si="6"/>
        <v>0</v>
      </c>
      <c r="M23" s="45">
        <f t="shared" si="6"/>
        <v>1482</v>
      </c>
      <c r="N23" s="216">
        <f t="shared" si="6"/>
        <v>333147</v>
      </c>
      <c r="O23" s="80" t="s">
        <v>23</v>
      </c>
      <c r="Q23" s="5" t="s">
        <v>236</v>
      </c>
    </row>
    <row r="24" spans="1:17" x14ac:dyDescent="0.2">
      <c r="O24" s="80" t="s">
        <v>23</v>
      </c>
    </row>
    <row r="25" spans="1:17" ht="15" x14ac:dyDescent="0.2">
      <c r="A25" s="350" t="s">
        <v>206</v>
      </c>
      <c r="B25" s="350"/>
      <c r="C25" s="350"/>
      <c r="D25" s="350"/>
      <c r="E25" s="350"/>
      <c r="F25" s="350"/>
      <c r="G25" s="350"/>
      <c r="H25" s="350"/>
      <c r="I25" s="350"/>
      <c r="J25" s="350"/>
      <c r="K25" s="350"/>
      <c r="L25" s="350"/>
      <c r="M25" s="350"/>
      <c r="N25" s="350"/>
      <c r="O25" s="80" t="s">
        <v>23</v>
      </c>
    </row>
    <row r="26" spans="1:17" x14ac:dyDescent="0.2">
      <c r="O26" s="80" t="s">
        <v>24</v>
      </c>
    </row>
    <row r="27" spans="1:17" x14ac:dyDescent="0.2">
      <c r="A27" s="266" t="s">
        <v>284</v>
      </c>
    </row>
  </sheetData>
  <mergeCells count="14">
    <mergeCell ref="A25:N25"/>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sqref="A1:G1"/>
    </sheetView>
  </sheetViews>
  <sheetFormatPr defaultRowHeight="14.25" x14ac:dyDescent="0.2"/>
  <cols>
    <col min="1" max="1" width="3.7109375" style="245" customWidth="1"/>
    <col min="2" max="2" width="71.140625" style="245" customWidth="1"/>
    <col min="3" max="4" width="14.7109375" style="245" customWidth="1"/>
    <col min="5" max="6" width="8.7109375" style="245" customWidth="1"/>
    <col min="7" max="7" width="12.7109375" style="245" customWidth="1"/>
    <col min="8" max="8" width="14" style="57" bestFit="1" customWidth="1"/>
    <col min="9" max="9" width="4.5703125" style="245" customWidth="1"/>
    <col min="10" max="10" width="122.85546875" style="268" customWidth="1"/>
    <col min="11" max="12" width="8.28515625" style="245" customWidth="1"/>
    <col min="13" max="13" width="12.7109375" style="245" customWidth="1"/>
    <col min="14" max="15" width="8.28515625" style="245" customWidth="1"/>
    <col min="16" max="16" width="12.7109375" style="245" customWidth="1"/>
    <col min="17" max="16384" width="9.140625" style="245"/>
  </cols>
  <sheetData>
    <row r="1" spans="1:16" ht="18" x14ac:dyDescent="0.25">
      <c r="A1" s="356" t="s">
        <v>207</v>
      </c>
      <c r="B1" s="356"/>
      <c r="C1" s="356"/>
      <c r="D1" s="356"/>
      <c r="E1" s="356"/>
      <c r="F1" s="356"/>
      <c r="G1" s="356"/>
      <c r="H1" s="51" t="s">
        <v>23</v>
      </c>
      <c r="I1" s="6"/>
      <c r="J1" s="161" t="s">
        <v>30</v>
      </c>
      <c r="K1" s="6"/>
      <c r="L1" s="6"/>
      <c r="M1" s="6"/>
      <c r="N1" s="6"/>
      <c r="O1" s="6"/>
      <c r="P1" s="6"/>
    </row>
    <row r="2" spans="1:16" ht="15" x14ac:dyDescent="0.2">
      <c r="A2" s="357" t="s">
        <v>321</v>
      </c>
      <c r="B2" s="357"/>
      <c r="C2" s="357"/>
      <c r="D2" s="357"/>
      <c r="E2" s="357"/>
      <c r="F2" s="357"/>
      <c r="G2" s="357"/>
      <c r="H2" s="51" t="s">
        <v>23</v>
      </c>
      <c r="I2" s="7"/>
      <c r="J2" s="162"/>
      <c r="K2" s="7"/>
      <c r="L2" s="7"/>
      <c r="M2" s="7"/>
      <c r="N2" s="7"/>
      <c r="O2" s="7"/>
      <c r="P2" s="7"/>
    </row>
    <row r="3" spans="1:16" ht="15" x14ac:dyDescent="0.25">
      <c r="A3" s="358" t="s">
        <v>1</v>
      </c>
      <c r="B3" s="358"/>
      <c r="C3" s="358"/>
      <c r="D3" s="358"/>
      <c r="E3" s="358"/>
      <c r="F3" s="358"/>
      <c r="G3" s="358"/>
      <c r="H3" s="51" t="s">
        <v>23</v>
      </c>
      <c r="I3" s="270"/>
      <c r="J3" s="162" t="s">
        <v>217</v>
      </c>
      <c r="K3" s="270"/>
      <c r="L3" s="270"/>
      <c r="M3" s="270"/>
      <c r="N3" s="270"/>
      <c r="O3" s="270"/>
      <c r="P3" s="270"/>
    </row>
    <row r="4" spans="1:16" x14ac:dyDescent="0.2">
      <c r="A4" s="359" t="s">
        <v>2</v>
      </c>
      <c r="B4" s="359"/>
      <c r="C4" s="359"/>
      <c r="D4" s="359"/>
      <c r="E4" s="359"/>
      <c r="F4" s="359"/>
      <c r="G4" s="359"/>
      <c r="H4" s="51" t="s">
        <v>23</v>
      </c>
      <c r="I4" s="269"/>
      <c r="J4" s="162" t="s">
        <v>216</v>
      </c>
      <c r="K4" s="269"/>
      <c r="L4" s="269"/>
      <c r="M4" s="269"/>
      <c r="N4" s="269"/>
      <c r="O4" s="269"/>
      <c r="P4" s="269"/>
    </row>
    <row r="5" spans="1:16" ht="15" thickBot="1" x14ac:dyDescent="0.25">
      <c r="A5" s="364"/>
      <c r="B5" s="364"/>
      <c r="C5" s="364"/>
      <c r="D5" s="364"/>
      <c r="E5" s="365"/>
      <c r="F5" s="365"/>
      <c r="G5" s="365"/>
      <c r="H5" s="51" t="s">
        <v>23</v>
      </c>
      <c r="I5" s="269"/>
      <c r="J5" s="172" t="s">
        <v>227</v>
      </c>
      <c r="K5" s="269"/>
      <c r="L5" s="269"/>
      <c r="M5" s="269"/>
      <c r="N5" s="269"/>
      <c r="O5" s="269"/>
      <c r="P5" s="269"/>
    </row>
    <row r="6" spans="1:16" s="52" customFormat="1" ht="29.25" customHeight="1" thickBot="1" x14ac:dyDescent="0.25">
      <c r="A6" s="50"/>
      <c r="B6" s="50"/>
      <c r="C6" s="50"/>
      <c r="D6" s="50"/>
      <c r="E6" s="70" t="s">
        <v>4</v>
      </c>
      <c r="F6" s="59" t="s">
        <v>194</v>
      </c>
      <c r="G6" s="58" t="s">
        <v>5</v>
      </c>
      <c r="H6" s="51" t="s">
        <v>23</v>
      </c>
      <c r="J6" s="78" t="s">
        <v>79</v>
      </c>
    </row>
    <row r="7" spans="1:16" s="52" customFormat="1" ht="12.75" x14ac:dyDescent="0.2">
      <c r="A7" s="53"/>
      <c r="B7" s="363" t="s">
        <v>8</v>
      </c>
      <c r="C7" s="363"/>
      <c r="D7" s="363"/>
      <c r="E7" s="60"/>
      <c r="F7" s="60"/>
      <c r="G7" s="71"/>
      <c r="H7" s="51" t="s">
        <v>23</v>
      </c>
      <c r="J7" s="268"/>
    </row>
    <row r="8" spans="1:16" s="52" customFormat="1" ht="12.75" x14ac:dyDescent="0.2">
      <c r="A8" s="54">
        <v>1</v>
      </c>
      <c r="B8" s="366" t="s">
        <v>286</v>
      </c>
      <c r="C8" s="366"/>
      <c r="D8" s="367"/>
      <c r="E8" s="61">
        <v>0</v>
      </c>
      <c r="F8" s="61">
        <v>0</v>
      </c>
      <c r="G8" s="72">
        <v>-1867</v>
      </c>
      <c r="H8" s="51" t="s">
        <v>23</v>
      </c>
      <c r="J8" s="268"/>
    </row>
    <row r="9" spans="1:16" s="52" customFormat="1" ht="25.5" customHeight="1" x14ac:dyDescent="0.2">
      <c r="A9" s="54"/>
      <c r="B9" s="368"/>
      <c r="C9" s="368"/>
      <c r="D9" s="369"/>
      <c r="E9" s="61"/>
      <c r="F9" s="61"/>
      <c r="G9" s="72"/>
      <c r="H9" s="51"/>
      <c r="J9" s="268"/>
    </row>
    <row r="10" spans="1:16" s="52" customFormat="1" ht="12.75" x14ac:dyDescent="0.2">
      <c r="A10" s="54">
        <v>2</v>
      </c>
      <c r="B10" s="371" t="s">
        <v>309</v>
      </c>
      <c r="C10" s="371"/>
      <c r="D10" s="371"/>
      <c r="E10" s="61">
        <v>0</v>
      </c>
      <c r="F10" s="61">
        <v>0</v>
      </c>
      <c r="G10" s="72">
        <v>-4000</v>
      </c>
      <c r="H10" s="51" t="s">
        <v>23</v>
      </c>
      <c r="J10" s="268"/>
    </row>
    <row r="11" spans="1:16" s="52" customFormat="1" ht="12.75" x14ac:dyDescent="0.2">
      <c r="A11" s="55"/>
      <c r="B11" s="361" t="s">
        <v>71</v>
      </c>
      <c r="C11" s="361"/>
      <c r="D11" s="361"/>
      <c r="E11" s="62">
        <f>SUM(E8:E10)</f>
        <v>0</v>
      </c>
      <c r="F11" s="62">
        <f>SUM(F8:F10)</f>
        <v>0</v>
      </c>
      <c r="G11" s="73">
        <f>SUM(G8:G10)</f>
        <v>-5867</v>
      </c>
      <c r="H11" s="51" t="s">
        <v>23</v>
      </c>
      <c r="J11" s="78" t="s">
        <v>80</v>
      </c>
    </row>
    <row r="12" spans="1:16" s="52" customFormat="1" ht="12.75" x14ac:dyDescent="0.2">
      <c r="A12" s="56"/>
      <c r="B12" s="370" t="s">
        <v>72</v>
      </c>
      <c r="C12" s="370"/>
      <c r="D12" s="370"/>
      <c r="E12" s="61"/>
      <c r="F12" s="61"/>
      <c r="G12" s="72"/>
      <c r="H12" s="51" t="s">
        <v>23</v>
      </c>
      <c r="J12" s="268"/>
    </row>
    <row r="13" spans="1:16" s="52" customFormat="1" ht="12.75" customHeight="1" x14ac:dyDescent="0.2">
      <c r="A13" s="54">
        <v>1</v>
      </c>
      <c r="B13" s="371" t="s">
        <v>288</v>
      </c>
      <c r="C13" s="371"/>
      <c r="D13" s="371"/>
      <c r="E13" s="61">
        <v>0</v>
      </c>
      <c r="F13" s="61">
        <v>0</v>
      </c>
      <c r="G13" s="72">
        <v>4000</v>
      </c>
      <c r="H13" s="51" t="s">
        <v>23</v>
      </c>
      <c r="J13" s="268"/>
    </row>
    <row r="14" spans="1:16" s="52" customFormat="1" ht="12.75" customHeight="1" x14ac:dyDescent="0.2">
      <c r="A14" s="54">
        <v>2</v>
      </c>
      <c r="B14" s="314" t="s">
        <v>310</v>
      </c>
      <c r="C14" s="314"/>
      <c r="D14" s="314"/>
      <c r="E14" s="61"/>
      <c r="F14" s="61"/>
      <c r="G14" s="72">
        <v>711</v>
      </c>
      <c r="H14" s="51"/>
      <c r="J14" s="268"/>
    </row>
    <row r="15" spans="1:16" s="52" customFormat="1" ht="12.75" customHeight="1" x14ac:dyDescent="0.2">
      <c r="A15" s="54">
        <v>3</v>
      </c>
      <c r="B15" s="314" t="s">
        <v>311</v>
      </c>
      <c r="C15" s="314"/>
      <c r="D15" s="314"/>
      <c r="E15" s="61"/>
      <c r="F15" s="61"/>
      <c r="G15" s="72">
        <v>-128</v>
      </c>
      <c r="H15" s="51"/>
      <c r="J15" s="268"/>
    </row>
    <row r="16" spans="1:16" s="52" customFormat="1" ht="12.75" x14ac:dyDescent="0.2">
      <c r="A16" s="54">
        <v>4</v>
      </c>
      <c r="B16" s="371" t="s">
        <v>289</v>
      </c>
      <c r="C16" s="371"/>
      <c r="D16" s="372"/>
      <c r="E16" s="61">
        <v>0</v>
      </c>
      <c r="F16" s="61">
        <v>0</v>
      </c>
      <c r="G16" s="72">
        <v>-174</v>
      </c>
      <c r="H16" s="51" t="s">
        <v>23</v>
      </c>
      <c r="J16" s="268"/>
    </row>
    <row r="17" spans="1:10" s="52" customFormat="1" ht="12.75" x14ac:dyDescent="0.2">
      <c r="A17" s="55"/>
      <c r="B17" s="361" t="s">
        <v>73</v>
      </c>
      <c r="C17" s="361"/>
      <c r="D17" s="362"/>
      <c r="E17" s="62">
        <f>SUM(E13:E16)</f>
        <v>0</v>
      </c>
      <c r="F17" s="62">
        <f>SUM(F13:F16)</f>
        <v>0</v>
      </c>
      <c r="G17" s="73">
        <f>SUM(G13:G16)</f>
        <v>4409</v>
      </c>
      <c r="H17" s="51" t="s">
        <v>23</v>
      </c>
      <c r="J17" s="78" t="s">
        <v>80</v>
      </c>
    </row>
    <row r="18" spans="1:10" s="52" customFormat="1" ht="12.75" x14ac:dyDescent="0.2">
      <c r="A18" s="64"/>
      <c r="B18" s="360" t="s">
        <v>10</v>
      </c>
      <c r="C18" s="360"/>
      <c r="D18" s="360"/>
      <c r="E18" s="63"/>
      <c r="F18" s="63"/>
      <c r="G18" s="74"/>
      <c r="H18" s="51" t="s">
        <v>23</v>
      </c>
      <c r="J18" s="268"/>
    </row>
    <row r="19" spans="1:10" s="52" customFormat="1" ht="12.75" x14ac:dyDescent="0.2">
      <c r="A19" s="246">
        <v>1</v>
      </c>
      <c r="B19" s="366" t="s">
        <v>312</v>
      </c>
      <c r="C19" s="378"/>
      <c r="D19" s="379"/>
      <c r="E19" s="247"/>
      <c r="F19" s="247"/>
      <c r="G19" s="248"/>
      <c r="H19" s="51"/>
      <c r="J19" s="268"/>
    </row>
    <row r="20" spans="1:10" s="52" customFormat="1" ht="24" customHeight="1" x14ac:dyDescent="0.2">
      <c r="A20" s="246"/>
      <c r="B20" s="368"/>
      <c r="C20" s="368"/>
      <c r="D20" s="369"/>
      <c r="E20" s="247"/>
      <c r="F20" s="247"/>
      <c r="G20" s="248">
        <v>1287</v>
      </c>
      <c r="H20" s="51"/>
      <c r="J20" s="268"/>
    </row>
    <row r="21" spans="1:10" s="52" customFormat="1" ht="12.75" x14ac:dyDescent="0.2">
      <c r="A21" s="246">
        <v>2</v>
      </c>
      <c r="B21" s="366" t="s">
        <v>313</v>
      </c>
      <c r="C21" s="380"/>
      <c r="D21" s="381"/>
      <c r="E21" s="247"/>
      <c r="F21" s="247"/>
      <c r="G21" s="248"/>
      <c r="H21" s="51"/>
      <c r="J21" s="268"/>
    </row>
    <row r="22" spans="1:10" s="52" customFormat="1" ht="37.5" customHeight="1" x14ac:dyDescent="0.2">
      <c r="A22" s="246"/>
      <c r="B22" s="382"/>
      <c r="C22" s="382"/>
      <c r="D22" s="383"/>
      <c r="E22" s="247"/>
      <c r="F22" s="247"/>
      <c r="G22" s="248">
        <v>228</v>
      </c>
      <c r="H22" s="51"/>
      <c r="J22" s="268"/>
    </row>
    <row r="23" spans="1:10" s="52" customFormat="1" ht="36.75" customHeight="1" x14ac:dyDescent="0.2">
      <c r="A23" s="54">
        <v>3</v>
      </c>
      <c r="B23" s="371" t="s">
        <v>314</v>
      </c>
      <c r="C23" s="373"/>
      <c r="D23" s="374"/>
      <c r="E23" s="65"/>
      <c r="F23" s="65"/>
      <c r="G23" s="72">
        <v>-26</v>
      </c>
      <c r="H23" s="51" t="s">
        <v>23</v>
      </c>
      <c r="J23" s="268"/>
    </row>
    <row r="24" spans="1:10" s="52" customFormat="1" ht="38.25" customHeight="1" x14ac:dyDescent="0.2">
      <c r="A24" s="54">
        <v>4</v>
      </c>
      <c r="B24" s="375" t="s">
        <v>315</v>
      </c>
      <c r="C24" s="376"/>
      <c r="D24" s="377"/>
      <c r="E24" s="65"/>
      <c r="F24" s="65"/>
      <c r="G24" s="72">
        <v>304</v>
      </c>
      <c r="H24" s="51" t="s">
        <v>23</v>
      </c>
      <c r="J24" s="268"/>
    </row>
    <row r="25" spans="1:10" s="52" customFormat="1" ht="60" customHeight="1" x14ac:dyDescent="0.2">
      <c r="A25" s="54">
        <v>5</v>
      </c>
      <c r="B25" s="375" t="s">
        <v>316</v>
      </c>
      <c r="C25" s="376"/>
      <c r="D25" s="377"/>
      <c r="E25" s="65" t="s">
        <v>75</v>
      </c>
      <c r="F25" s="65"/>
      <c r="G25" s="72">
        <v>259</v>
      </c>
      <c r="H25" s="51" t="s">
        <v>23</v>
      </c>
      <c r="J25" s="268"/>
    </row>
    <row r="26" spans="1:10" s="52" customFormat="1" ht="12.75" x14ac:dyDescent="0.2">
      <c r="A26" s="55"/>
      <c r="B26" s="361" t="s">
        <v>76</v>
      </c>
      <c r="C26" s="361"/>
      <c r="D26" s="361"/>
      <c r="E26" s="62">
        <f>SUM(E20:E25)</f>
        <v>0</v>
      </c>
      <c r="F26" s="62">
        <f>SUM(F20:F25)</f>
        <v>0</v>
      </c>
      <c r="G26" s="73">
        <f>SUM(G20:G25)</f>
        <v>2052</v>
      </c>
      <c r="H26" s="51" t="s">
        <v>23</v>
      </c>
      <c r="J26" s="78" t="s">
        <v>81</v>
      </c>
    </row>
    <row r="27" spans="1:10" s="52" customFormat="1" ht="12.75" x14ac:dyDescent="0.2">
      <c r="A27" s="67"/>
      <c r="B27" s="386" t="s">
        <v>11</v>
      </c>
      <c r="C27" s="386"/>
      <c r="D27" s="387"/>
      <c r="E27" s="66"/>
      <c r="F27" s="66"/>
      <c r="G27" s="75"/>
      <c r="H27" s="51" t="s">
        <v>23</v>
      </c>
      <c r="J27" s="268"/>
    </row>
    <row r="28" spans="1:10" s="52" customFormat="1" ht="39" customHeight="1" x14ac:dyDescent="0.2">
      <c r="A28" s="54">
        <v>1</v>
      </c>
      <c r="B28" s="375" t="s">
        <v>317</v>
      </c>
      <c r="C28" s="376"/>
      <c r="D28" s="377"/>
      <c r="E28" s="65"/>
      <c r="F28" s="65"/>
      <c r="G28" s="72">
        <v>469</v>
      </c>
      <c r="H28" s="51" t="s">
        <v>23</v>
      </c>
      <c r="J28" s="268"/>
    </row>
    <row r="29" spans="1:10" s="52" customFormat="1" ht="37.5" customHeight="1" x14ac:dyDescent="0.2">
      <c r="A29" s="54">
        <v>2</v>
      </c>
      <c r="B29" s="375" t="s">
        <v>77</v>
      </c>
      <c r="C29" s="376"/>
      <c r="D29" s="377"/>
      <c r="E29" s="65"/>
      <c r="F29" s="65"/>
      <c r="G29" s="72">
        <v>-583</v>
      </c>
      <c r="H29" s="51" t="s">
        <v>23</v>
      </c>
      <c r="J29" s="268"/>
    </row>
    <row r="30" spans="1:10" s="52" customFormat="1" ht="12.75" x14ac:dyDescent="0.2">
      <c r="A30" s="55"/>
      <c r="B30" s="361" t="s">
        <v>78</v>
      </c>
      <c r="C30" s="361"/>
      <c r="D30" s="361"/>
      <c r="E30" s="62">
        <f>SUM(E28:E29)</f>
        <v>0</v>
      </c>
      <c r="F30" s="62">
        <f>SUM(F28:F29)</f>
        <v>0</v>
      </c>
      <c r="G30" s="73">
        <f>SUM(G28:G29)</f>
        <v>-114</v>
      </c>
      <c r="H30" s="51" t="s">
        <v>23</v>
      </c>
      <c r="J30" s="78" t="s">
        <v>82</v>
      </c>
    </row>
    <row r="31" spans="1:10" ht="15" thickBot="1" x14ac:dyDescent="0.25">
      <c r="A31" s="68"/>
      <c r="B31" s="384" t="s">
        <v>208</v>
      </c>
      <c r="C31" s="384"/>
      <c r="D31" s="385"/>
      <c r="E31" s="69">
        <f>+E30+E26+E17+E11</f>
        <v>0</v>
      </c>
      <c r="F31" s="69">
        <f>+F30+F26+F17+F11</f>
        <v>0</v>
      </c>
      <c r="G31" s="76">
        <f>+G30+G26+G17+G11</f>
        <v>480</v>
      </c>
      <c r="H31" s="51" t="s">
        <v>23</v>
      </c>
      <c r="J31" s="78" t="s">
        <v>83</v>
      </c>
    </row>
    <row r="32" spans="1:10" x14ac:dyDescent="0.2">
      <c r="H32" s="51" t="s">
        <v>23</v>
      </c>
    </row>
  </sheetData>
  <mergeCells count="25">
    <mergeCell ref="B31:D31"/>
    <mergeCell ref="B26:D26"/>
    <mergeCell ref="B27:D27"/>
    <mergeCell ref="B28:D28"/>
    <mergeCell ref="B29:D29"/>
    <mergeCell ref="B30:D30"/>
    <mergeCell ref="B23:D23"/>
    <mergeCell ref="B24:D24"/>
    <mergeCell ref="B19:D20"/>
    <mergeCell ref="B21:D22"/>
    <mergeCell ref="B25:D25"/>
    <mergeCell ref="A1:G1"/>
    <mergeCell ref="A2:G2"/>
    <mergeCell ref="A3:G3"/>
    <mergeCell ref="A4:G4"/>
    <mergeCell ref="B18:D18"/>
    <mergeCell ref="B17:D17"/>
    <mergeCell ref="B7:D7"/>
    <mergeCell ref="A5:G5"/>
    <mergeCell ref="B8:D9"/>
    <mergeCell ref="B12:D12"/>
    <mergeCell ref="B10:D10"/>
    <mergeCell ref="B11:D11"/>
    <mergeCell ref="B13:D13"/>
    <mergeCell ref="B16:D16"/>
  </mergeCells>
  <printOptions horizontalCentered="1"/>
  <pageMargins left="0.7" right="0.7" top="0.65" bottom="0.46" header="0.3" footer="0.21"/>
  <pageSetup scale="7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view="pageBreakPreview" zoomScale="80" zoomScaleNormal="100" zoomScaleSheetLayoutView="80" workbookViewId="0">
      <selection sqref="A1:O1"/>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12.7109375" style="9" customWidth="1"/>
    <col min="8" max="9" width="8.28515625" style="9" customWidth="1"/>
    <col min="10" max="12" width="12.7109375" style="9" customWidth="1"/>
    <col min="13" max="14" width="8.28515625" style="9" customWidth="1"/>
    <col min="15" max="15" width="12.7109375" style="9" customWidth="1"/>
    <col min="16" max="16" width="14" style="4" bestFit="1" customWidth="1"/>
    <col min="17" max="17" width="4.5703125" style="9" customWidth="1"/>
    <col min="18" max="18" width="116.71093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x14ac:dyDescent="0.25">
      <c r="A1" s="330" t="s">
        <v>84</v>
      </c>
      <c r="B1" s="330"/>
      <c r="C1" s="330"/>
      <c r="D1" s="330"/>
      <c r="E1" s="330"/>
      <c r="F1" s="330"/>
      <c r="G1" s="330"/>
      <c r="H1" s="330"/>
      <c r="I1" s="330"/>
      <c r="J1" s="330"/>
      <c r="K1" s="330"/>
      <c r="L1" s="330"/>
      <c r="M1" s="330"/>
      <c r="N1" s="330"/>
      <c r="O1" s="330"/>
      <c r="P1" s="80" t="s">
        <v>23</v>
      </c>
      <c r="Q1" s="6"/>
      <c r="R1" s="161" t="s">
        <v>30</v>
      </c>
      <c r="S1" s="6"/>
      <c r="T1" s="6"/>
      <c r="U1" s="6"/>
      <c r="V1" s="6"/>
      <c r="W1" s="6"/>
      <c r="X1" s="6"/>
    </row>
    <row r="2" spans="1:24" ht="15" x14ac:dyDescent="0.2">
      <c r="A2" s="331" t="s">
        <v>321</v>
      </c>
      <c r="B2" s="331"/>
      <c r="C2" s="331"/>
      <c r="D2" s="331"/>
      <c r="E2" s="331"/>
      <c r="F2" s="331"/>
      <c r="G2" s="331"/>
      <c r="H2" s="331"/>
      <c r="I2" s="331"/>
      <c r="J2" s="331"/>
      <c r="K2" s="331"/>
      <c r="L2" s="331"/>
      <c r="M2" s="331"/>
      <c r="N2" s="331"/>
      <c r="O2" s="331"/>
      <c r="P2" s="80" t="s">
        <v>23</v>
      </c>
      <c r="Q2" s="7"/>
      <c r="R2" s="162"/>
      <c r="S2" s="7"/>
      <c r="T2" s="7"/>
      <c r="U2" s="7"/>
      <c r="V2" s="7"/>
      <c r="W2" s="7"/>
      <c r="X2" s="7"/>
    </row>
    <row r="3" spans="1:24" ht="15" x14ac:dyDescent="0.25">
      <c r="A3" s="340" t="s">
        <v>1</v>
      </c>
      <c r="B3" s="340"/>
      <c r="C3" s="340"/>
      <c r="D3" s="340"/>
      <c r="E3" s="340"/>
      <c r="F3" s="340"/>
      <c r="G3" s="340"/>
      <c r="H3" s="340"/>
      <c r="I3" s="340"/>
      <c r="J3" s="340"/>
      <c r="K3" s="340"/>
      <c r="L3" s="340"/>
      <c r="M3" s="340"/>
      <c r="N3" s="340"/>
      <c r="O3" s="340"/>
      <c r="P3" s="80" t="s">
        <v>23</v>
      </c>
      <c r="Q3" s="10"/>
      <c r="R3" s="162" t="s">
        <v>217</v>
      </c>
      <c r="S3" s="10"/>
      <c r="T3" s="10"/>
      <c r="U3" s="10"/>
      <c r="V3" s="10"/>
      <c r="W3" s="10"/>
      <c r="X3" s="10"/>
    </row>
    <row r="4" spans="1:24" x14ac:dyDescent="0.2">
      <c r="A4" s="337" t="s">
        <v>2</v>
      </c>
      <c r="B4" s="337"/>
      <c r="C4" s="337"/>
      <c r="D4" s="337"/>
      <c r="E4" s="337"/>
      <c r="F4" s="337"/>
      <c r="G4" s="337"/>
      <c r="H4" s="337"/>
      <c r="I4" s="337"/>
      <c r="J4" s="337"/>
      <c r="K4" s="337"/>
      <c r="L4" s="337"/>
      <c r="M4" s="337"/>
      <c r="N4" s="337"/>
      <c r="O4" s="337"/>
      <c r="P4" s="80" t="s">
        <v>23</v>
      </c>
      <c r="Q4" s="8"/>
      <c r="R4" s="162" t="s">
        <v>216</v>
      </c>
      <c r="S4" s="8"/>
      <c r="T4" s="8"/>
      <c r="U4" s="8"/>
      <c r="V4" s="8"/>
      <c r="W4" s="8"/>
      <c r="X4" s="8"/>
    </row>
    <row r="5" spans="1:24" ht="15.75" thickBot="1" x14ac:dyDescent="0.3">
      <c r="A5" s="8"/>
      <c r="B5" s="8"/>
      <c r="C5" s="8"/>
      <c r="D5" s="8"/>
      <c r="E5" s="8"/>
      <c r="F5" s="8"/>
      <c r="G5" s="8"/>
      <c r="H5" s="8"/>
      <c r="I5" s="8"/>
      <c r="J5" s="8"/>
      <c r="K5" s="8"/>
      <c r="L5" s="8"/>
      <c r="M5" s="8"/>
      <c r="N5" s="8"/>
      <c r="O5" s="8"/>
      <c r="P5" s="80" t="s">
        <v>23</v>
      </c>
      <c r="Q5" s="8"/>
      <c r="R5" s="163"/>
      <c r="S5" s="8"/>
      <c r="T5" s="8"/>
      <c r="U5" s="8"/>
      <c r="V5" s="8"/>
      <c r="W5" s="8"/>
      <c r="X5" s="8"/>
    </row>
    <row r="6" spans="1:24" ht="15" thickBot="1" x14ac:dyDescent="0.25">
      <c r="A6" s="79"/>
      <c r="B6" s="79"/>
      <c r="C6" s="79"/>
      <c r="D6" s="79"/>
      <c r="E6" s="79"/>
      <c r="F6" s="79"/>
      <c r="G6" s="79"/>
      <c r="H6" s="79"/>
      <c r="I6" s="79"/>
      <c r="J6" s="79"/>
      <c r="K6" s="79"/>
      <c r="L6" s="79"/>
      <c r="M6" s="79"/>
      <c r="N6" s="79"/>
      <c r="O6" s="79"/>
      <c r="P6" s="80" t="s">
        <v>23</v>
      </c>
      <c r="Q6" s="8"/>
      <c r="S6" s="8"/>
      <c r="T6" s="8"/>
      <c r="U6" s="8"/>
      <c r="V6" s="8"/>
      <c r="W6" s="8"/>
      <c r="X6" s="8"/>
    </row>
    <row r="7" spans="1:24" ht="33.75" customHeight="1" x14ac:dyDescent="0.25">
      <c r="A7" s="338" t="s">
        <v>201</v>
      </c>
      <c r="B7" s="341" t="s">
        <v>277</v>
      </c>
      <c r="C7" s="341"/>
      <c r="D7" s="341"/>
      <c r="E7" s="341" t="s">
        <v>197</v>
      </c>
      <c r="F7" s="388"/>
      <c r="G7" s="389"/>
      <c r="H7" s="341" t="s">
        <v>85</v>
      </c>
      <c r="I7" s="341"/>
      <c r="J7" s="341"/>
      <c r="K7" s="159" t="s">
        <v>86</v>
      </c>
      <c r="L7" s="159" t="s">
        <v>209</v>
      </c>
      <c r="M7" s="341" t="s">
        <v>94</v>
      </c>
      <c r="N7" s="341"/>
      <c r="O7" s="342"/>
      <c r="P7" s="80" t="s">
        <v>23</v>
      </c>
      <c r="R7" s="5" t="s">
        <v>228</v>
      </c>
    </row>
    <row r="8" spans="1:24" ht="28.5" x14ac:dyDescent="0.25">
      <c r="A8" s="339"/>
      <c r="B8" s="11" t="s">
        <v>4</v>
      </c>
      <c r="C8" s="153" t="s">
        <v>195</v>
      </c>
      <c r="D8" s="11" t="s">
        <v>5</v>
      </c>
      <c r="E8" s="11" t="s">
        <v>4</v>
      </c>
      <c r="F8" s="153" t="s">
        <v>195</v>
      </c>
      <c r="G8" s="11" t="s">
        <v>5</v>
      </c>
      <c r="H8" s="11" t="s">
        <v>4</v>
      </c>
      <c r="I8" s="11" t="s">
        <v>195</v>
      </c>
      <c r="J8" s="11" t="s">
        <v>5</v>
      </c>
      <c r="K8" s="23" t="s">
        <v>5</v>
      </c>
      <c r="L8" s="11" t="s">
        <v>5</v>
      </c>
      <c r="M8" s="11" t="s">
        <v>4</v>
      </c>
      <c r="N8" s="11" t="s">
        <v>195</v>
      </c>
      <c r="O8" s="12" t="s">
        <v>5</v>
      </c>
      <c r="P8" s="80" t="s">
        <v>23</v>
      </c>
      <c r="R8" s="5" t="s">
        <v>272</v>
      </c>
    </row>
    <row r="9" spans="1:24" ht="14.25" customHeight="1" x14ac:dyDescent="0.2">
      <c r="A9" s="271" t="s">
        <v>287</v>
      </c>
      <c r="B9" s="192">
        <v>1582</v>
      </c>
      <c r="C9" s="192">
        <v>1435</v>
      </c>
      <c r="D9" s="192">
        <v>302275</v>
      </c>
      <c r="E9" s="192">
        <v>0</v>
      </c>
      <c r="F9" s="192">
        <v>0</v>
      </c>
      <c r="G9" s="192">
        <v>0</v>
      </c>
      <c r="H9" s="192">
        <v>0</v>
      </c>
      <c r="I9" s="192">
        <v>0</v>
      </c>
      <c r="J9" s="192">
        <v>0</v>
      </c>
      <c r="K9" s="192">
        <v>0</v>
      </c>
      <c r="L9" s="192">
        <v>0</v>
      </c>
      <c r="M9" s="192">
        <f t="shared" ref="M9:N11" si="0">B9+H9</f>
        <v>1582</v>
      </c>
      <c r="N9" s="192">
        <f t="shared" si="0"/>
        <v>1435</v>
      </c>
      <c r="O9" s="193">
        <f>D9+J9+K9+L9+G9</f>
        <v>302275</v>
      </c>
      <c r="P9" s="80" t="s">
        <v>23</v>
      </c>
      <c r="R9" s="81" t="s">
        <v>89</v>
      </c>
    </row>
    <row r="10" spans="1:24" hidden="1" x14ac:dyDescent="0.2">
      <c r="A10" s="18"/>
      <c r="B10" s="34">
        <v>0</v>
      </c>
      <c r="C10" s="34">
        <v>0</v>
      </c>
      <c r="D10" s="34">
        <v>0</v>
      </c>
      <c r="E10" s="34">
        <v>0</v>
      </c>
      <c r="F10" s="34">
        <v>0</v>
      </c>
      <c r="G10" s="34">
        <v>0</v>
      </c>
      <c r="H10" s="34">
        <v>0</v>
      </c>
      <c r="I10" s="34">
        <v>0</v>
      </c>
      <c r="J10" s="34">
        <v>0</v>
      </c>
      <c r="K10" s="34">
        <v>0</v>
      </c>
      <c r="L10" s="34">
        <v>0</v>
      </c>
      <c r="M10" s="34">
        <f t="shared" si="0"/>
        <v>0</v>
      </c>
      <c r="N10" s="34">
        <f t="shared" si="0"/>
        <v>0</v>
      </c>
      <c r="O10" s="194">
        <f>D10+J10+K10+L10+G10</f>
        <v>0</v>
      </c>
      <c r="P10" s="80" t="s">
        <v>23</v>
      </c>
      <c r="R10" s="244" t="s">
        <v>273</v>
      </c>
    </row>
    <row r="11" spans="1:24" ht="14.25" customHeight="1" x14ac:dyDescent="0.2">
      <c r="A11" s="282" t="s">
        <v>322</v>
      </c>
      <c r="B11" s="195">
        <v>15</v>
      </c>
      <c r="C11" s="195">
        <v>14</v>
      </c>
      <c r="D11" s="195">
        <v>2725</v>
      </c>
      <c r="E11" s="195">
        <v>0</v>
      </c>
      <c r="F11" s="195">
        <v>0</v>
      </c>
      <c r="G11" s="195">
        <v>0</v>
      </c>
      <c r="H11" s="195">
        <v>0</v>
      </c>
      <c r="I11" s="195">
        <v>0</v>
      </c>
      <c r="J11" s="195">
        <v>0</v>
      </c>
      <c r="K11" s="195">
        <v>0</v>
      </c>
      <c r="L11" s="195">
        <v>0</v>
      </c>
      <c r="M11" s="195">
        <f t="shared" si="0"/>
        <v>15</v>
      </c>
      <c r="N11" s="34">
        <f t="shared" si="0"/>
        <v>14</v>
      </c>
      <c r="O11" s="196">
        <f>D11+J11+K11+L11+G11</f>
        <v>2725</v>
      </c>
      <c r="P11" s="80" t="s">
        <v>23</v>
      </c>
    </row>
    <row r="12" spans="1:24" ht="15" x14ac:dyDescent="0.25">
      <c r="A12" s="14" t="s">
        <v>198</v>
      </c>
      <c r="B12" s="197">
        <f t="shared" ref="B12:O12" si="1">SUM(B9:B11)</f>
        <v>1597</v>
      </c>
      <c r="C12" s="197">
        <f t="shared" si="1"/>
        <v>1449</v>
      </c>
      <c r="D12" s="197">
        <f t="shared" si="1"/>
        <v>305000</v>
      </c>
      <c r="E12" s="197">
        <f t="shared" si="1"/>
        <v>0</v>
      </c>
      <c r="F12" s="197">
        <f t="shared" si="1"/>
        <v>0</v>
      </c>
      <c r="G12" s="197">
        <f t="shared" si="1"/>
        <v>0</v>
      </c>
      <c r="H12" s="197">
        <f t="shared" si="1"/>
        <v>0</v>
      </c>
      <c r="I12" s="197">
        <f t="shared" si="1"/>
        <v>0</v>
      </c>
      <c r="J12" s="197">
        <f t="shared" si="1"/>
        <v>0</v>
      </c>
      <c r="K12" s="197">
        <f t="shared" si="1"/>
        <v>0</v>
      </c>
      <c r="L12" s="197">
        <f t="shared" si="1"/>
        <v>0</v>
      </c>
      <c r="M12" s="197">
        <f t="shared" si="1"/>
        <v>1597</v>
      </c>
      <c r="N12" s="197">
        <f t="shared" si="1"/>
        <v>1449</v>
      </c>
      <c r="O12" s="198">
        <f t="shared" si="1"/>
        <v>305000</v>
      </c>
      <c r="P12" s="80" t="s">
        <v>23</v>
      </c>
      <c r="R12" s="5" t="s">
        <v>274</v>
      </c>
    </row>
    <row r="13" spans="1:24" x14ac:dyDescent="0.2">
      <c r="A13" s="131" t="s">
        <v>39</v>
      </c>
      <c r="B13" s="204"/>
      <c r="C13" s="204">
        <v>0</v>
      </c>
      <c r="D13" s="204"/>
      <c r="E13" s="204"/>
      <c r="F13" s="204">
        <v>0</v>
      </c>
      <c r="G13" s="204"/>
      <c r="H13" s="204"/>
      <c r="I13" s="204">
        <v>0</v>
      </c>
      <c r="J13" s="204"/>
      <c r="K13" s="204"/>
      <c r="L13" s="204"/>
      <c r="M13" s="204"/>
      <c r="N13" s="204">
        <f>C13+I13+F13</f>
        <v>0</v>
      </c>
      <c r="O13" s="205"/>
      <c r="P13" s="80" t="s">
        <v>23</v>
      </c>
      <c r="R13" s="25"/>
    </row>
    <row r="14" spans="1:24" ht="15" x14ac:dyDescent="0.25">
      <c r="A14" s="154" t="s">
        <v>199</v>
      </c>
      <c r="B14" s="34"/>
      <c r="C14" s="34">
        <f>C12+C13</f>
        <v>1449</v>
      </c>
      <c r="D14" s="34"/>
      <c r="E14" s="34"/>
      <c r="F14" s="34">
        <f>F12+F13</f>
        <v>0</v>
      </c>
      <c r="G14" s="34"/>
      <c r="H14" s="34"/>
      <c r="I14" s="34">
        <f>I12+I13</f>
        <v>0</v>
      </c>
      <c r="J14" s="34"/>
      <c r="K14" s="34"/>
      <c r="L14" s="34"/>
      <c r="M14" s="34"/>
      <c r="N14" s="204">
        <f>N12+N13</f>
        <v>1449</v>
      </c>
      <c r="O14" s="194"/>
      <c r="P14" s="80" t="s">
        <v>23</v>
      </c>
      <c r="R14" s="24" t="s">
        <v>90</v>
      </c>
    </row>
    <row r="15" spans="1:24" x14ac:dyDescent="0.2">
      <c r="A15" s="18"/>
      <c r="B15" s="34"/>
      <c r="C15" s="34"/>
      <c r="D15" s="34"/>
      <c r="E15" s="34"/>
      <c r="F15" s="34"/>
      <c r="G15" s="34"/>
      <c r="H15" s="34"/>
      <c r="I15" s="34"/>
      <c r="J15" s="34"/>
      <c r="K15" s="34"/>
      <c r="L15" s="34"/>
      <c r="M15" s="34"/>
      <c r="N15" s="34"/>
      <c r="O15" s="194"/>
      <c r="P15" s="80" t="s">
        <v>23</v>
      </c>
      <c r="R15" s="25"/>
    </row>
    <row r="16" spans="1:24" x14ac:dyDescent="0.2">
      <c r="A16" s="18" t="s">
        <v>40</v>
      </c>
      <c r="B16" s="34"/>
      <c r="C16" s="34"/>
      <c r="D16" s="34"/>
      <c r="E16" s="34"/>
      <c r="F16" s="34"/>
      <c r="G16" s="34"/>
      <c r="H16" s="34"/>
      <c r="I16" s="34"/>
      <c r="J16" s="34"/>
      <c r="K16" s="34"/>
      <c r="L16" s="34"/>
      <c r="M16" s="34"/>
      <c r="N16" s="34"/>
      <c r="O16" s="194"/>
      <c r="P16" s="80" t="s">
        <v>23</v>
      </c>
      <c r="R16" s="25"/>
    </row>
    <row r="17" spans="1:18" x14ac:dyDescent="0.2">
      <c r="A17" s="19" t="s">
        <v>41</v>
      </c>
      <c r="B17" s="34"/>
      <c r="C17" s="34">
        <v>0</v>
      </c>
      <c r="D17" s="34"/>
      <c r="E17" s="34"/>
      <c r="F17" s="34">
        <v>0</v>
      </c>
      <c r="G17" s="34"/>
      <c r="H17" s="34"/>
      <c r="I17" s="34">
        <v>0</v>
      </c>
      <c r="J17" s="34"/>
      <c r="K17" s="34"/>
      <c r="L17" s="34"/>
      <c r="M17" s="34"/>
      <c r="N17" s="34">
        <f>C17+I17+F17</f>
        <v>0</v>
      </c>
      <c r="O17" s="194"/>
      <c r="P17" s="80" t="s">
        <v>23</v>
      </c>
      <c r="R17" s="25"/>
    </row>
    <row r="18" spans="1:18" x14ac:dyDescent="0.2">
      <c r="A18" s="20" t="s">
        <v>42</v>
      </c>
      <c r="B18" s="206"/>
      <c r="C18" s="206">
        <v>0</v>
      </c>
      <c r="D18" s="206"/>
      <c r="E18" s="206"/>
      <c r="F18" s="206">
        <v>0</v>
      </c>
      <c r="G18" s="206"/>
      <c r="H18" s="206"/>
      <c r="I18" s="206">
        <v>0</v>
      </c>
      <c r="J18" s="206"/>
      <c r="K18" s="206"/>
      <c r="L18" s="206"/>
      <c r="M18" s="206"/>
      <c r="N18" s="34">
        <f>C18+I18+F17</f>
        <v>0</v>
      </c>
      <c r="O18" s="207"/>
      <c r="P18" s="80" t="s">
        <v>23</v>
      </c>
      <c r="R18" s="25"/>
    </row>
    <row r="19" spans="1:18" ht="15" thickBot="1" x14ac:dyDescent="0.25">
      <c r="A19" s="155" t="s">
        <v>200</v>
      </c>
      <c r="B19" s="208"/>
      <c r="C19" s="208">
        <f>C14+C17+C18</f>
        <v>1449</v>
      </c>
      <c r="D19" s="208"/>
      <c r="E19" s="208"/>
      <c r="F19" s="208">
        <f>F14+F17+F18</f>
        <v>0</v>
      </c>
      <c r="G19" s="208"/>
      <c r="H19" s="208"/>
      <c r="I19" s="208">
        <f>I14+I17+I18</f>
        <v>0</v>
      </c>
      <c r="J19" s="208"/>
      <c r="K19" s="208"/>
      <c r="L19" s="208"/>
      <c r="M19" s="208"/>
      <c r="N19" s="208">
        <f>SUM(N14,N17:N18)</f>
        <v>1449</v>
      </c>
      <c r="O19" s="209"/>
      <c r="P19" s="80" t="s">
        <v>23</v>
      </c>
      <c r="R19" s="25"/>
    </row>
    <row r="20" spans="1:18" x14ac:dyDescent="0.2">
      <c r="P20" s="80" t="s">
        <v>23</v>
      </c>
      <c r="R20" s="25"/>
    </row>
    <row r="21" spans="1:18" x14ac:dyDescent="0.2">
      <c r="A21" s="390"/>
      <c r="B21" s="390"/>
      <c r="C21" s="390"/>
      <c r="D21" s="390"/>
      <c r="E21" s="390"/>
      <c r="F21" s="390"/>
      <c r="G21" s="390"/>
      <c r="H21" s="390"/>
      <c r="I21" s="390"/>
      <c r="J21" s="390"/>
      <c r="K21" s="390"/>
      <c r="L21" s="390"/>
      <c r="M21" s="390"/>
      <c r="N21" s="390"/>
      <c r="O21" s="390"/>
      <c r="P21" s="80" t="s">
        <v>23</v>
      </c>
    </row>
    <row r="22" spans="1:18" x14ac:dyDescent="0.2">
      <c r="A22" s="390"/>
      <c r="B22" s="390"/>
      <c r="C22" s="390"/>
      <c r="D22" s="390"/>
      <c r="E22" s="390"/>
      <c r="F22" s="390"/>
      <c r="G22" s="390"/>
      <c r="H22" s="390"/>
      <c r="I22" s="390"/>
      <c r="J22" s="390"/>
      <c r="K22" s="390"/>
      <c r="L22" s="390"/>
      <c r="M22" s="390"/>
      <c r="N22" s="390"/>
      <c r="O22" s="390"/>
      <c r="P22" s="80" t="s">
        <v>23</v>
      </c>
    </row>
    <row r="23" spans="1:18" x14ac:dyDescent="0.2">
      <c r="P23" s="80" t="s">
        <v>23</v>
      </c>
    </row>
    <row r="24" spans="1:18" x14ac:dyDescent="0.2">
      <c r="P24" s="4" t="s">
        <v>24</v>
      </c>
    </row>
  </sheetData>
  <mergeCells count="11">
    <mergeCell ref="A22:O22"/>
    <mergeCell ref="A21:O21"/>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view="pageBreakPreview" zoomScale="80" zoomScaleNormal="100" zoomScaleSheetLayoutView="80" workbookViewId="0">
      <selection sqref="A1:M1"/>
    </sheetView>
  </sheetViews>
  <sheetFormatPr defaultRowHeight="14.25" x14ac:dyDescent="0.2"/>
  <cols>
    <col min="1" max="1" width="37.140625" style="245" customWidth="1"/>
    <col min="2" max="3" width="8.28515625" style="245" customWidth="1"/>
    <col min="4" max="4" width="12.7109375" style="245" customWidth="1"/>
    <col min="5" max="5" width="15" style="245" customWidth="1"/>
    <col min="6" max="7" width="8.28515625" style="245" customWidth="1"/>
    <col min="8" max="10" width="12.7109375" style="245" customWidth="1"/>
    <col min="11" max="12" width="8.28515625" style="245" customWidth="1"/>
    <col min="13" max="13" width="12.7109375" style="245" customWidth="1"/>
    <col min="14" max="14" width="14" style="4" bestFit="1" customWidth="1"/>
    <col min="15" max="15" width="4.5703125" style="245" customWidth="1"/>
    <col min="16" max="16" width="116.7109375" style="245" customWidth="1"/>
    <col min="17" max="18" width="8.28515625" style="245" customWidth="1"/>
    <col min="19" max="19" width="12.7109375" style="245" customWidth="1"/>
    <col min="20" max="21" width="8.28515625" style="245" customWidth="1"/>
    <col min="22" max="22" width="12.7109375" style="245" customWidth="1"/>
    <col min="23" max="16384" width="9.140625" style="245"/>
  </cols>
  <sheetData>
    <row r="1" spans="1:22" ht="18" x14ac:dyDescent="0.25">
      <c r="A1" s="330" t="s">
        <v>91</v>
      </c>
      <c r="B1" s="330"/>
      <c r="C1" s="330"/>
      <c r="D1" s="330"/>
      <c r="E1" s="330"/>
      <c r="F1" s="330"/>
      <c r="G1" s="330"/>
      <c r="H1" s="330"/>
      <c r="I1" s="330"/>
      <c r="J1" s="330"/>
      <c r="K1" s="330"/>
      <c r="L1" s="330"/>
      <c r="M1" s="330"/>
      <c r="N1" s="80" t="s">
        <v>23</v>
      </c>
      <c r="O1" s="6"/>
      <c r="P1" s="161" t="s">
        <v>30</v>
      </c>
      <c r="Q1" s="6"/>
      <c r="R1" s="6"/>
      <c r="S1" s="6"/>
      <c r="T1" s="6"/>
      <c r="U1" s="6"/>
      <c r="V1" s="6"/>
    </row>
    <row r="2" spans="1:22" ht="15" x14ac:dyDescent="0.2">
      <c r="A2" s="331" t="s">
        <v>321</v>
      </c>
      <c r="B2" s="331"/>
      <c r="C2" s="331"/>
      <c r="D2" s="331"/>
      <c r="E2" s="331"/>
      <c r="F2" s="331"/>
      <c r="G2" s="331"/>
      <c r="H2" s="331"/>
      <c r="I2" s="331"/>
      <c r="J2" s="331"/>
      <c r="K2" s="331"/>
      <c r="L2" s="331"/>
      <c r="M2" s="331"/>
      <c r="N2" s="80" t="s">
        <v>23</v>
      </c>
      <c r="O2" s="7"/>
      <c r="P2" s="162"/>
      <c r="Q2" s="7"/>
      <c r="R2" s="7"/>
      <c r="S2" s="7"/>
      <c r="T2" s="7"/>
      <c r="U2" s="7"/>
      <c r="V2" s="7"/>
    </row>
    <row r="3" spans="1:22" ht="15" x14ac:dyDescent="0.25">
      <c r="A3" s="332" t="s">
        <v>1</v>
      </c>
      <c r="B3" s="332"/>
      <c r="C3" s="332"/>
      <c r="D3" s="332"/>
      <c r="E3" s="332"/>
      <c r="F3" s="332"/>
      <c r="G3" s="332"/>
      <c r="H3" s="332"/>
      <c r="I3" s="332"/>
      <c r="J3" s="332"/>
      <c r="K3" s="332"/>
      <c r="L3" s="332"/>
      <c r="M3" s="332"/>
      <c r="N3" s="80" t="s">
        <v>23</v>
      </c>
      <c r="O3" s="270"/>
      <c r="P3" s="162" t="s">
        <v>217</v>
      </c>
      <c r="Q3" s="270"/>
      <c r="R3" s="270"/>
      <c r="S3" s="270"/>
      <c r="T3" s="270"/>
      <c r="U3" s="270"/>
      <c r="V3" s="270"/>
    </row>
    <row r="4" spans="1:22" x14ac:dyDescent="0.2">
      <c r="A4" s="357" t="s">
        <v>2</v>
      </c>
      <c r="B4" s="357"/>
      <c r="C4" s="357"/>
      <c r="D4" s="357"/>
      <c r="E4" s="357"/>
      <c r="F4" s="357"/>
      <c r="G4" s="357"/>
      <c r="H4" s="357"/>
      <c r="I4" s="357"/>
      <c r="J4" s="357"/>
      <c r="K4" s="357"/>
      <c r="L4" s="357"/>
      <c r="M4" s="357"/>
      <c r="N4" s="80" t="s">
        <v>23</v>
      </c>
      <c r="O4" s="269"/>
      <c r="P4" s="162" t="s">
        <v>216</v>
      </c>
      <c r="Q4" s="269"/>
      <c r="R4" s="269"/>
      <c r="S4" s="269"/>
      <c r="T4" s="269"/>
      <c r="U4" s="269"/>
      <c r="V4" s="269"/>
    </row>
    <row r="5" spans="1:22" ht="15.75" thickBot="1" x14ac:dyDescent="0.3">
      <c r="A5" s="269"/>
      <c r="B5" s="269"/>
      <c r="C5" s="269"/>
      <c r="D5" s="269"/>
      <c r="E5" s="269"/>
      <c r="F5" s="269"/>
      <c r="G5" s="269"/>
      <c r="H5" s="269"/>
      <c r="I5" s="269"/>
      <c r="J5" s="269"/>
      <c r="K5" s="269"/>
      <c r="L5" s="269"/>
      <c r="M5" s="269"/>
      <c r="N5" s="80" t="s">
        <v>23</v>
      </c>
      <c r="O5" s="269"/>
      <c r="P5" s="163"/>
      <c r="Q5" s="269"/>
      <c r="R5" s="269"/>
      <c r="S5" s="269"/>
      <c r="T5" s="269"/>
      <c r="U5" s="269"/>
      <c r="V5" s="269"/>
    </row>
    <row r="6" spans="1:22" ht="15" thickBot="1" x14ac:dyDescent="0.25">
      <c r="A6" s="277"/>
      <c r="B6" s="277"/>
      <c r="C6" s="277"/>
      <c r="D6" s="277"/>
      <c r="E6" s="277"/>
      <c r="F6" s="277"/>
      <c r="G6" s="277"/>
      <c r="H6" s="277"/>
      <c r="I6" s="277"/>
      <c r="J6" s="277"/>
      <c r="K6" s="277"/>
      <c r="L6" s="277"/>
      <c r="M6" s="277"/>
      <c r="N6" s="80" t="s">
        <v>23</v>
      </c>
      <c r="O6" s="269"/>
      <c r="P6" s="269"/>
      <c r="Q6" s="269"/>
      <c r="R6" s="269"/>
      <c r="S6" s="269"/>
      <c r="T6" s="269"/>
      <c r="U6" s="269"/>
      <c r="V6" s="269"/>
    </row>
    <row r="7" spans="1:22" ht="33.75" customHeight="1" x14ac:dyDescent="0.25">
      <c r="A7" s="338" t="s">
        <v>201</v>
      </c>
      <c r="B7" s="341" t="s">
        <v>296</v>
      </c>
      <c r="C7" s="341"/>
      <c r="D7" s="341"/>
      <c r="E7" s="273" t="s">
        <v>297</v>
      </c>
      <c r="F7" s="341" t="s">
        <v>85</v>
      </c>
      <c r="G7" s="341"/>
      <c r="H7" s="341"/>
      <c r="I7" s="273" t="s">
        <v>86</v>
      </c>
      <c r="J7" s="273" t="s">
        <v>209</v>
      </c>
      <c r="K7" s="341" t="s">
        <v>92</v>
      </c>
      <c r="L7" s="341"/>
      <c r="M7" s="342"/>
      <c r="N7" s="80" t="s">
        <v>23</v>
      </c>
      <c r="P7" s="5" t="s">
        <v>87</v>
      </c>
    </row>
    <row r="8" spans="1:22" ht="28.5" x14ac:dyDescent="0.25">
      <c r="A8" s="339"/>
      <c r="B8" s="278" t="s">
        <v>4</v>
      </c>
      <c r="C8" s="278" t="s">
        <v>196</v>
      </c>
      <c r="D8" s="278" t="s">
        <v>5</v>
      </c>
      <c r="E8" s="278" t="s">
        <v>5</v>
      </c>
      <c r="F8" s="278" t="s">
        <v>4</v>
      </c>
      <c r="G8" s="278" t="s">
        <v>196</v>
      </c>
      <c r="H8" s="278" t="s">
        <v>5</v>
      </c>
      <c r="I8" s="278" t="s">
        <v>5</v>
      </c>
      <c r="J8" s="278" t="s">
        <v>5</v>
      </c>
      <c r="K8" s="278" t="s">
        <v>4</v>
      </c>
      <c r="L8" s="278" t="s">
        <v>196</v>
      </c>
      <c r="M8" s="279" t="s">
        <v>5</v>
      </c>
      <c r="N8" s="80" t="s">
        <v>23</v>
      </c>
      <c r="P8" s="5" t="s">
        <v>88</v>
      </c>
    </row>
    <row r="9" spans="1:22" x14ac:dyDescent="0.2">
      <c r="A9" s="271" t="s">
        <v>287</v>
      </c>
      <c r="B9" s="280">
        <v>1582</v>
      </c>
      <c r="C9" s="280">
        <v>1359</v>
      </c>
      <c r="D9" s="280">
        <v>304125</v>
      </c>
      <c r="E9" s="280">
        <v>0</v>
      </c>
      <c r="F9" s="280">
        <v>0</v>
      </c>
      <c r="G9" s="280">
        <v>0</v>
      </c>
      <c r="H9" s="280">
        <v>0</v>
      </c>
      <c r="I9" s="280">
        <v>0</v>
      </c>
      <c r="J9" s="280">
        <v>0</v>
      </c>
      <c r="K9" s="280">
        <f t="shared" ref="K9:L10" si="0">B9+F9</f>
        <v>1582</v>
      </c>
      <c r="L9" s="280">
        <f t="shared" si="0"/>
        <v>1359</v>
      </c>
      <c r="M9" s="281">
        <f>D9+E9+H9+I9+J9</f>
        <v>304125</v>
      </c>
      <c r="N9" s="80" t="s">
        <v>23</v>
      </c>
      <c r="P9" s="244" t="s">
        <v>89</v>
      </c>
    </row>
    <row r="10" spans="1:22" ht="14.25" customHeight="1" x14ac:dyDescent="0.2">
      <c r="A10" s="282" t="s">
        <v>322</v>
      </c>
      <c r="B10" s="283">
        <v>15</v>
      </c>
      <c r="C10" s="283">
        <v>14</v>
      </c>
      <c r="D10" s="283">
        <v>2742</v>
      </c>
      <c r="E10" s="283">
        <v>0</v>
      </c>
      <c r="F10" s="283">
        <v>0</v>
      </c>
      <c r="G10" s="283">
        <v>0</v>
      </c>
      <c r="H10" s="283">
        <v>0</v>
      </c>
      <c r="I10" s="283">
        <v>0</v>
      </c>
      <c r="J10" s="283">
        <v>0</v>
      </c>
      <c r="K10" s="283">
        <f t="shared" si="0"/>
        <v>15</v>
      </c>
      <c r="L10" s="283">
        <f t="shared" si="0"/>
        <v>14</v>
      </c>
      <c r="M10" s="284">
        <f>D10+E10+H10+I10+J10</f>
        <v>2742</v>
      </c>
      <c r="N10" s="80" t="s">
        <v>23</v>
      </c>
    </row>
    <row r="11" spans="1:22" ht="15" x14ac:dyDescent="0.25">
      <c r="A11" s="14" t="s">
        <v>198</v>
      </c>
      <c r="B11" s="197">
        <f t="shared" ref="B11:M11" si="1">SUM(B9:B10)</f>
        <v>1597</v>
      </c>
      <c r="C11" s="197">
        <f t="shared" si="1"/>
        <v>1373</v>
      </c>
      <c r="D11" s="197">
        <f t="shared" si="1"/>
        <v>306867</v>
      </c>
      <c r="E11" s="197">
        <f t="shared" si="1"/>
        <v>0</v>
      </c>
      <c r="F11" s="197">
        <f t="shared" si="1"/>
        <v>0</v>
      </c>
      <c r="G11" s="197">
        <f t="shared" si="1"/>
        <v>0</v>
      </c>
      <c r="H11" s="197">
        <f t="shared" si="1"/>
        <v>0</v>
      </c>
      <c r="I11" s="197">
        <f t="shared" si="1"/>
        <v>0</v>
      </c>
      <c r="J11" s="197">
        <f t="shared" si="1"/>
        <v>0</v>
      </c>
      <c r="K11" s="197">
        <f t="shared" si="1"/>
        <v>1597</v>
      </c>
      <c r="L11" s="197">
        <f t="shared" si="1"/>
        <v>1373</v>
      </c>
      <c r="M11" s="198">
        <f t="shared" si="1"/>
        <v>306867</v>
      </c>
      <c r="N11" s="80" t="s">
        <v>23</v>
      </c>
      <c r="P11" s="5"/>
    </row>
    <row r="12" spans="1:22" x14ac:dyDescent="0.2">
      <c r="A12" s="285" t="s">
        <v>197</v>
      </c>
      <c r="B12" s="280"/>
      <c r="C12" s="280"/>
      <c r="D12" s="280">
        <v>0</v>
      </c>
      <c r="E12" s="280"/>
      <c r="F12" s="280"/>
      <c r="G12" s="280"/>
      <c r="H12" s="280"/>
      <c r="I12" s="280"/>
      <c r="J12" s="280"/>
      <c r="K12" s="280"/>
      <c r="L12" s="280"/>
      <c r="M12" s="281">
        <f>D12+E12+H12+I12+J12</f>
        <v>0</v>
      </c>
      <c r="N12" s="80" t="s">
        <v>23</v>
      </c>
    </row>
    <row r="13" spans="1:22" ht="15" x14ac:dyDescent="0.25">
      <c r="A13" s="286" t="s">
        <v>250</v>
      </c>
      <c r="B13" s="287"/>
      <c r="C13" s="287"/>
      <c r="D13" s="287">
        <f>SUM(D11:D12)</f>
        <v>306867</v>
      </c>
      <c r="E13" s="287"/>
      <c r="F13" s="287"/>
      <c r="G13" s="287"/>
      <c r="H13" s="287"/>
      <c r="I13" s="287"/>
      <c r="J13" s="287"/>
      <c r="K13" s="287"/>
      <c r="L13" s="287"/>
      <c r="M13" s="288">
        <f>SUM(M11:M12)</f>
        <v>306867</v>
      </c>
      <c r="N13" s="80" t="s">
        <v>23</v>
      </c>
      <c r="P13" s="24" t="s">
        <v>90</v>
      </c>
    </row>
    <row r="14" spans="1:22" x14ac:dyDescent="0.2">
      <c r="A14" s="289" t="s">
        <v>39</v>
      </c>
      <c r="B14" s="290"/>
      <c r="C14" s="290">
        <v>0</v>
      </c>
      <c r="D14" s="290"/>
      <c r="E14" s="290"/>
      <c r="F14" s="290"/>
      <c r="G14" s="290">
        <v>0</v>
      </c>
      <c r="H14" s="290"/>
      <c r="I14" s="290">
        <v>0</v>
      </c>
      <c r="J14" s="290"/>
      <c r="K14" s="290"/>
      <c r="L14" s="290">
        <f>C14+G14</f>
        <v>0</v>
      </c>
      <c r="M14" s="291"/>
      <c r="N14" s="80" t="s">
        <v>23</v>
      </c>
    </row>
    <row r="15" spans="1:22" x14ac:dyDescent="0.2">
      <c r="A15" s="272" t="s">
        <v>199</v>
      </c>
      <c r="B15" s="256"/>
      <c r="C15" s="256">
        <f>C11+C14</f>
        <v>1373</v>
      </c>
      <c r="D15" s="256"/>
      <c r="E15" s="256"/>
      <c r="F15" s="256"/>
      <c r="G15" s="256">
        <f>G11+G14</f>
        <v>0</v>
      </c>
      <c r="H15" s="256"/>
      <c r="I15" s="256">
        <f>I11+I14</f>
        <v>0</v>
      </c>
      <c r="J15" s="256"/>
      <c r="K15" s="256"/>
      <c r="L15" s="256">
        <f>L11+L14</f>
        <v>1373</v>
      </c>
      <c r="M15" s="253"/>
      <c r="N15" s="80" t="s">
        <v>23</v>
      </c>
    </row>
    <row r="16" spans="1:22" x14ac:dyDescent="0.2">
      <c r="A16" s="272"/>
      <c r="B16" s="256"/>
      <c r="C16" s="256"/>
      <c r="D16" s="256"/>
      <c r="E16" s="256"/>
      <c r="F16" s="256"/>
      <c r="G16" s="256"/>
      <c r="H16" s="256"/>
      <c r="I16" s="256"/>
      <c r="J16" s="256"/>
      <c r="K16" s="256"/>
      <c r="L16" s="256"/>
      <c r="M16" s="253"/>
      <c r="N16" s="80" t="s">
        <v>23</v>
      </c>
    </row>
    <row r="17" spans="1:14" x14ac:dyDescent="0.2">
      <c r="A17" s="272" t="s">
        <v>40</v>
      </c>
      <c r="B17" s="256"/>
      <c r="C17" s="256"/>
      <c r="D17" s="256"/>
      <c r="E17" s="256"/>
      <c r="F17" s="256"/>
      <c r="G17" s="256"/>
      <c r="H17" s="256"/>
      <c r="I17" s="256"/>
      <c r="J17" s="256"/>
      <c r="K17" s="256"/>
      <c r="L17" s="256"/>
      <c r="M17" s="253"/>
      <c r="N17" s="80" t="s">
        <v>23</v>
      </c>
    </row>
    <row r="18" spans="1:14" x14ac:dyDescent="0.2">
      <c r="A18" s="292" t="s">
        <v>41</v>
      </c>
      <c r="B18" s="256"/>
      <c r="C18" s="256">
        <v>0</v>
      </c>
      <c r="D18" s="256"/>
      <c r="E18" s="256"/>
      <c r="F18" s="256"/>
      <c r="G18" s="256">
        <v>0</v>
      </c>
      <c r="H18" s="256"/>
      <c r="I18" s="256">
        <v>0</v>
      </c>
      <c r="J18" s="256"/>
      <c r="K18" s="256"/>
      <c r="L18" s="256">
        <f>C18+G18</f>
        <v>0</v>
      </c>
      <c r="M18" s="253"/>
      <c r="N18" s="80" t="s">
        <v>23</v>
      </c>
    </row>
    <row r="19" spans="1:14" x14ac:dyDescent="0.2">
      <c r="A19" s="293" t="s">
        <v>42</v>
      </c>
      <c r="B19" s="294"/>
      <c r="C19" s="294">
        <v>0</v>
      </c>
      <c r="D19" s="294"/>
      <c r="E19" s="294"/>
      <c r="F19" s="294"/>
      <c r="G19" s="294">
        <v>0</v>
      </c>
      <c r="H19" s="294"/>
      <c r="I19" s="294">
        <v>0</v>
      </c>
      <c r="J19" s="294"/>
      <c r="K19" s="294"/>
      <c r="L19" s="294">
        <f>C19+G19</f>
        <v>0</v>
      </c>
      <c r="M19" s="295"/>
      <c r="N19" s="80" t="s">
        <v>23</v>
      </c>
    </row>
    <row r="20" spans="1:14" ht="15" thickBot="1" x14ac:dyDescent="0.25">
      <c r="A20" s="296" t="s">
        <v>200</v>
      </c>
      <c r="B20" s="297"/>
      <c r="C20" s="297">
        <f>C15+C18+C19</f>
        <v>1373</v>
      </c>
      <c r="D20" s="297"/>
      <c r="E20" s="297"/>
      <c r="F20" s="297"/>
      <c r="G20" s="297">
        <f>G15+G18+G19</f>
        <v>0</v>
      </c>
      <c r="H20" s="297"/>
      <c r="I20" s="297">
        <f>I15+I18+I19</f>
        <v>0</v>
      </c>
      <c r="J20" s="297"/>
      <c r="K20" s="297"/>
      <c r="L20" s="297">
        <f>SUM(L15,L18:L19)</f>
        <v>1373</v>
      </c>
      <c r="M20" s="298"/>
      <c r="N20" s="80" t="s">
        <v>23</v>
      </c>
    </row>
    <row r="21" spans="1:14" x14ac:dyDescent="0.2">
      <c r="N21" s="80" t="s">
        <v>23</v>
      </c>
    </row>
    <row r="22" spans="1:14" ht="14.25" customHeight="1" x14ac:dyDescent="0.2">
      <c r="A22" s="299" t="s">
        <v>284</v>
      </c>
      <c r="B22" s="300"/>
      <c r="C22" s="300"/>
      <c r="D22" s="300"/>
      <c r="E22" s="300"/>
      <c r="F22" s="300"/>
      <c r="G22" s="300"/>
      <c r="H22" s="300"/>
      <c r="I22" s="300"/>
      <c r="J22" s="300"/>
      <c r="K22" s="300"/>
      <c r="L22" s="300"/>
      <c r="M22" s="300"/>
      <c r="N22" s="80"/>
    </row>
    <row r="23" spans="1:14" x14ac:dyDescent="0.2">
      <c r="A23" s="300"/>
      <c r="B23" s="300"/>
      <c r="C23" s="300"/>
      <c r="D23" s="300"/>
      <c r="E23" s="300"/>
      <c r="F23" s="300"/>
      <c r="G23" s="300"/>
      <c r="H23" s="300"/>
      <c r="I23" s="300"/>
      <c r="J23" s="300"/>
      <c r="K23" s="300"/>
      <c r="L23" s="300"/>
      <c r="M23" s="300"/>
      <c r="N23" s="80"/>
    </row>
    <row r="24" spans="1:14" x14ac:dyDescent="0.2">
      <c r="N24" s="80"/>
    </row>
    <row r="25" spans="1:14" x14ac:dyDescent="0.2">
      <c r="A25" s="391"/>
      <c r="B25" s="391"/>
      <c r="C25" s="391"/>
      <c r="D25" s="391"/>
      <c r="E25" s="391"/>
      <c r="F25" s="391"/>
      <c r="G25" s="391"/>
      <c r="H25" s="391"/>
      <c r="I25" s="391"/>
      <c r="J25" s="391"/>
      <c r="K25" s="391"/>
      <c r="L25" s="391"/>
      <c r="M25" s="391"/>
      <c r="N25" s="80" t="s">
        <v>23</v>
      </c>
    </row>
    <row r="26" spans="1:14" x14ac:dyDescent="0.2">
      <c r="N26" s="80" t="s">
        <v>23</v>
      </c>
    </row>
    <row r="27" spans="1:14" x14ac:dyDescent="0.2">
      <c r="N27" s="80" t="s">
        <v>23</v>
      </c>
    </row>
    <row r="28" spans="1:14" x14ac:dyDescent="0.2">
      <c r="N28" s="4" t="s">
        <v>24</v>
      </c>
    </row>
  </sheetData>
  <mergeCells count="9">
    <mergeCell ref="A25:M25"/>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view="pageBreakPreview" zoomScale="80" zoomScaleNormal="100" zoomScaleSheetLayoutView="80" workbookViewId="0">
      <selection sqref="A1:M1"/>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330" t="s">
        <v>93</v>
      </c>
      <c r="B1" s="330"/>
      <c r="C1" s="330"/>
      <c r="D1" s="330"/>
      <c r="E1" s="330"/>
      <c r="F1" s="330"/>
      <c r="G1" s="330"/>
      <c r="H1" s="330"/>
      <c r="I1" s="330"/>
      <c r="J1" s="330"/>
      <c r="K1" s="330"/>
      <c r="L1" s="330"/>
      <c r="M1" s="330"/>
      <c r="N1" s="80" t="s">
        <v>23</v>
      </c>
      <c r="O1" s="6"/>
      <c r="P1" s="161" t="s">
        <v>30</v>
      </c>
      <c r="Q1" s="6"/>
      <c r="R1" s="6"/>
      <c r="S1" s="6"/>
      <c r="T1" s="6"/>
      <c r="U1" s="6"/>
      <c r="V1" s="6"/>
    </row>
    <row r="2" spans="1:22" ht="15" x14ac:dyDescent="0.2">
      <c r="A2" s="331" t="s">
        <v>321</v>
      </c>
      <c r="B2" s="331"/>
      <c r="C2" s="331"/>
      <c r="D2" s="331"/>
      <c r="E2" s="331"/>
      <c r="F2" s="331"/>
      <c r="G2" s="331"/>
      <c r="H2" s="331"/>
      <c r="I2" s="331"/>
      <c r="J2" s="331"/>
      <c r="K2" s="331"/>
      <c r="L2" s="331"/>
      <c r="M2" s="331"/>
      <c r="N2" s="80" t="s">
        <v>23</v>
      </c>
      <c r="O2" s="7"/>
      <c r="P2" s="162"/>
      <c r="Q2" s="7"/>
      <c r="R2" s="7"/>
      <c r="S2" s="7"/>
      <c r="T2" s="7"/>
      <c r="U2" s="7"/>
      <c r="V2" s="7"/>
    </row>
    <row r="3" spans="1:22" ht="15" x14ac:dyDescent="0.25">
      <c r="A3" s="340" t="s">
        <v>1</v>
      </c>
      <c r="B3" s="340"/>
      <c r="C3" s="340"/>
      <c r="D3" s="340"/>
      <c r="E3" s="340"/>
      <c r="F3" s="340"/>
      <c r="G3" s="340"/>
      <c r="H3" s="340"/>
      <c r="I3" s="340"/>
      <c r="J3" s="340"/>
      <c r="K3" s="340"/>
      <c r="L3" s="340"/>
      <c r="M3" s="340"/>
      <c r="N3" s="80" t="s">
        <v>23</v>
      </c>
      <c r="O3" s="10"/>
      <c r="P3" s="162" t="s">
        <v>217</v>
      </c>
      <c r="Q3" s="10"/>
      <c r="R3" s="10"/>
      <c r="S3" s="10"/>
      <c r="T3" s="10"/>
      <c r="U3" s="10"/>
      <c r="V3" s="10"/>
    </row>
    <row r="4" spans="1:22" x14ac:dyDescent="0.2">
      <c r="A4" s="337" t="s">
        <v>2</v>
      </c>
      <c r="B4" s="337"/>
      <c r="C4" s="337"/>
      <c r="D4" s="337"/>
      <c r="E4" s="337"/>
      <c r="F4" s="337"/>
      <c r="G4" s="337"/>
      <c r="H4" s="337"/>
      <c r="I4" s="337"/>
      <c r="J4" s="337"/>
      <c r="K4" s="337"/>
      <c r="L4" s="337"/>
      <c r="M4" s="337"/>
      <c r="N4" s="80" t="s">
        <v>23</v>
      </c>
      <c r="O4" s="8"/>
      <c r="P4" s="162" t="s">
        <v>216</v>
      </c>
      <c r="Q4" s="8"/>
      <c r="R4" s="8"/>
      <c r="S4" s="8"/>
      <c r="T4" s="8"/>
      <c r="U4" s="8"/>
      <c r="V4" s="8"/>
    </row>
    <row r="5" spans="1:22" ht="15.75" thickBot="1" x14ac:dyDescent="0.3">
      <c r="A5" s="337"/>
      <c r="B5" s="337"/>
      <c r="C5" s="337"/>
      <c r="D5" s="337"/>
      <c r="E5" s="337"/>
      <c r="F5" s="337"/>
      <c r="G5" s="337"/>
      <c r="H5" s="337"/>
      <c r="I5" s="337"/>
      <c r="J5" s="337"/>
      <c r="K5" s="337"/>
      <c r="L5" s="337"/>
      <c r="M5" s="337"/>
      <c r="N5" s="80" t="s">
        <v>23</v>
      </c>
      <c r="O5" s="8"/>
      <c r="P5" s="163"/>
      <c r="Q5" s="8"/>
      <c r="R5" s="8"/>
      <c r="S5" s="8"/>
      <c r="T5" s="8"/>
      <c r="U5" s="8"/>
      <c r="V5" s="8"/>
    </row>
    <row r="6" spans="1:22" ht="15" thickBot="1" x14ac:dyDescent="0.25">
      <c r="A6" s="337"/>
      <c r="B6" s="337"/>
      <c r="C6" s="337"/>
      <c r="D6" s="337"/>
      <c r="E6" s="337"/>
      <c r="F6" s="337"/>
      <c r="G6" s="337"/>
      <c r="H6" s="337"/>
      <c r="I6" s="337"/>
      <c r="J6" s="337"/>
      <c r="K6" s="337"/>
      <c r="L6" s="337"/>
      <c r="M6" s="337"/>
      <c r="N6" s="80" t="s">
        <v>23</v>
      </c>
      <c r="O6" s="8"/>
      <c r="P6" s="8"/>
      <c r="Q6" s="8"/>
      <c r="R6" s="8"/>
      <c r="S6" s="8"/>
      <c r="T6" s="8"/>
      <c r="U6" s="8"/>
      <c r="V6" s="8"/>
    </row>
    <row r="7" spans="1:22" ht="15" x14ac:dyDescent="0.25">
      <c r="A7" s="338" t="s">
        <v>269</v>
      </c>
      <c r="B7" s="341" t="s">
        <v>94</v>
      </c>
      <c r="C7" s="341"/>
      <c r="D7" s="341"/>
      <c r="E7" s="341" t="s">
        <v>276</v>
      </c>
      <c r="F7" s="341"/>
      <c r="G7" s="341"/>
      <c r="H7" s="341" t="s">
        <v>33</v>
      </c>
      <c r="I7" s="341"/>
      <c r="J7" s="341"/>
      <c r="K7" s="341" t="s">
        <v>95</v>
      </c>
      <c r="L7" s="341"/>
      <c r="M7" s="342"/>
      <c r="N7" s="80" t="s">
        <v>23</v>
      </c>
      <c r="P7" s="5" t="s">
        <v>96</v>
      </c>
    </row>
    <row r="8" spans="1:22" ht="28.5" x14ac:dyDescent="0.2">
      <c r="A8" s="339"/>
      <c r="B8" s="11" t="s">
        <v>98</v>
      </c>
      <c r="C8" s="23" t="s">
        <v>99</v>
      </c>
      <c r="D8" s="11" t="s">
        <v>5</v>
      </c>
      <c r="E8" s="11" t="s">
        <v>98</v>
      </c>
      <c r="F8" s="11" t="s">
        <v>99</v>
      </c>
      <c r="G8" s="11" t="s">
        <v>5</v>
      </c>
      <c r="H8" s="11" t="s">
        <v>98</v>
      </c>
      <c r="I8" s="11" t="s">
        <v>99</v>
      </c>
      <c r="J8" s="11" t="s">
        <v>5</v>
      </c>
      <c r="K8" s="11" t="s">
        <v>98</v>
      </c>
      <c r="L8" s="11" t="s">
        <v>99</v>
      </c>
      <c r="M8" s="12" t="s">
        <v>5</v>
      </c>
      <c r="N8" s="80" t="s">
        <v>23</v>
      </c>
      <c r="P8" s="82" t="s">
        <v>97</v>
      </c>
    </row>
    <row r="9" spans="1:22" ht="15" x14ac:dyDescent="0.25">
      <c r="A9" s="271" t="s">
        <v>298</v>
      </c>
      <c r="B9" s="192">
        <v>0</v>
      </c>
      <c r="C9" s="192">
        <v>0</v>
      </c>
      <c r="D9" s="192">
        <v>20</v>
      </c>
      <c r="E9" s="192">
        <v>0</v>
      </c>
      <c r="F9" s="192">
        <v>0</v>
      </c>
      <c r="G9" s="192">
        <v>5</v>
      </c>
      <c r="H9" s="192">
        <v>0</v>
      </c>
      <c r="I9" s="192">
        <v>0</v>
      </c>
      <c r="J9" s="192">
        <v>5</v>
      </c>
      <c r="K9" s="192">
        <f>H9-E9</f>
        <v>0</v>
      </c>
      <c r="L9" s="192">
        <f t="shared" ref="L9:M10" si="0">I9-F9</f>
        <v>0</v>
      </c>
      <c r="M9" s="193">
        <f t="shared" si="0"/>
        <v>0</v>
      </c>
      <c r="N9" s="80" t="s">
        <v>23</v>
      </c>
      <c r="P9" s="5"/>
    </row>
    <row r="10" spans="1:22" ht="15" x14ac:dyDescent="0.25">
      <c r="A10" s="289" t="s">
        <v>299</v>
      </c>
      <c r="B10" s="204">
        <v>0</v>
      </c>
      <c r="C10" s="204">
        <v>0</v>
      </c>
      <c r="D10" s="204">
        <v>1</v>
      </c>
      <c r="E10" s="204">
        <v>0</v>
      </c>
      <c r="F10" s="204">
        <v>0</v>
      </c>
      <c r="G10" s="204">
        <v>0</v>
      </c>
      <c r="H10" s="204">
        <v>0</v>
      </c>
      <c r="I10" s="204">
        <v>0</v>
      </c>
      <c r="J10" s="204">
        <v>0</v>
      </c>
      <c r="K10" s="34">
        <f t="shared" ref="K10" si="1">H10-E10</f>
        <v>0</v>
      </c>
      <c r="L10" s="34">
        <f t="shared" si="0"/>
        <v>0</v>
      </c>
      <c r="M10" s="194">
        <f t="shared" si="0"/>
        <v>0</v>
      </c>
      <c r="N10" s="80"/>
      <c r="P10" s="5"/>
    </row>
    <row r="11" spans="1:22" x14ac:dyDescent="0.2">
      <c r="A11" s="272" t="s">
        <v>300</v>
      </c>
      <c r="B11" s="34">
        <v>0</v>
      </c>
      <c r="C11" s="34">
        <v>0</v>
      </c>
      <c r="D11" s="34">
        <v>11</v>
      </c>
      <c r="E11" s="34">
        <v>0</v>
      </c>
      <c r="F11" s="34">
        <v>0</v>
      </c>
      <c r="G11" s="34">
        <v>0</v>
      </c>
      <c r="H11" s="34">
        <v>0</v>
      </c>
      <c r="I11" s="34">
        <v>0</v>
      </c>
      <c r="J11" s="34">
        <v>0</v>
      </c>
      <c r="K11" s="34">
        <f t="shared" ref="K11:K13" si="2">H11-E11</f>
        <v>0</v>
      </c>
      <c r="L11" s="34">
        <f t="shared" ref="L11:L13" si="3">I11-F11</f>
        <v>0</v>
      </c>
      <c r="M11" s="194">
        <f t="shared" ref="M11:M13" si="4">J11-G11</f>
        <v>0</v>
      </c>
      <c r="N11" s="80" t="s">
        <v>23</v>
      </c>
      <c r="P11" s="25" t="s">
        <v>100</v>
      </c>
    </row>
    <row r="12" spans="1:22" x14ac:dyDescent="0.2">
      <c r="A12" s="272" t="s">
        <v>301</v>
      </c>
      <c r="B12" s="34">
        <v>0</v>
      </c>
      <c r="C12" s="34">
        <v>0</v>
      </c>
      <c r="D12" s="34">
        <v>125</v>
      </c>
      <c r="E12" s="34">
        <v>0</v>
      </c>
      <c r="F12" s="34">
        <v>0</v>
      </c>
      <c r="G12" s="34">
        <v>0</v>
      </c>
      <c r="H12" s="34">
        <v>0</v>
      </c>
      <c r="I12" s="34">
        <v>0</v>
      </c>
      <c r="J12" s="34">
        <v>0</v>
      </c>
      <c r="K12" s="34">
        <f t="shared" si="2"/>
        <v>0</v>
      </c>
      <c r="L12" s="34">
        <f t="shared" si="3"/>
        <v>0</v>
      </c>
      <c r="M12" s="194">
        <f t="shared" si="4"/>
        <v>0</v>
      </c>
      <c r="N12" s="80" t="s">
        <v>23</v>
      </c>
    </row>
    <row r="13" spans="1:22" x14ac:dyDescent="0.2">
      <c r="A13" s="274" t="s">
        <v>302</v>
      </c>
      <c r="B13" s="210">
        <v>0</v>
      </c>
      <c r="C13" s="210">
        <v>0</v>
      </c>
      <c r="D13" s="210">
        <v>3</v>
      </c>
      <c r="E13" s="210">
        <v>0</v>
      </c>
      <c r="F13" s="210">
        <v>0</v>
      </c>
      <c r="G13" s="210">
        <v>0</v>
      </c>
      <c r="H13" s="210">
        <v>0</v>
      </c>
      <c r="I13" s="210">
        <v>0</v>
      </c>
      <c r="J13" s="210">
        <v>0</v>
      </c>
      <c r="K13" s="210">
        <f t="shared" si="2"/>
        <v>0</v>
      </c>
      <c r="L13" s="210">
        <f t="shared" si="3"/>
        <v>0</v>
      </c>
      <c r="M13" s="211">
        <f t="shared" si="4"/>
        <v>0</v>
      </c>
      <c r="N13" s="80" t="s">
        <v>23</v>
      </c>
    </row>
    <row r="14" spans="1:22" ht="15" x14ac:dyDescent="0.25">
      <c r="A14" s="14" t="s">
        <v>233</v>
      </c>
      <c r="B14" s="197">
        <f>SUM(B9:B13)</f>
        <v>0</v>
      </c>
      <c r="C14" s="197">
        <f t="shared" ref="C14:M14" si="5">SUM(C9:C13)</f>
        <v>0</v>
      </c>
      <c r="D14" s="197">
        <f t="shared" si="5"/>
        <v>160</v>
      </c>
      <c r="E14" s="197">
        <f t="shared" si="5"/>
        <v>0</v>
      </c>
      <c r="F14" s="197">
        <f t="shared" si="5"/>
        <v>0</v>
      </c>
      <c r="G14" s="197">
        <f t="shared" si="5"/>
        <v>5</v>
      </c>
      <c r="H14" s="197">
        <f t="shared" si="5"/>
        <v>0</v>
      </c>
      <c r="I14" s="197">
        <f t="shared" si="5"/>
        <v>0</v>
      </c>
      <c r="J14" s="197">
        <f t="shared" si="5"/>
        <v>5</v>
      </c>
      <c r="K14" s="197">
        <f t="shared" si="5"/>
        <v>0</v>
      </c>
      <c r="L14" s="197">
        <f t="shared" si="5"/>
        <v>0</v>
      </c>
      <c r="M14" s="198">
        <f t="shared" si="5"/>
        <v>0</v>
      </c>
      <c r="N14" s="80" t="s">
        <v>23</v>
      </c>
    </row>
    <row r="15" spans="1:22" x14ac:dyDescent="0.2">
      <c r="N15" s="80" t="s">
        <v>23</v>
      </c>
    </row>
    <row r="16" spans="1:22" x14ac:dyDescent="0.2">
      <c r="N16" s="80" t="s">
        <v>24</v>
      </c>
    </row>
  </sheetData>
  <mergeCells count="11">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view="pageBreakPreview" zoomScale="80" zoomScaleNormal="100" zoomScaleSheetLayoutView="80" workbookViewId="0">
      <selection sqref="A1:J1"/>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330" t="s">
        <v>101</v>
      </c>
      <c r="B1" s="330"/>
      <c r="C1" s="330"/>
      <c r="D1" s="330"/>
      <c r="E1" s="330"/>
      <c r="F1" s="330"/>
      <c r="G1" s="330"/>
      <c r="H1" s="330"/>
      <c r="I1" s="330"/>
      <c r="J1" s="330"/>
      <c r="K1" s="80" t="s">
        <v>23</v>
      </c>
      <c r="L1" s="6"/>
      <c r="M1" s="161" t="s">
        <v>30</v>
      </c>
      <c r="N1" s="6"/>
      <c r="O1" s="6"/>
      <c r="P1" s="6"/>
      <c r="Q1" s="6"/>
      <c r="R1" s="6"/>
      <c r="S1" s="6"/>
    </row>
    <row r="2" spans="1:19" ht="15" x14ac:dyDescent="0.2">
      <c r="A2" s="331" t="s">
        <v>321</v>
      </c>
      <c r="B2" s="331"/>
      <c r="C2" s="331"/>
      <c r="D2" s="331"/>
      <c r="E2" s="331"/>
      <c r="F2" s="331"/>
      <c r="G2" s="331"/>
      <c r="H2" s="331"/>
      <c r="I2" s="331"/>
      <c r="J2" s="331"/>
      <c r="K2" s="80" t="s">
        <v>23</v>
      </c>
      <c r="L2" s="7"/>
      <c r="M2" s="162"/>
      <c r="N2" s="7"/>
      <c r="O2" s="7"/>
      <c r="P2" s="7"/>
      <c r="Q2" s="7"/>
      <c r="R2" s="7"/>
      <c r="S2" s="7"/>
    </row>
    <row r="3" spans="1:19" ht="15" x14ac:dyDescent="0.25">
      <c r="A3" s="343" t="s">
        <v>1</v>
      </c>
      <c r="B3" s="343"/>
      <c r="C3" s="343"/>
      <c r="D3" s="343"/>
      <c r="E3" s="343"/>
      <c r="F3" s="343"/>
      <c r="G3" s="343"/>
      <c r="H3" s="343"/>
      <c r="I3" s="343"/>
      <c r="J3" s="343"/>
      <c r="K3" s="80" t="s">
        <v>23</v>
      </c>
      <c r="L3" s="10"/>
      <c r="M3" s="162" t="s">
        <v>217</v>
      </c>
      <c r="N3" s="10"/>
      <c r="O3" s="10"/>
      <c r="P3" s="10"/>
      <c r="Q3" s="10"/>
      <c r="R3" s="10"/>
      <c r="S3" s="10"/>
    </row>
    <row r="4" spans="1:19" x14ac:dyDescent="0.2">
      <c r="A4" s="337" t="s">
        <v>2</v>
      </c>
      <c r="B4" s="337"/>
      <c r="C4" s="337"/>
      <c r="D4" s="337"/>
      <c r="E4" s="337"/>
      <c r="F4" s="337"/>
      <c r="G4" s="337"/>
      <c r="H4" s="337"/>
      <c r="I4" s="337"/>
      <c r="J4" s="337"/>
      <c r="K4" s="80" t="s">
        <v>23</v>
      </c>
      <c r="L4" s="8"/>
      <c r="M4" s="162" t="s">
        <v>216</v>
      </c>
      <c r="N4" s="8"/>
      <c r="O4" s="8"/>
      <c r="P4" s="8"/>
      <c r="Q4" s="8"/>
      <c r="R4" s="8"/>
      <c r="S4" s="8"/>
    </row>
    <row r="5" spans="1:19" ht="15.75" thickBot="1" x14ac:dyDescent="0.3">
      <c r="A5" s="337"/>
      <c r="B5" s="337"/>
      <c r="C5" s="337"/>
      <c r="D5" s="337"/>
      <c r="E5" s="337"/>
      <c r="F5" s="337"/>
      <c r="G5" s="337"/>
      <c r="H5" s="337"/>
      <c r="I5" s="337"/>
      <c r="J5" s="337"/>
      <c r="K5" s="80" t="s">
        <v>23</v>
      </c>
      <c r="L5" s="8"/>
      <c r="M5" s="163"/>
      <c r="N5" s="8"/>
      <c r="O5" s="8"/>
      <c r="P5" s="8"/>
      <c r="Q5" s="8"/>
      <c r="R5" s="8"/>
      <c r="S5" s="8"/>
    </row>
    <row r="6" spans="1:19" ht="15" thickBot="1" x14ac:dyDescent="0.25">
      <c r="A6" s="337"/>
      <c r="B6" s="337"/>
      <c r="C6" s="337"/>
      <c r="D6" s="337"/>
      <c r="E6" s="337"/>
      <c r="F6" s="337"/>
      <c r="G6" s="337"/>
      <c r="H6" s="337"/>
      <c r="I6" s="337"/>
      <c r="J6" s="337"/>
      <c r="K6" s="80" t="s">
        <v>23</v>
      </c>
      <c r="L6" s="8"/>
      <c r="M6" s="46"/>
      <c r="N6" s="8"/>
      <c r="O6" s="8"/>
      <c r="P6" s="8"/>
      <c r="Q6" s="8"/>
      <c r="R6" s="8"/>
      <c r="S6" s="8"/>
    </row>
    <row r="7" spans="1:19" s="25" customFormat="1" ht="15" x14ac:dyDescent="0.2">
      <c r="A7" s="351" t="s">
        <v>103</v>
      </c>
      <c r="B7" s="392" t="s">
        <v>62</v>
      </c>
      <c r="C7" s="344"/>
      <c r="D7" s="392" t="s">
        <v>7</v>
      </c>
      <c r="E7" s="344"/>
      <c r="F7" s="393" t="s">
        <v>33</v>
      </c>
      <c r="G7" s="388"/>
      <c r="H7" s="388"/>
      <c r="I7" s="388"/>
      <c r="J7" s="394"/>
      <c r="K7" s="80" t="s">
        <v>23</v>
      </c>
    </row>
    <row r="8" spans="1:19" s="25" customFormat="1" ht="28.5" x14ac:dyDescent="0.2">
      <c r="A8" s="353"/>
      <c r="B8" s="83" t="s">
        <v>4</v>
      </c>
      <c r="C8" s="83" t="s">
        <v>98</v>
      </c>
      <c r="D8" s="83" t="s">
        <v>4</v>
      </c>
      <c r="E8" s="83" t="s">
        <v>98</v>
      </c>
      <c r="F8" s="83" t="s">
        <v>102</v>
      </c>
      <c r="G8" s="83" t="s">
        <v>48</v>
      </c>
      <c r="H8" s="191" t="s">
        <v>52</v>
      </c>
      <c r="I8" s="83" t="s">
        <v>120</v>
      </c>
      <c r="J8" s="85" t="s">
        <v>121</v>
      </c>
      <c r="K8" s="80" t="s">
        <v>23</v>
      </c>
    </row>
    <row r="9" spans="1:19" x14ac:dyDescent="0.2">
      <c r="A9" s="86" t="s">
        <v>119</v>
      </c>
      <c r="B9" s="192">
        <v>0</v>
      </c>
      <c r="C9" s="192">
        <v>0</v>
      </c>
      <c r="D9" s="192">
        <v>59</v>
      </c>
      <c r="E9" s="192">
        <v>0</v>
      </c>
      <c r="F9" s="192">
        <v>0</v>
      </c>
      <c r="G9" s="192">
        <v>0</v>
      </c>
      <c r="H9" s="192">
        <v>0</v>
      </c>
      <c r="I9" s="192">
        <f>D9+F9+G9+H9</f>
        <v>59</v>
      </c>
      <c r="J9" s="193">
        <v>0</v>
      </c>
      <c r="K9" s="80" t="s">
        <v>23</v>
      </c>
      <c r="M9" s="173" t="s">
        <v>232</v>
      </c>
    </row>
    <row r="10" spans="1:19" x14ac:dyDescent="0.2">
      <c r="A10" s="157" t="s">
        <v>118</v>
      </c>
      <c r="B10" s="206">
        <v>7</v>
      </c>
      <c r="C10" s="206">
        <v>0</v>
      </c>
      <c r="D10" s="206">
        <v>7</v>
      </c>
      <c r="E10" s="206">
        <v>0</v>
      </c>
      <c r="F10" s="206">
        <v>0</v>
      </c>
      <c r="G10" s="206">
        <v>0</v>
      </c>
      <c r="H10" s="206">
        <v>0</v>
      </c>
      <c r="I10" s="206">
        <f t="shared" ref="I10:I32" si="0">D10+F10+G10+H10</f>
        <v>7</v>
      </c>
      <c r="J10" s="207">
        <v>0</v>
      </c>
      <c r="K10" s="80" t="s">
        <v>23</v>
      </c>
      <c r="M10" s="173" t="s">
        <v>229</v>
      </c>
    </row>
    <row r="11" spans="1:19" x14ac:dyDescent="0.2">
      <c r="A11" s="87" t="s">
        <v>104</v>
      </c>
      <c r="B11" s="204">
        <v>0</v>
      </c>
      <c r="C11" s="204">
        <v>0</v>
      </c>
      <c r="D11" s="204">
        <v>0</v>
      </c>
      <c r="E11" s="204">
        <v>0</v>
      </c>
      <c r="F11" s="204">
        <v>0</v>
      </c>
      <c r="G11" s="204">
        <v>0</v>
      </c>
      <c r="H11" s="204">
        <v>0</v>
      </c>
      <c r="I11" s="204">
        <f t="shared" si="0"/>
        <v>0</v>
      </c>
      <c r="J11" s="205">
        <v>0</v>
      </c>
      <c r="K11" s="80" t="s">
        <v>23</v>
      </c>
      <c r="M11" s="173" t="s">
        <v>230</v>
      </c>
    </row>
    <row r="12" spans="1:19" x14ac:dyDescent="0.2">
      <c r="A12" s="88" t="s">
        <v>105</v>
      </c>
      <c r="B12" s="34">
        <v>22</v>
      </c>
      <c r="C12" s="34">
        <v>0</v>
      </c>
      <c r="D12" s="34">
        <v>15</v>
      </c>
      <c r="E12" s="34">
        <v>0</v>
      </c>
      <c r="F12" s="34">
        <v>0</v>
      </c>
      <c r="G12" s="34">
        <v>0</v>
      </c>
      <c r="H12" s="34">
        <v>0</v>
      </c>
      <c r="I12" s="34">
        <f t="shared" si="0"/>
        <v>15</v>
      </c>
      <c r="J12" s="194">
        <v>0</v>
      </c>
      <c r="K12" s="80" t="s">
        <v>23</v>
      </c>
      <c r="M12" s="173" t="s">
        <v>231</v>
      </c>
    </row>
    <row r="13" spans="1:19" x14ac:dyDescent="0.2">
      <c r="A13" s="88" t="s">
        <v>106</v>
      </c>
      <c r="B13" s="34">
        <v>420</v>
      </c>
      <c r="C13" s="34">
        <v>0</v>
      </c>
      <c r="D13" s="34">
        <v>206</v>
      </c>
      <c r="E13" s="34">
        <v>0</v>
      </c>
      <c r="F13" s="34">
        <v>0</v>
      </c>
      <c r="G13" s="34">
        <v>60</v>
      </c>
      <c r="H13" s="34">
        <v>0</v>
      </c>
      <c r="I13" s="34">
        <f t="shared" si="0"/>
        <v>266</v>
      </c>
      <c r="J13" s="194">
        <v>0</v>
      </c>
      <c r="K13" s="80" t="s">
        <v>23</v>
      </c>
    </row>
    <row r="14" spans="1:19" x14ac:dyDescent="0.2">
      <c r="A14" s="301" t="s">
        <v>332</v>
      </c>
      <c r="B14" s="34">
        <v>3</v>
      </c>
      <c r="C14" s="34">
        <v>0</v>
      </c>
      <c r="D14" s="34">
        <v>3</v>
      </c>
      <c r="E14" s="34">
        <v>0</v>
      </c>
      <c r="F14" s="34">
        <v>0</v>
      </c>
      <c r="G14" s="34">
        <v>1</v>
      </c>
      <c r="H14" s="34">
        <v>0</v>
      </c>
      <c r="I14" s="34">
        <f t="shared" si="0"/>
        <v>4</v>
      </c>
      <c r="J14" s="194">
        <v>0</v>
      </c>
      <c r="K14" s="80"/>
    </row>
    <row r="15" spans="1:19" x14ac:dyDescent="0.2">
      <c r="A15" s="88" t="s">
        <v>107</v>
      </c>
      <c r="B15" s="34">
        <v>6</v>
      </c>
      <c r="C15" s="34">
        <v>0</v>
      </c>
      <c r="D15" s="34">
        <v>6</v>
      </c>
      <c r="E15" s="34">
        <v>0</v>
      </c>
      <c r="F15" s="34">
        <v>0</v>
      </c>
      <c r="G15" s="34">
        <v>0</v>
      </c>
      <c r="H15" s="34">
        <v>0</v>
      </c>
      <c r="I15" s="34">
        <f t="shared" si="0"/>
        <v>6</v>
      </c>
      <c r="J15" s="194">
        <v>0</v>
      </c>
      <c r="K15" s="80" t="s">
        <v>23</v>
      </c>
    </row>
    <row r="16" spans="1:19" x14ac:dyDescent="0.2">
      <c r="A16" s="88" t="s">
        <v>108</v>
      </c>
      <c r="B16" s="34">
        <v>506</v>
      </c>
      <c r="C16" s="34">
        <v>0</v>
      </c>
      <c r="D16" s="34">
        <v>530</v>
      </c>
      <c r="E16" s="34">
        <v>0</v>
      </c>
      <c r="F16" s="34">
        <v>0</v>
      </c>
      <c r="G16" s="34">
        <v>45</v>
      </c>
      <c r="H16" s="34">
        <v>0</v>
      </c>
      <c r="I16" s="34">
        <f t="shared" si="0"/>
        <v>575</v>
      </c>
      <c r="J16" s="194">
        <v>0</v>
      </c>
      <c r="K16" s="80" t="s">
        <v>23</v>
      </c>
    </row>
    <row r="17" spans="1:11" x14ac:dyDescent="0.2">
      <c r="A17" s="301" t="s">
        <v>333</v>
      </c>
      <c r="B17" s="34">
        <v>7</v>
      </c>
      <c r="C17" s="34">
        <v>0</v>
      </c>
      <c r="D17" s="34">
        <v>7</v>
      </c>
      <c r="E17" s="34">
        <v>0</v>
      </c>
      <c r="F17" s="34">
        <v>0</v>
      </c>
      <c r="G17" s="34">
        <v>4</v>
      </c>
      <c r="H17" s="34">
        <v>0</v>
      </c>
      <c r="I17" s="34">
        <f t="shared" si="0"/>
        <v>11</v>
      </c>
      <c r="J17" s="194">
        <v>0</v>
      </c>
      <c r="K17" s="80"/>
    </row>
    <row r="18" spans="1:11" x14ac:dyDescent="0.2">
      <c r="A18" s="88" t="s">
        <v>109</v>
      </c>
      <c r="B18" s="34">
        <v>488</v>
      </c>
      <c r="C18" s="34">
        <v>0</v>
      </c>
      <c r="D18" s="34">
        <v>459</v>
      </c>
      <c r="E18" s="34">
        <v>0</v>
      </c>
      <c r="F18" s="34">
        <v>0</v>
      </c>
      <c r="G18" s="34">
        <v>45</v>
      </c>
      <c r="H18" s="34">
        <v>0</v>
      </c>
      <c r="I18" s="34">
        <f t="shared" si="0"/>
        <v>504</v>
      </c>
      <c r="J18" s="194">
        <v>0</v>
      </c>
      <c r="K18" s="80" t="s">
        <v>23</v>
      </c>
    </row>
    <row r="19" spans="1:11" x14ac:dyDescent="0.2">
      <c r="A19" s="301" t="s">
        <v>334</v>
      </c>
      <c r="B19" s="34">
        <v>5</v>
      </c>
      <c r="C19" s="34">
        <v>0</v>
      </c>
      <c r="D19" s="34">
        <v>5</v>
      </c>
      <c r="E19" s="34">
        <v>0</v>
      </c>
      <c r="F19" s="34">
        <v>0</v>
      </c>
      <c r="G19" s="34">
        <v>2</v>
      </c>
      <c r="H19" s="34">
        <v>0</v>
      </c>
      <c r="I19" s="34">
        <f t="shared" si="0"/>
        <v>7</v>
      </c>
      <c r="J19" s="194">
        <v>0</v>
      </c>
      <c r="K19" s="80"/>
    </row>
    <row r="20" spans="1:11" x14ac:dyDescent="0.2">
      <c r="A20" s="88" t="s">
        <v>110</v>
      </c>
      <c r="B20" s="34">
        <v>101</v>
      </c>
      <c r="C20" s="34">
        <v>0</v>
      </c>
      <c r="D20" s="34">
        <v>86</v>
      </c>
      <c r="E20" s="34">
        <v>0</v>
      </c>
      <c r="F20" s="34">
        <v>0</v>
      </c>
      <c r="G20" s="34">
        <v>30</v>
      </c>
      <c r="H20" s="34">
        <v>0</v>
      </c>
      <c r="I20" s="34">
        <f t="shared" si="0"/>
        <v>116</v>
      </c>
      <c r="J20" s="194">
        <v>0</v>
      </c>
      <c r="K20" s="80" t="s">
        <v>23</v>
      </c>
    </row>
    <row r="21" spans="1:11" x14ac:dyDescent="0.2">
      <c r="A21" s="88" t="s">
        <v>111</v>
      </c>
      <c r="B21" s="34">
        <v>5</v>
      </c>
      <c r="C21" s="34">
        <v>0</v>
      </c>
      <c r="D21" s="34">
        <v>4</v>
      </c>
      <c r="E21" s="34">
        <v>0</v>
      </c>
      <c r="F21" s="34">
        <v>0</v>
      </c>
      <c r="G21" s="34">
        <v>0</v>
      </c>
      <c r="H21" s="34">
        <v>0</v>
      </c>
      <c r="I21" s="34">
        <f t="shared" si="0"/>
        <v>4</v>
      </c>
      <c r="J21" s="194">
        <v>0</v>
      </c>
      <c r="K21" s="80" t="s">
        <v>23</v>
      </c>
    </row>
    <row r="22" spans="1:11" x14ac:dyDescent="0.2">
      <c r="A22" s="88" t="s">
        <v>112</v>
      </c>
      <c r="B22" s="34">
        <v>1</v>
      </c>
      <c r="C22" s="34">
        <v>0</v>
      </c>
      <c r="D22" s="34">
        <v>1</v>
      </c>
      <c r="E22" s="34">
        <v>0</v>
      </c>
      <c r="F22" s="34">
        <v>0</v>
      </c>
      <c r="G22" s="34">
        <v>0</v>
      </c>
      <c r="H22" s="34">
        <v>0</v>
      </c>
      <c r="I22" s="34">
        <f t="shared" si="0"/>
        <v>1</v>
      </c>
      <c r="J22" s="194">
        <v>0</v>
      </c>
      <c r="K22" s="80" t="s">
        <v>23</v>
      </c>
    </row>
    <row r="23" spans="1:11" x14ac:dyDescent="0.2">
      <c r="A23" s="88" t="s">
        <v>113</v>
      </c>
      <c r="B23" s="34">
        <v>0</v>
      </c>
      <c r="C23" s="34">
        <v>0</v>
      </c>
      <c r="D23" s="34">
        <v>0</v>
      </c>
      <c r="E23" s="34">
        <v>0</v>
      </c>
      <c r="F23" s="34">
        <v>0</v>
      </c>
      <c r="G23" s="34">
        <v>0</v>
      </c>
      <c r="H23" s="34">
        <v>0</v>
      </c>
      <c r="I23" s="34">
        <f t="shared" si="0"/>
        <v>0</v>
      </c>
      <c r="J23" s="194">
        <v>0</v>
      </c>
      <c r="K23" s="80" t="s">
        <v>23</v>
      </c>
    </row>
    <row r="24" spans="1:11" x14ac:dyDescent="0.2">
      <c r="A24" s="88" t="s">
        <v>114</v>
      </c>
      <c r="B24" s="34">
        <v>0</v>
      </c>
      <c r="C24" s="34">
        <v>0</v>
      </c>
      <c r="D24" s="34">
        <v>0</v>
      </c>
      <c r="E24" s="34">
        <v>0</v>
      </c>
      <c r="F24" s="34">
        <v>0</v>
      </c>
      <c r="G24" s="34">
        <v>0</v>
      </c>
      <c r="H24" s="34">
        <v>0</v>
      </c>
      <c r="I24" s="34">
        <f t="shared" si="0"/>
        <v>0</v>
      </c>
      <c r="J24" s="194">
        <v>0</v>
      </c>
      <c r="K24" s="80" t="s">
        <v>23</v>
      </c>
    </row>
    <row r="25" spans="1:11" x14ac:dyDescent="0.2">
      <c r="A25" s="88" t="s">
        <v>115</v>
      </c>
      <c r="B25" s="34">
        <v>0</v>
      </c>
      <c r="C25" s="34">
        <v>0</v>
      </c>
      <c r="D25" s="34">
        <v>0</v>
      </c>
      <c r="E25" s="34">
        <v>0</v>
      </c>
      <c r="F25" s="34">
        <v>0</v>
      </c>
      <c r="G25" s="34">
        <v>0</v>
      </c>
      <c r="H25" s="34">
        <v>0</v>
      </c>
      <c r="I25" s="34">
        <f t="shared" si="0"/>
        <v>0</v>
      </c>
      <c r="J25" s="194">
        <v>0</v>
      </c>
      <c r="K25" s="80" t="s">
        <v>23</v>
      </c>
    </row>
    <row r="26" spans="1:11" x14ac:dyDescent="0.2">
      <c r="A26" s="88" t="s">
        <v>116</v>
      </c>
      <c r="B26" s="34">
        <v>1</v>
      </c>
      <c r="C26" s="34">
        <v>0</v>
      </c>
      <c r="D26" s="34">
        <v>2</v>
      </c>
      <c r="E26" s="34">
        <v>0</v>
      </c>
      <c r="F26" s="34">
        <v>0</v>
      </c>
      <c r="G26" s="34">
        <v>0</v>
      </c>
      <c r="H26" s="34">
        <v>0</v>
      </c>
      <c r="I26" s="34">
        <f t="shared" si="0"/>
        <v>2</v>
      </c>
      <c r="J26" s="194">
        <v>0</v>
      </c>
      <c r="K26" s="80" t="s">
        <v>23</v>
      </c>
    </row>
    <row r="27" spans="1:11" x14ac:dyDescent="0.2">
      <c r="A27" s="88" t="s">
        <v>117</v>
      </c>
      <c r="B27" s="34">
        <v>25</v>
      </c>
      <c r="C27" s="34">
        <v>0</v>
      </c>
      <c r="D27" s="34">
        <v>20</v>
      </c>
      <c r="E27" s="34">
        <v>0</v>
      </c>
      <c r="F27" s="34">
        <v>0</v>
      </c>
      <c r="G27" s="34">
        <v>0</v>
      </c>
      <c r="H27" s="34">
        <v>0</v>
      </c>
      <c r="I27" s="34">
        <f t="shared" si="0"/>
        <v>20</v>
      </c>
      <c r="J27" s="194">
        <v>0</v>
      </c>
      <c r="K27" s="80" t="s">
        <v>23</v>
      </c>
    </row>
    <row r="28" spans="1:11" x14ac:dyDescent="0.2">
      <c r="A28" s="301" t="s">
        <v>306</v>
      </c>
      <c r="B28" s="34">
        <v>0</v>
      </c>
      <c r="C28" s="34">
        <v>0</v>
      </c>
      <c r="D28" s="34">
        <v>187</v>
      </c>
      <c r="E28" s="34">
        <v>0</v>
      </c>
      <c r="F28" s="34">
        <v>0</v>
      </c>
      <c r="G28" s="34">
        <v>31</v>
      </c>
      <c r="H28" s="34">
        <v>0</v>
      </c>
      <c r="I28" s="34">
        <f t="shared" si="0"/>
        <v>218</v>
      </c>
      <c r="J28" s="194">
        <v>0</v>
      </c>
      <c r="K28" s="80" t="s">
        <v>23</v>
      </c>
    </row>
    <row r="29" spans="1:11" ht="15" x14ac:dyDescent="0.25">
      <c r="A29" s="91" t="s">
        <v>38</v>
      </c>
      <c r="B29" s="197">
        <f t="shared" ref="B29:J29" si="1">SUM(B9:B28)</f>
        <v>1597</v>
      </c>
      <c r="C29" s="197">
        <f t="shared" si="1"/>
        <v>0</v>
      </c>
      <c r="D29" s="197">
        <f t="shared" si="1"/>
        <v>1597</v>
      </c>
      <c r="E29" s="197">
        <f t="shared" si="1"/>
        <v>0</v>
      </c>
      <c r="F29" s="197">
        <f t="shared" si="1"/>
        <v>0</v>
      </c>
      <c r="G29" s="197">
        <f t="shared" si="1"/>
        <v>218</v>
      </c>
      <c r="H29" s="197">
        <f t="shared" si="1"/>
        <v>0</v>
      </c>
      <c r="I29" s="197">
        <f t="shared" si="1"/>
        <v>1815</v>
      </c>
      <c r="J29" s="198">
        <f t="shared" si="1"/>
        <v>0</v>
      </c>
      <c r="K29" s="80" t="s">
        <v>23</v>
      </c>
    </row>
    <row r="30" spans="1:11" x14ac:dyDescent="0.2">
      <c r="A30" s="89" t="s">
        <v>122</v>
      </c>
      <c r="B30" s="204">
        <v>552</v>
      </c>
      <c r="C30" s="204">
        <v>0</v>
      </c>
      <c r="D30" s="204">
        <v>552</v>
      </c>
      <c r="E30" s="204">
        <v>0</v>
      </c>
      <c r="F30" s="204">
        <v>0</v>
      </c>
      <c r="G30" s="204">
        <v>61</v>
      </c>
      <c r="H30" s="204">
        <f>SUM(H11:H29)</f>
        <v>0</v>
      </c>
      <c r="I30" s="204">
        <f t="shared" si="0"/>
        <v>613</v>
      </c>
      <c r="J30" s="205">
        <v>0</v>
      </c>
      <c r="K30" s="80" t="s">
        <v>23</v>
      </c>
    </row>
    <row r="31" spans="1:11" x14ac:dyDescent="0.2">
      <c r="A31" s="90" t="s">
        <v>123</v>
      </c>
      <c r="B31" s="34">
        <v>1045</v>
      </c>
      <c r="C31" s="34">
        <v>0</v>
      </c>
      <c r="D31" s="34">
        <v>1045</v>
      </c>
      <c r="E31" s="34">
        <v>0</v>
      </c>
      <c r="F31" s="34">
        <v>0</v>
      </c>
      <c r="G31" s="34">
        <v>157</v>
      </c>
      <c r="H31" s="34">
        <f>SUM(H12:H30)</f>
        <v>0</v>
      </c>
      <c r="I31" s="34">
        <f t="shared" si="0"/>
        <v>1202</v>
      </c>
      <c r="J31" s="194">
        <v>0</v>
      </c>
      <c r="K31" s="80" t="s">
        <v>23</v>
      </c>
    </row>
    <row r="32" spans="1:11" x14ac:dyDescent="0.2">
      <c r="A32" s="90" t="s">
        <v>124</v>
      </c>
      <c r="B32" s="34">
        <v>0</v>
      </c>
      <c r="C32" s="34">
        <v>0</v>
      </c>
      <c r="D32" s="34">
        <v>0</v>
      </c>
      <c r="E32" s="34">
        <v>0</v>
      </c>
      <c r="F32" s="34">
        <v>0</v>
      </c>
      <c r="G32" s="34">
        <v>0</v>
      </c>
      <c r="H32" s="34">
        <f>SUM(H13:H31)</f>
        <v>0</v>
      </c>
      <c r="I32" s="34">
        <f t="shared" si="0"/>
        <v>0</v>
      </c>
      <c r="J32" s="194">
        <v>0</v>
      </c>
      <c r="K32" s="80" t="s">
        <v>23</v>
      </c>
    </row>
    <row r="33" spans="1:11" ht="15" x14ac:dyDescent="0.25">
      <c r="A33" s="91" t="s">
        <v>38</v>
      </c>
      <c r="B33" s="197">
        <f>SUM(B30:B32)</f>
        <v>1597</v>
      </c>
      <c r="C33" s="197">
        <f t="shared" ref="C33:J33" si="2">SUM(C30:C32)</f>
        <v>0</v>
      </c>
      <c r="D33" s="197">
        <f t="shared" si="2"/>
        <v>1597</v>
      </c>
      <c r="E33" s="197">
        <f t="shared" si="2"/>
        <v>0</v>
      </c>
      <c r="F33" s="197">
        <f t="shared" si="2"/>
        <v>0</v>
      </c>
      <c r="G33" s="197">
        <f t="shared" si="2"/>
        <v>218</v>
      </c>
      <c r="H33" s="197">
        <f t="shared" si="2"/>
        <v>0</v>
      </c>
      <c r="I33" s="197">
        <f t="shared" si="2"/>
        <v>1815</v>
      </c>
      <c r="J33" s="198">
        <f t="shared" si="2"/>
        <v>0</v>
      </c>
      <c r="K33" s="80" t="s">
        <v>23</v>
      </c>
    </row>
    <row r="34" spans="1:11" x14ac:dyDescent="0.2">
      <c r="K34" s="80" t="s">
        <v>24</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B. Summ of Req.</vt:lpstr>
      <vt:lpstr>B. Summ of Req. by DU</vt:lpstr>
      <vt:lpstr>C. Program Changes by DU</vt:lpstr>
      <vt:lpstr>D. Strategic Goals &amp; Objectives</vt:lpstr>
      <vt:lpstr>E. ATB Justification</vt:lpstr>
      <vt:lpstr>F. 2012 Crosswalk</vt:lpstr>
      <vt:lpstr>G. 2013 Crosswalk </vt:lpstr>
      <vt:lpstr>H. Reimbursable Resources</vt:lpstr>
      <vt:lpstr>I. Permanent Positions</vt:lpstr>
      <vt:lpstr>J. Financial Analysis</vt:lpstr>
      <vt:lpstr>K. Summary by Grade</vt:lpstr>
      <vt:lpstr>L. Summary by OC</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 '!Print_Area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Fennell, Tracy E. (EOIR)</cp:lastModifiedBy>
  <cp:lastPrinted>2013-03-27T19:43:18Z</cp:lastPrinted>
  <dcterms:created xsi:type="dcterms:W3CDTF">2012-12-06T16:08:32Z</dcterms:created>
  <dcterms:modified xsi:type="dcterms:W3CDTF">2013-03-27T19:50:39Z</dcterms:modified>
</cp:coreProperties>
</file>