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jpeg" ContentType="image/jpe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915" yWindow="330" windowWidth="19320" windowHeight="11625" tabRatio="806" firstSheet="7" activeTab="12"/>
  </bookViews>
  <sheets>
    <sheet name="A. Organization Chart" sheetId="22" r:id="rId1"/>
    <sheet name="B. Summ of Req." sheetId="20" r:id="rId2"/>
    <sheet name="B. Summ of Req. by DU" sheetId="4" r:id="rId3"/>
    <sheet name="C. Program Changes by DU" sheetId="19" r:id="rId4"/>
    <sheet name="D. Strategic Goals &amp; Objectives" sheetId="8" r:id="rId5"/>
    <sheet name="E. ATB Justification" sheetId="21" r:id="rId6"/>
    <sheet name="F. 2012 Crosswalk" sheetId="10" r:id="rId7"/>
    <sheet name="G. 2013 Crosswalk" sheetId="11" r:id="rId8"/>
    <sheet name="H. Reimbursable Resources" sheetId="12" r:id="rId9"/>
    <sheet name="I. Permanent Positions" sheetId="13" r:id="rId10"/>
    <sheet name="J. Financial Analysis" sheetId="16" r:id="rId11"/>
    <sheet name="K. Summary by Grade" sheetId="18" r:id="rId12"/>
    <sheet name="L. Summary by OC" sheetId="14" r:id="rId13"/>
  </sheets>
  <definedNames>
    <definedName name="_11POS_BY_CAT" localSheetId="0">#REF!</definedName>
    <definedName name="_11POS_BY_CAT">#REF!</definedName>
    <definedName name="_1ATTORNEY_SUPP" localSheetId="0">#REF!</definedName>
    <definedName name="_1ATTORNEY_SUPP">#REF!</definedName>
    <definedName name="_2ATTORNEY_SUPP" localSheetId="0">#REF!</definedName>
    <definedName name="_2ATTORNEY_SUPP">#REF!</definedName>
    <definedName name="_2GA_ROLLUP" localSheetId="0">#REF!</definedName>
    <definedName name="_2GA_ROLLUP">#REF!</definedName>
    <definedName name="_3POS_BY_CAT" localSheetId="0">#REF!</definedName>
    <definedName name="_3POS_BY_CAT">#REF!</definedName>
    <definedName name="_6GA_ROLLUP" localSheetId="0">#REF!</definedName>
    <definedName name="_6GA_ROLLUP">#REF!</definedName>
    <definedName name="_7GA_ROLLUP" localSheetId="0">#REF!</definedName>
    <definedName name="_7GA_ROLLUP">#REF!</definedName>
    <definedName name="_9POS_BY_CAT" localSheetId="0">#REF!</definedName>
    <definedName name="_9POS_BY_CAT">#REF!</definedName>
    <definedName name="DL" localSheetId="0">#REF!</definedName>
    <definedName name="DL">#REF!</definedName>
    <definedName name="EXECSUPP" localSheetId="0">#REF!</definedName>
    <definedName name="EXECSUPP">#REF!</definedName>
    <definedName name="FY0711.1" localSheetId="0">#REF!</definedName>
    <definedName name="FY0711.1">#REF!</definedName>
    <definedName name="FY0711.5" localSheetId="0">#REF!</definedName>
    <definedName name="FY0711.5">#REF!</definedName>
    <definedName name="FY0712.1" localSheetId="0">#REF!</definedName>
    <definedName name="FY0712.1">#REF!</definedName>
    <definedName name="FY0721.0" localSheetId="0">#REF!</definedName>
    <definedName name="FY0721.0">#REF!</definedName>
    <definedName name="FY0722.0" localSheetId="0">#REF!</definedName>
    <definedName name="FY0722.0">#REF!</definedName>
    <definedName name="FY0723.1" localSheetId="0">#REF!</definedName>
    <definedName name="FY0723.1">#REF!</definedName>
    <definedName name="FY0723.2" localSheetId="0">#REF!</definedName>
    <definedName name="FY0723.2">#REF!</definedName>
    <definedName name="FY0723.3" localSheetId="0">#REF!</definedName>
    <definedName name="FY0723.3">#REF!</definedName>
    <definedName name="FY0724.0" localSheetId="0">#REF!</definedName>
    <definedName name="FY0724.0">#REF!</definedName>
    <definedName name="FY0725.2" localSheetId="0">#REF!</definedName>
    <definedName name="FY0725.2">#REF!</definedName>
    <definedName name="FY0725.3" localSheetId="0">#REF!</definedName>
    <definedName name="FY0725.3">#REF!</definedName>
    <definedName name="FY0725.6" localSheetId="0">#REF!</definedName>
    <definedName name="FY0725.6">#REF!</definedName>
    <definedName name="FY0726.0" localSheetId="0">#REF!</definedName>
    <definedName name="FY0726.0">#REF!</definedName>
    <definedName name="FY0731.0" localSheetId="0">#REF!</definedName>
    <definedName name="FY0731.0">#REF!</definedName>
    <definedName name="FY0732.0" localSheetId="0">#REF!</definedName>
    <definedName name="FY0732.0">#REF!</definedName>
    <definedName name="FY07Ling" localSheetId="0">#REF!</definedName>
    <definedName name="FY07Ling">#REF!</definedName>
    <definedName name="FY07Mult" localSheetId="0">#REF!</definedName>
    <definedName name="FY07Mult">#REF!</definedName>
    <definedName name="FY07PEPI" localSheetId="0">#REF!</definedName>
    <definedName name="FY07PEPI">#REF!</definedName>
    <definedName name="FY07Tot" localSheetId="0">#REF!</definedName>
    <definedName name="FY07Tot">#REF!</definedName>
    <definedName name="FY07Train" localSheetId="0">#REF!</definedName>
    <definedName name="FY07Train">#REF!</definedName>
    <definedName name="FY0811.1" localSheetId="0">#REF!</definedName>
    <definedName name="FY0811.1">#REF!</definedName>
    <definedName name="FY0811.5" localSheetId="0">#REF!</definedName>
    <definedName name="FY0811.5">#REF!</definedName>
    <definedName name="FY0812.1" localSheetId="0">#REF!</definedName>
    <definedName name="FY0812.1">#REF!</definedName>
    <definedName name="FY0821.0" localSheetId="0">#REF!</definedName>
    <definedName name="FY0821.0">#REF!</definedName>
    <definedName name="FY0822.0" localSheetId="0">#REF!</definedName>
    <definedName name="FY0822.0">#REF!</definedName>
    <definedName name="FY0823.1" localSheetId="0">#REF!</definedName>
    <definedName name="FY0823.1">#REF!</definedName>
    <definedName name="FY0823.2" localSheetId="0">#REF!</definedName>
    <definedName name="FY0823.2">#REF!</definedName>
    <definedName name="FY0823.3" localSheetId="0">#REF!</definedName>
    <definedName name="FY0823.3">#REF!</definedName>
    <definedName name="FY0824.0" localSheetId="0">#REF!</definedName>
    <definedName name="FY0824.0">#REF!</definedName>
    <definedName name="FY0825.2" localSheetId="0">#REF!</definedName>
    <definedName name="FY0825.2">#REF!</definedName>
    <definedName name="FY0825.3" localSheetId="0">#REF!</definedName>
    <definedName name="FY0825.3">#REF!</definedName>
    <definedName name="FY0825.6" localSheetId="0">#REF!</definedName>
    <definedName name="FY0825.6">#REF!</definedName>
    <definedName name="FY0826.0" localSheetId="0">#REF!</definedName>
    <definedName name="FY0826.0">#REF!</definedName>
    <definedName name="FY0831.0" localSheetId="0">#REF!</definedName>
    <definedName name="FY0831.0">#REF!</definedName>
    <definedName name="FY0832.0" localSheetId="0">#REF!</definedName>
    <definedName name="FY0832.0">#REF!</definedName>
    <definedName name="FY08Ling" localSheetId="0">#REF!</definedName>
    <definedName name="FY08Ling">#REF!</definedName>
    <definedName name="FY08Mult" localSheetId="0">#REF!</definedName>
    <definedName name="FY08Mult">#REF!</definedName>
    <definedName name="FY08PEPI" localSheetId="0">#REF!</definedName>
    <definedName name="FY08PEPI">#REF!</definedName>
    <definedName name="FY08Tot" localSheetId="0">#REF!</definedName>
    <definedName name="FY08Tot">#REF!</definedName>
    <definedName name="FY08Train" localSheetId="0">#REF!</definedName>
    <definedName name="FY08Train">#REF!</definedName>
    <definedName name="FY0911.1" localSheetId="0">#REF!</definedName>
    <definedName name="FY0911.1">#REF!</definedName>
    <definedName name="FY0911.5" localSheetId="0">#REF!</definedName>
    <definedName name="FY0911.5">#REF!</definedName>
    <definedName name="FY0912.1" localSheetId="0">#REF!</definedName>
    <definedName name="FY0912.1">#REF!</definedName>
    <definedName name="FY0921.0" localSheetId="0">#REF!</definedName>
    <definedName name="FY0921.0">#REF!</definedName>
    <definedName name="FY0922.0" localSheetId="0">#REF!</definedName>
    <definedName name="FY0922.0">#REF!</definedName>
    <definedName name="FY0923.1" localSheetId="0">#REF!</definedName>
    <definedName name="FY0923.1">#REF!</definedName>
    <definedName name="FY0923.2" localSheetId="0">#REF!</definedName>
    <definedName name="FY0923.2">#REF!</definedName>
    <definedName name="FY0923.3" localSheetId="0">#REF!</definedName>
    <definedName name="FY0923.3">#REF!</definedName>
    <definedName name="FY0924.0" localSheetId="0">#REF!</definedName>
    <definedName name="FY0924.0">#REF!</definedName>
    <definedName name="FY0925.2" localSheetId="0">#REF!</definedName>
    <definedName name="FY0925.2">#REF!</definedName>
    <definedName name="FY0925.3" localSheetId="0">#REF!</definedName>
    <definedName name="FY0925.3">#REF!</definedName>
    <definedName name="FY0925.6" localSheetId="0">#REF!</definedName>
    <definedName name="FY0925.6">#REF!</definedName>
    <definedName name="FY0926.0" localSheetId="0">#REF!</definedName>
    <definedName name="FY0926.0">#REF!</definedName>
    <definedName name="FY0931.0" localSheetId="0">#REF!</definedName>
    <definedName name="FY0931.0">#REF!</definedName>
    <definedName name="FY0932.0" localSheetId="0">#REF!</definedName>
    <definedName name="FY0932.0">#REF!</definedName>
    <definedName name="FY09Ling" localSheetId="0">#REF!</definedName>
    <definedName name="FY09Ling">#REF!</definedName>
    <definedName name="FY09Mult" localSheetId="0">#REF!</definedName>
    <definedName name="FY09Mult">#REF!</definedName>
    <definedName name="FY09PEPI" localSheetId="0">#REF!</definedName>
    <definedName name="FY09PEPI">#REF!</definedName>
    <definedName name="FY09Tot" localSheetId="0">#REF!</definedName>
    <definedName name="FY09Tot">#REF!</definedName>
    <definedName name="FY09Train" localSheetId="0">#REF!</definedName>
    <definedName name="FY09Train">#REF!</definedName>
    <definedName name="INTEL" localSheetId="0">#REF!</definedName>
    <definedName name="INTEL">#REF!</definedName>
    <definedName name="JMD" localSheetId="0">#REF!</definedName>
    <definedName name="JMD">#REF!</definedName>
    <definedName name="PART" localSheetId="0">#REF!</definedName>
    <definedName name="PART">#REF!</definedName>
    <definedName name="_xlnm.Print_Area" localSheetId="0">'A. Organization Chart'!$A$1:$N$36</definedName>
    <definedName name="_xlnm.Print_Area" localSheetId="1">'B. Summ of Req.'!$A$1:$D$35</definedName>
    <definedName name="_xlnm.Print_Area" localSheetId="2">'B. Summ of Req. by DU'!$A$1:$M$20</definedName>
    <definedName name="_xlnm.Print_Area" localSheetId="3">'C. Program Changes by DU'!$A$1:$J$12</definedName>
    <definedName name="_xlnm.Print_Area" localSheetId="4">'D. Strategic Goals &amp; Objectives'!$A$1:$N$16</definedName>
    <definedName name="_xlnm.Print_Area" localSheetId="5">'E. ATB Justification'!$A$1:$G$28</definedName>
    <definedName name="_xlnm.Print_Area" localSheetId="6">'F. 2012 Crosswalk'!$A$1:$O$17</definedName>
    <definedName name="_xlnm.Print_Area" localSheetId="7">'G. 2013 Crosswalk'!$A$1:$M$15</definedName>
    <definedName name="_xlnm.Print_Area" localSheetId="8">'H. Reimbursable Resources'!$A$1:$M$22</definedName>
    <definedName name="_xlnm.Print_Area" localSheetId="9">'I. Permanent Positions'!$A$1:$J$23</definedName>
    <definedName name="_xlnm.Print_Area" localSheetId="10">'J. Financial Analysis'!$A$1:$C$22</definedName>
    <definedName name="_xlnm.Print_Area" localSheetId="11">'K. Summary by Grade'!$A$1:$L$26</definedName>
    <definedName name="_xlnm.Print_Area" localSheetId="12">'L. Summary by OC'!$A$1:$I$46</definedName>
    <definedName name="_xlnm.Print_Area">#REF!</definedName>
    <definedName name="_xlnm.Print_Titles" localSheetId="5">'E. ATB Justification'!$1:$6</definedName>
    <definedName name="_xlnm.Print_Titles" localSheetId="10">'J. Financial Analysis'!$1:$5</definedName>
    <definedName name="REIMPRO" localSheetId="0">#REF!</definedName>
    <definedName name="REIMPRO">#REF!</definedName>
    <definedName name="REIMSOR" localSheetId="0">#REF!</definedName>
    <definedName name="REIMSOR">#REF!</definedName>
    <definedName name="Test" localSheetId="0">#REF!</definedName>
    <definedName name="Test">#REF!</definedName>
  </definedNames>
  <calcPr calcId="125725"/>
</workbook>
</file>

<file path=xl/calcChain.xml><?xml version="1.0" encoding="utf-8"?>
<calcChain xmlns="http://schemas.openxmlformats.org/spreadsheetml/2006/main">
  <c r="I41" i="14"/>
  <c r="D12" i="20"/>
  <c r="B12"/>
  <c r="G9" i="14" l="1"/>
  <c r="G8"/>
  <c r="G16"/>
  <c r="D21" i="13" l="1"/>
  <c r="I10"/>
  <c r="I17"/>
  <c r="M14" i="12"/>
  <c r="L14"/>
  <c r="K14"/>
  <c r="M12"/>
  <c r="L12"/>
  <c r="K12"/>
  <c r="M13"/>
  <c r="L13"/>
  <c r="K13"/>
  <c r="M10"/>
  <c r="L10"/>
  <c r="K10"/>
  <c r="E10" i="8"/>
  <c r="D10"/>
  <c r="C10"/>
  <c r="J10" i="19"/>
  <c r="I10"/>
  <c r="H10"/>
  <c r="G10"/>
  <c r="E9" i="4"/>
  <c r="D9"/>
  <c r="B9"/>
  <c r="C9"/>
  <c r="D24" i="20"/>
  <c r="E10" i="21" l="1"/>
  <c r="F10"/>
  <c r="G10"/>
  <c r="E15"/>
  <c r="F15"/>
  <c r="G15"/>
  <c r="E24"/>
  <c r="F24"/>
  <c r="E27"/>
  <c r="F27"/>
  <c r="F28" s="1"/>
  <c r="G27"/>
  <c r="E28" l="1"/>
  <c r="G24"/>
  <c r="G28" s="1"/>
  <c r="D30" i="20" l="1"/>
  <c r="D31" s="1"/>
  <c r="C30"/>
  <c r="C31" s="1"/>
  <c r="B30"/>
  <c r="B31" s="1"/>
  <c r="C24"/>
  <c r="B24"/>
  <c r="D16"/>
  <c r="C16"/>
  <c r="B16"/>
  <c r="B25" l="1"/>
  <c r="G9" i="4"/>
  <c r="F10" i="8"/>
  <c r="D25" i="20"/>
  <c r="J9" i="4" s="1"/>
  <c r="B26" i="20"/>
  <c r="B32" s="1"/>
  <c r="B33" s="1"/>
  <c r="C26"/>
  <c r="D26" l="1"/>
  <c r="D32" s="1"/>
  <c r="D33" s="1"/>
  <c r="C32"/>
  <c r="C33" s="1"/>
  <c r="G10" i="8"/>
  <c r="H10"/>
  <c r="O9" i="10" l="1"/>
  <c r="G10"/>
  <c r="F10"/>
  <c r="F11" s="1"/>
  <c r="E10"/>
  <c r="N9" l="1"/>
  <c r="A15" i="4" l="1"/>
  <c r="B10" i="14" l="1"/>
  <c r="B14" s="1"/>
  <c r="K9" i="12"/>
  <c r="K9" i="4"/>
  <c r="H15" s="1"/>
  <c r="B10"/>
  <c r="M9" i="10" l="1"/>
  <c r="I19" i="13" l="1"/>
  <c r="I18"/>
  <c r="I16"/>
  <c r="I15"/>
  <c r="I14"/>
  <c r="I13"/>
  <c r="I12"/>
  <c r="I11"/>
  <c r="I9"/>
  <c r="J11" i="19"/>
  <c r="H11"/>
  <c r="F11"/>
  <c r="E11"/>
  <c r="D11"/>
  <c r="C11"/>
  <c r="G11"/>
  <c r="I11" l="1"/>
  <c r="L22" i="18"/>
  <c r="K22"/>
  <c r="L21"/>
  <c r="K21"/>
  <c r="L20"/>
  <c r="K20"/>
  <c r="L19"/>
  <c r="K19"/>
  <c r="L18"/>
  <c r="K18"/>
  <c r="L17"/>
  <c r="K17"/>
  <c r="L16"/>
  <c r="K16"/>
  <c r="L15"/>
  <c r="K15"/>
  <c r="L14"/>
  <c r="K14"/>
  <c r="L13"/>
  <c r="K13"/>
  <c r="L12"/>
  <c r="K12"/>
  <c r="L11"/>
  <c r="K11"/>
  <c r="L10"/>
  <c r="K10"/>
  <c r="L9"/>
  <c r="K9"/>
  <c r="J23"/>
  <c r="I23"/>
  <c r="H23"/>
  <c r="G23"/>
  <c r="F23"/>
  <c r="E23"/>
  <c r="C21" i="16"/>
  <c r="C22" s="1"/>
  <c r="B21"/>
  <c r="B22" s="1"/>
  <c r="L23" i="18" l="1"/>
  <c r="K23"/>
  <c r="I39" i="14" l="1"/>
  <c r="I40"/>
  <c r="I42"/>
  <c r="I43"/>
  <c r="I38"/>
  <c r="I36" l="1"/>
  <c r="I35"/>
  <c r="I34"/>
  <c r="I33"/>
  <c r="I32"/>
  <c r="I31"/>
  <c r="I30"/>
  <c r="I29"/>
  <c r="I28"/>
  <c r="I27"/>
  <c r="I26"/>
  <c r="I25"/>
  <c r="I24"/>
  <c r="I23"/>
  <c r="I22"/>
  <c r="I21"/>
  <c r="I20"/>
  <c r="I19"/>
  <c r="I18"/>
  <c r="I17"/>
  <c r="I16"/>
  <c r="I13"/>
  <c r="H13"/>
  <c r="I12"/>
  <c r="H12"/>
  <c r="I11"/>
  <c r="H11"/>
  <c r="I9"/>
  <c r="H9"/>
  <c r="F10"/>
  <c r="D10"/>
  <c r="C14"/>
  <c r="C37" s="1"/>
  <c r="C44" s="1"/>
  <c r="B44"/>
  <c r="I8"/>
  <c r="H8"/>
  <c r="G23" i="13"/>
  <c r="F23"/>
  <c r="E23"/>
  <c r="D23"/>
  <c r="C23"/>
  <c r="B23"/>
  <c r="J20"/>
  <c r="H20"/>
  <c r="I21" s="1"/>
  <c r="G20"/>
  <c r="F20"/>
  <c r="E20"/>
  <c r="D20"/>
  <c r="C20"/>
  <c r="B20"/>
  <c r="F44" i="14" l="1"/>
  <c r="F14"/>
  <c r="G14"/>
  <c r="G37" s="1"/>
  <c r="G44" s="1"/>
  <c r="D44"/>
  <c r="D14"/>
  <c r="E14"/>
  <c r="E37" s="1"/>
  <c r="E44" s="1"/>
  <c r="I20" i="13"/>
  <c r="I10" i="14"/>
  <c r="I14" s="1"/>
  <c r="H10"/>
  <c r="H44" s="1"/>
  <c r="I22" i="13" l="1"/>
  <c r="I37" i="14"/>
  <c r="I44" s="1"/>
  <c r="H14"/>
  <c r="H23" i="13"/>
  <c r="J23"/>
  <c r="I23" l="1"/>
  <c r="J22" i="12"/>
  <c r="I22"/>
  <c r="H22"/>
  <c r="G22"/>
  <c r="F22"/>
  <c r="E22"/>
  <c r="D22"/>
  <c r="C22"/>
  <c r="B22"/>
  <c r="M21"/>
  <c r="L21"/>
  <c r="K21"/>
  <c r="M16"/>
  <c r="L16"/>
  <c r="K16"/>
  <c r="M15"/>
  <c r="L15"/>
  <c r="K15"/>
  <c r="M11"/>
  <c r="L11"/>
  <c r="K11"/>
  <c r="M9"/>
  <c r="L9"/>
  <c r="J17"/>
  <c r="I17"/>
  <c r="H17"/>
  <c r="G17"/>
  <c r="F17"/>
  <c r="E17"/>
  <c r="D17"/>
  <c r="C17"/>
  <c r="B17"/>
  <c r="J10" i="11"/>
  <c r="I10"/>
  <c r="I11" s="1"/>
  <c r="H10"/>
  <c r="G10"/>
  <c r="G11" s="1"/>
  <c r="F10"/>
  <c r="E10"/>
  <c r="D10"/>
  <c r="C10"/>
  <c r="C11" s="1"/>
  <c r="B10"/>
  <c r="M9"/>
  <c r="L9"/>
  <c r="K9"/>
  <c r="J10" i="10"/>
  <c r="I10"/>
  <c r="I11" s="1"/>
  <c r="H10"/>
  <c r="L10"/>
  <c r="K10"/>
  <c r="D10"/>
  <c r="C10"/>
  <c r="C11" s="1"/>
  <c r="B10"/>
  <c r="L10" i="11" l="1"/>
  <c r="L11" s="1"/>
  <c r="M10"/>
  <c r="K10"/>
  <c r="K22" i="12"/>
  <c r="L22"/>
  <c r="M22"/>
  <c r="L17"/>
  <c r="K17"/>
  <c r="M17"/>
  <c r="N10" i="10"/>
  <c r="N11" s="1"/>
  <c r="M10"/>
  <c r="O10"/>
  <c r="L11" i="8" l="1"/>
  <c r="L12" s="1"/>
  <c r="K11"/>
  <c r="K12" s="1"/>
  <c r="J11"/>
  <c r="J12" s="1"/>
  <c r="I11"/>
  <c r="I12" s="1"/>
  <c r="H11"/>
  <c r="H12" s="1"/>
  <c r="G11"/>
  <c r="G12" s="1"/>
  <c r="F11"/>
  <c r="F12" s="1"/>
  <c r="E11"/>
  <c r="E12" s="1"/>
  <c r="D11"/>
  <c r="D12" s="1"/>
  <c r="C11"/>
  <c r="C12" s="1"/>
  <c r="M10"/>
  <c r="N10"/>
  <c r="M11" l="1"/>
  <c r="M12" s="1"/>
  <c r="N11"/>
  <c r="N12" s="1"/>
  <c r="G16" i="4"/>
  <c r="F16"/>
  <c r="F17" s="1"/>
  <c r="E16"/>
  <c r="D16"/>
  <c r="C16"/>
  <c r="C17" s="1"/>
  <c r="B16"/>
  <c r="J10"/>
  <c r="I10"/>
  <c r="I11" s="1"/>
  <c r="H10"/>
  <c r="G10"/>
  <c r="F10"/>
  <c r="F11" s="1"/>
  <c r="E10"/>
  <c r="D10"/>
  <c r="C10"/>
  <c r="C11" s="1"/>
  <c r="M9"/>
  <c r="J15" s="1"/>
  <c r="L9"/>
  <c r="I15" s="1"/>
  <c r="K10" l="1"/>
  <c r="L10"/>
  <c r="M10"/>
  <c r="J16"/>
  <c r="I16"/>
  <c r="H16"/>
  <c r="L11" l="1"/>
  <c r="I17" s="1"/>
</calcChain>
</file>

<file path=xl/sharedStrings.xml><?xml version="1.0" encoding="utf-8"?>
<sst xmlns="http://schemas.openxmlformats.org/spreadsheetml/2006/main" count="740" uniqueCount="210">
  <si>
    <t>Summary of Requirements</t>
  </si>
  <si>
    <t>Salaries and Expenses</t>
  </si>
  <si>
    <t>(Dollars in Thousands)</t>
  </si>
  <si>
    <t>FY 2014 Request</t>
  </si>
  <si>
    <t>Direct Pos.</t>
  </si>
  <si>
    <t>Amount</t>
  </si>
  <si>
    <t>2012 Enacted</t>
  </si>
  <si>
    <t>2013 Continuing Resolution</t>
  </si>
  <si>
    <t>Technical Adjustments</t>
  </si>
  <si>
    <t>Transfers:</t>
  </si>
  <si>
    <t>Pay and Benefits</t>
  </si>
  <si>
    <t>Domestic Rent and Facilities</t>
  </si>
  <si>
    <t>2014 Current Services</t>
  </si>
  <si>
    <t>Program Changes</t>
  </si>
  <si>
    <t>Subtotal, Offsets</t>
  </si>
  <si>
    <t>Total Program Changes</t>
  </si>
  <si>
    <t>2014 Total Request</t>
  </si>
  <si>
    <t>end of line</t>
  </si>
  <si>
    <t>end of sheet</t>
  </si>
  <si>
    <t>2014 Increases</t>
  </si>
  <si>
    <t>2014 Offsets</t>
  </si>
  <si>
    <t>2014 Request</t>
  </si>
  <si>
    <t>Total</t>
  </si>
  <si>
    <t>Overtime</t>
  </si>
  <si>
    <t>Direct FTE</t>
  </si>
  <si>
    <t>FY 2014 Program Increases/Offsets by Decision Unit</t>
  </si>
  <si>
    <t>Program Increases</t>
  </si>
  <si>
    <t>Total Offsets</t>
  </si>
  <si>
    <t>Program Offsets</t>
  </si>
  <si>
    <t>Total Program Offsets</t>
  </si>
  <si>
    <t>Agt./
Atty.</t>
  </si>
  <si>
    <t>Resources by Department of Justice Strategic Goal/Objective</t>
  </si>
  <si>
    <t>Strategic Goal and Strategic Objective</t>
  </si>
  <si>
    <t>Direct Amount</t>
  </si>
  <si>
    <t>2012 Appropriation Enacted with Balance Rescissions</t>
  </si>
  <si>
    <t>Direct/
Reimb FTE</t>
  </si>
  <si>
    <t>Goal 2</t>
  </si>
  <si>
    <t>Prevent Crime, Protect the Rights of the American People, and enforce Federal Law</t>
  </si>
  <si>
    <t>Subtotal, Goal 2</t>
  </si>
  <si>
    <t>Protect the federal fisc and defend the interests of the United States.</t>
  </si>
  <si>
    <t>TOTAL</t>
  </si>
  <si>
    <t>Subtotal, Technical Adjustments</t>
  </si>
  <si>
    <t>Transfers</t>
  </si>
  <si>
    <t>Subtotal, Transfers</t>
  </si>
  <si>
    <t>25.6 Medical Care</t>
  </si>
  <si>
    <t xml:space="preserve"> </t>
  </si>
  <si>
    <t>Subtotal, Pay and Benefits</t>
  </si>
  <si>
    <t>Subtotal, Domestic Rent and Facilities</t>
  </si>
  <si>
    <t>Crosswalk of 2012 Availability</t>
  </si>
  <si>
    <t>Reprogramming/Transfers</t>
  </si>
  <si>
    <t xml:space="preserve">Carryover </t>
  </si>
  <si>
    <t>Crosswalk of 2013 Availability</t>
  </si>
  <si>
    <t>2013 Availability</t>
  </si>
  <si>
    <t>Summary of Reimbursable Resources</t>
  </si>
  <si>
    <t>2012 Actual</t>
  </si>
  <si>
    <t>Increase/Decrease</t>
  </si>
  <si>
    <t>Reimb. Pos.</t>
  </si>
  <si>
    <t>Reimb. FTE</t>
  </si>
  <si>
    <t>Detail of Permanent Positions by Category</t>
  </si>
  <si>
    <t>ATBs</t>
  </si>
  <si>
    <t>Category</t>
  </si>
  <si>
    <t>Personnel Management (200-299)</t>
  </si>
  <si>
    <t>Clerical and Office Services (300-399)</t>
  </si>
  <si>
    <t>Accounting and Budget (500-599)</t>
  </si>
  <si>
    <t>Attorneys (905)</t>
  </si>
  <si>
    <t>Paralegals / Other Law (900-998)</t>
  </si>
  <si>
    <t>Business &amp; Industry (1100-1199)</t>
  </si>
  <si>
    <t>Library (1400-1499)</t>
  </si>
  <si>
    <t>Information Technology Mgmt  (2210)</t>
  </si>
  <si>
    <t>Security Specialists (080)</t>
  </si>
  <si>
    <t>Total Direct Pos.</t>
  </si>
  <si>
    <t>Total Reimb. Pos.</t>
  </si>
  <si>
    <t>Headquarters (Washington, D.C.)</t>
  </si>
  <si>
    <t>U.S. Field</t>
  </si>
  <si>
    <t>Summary of Requirements by Object Class</t>
  </si>
  <si>
    <t>Object Class</t>
  </si>
  <si>
    <t>11.1 Full-Time Permanent</t>
  </si>
  <si>
    <t>11.3 Other than Full-Time Permanent</t>
  </si>
  <si>
    <t>Other Compensation</t>
  </si>
  <si>
    <t>11.8 Special Personal Services Payments</t>
  </si>
  <si>
    <t>Other Object  Classes</t>
  </si>
  <si>
    <t>12.0 Personnel Benefits</t>
  </si>
  <si>
    <t>13.0 Benefits for former personnel</t>
  </si>
  <si>
    <t>21.0 Travel and Transportation of Persons</t>
  </si>
  <si>
    <t>23.1 Rental Payments to GSA</t>
  </si>
  <si>
    <t>23.2 Rental Payments to Others</t>
  </si>
  <si>
    <t>23.3 Communications, Utilities, and Miscellaneous Charges</t>
  </si>
  <si>
    <t>24.0 Printing and Reproduction</t>
  </si>
  <si>
    <t>25.1 Advisory and Assistance Services</t>
  </si>
  <si>
    <t>25.2 Other Services from Non-Federal Sources</t>
  </si>
  <si>
    <t>25.3 Other Goods and Services from Federal Sources</t>
  </si>
  <si>
    <t>25.4 Operation and Maintenance of Facilities</t>
  </si>
  <si>
    <t>25.5 Research and Development Contracts</t>
  </si>
  <si>
    <t>25.7 Operation and Maintenance of Equipment</t>
  </si>
  <si>
    <t>25.8 Subsistence and Support of Persons</t>
  </si>
  <si>
    <t>26.0 Supplies and Materials</t>
  </si>
  <si>
    <t>31.0 Equipment</t>
  </si>
  <si>
    <t>32.0 Land and Structures</t>
  </si>
  <si>
    <t>41.0 Grants, Subsidies, and Contributions</t>
  </si>
  <si>
    <t>42.0 Insurance Claims and Indemnities</t>
  </si>
  <si>
    <t>Total Obligations</t>
  </si>
  <si>
    <t>Add - Unobligated End-of-Year, Available</t>
  </si>
  <si>
    <t>Total Direct Requirements</t>
  </si>
  <si>
    <t>Financial Analysis of Program Changes</t>
  </si>
  <si>
    <t>Grades</t>
  </si>
  <si>
    <t>SES</t>
  </si>
  <si>
    <t>GS-15</t>
  </si>
  <si>
    <t>GS-14</t>
  </si>
  <si>
    <t>GS-13</t>
  </si>
  <si>
    <t>GS-12</t>
  </si>
  <si>
    <t>GS-11</t>
  </si>
  <si>
    <t>GS-10</t>
  </si>
  <si>
    <t>GS-9</t>
  </si>
  <si>
    <t>GS-8</t>
  </si>
  <si>
    <t>GS-7</t>
  </si>
  <si>
    <t>GS-6</t>
  </si>
  <si>
    <t>GS-5</t>
  </si>
  <si>
    <t>Total Positions and Annual Amount</t>
  </si>
  <si>
    <t>Grades and Salary Ranges</t>
  </si>
  <si>
    <t>GS-4</t>
  </si>
  <si>
    <t>GS-2</t>
  </si>
  <si>
    <t>-</t>
  </si>
  <si>
    <t>Total, Appropriated Positions</t>
  </si>
  <si>
    <t>Average SES Salary</t>
  </si>
  <si>
    <t>Average GS Salary</t>
  </si>
  <si>
    <t>Average GS Grade</t>
  </si>
  <si>
    <t>Base Adjustments</t>
  </si>
  <si>
    <t>Total Base Adjustments</t>
  </si>
  <si>
    <t>Total Technical and Base Adjustments</t>
  </si>
  <si>
    <t xml:space="preserve">2012 Appropriation Enacted </t>
  </si>
  <si>
    <t>Estimate FTE</t>
  </si>
  <si>
    <t>Actual FTE</t>
  </si>
  <si>
    <t>Estim. FTE</t>
  </si>
  <si>
    <t>Balance Rescission</t>
  </si>
  <si>
    <t>Total Direct</t>
  </si>
  <si>
    <t>Grand Total, FTE</t>
  </si>
  <si>
    <t>Program Activity</t>
  </si>
  <si>
    <t>Location of Description by Program Activity</t>
  </si>
  <si>
    <t>2012 Appropriation Enacted</t>
  </si>
  <si>
    <r>
      <t>Note</t>
    </r>
    <r>
      <rPr>
        <b/>
        <sz val="11"/>
        <color theme="1"/>
        <rFont val="Arial"/>
        <family val="2"/>
      </rPr>
      <t>:</t>
    </r>
    <r>
      <rPr>
        <sz val="11"/>
        <color theme="1"/>
        <rFont val="Arial"/>
        <family val="2"/>
      </rPr>
      <t xml:space="preserve"> Excludes Balance Rescission and/or Supplemental Appropriations.</t>
    </r>
  </si>
  <si>
    <t>Justifications for Technical and Base Adjustments</t>
  </si>
  <si>
    <t>TOTAL DIRECT TECHNICAL and BASE ADJUSTMENTS</t>
  </si>
  <si>
    <t>Recoveries/Refunds</t>
  </si>
  <si>
    <t>Obligations by Program Activity</t>
  </si>
  <si>
    <t>Summary of Requirements by Grade</t>
  </si>
  <si>
    <t>SES/SL</t>
  </si>
  <si>
    <t>Total Program Change Requests</t>
  </si>
  <si>
    <t>11.5 Other Personnel Compensation</t>
  </si>
  <si>
    <t>22.0 Transportation of Things</t>
  </si>
  <si>
    <t>Subtract - Unobligated Balance, Start-of-Year</t>
  </si>
  <si>
    <t>Budgetary Resources</t>
  </si>
  <si>
    <t>Est. FTE</t>
  </si>
  <si>
    <t>Add - Unobligated End-of-Year, Expiring</t>
  </si>
  <si>
    <t>Carryover:</t>
  </si>
  <si>
    <t>Recoveries/Refunds:</t>
  </si>
  <si>
    <t>Total Technical Adjustments</t>
  </si>
  <si>
    <t>2014 Technical and Base Adjustments</t>
  </si>
  <si>
    <t>2013 CR 0.612% Increase</t>
  </si>
  <si>
    <t>Adjustment - 2013 CR 0.612%</t>
  </si>
  <si>
    <t>Collections by Source</t>
  </si>
  <si>
    <t>Subtract - Transfers/Reprogramming</t>
  </si>
  <si>
    <t>Subtract - Recoveries/Refunds</t>
  </si>
  <si>
    <t>2013 Planned</t>
  </si>
  <si>
    <t>2012 Appropriation Enacted w/o Balance Rescission</t>
  </si>
  <si>
    <t>2012 - 2014 Total Change</t>
  </si>
  <si>
    <t>2013 Continuing Resolution *</t>
  </si>
  <si>
    <t>2013 Continuing 
Resolution *</t>
  </si>
  <si>
    <t>2013 Availability *</t>
  </si>
  <si>
    <t>*The 2013 Availability includes the 0.612% funding provided by the Continuing Appropriations Resolution, 2013 (P.L. 112-175, Section 101 (c)).</t>
  </si>
  <si>
    <t>*The 2013 Continuing Resolution includes the 0.612% funding provided by the Continuing Appropriations Resolution, 2013 (P.L. 112-175, Section 101 (c)).</t>
  </si>
  <si>
    <t>*The 2013 Continuing Resolution includes the 0.612% funding provided by the Continuing Appropriations Resolution, 2013 (P.L. 112-175, Section 101(c)).</t>
  </si>
  <si>
    <r>
      <t xml:space="preserve">Adjustment - 2013 CR 0.612%:
</t>
    </r>
    <r>
      <rPr>
        <sz val="9"/>
        <color theme="1"/>
        <rFont val="Arial"/>
        <family val="2"/>
      </rPr>
      <t xml:space="preserve">PL 112-175 section 101 (c) provided 0.612% across the board increase above the current rate for the 2013 CR funding level.  This adjustment reverses this increase.   </t>
    </r>
  </si>
  <si>
    <t>A: Organizational Chart</t>
  </si>
  <si>
    <t>Note: Unless proposing a restructure the organizational chart is not necessary.</t>
  </si>
  <si>
    <t>2012 template</t>
  </si>
  <si>
    <t>FY 2011 CJ Submission</t>
  </si>
  <si>
    <t>Antitrust Division</t>
  </si>
  <si>
    <t>Total 2013 Continuing Resolution</t>
  </si>
  <si>
    <t>JCON and JCON S/TS</t>
  </si>
  <si>
    <t>Office of Information Policy</t>
  </si>
  <si>
    <t>Professional Responsibility Advisory Office (PRAO)</t>
  </si>
  <si>
    <t>Note: The FTE for FY 2012 is actual and the FY 2013 and FY 2014 FTE are estimates.</t>
  </si>
  <si>
    <t xml:space="preserve">Offsets: </t>
  </si>
  <si>
    <t>Position/FTE Adjustment</t>
  </si>
  <si>
    <r>
      <t xml:space="preserve">2014 Pay Raise:
</t>
    </r>
    <r>
      <rPr>
        <sz val="9"/>
        <color theme="1"/>
        <rFont val="Arial"/>
        <family val="2"/>
      </rPr>
      <t>This request provides for a proposed 1 percent pay raise to be effective in January of 2014.  The amount requested, $595,000, represents the pay amounts for 3/4 of the fiscal year plus appropriate benefits ($452,200 for pay and $142,800 for benefits.)</t>
    </r>
  </si>
  <si>
    <r>
      <t xml:space="preserve">Annualization of 2013 Pay Raise:
</t>
    </r>
    <r>
      <rPr>
        <sz val="9"/>
        <color theme="1"/>
        <rFont val="Arial"/>
        <family val="2"/>
      </rPr>
      <t>This pay annualization represents first quarter amounts (October through December) of the 2013 pay increase of 0.5% included in the 2013 President's Budget.  The amount requested $130,000, represents the pay amounts for 1/4 of the fiscal year plus appropriate benefits ($98,800 for pay and $31,200 for benefits).</t>
    </r>
  </si>
  <si>
    <r>
      <rPr>
        <u/>
        <sz val="9"/>
        <color theme="1"/>
        <rFont val="Arial"/>
        <family val="2"/>
      </rPr>
      <t>Employee Compensation Fund:</t>
    </r>
    <r>
      <rPr>
        <sz val="9"/>
        <color theme="1"/>
        <rFont val="Arial"/>
        <family val="2"/>
      </rPr>
      <t xml:space="preserve">
The $-118,000 request reflects anticipated changes in payments to the Department of Labor for injury benefits under the Federal Employee Compensation Act.</t>
    </r>
  </si>
  <si>
    <r>
      <t>Health Insurance:</t>
    </r>
    <r>
      <rPr>
        <sz val="9"/>
        <color theme="1"/>
        <rFont val="Arial"/>
        <family val="2"/>
      </rPr>
      <t xml:space="preserve">
Effective January 2014, the component's contribution to Federal employees' health insurance increases by 3.03 percent.  Applied against the 2013 estimate of $4,220,000, the additional amount required is $128,000.</t>
    </r>
  </si>
  <si>
    <r>
      <t>Retirement:</t>
    </r>
    <r>
      <rPr>
        <sz val="9"/>
        <color theme="1"/>
        <rFont val="Arial"/>
        <family val="2"/>
      </rPr>
      <t xml:space="preserve">
Agency retirement contributions increase as employees under CSRS retire and are replaced by FERS employees.  Based on U.S. Department of Justice Agency estimates, we project that the DOJ workforce will convert from CSRS to FERS at a rate of 1.3 percent per year.  The requested increase of $81,000 is necessary to meet our increased retirement obligations as a result of this conversion.</t>
    </r>
  </si>
  <si>
    <r>
      <t>Guard Services:</t>
    </r>
    <r>
      <rPr>
        <sz val="9"/>
        <color theme="1"/>
        <rFont val="Arial"/>
        <family val="2"/>
      </rPr>
      <t xml:space="preserve">
This includes Department of Homeland Security (DHS) Federal Protective Service charges, Justice Protective Service charges and other security services across the country.  The requested change of $-229,000 meets these commitments.</t>
    </r>
  </si>
  <si>
    <t>FY 2011 funds were carried over from the 15X0319 account.  The Division brought forward $17,873 from prior years' salaries and expenses funding, of which $1,544 was made available in FY 2012.  The remaining carryover amount of $16,329 was not available for obligation in FY 2012 and is comprised of: 
$15,720 in FY 2007 HSR Fee collections in excess of the FY 2007 authorized level of $129,000 and $609 in recoveries not made available in FY 2009; held for prior year real property taxes.</t>
  </si>
  <si>
    <t>FY 2012 recoveries totaled $2,172 and were not made available.</t>
  </si>
  <si>
    <t>Environment and Natural Resource Division</t>
  </si>
  <si>
    <t>Civil Division</t>
  </si>
  <si>
    <t>Office of Attorney Recruitment/Management</t>
  </si>
  <si>
    <t>Justice Management Division</t>
  </si>
  <si>
    <t>U.S. Attorney's Office</t>
  </si>
  <si>
    <t>Department Of Commerce</t>
  </si>
  <si>
    <t>Council of Economic Advisors</t>
  </si>
  <si>
    <t>Federal Trade Commission</t>
  </si>
  <si>
    <t>Supplemental Appropriation</t>
  </si>
  <si>
    <t xml:space="preserve"> Reprogramming/Transfers</t>
  </si>
  <si>
    <t>FY 2013 Continuing Resolution*</t>
  </si>
  <si>
    <t>Mathematics and Statistics (1500-1599)</t>
  </si>
  <si>
    <t>FY 2012 funds were carried over from the 15X0319 account.  The Division brought forward $19,944 from prior years' salaries and expenses funding, of which $4,224 was made available in FY 2013.  The remaining carryover amount of $15,720 was not available for obligation in FY 2013 and is comprised of FY 2007 HSR Fee collections in excess of the FY 2007 authorized level of $129,000.</t>
  </si>
  <si>
    <t>Subtract - Unobligated Unavailable for Obligation</t>
  </si>
  <si>
    <t>Social Science, Economics and Kindred (100-199)</t>
  </si>
  <si>
    <r>
      <t>JCON and JCON S/TS:</t>
    </r>
    <r>
      <rPr>
        <sz val="9"/>
        <color theme="1"/>
        <rFont val="Arial"/>
        <family val="2"/>
      </rPr>
      <t xml:space="preserve">
A transfer of $385,000 is included in support of the Department's Justice Consolidated Office Network (JCON) and JCON S/TS programs which will be moved to the Working Capital Fund and provided as a billable service in FY2014.</t>
    </r>
  </si>
  <si>
    <r>
      <t xml:space="preserve">Office of Information Policy (OIP):
</t>
    </r>
    <r>
      <rPr>
        <sz val="9"/>
        <color theme="1"/>
        <rFont val="Arial"/>
        <family val="2"/>
      </rPr>
      <t>The component transfers for the Office of Information Policy (OIP) into the General Administration appropriation will centralize appropriated funding and eliminate the current reimbursable financing process.  The centralization of the funding is administratively advantageous because it eliminates the paper-intensive reimbursement process.</t>
    </r>
  </si>
  <si>
    <r>
      <t xml:space="preserve">Professional Responsibility Advisory Office (PRAO):
</t>
    </r>
    <r>
      <rPr>
        <sz val="9"/>
        <color theme="1"/>
        <rFont val="Arial"/>
        <family val="2"/>
      </rPr>
      <t>The component transfers for the Professional Responsibility Advisory Office (PRAO) into the General Administration appropriation will centralize appropriated funding and eliminate the current reimbursable financing process.  The centralization of the funding is administratively advantageous because it eliminates the paper-intensive reimbursement process.</t>
    </r>
  </si>
</sst>
</file>

<file path=xl/styles.xml><?xml version="1.0" encoding="utf-8"?>
<styleSheet xmlns="http://schemas.openxmlformats.org/spreadsheetml/2006/main">
  <numFmts count="4">
    <numFmt numFmtId="44" formatCode="_(&quot;$&quot;* #,##0.00_);_(&quot;$&quot;* \(#,##0.00\);_(&quot;$&quot;* &quot;-&quot;??_);_(@_)"/>
    <numFmt numFmtId="43" formatCode="_(* #,##0.00_);_(* \(#,##0.00\);_(* &quot;-&quot;??_);_(@_)"/>
    <numFmt numFmtId="164" formatCode="_(* #,##0_);_(* \(#,##0\);_(* &quot;-&quot;??_);_(@_)"/>
    <numFmt numFmtId="165" formatCode="_(&quot;$&quot;* #,##0_);_(&quot;$&quot;* \(#,##0\);_(&quot;$&quot;* &quot;-&quot;??_);_(@_)"/>
  </numFmts>
  <fonts count="40">
    <font>
      <sz val="11"/>
      <color theme="1"/>
      <name val="Calibri"/>
      <family val="2"/>
      <scheme val="minor"/>
    </font>
    <font>
      <sz val="10"/>
      <color theme="1"/>
      <name val="Arial"/>
      <family val="2"/>
    </font>
    <font>
      <sz val="10"/>
      <color theme="1"/>
      <name val="Arial"/>
      <family val="2"/>
    </font>
    <font>
      <sz val="10"/>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Calibri"/>
      <family val="2"/>
      <scheme val="minor"/>
    </font>
    <font>
      <sz val="10"/>
      <color theme="1"/>
      <name val="Arial"/>
      <family val="2"/>
    </font>
    <font>
      <b/>
      <sz val="14"/>
      <color theme="1"/>
      <name val="Arial"/>
      <family val="2"/>
    </font>
    <font>
      <sz val="12"/>
      <color theme="1"/>
      <name val="Arial"/>
      <family val="2"/>
    </font>
    <font>
      <b/>
      <sz val="11"/>
      <color theme="1"/>
      <name val="Arial"/>
      <family val="2"/>
    </font>
    <font>
      <sz val="11"/>
      <color theme="0"/>
      <name val="Arial"/>
      <family val="2"/>
    </font>
    <font>
      <b/>
      <u/>
      <sz val="11"/>
      <color theme="1"/>
      <name val="Arial"/>
      <family val="2"/>
    </font>
    <font>
      <b/>
      <sz val="12"/>
      <color theme="1"/>
      <name val="Arial"/>
      <family val="2"/>
    </font>
    <font>
      <b/>
      <sz val="9"/>
      <color theme="1"/>
      <name val="Arial"/>
      <family val="2"/>
    </font>
    <font>
      <sz val="9"/>
      <color theme="1"/>
      <name val="Arial"/>
      <family val="2"/>
    </font>
    <font>
      <sz val="8"/>
      <color theme="1"/>
      <name val="Arial"/>
      <family val="2"/>
    </font>
    <font>
      <sz val="9"/>
      <color theme="0"/>
      <name val="Arial"/>
      <family val="2"/>
    </font>
    <font>
      <u/>
      <sz val="9"/>
      <color theme="1"/>
      <name val="Arial"/>
      <family val="2"/>
    </font>
    <font>
      <i/>
      <sz val="11"/>
      <color theme="1"/>
      <name val="Arial"/>
      <family val="2"/>
    </font>
    <font>
      <b/>
      <vertAlign val="superscript"/>
      <sz val="11"/>
      <color theme="1"/>
      <name val="Arial"/>
      <family val="2"/>
    </font>
    <font>
      <sz val="10"/>
      <name val="Arial"/>
      <family val="2"/>
    </font>
    <font>
      <sz val="12"/>
      <name val="Arial"/>
      <family val="2"/>
    </font>
    <font>
      <sz val="9"/>
      <color rgb="FF1F497D"/>
      <name val="Arial"/>
      <family val="2"/>
    </font>
    <font>
      <sz val="12"/>
      <name val="Arial"/>
      <family val="2"/>
    </font>
    <font>
      <b/>
      <sz val="16"/>
      <name val="Times New Roman"/>
      <family val="1"/>
    </font>
    <font>
      <sz val="8"/>
      <color indexed="9"/>
      <name val="Arial"/>
      <family val="2"/>
    </font>
    <font>
      <b/>
      <sz val="12"/>
      <name val="Arial"/>
      <family val="2"/>
    </font>
    <font>
      <sz val="10"/>
      <color indexed="9"/>
      <name val="Times New Roman"/>
      <family val="1"/>
    </font>
    <font>
      <b/>
      <u/>
      <sz val="12"/>
      <name val="Times New Roman"/>
      <family val="1"/>
    </font>
    <font>
      <sz val="12"/>
      <name val="Times New Roman"/>
      <family val="1"/>
    </font>
    <font>
      <b/>
      <sz val="12"/>
      <color indexed="9"/>
      <name val="Arial"/>
      <family val="2"/>
    </font>
    <font>
      <b/>
      <strike/>
      <sz val="11"/>
      <color theme="1"/>
      <name val="Arial"/>
      <family val="2"/>
    </font>
    <font>
      <sz val="11"/>
      <name val="Arial"/>
      <family val="2"/>
    </font>
  </fonts>
  <fills count="3">
    <fill>
      <patternFill patternType="none"/>
    </fill>
    <fill>
      <patternFill patternType="gray125"/>
    </fill>
    <fill>
      <patternFill patternType="solid">
        <fgColor indexed="9"/>
        <bgColor indexed="64"/>
      </patternFill>
    </fill>
  </fills>
  <borders count="101">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top style="thin">
        <color auto="1"/>
      </top>
      <bottom style="thin">
        <color auto="1"/>
      </bottom>
      <diagonal/>
    </border>
    <border>
      <left style="medium">
        <color auto="1"/>
      </left>
      <right style="thin">
        <color auto="1"/>
      </right>
      <top/>
      <bottom style="thin">
        <color indexed="64"/>
      </bottom>
      <diagonal/>
    </border>
    <border>
      <left style="thin">
        <color auto="1"/>
      </left>
      <right style="medium">
        <color auto="1"/>
      </right>
      <top/>
      <bottom style="thin">
        <color indexed="64"/>
      </bottom>
      <diagonal/>
    </border>
    <border>
      <left style="thin">
        <color auto="1"/>
      </left>
      <right style="thin">
        <color auto="1"/>
      </right>
      <top style="thin">
        <color auto="1"/>
      </top>
      <bottom/>
      <diagonal/>
    </border>
    <border>
      <left style="medium">
        <color auto="1"/>
      </left>
      <right style="thin">
        <color auto="1"/>
      </right>
      <top style="medium">
        <color auto="1"/>
      </top>
      <bottom/>
      <diagonal/>
    </border>
    <border>
      <left style="thin">
        <color auto="1"/>
      </left>
      <right style="medium">
        <color auto="1"/>
      </right>
      <top style="thin">
        <color auto="1"/>
      </top>
      <bottom style="thin">
        <color auto="1"/>
      </bottom>
      <diagonal/>
    </border>
    <border>
      <left style="thin">
        <color auto="1"/>
      </left>
      <right style="thin">
        <color auto="1"/>
      </right>
      <top/>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dashed">
        <color theme="0" tint="-0.14996795556505021"/>
      </bottom>
      <diagonal/>
    </border>
    <border>
      <left style="thin">
        <color auto="1"/>
      </left>
      <right style="thin">
        <color auto="1"/>
      </right>
      <top style="thin">
        <color auto="1"/>
      </top>
      <bottom style="dashed">
        <color theme="0" tint="-0.14996795556505021"/>
      </bottom>
      <diagonal/>
    </border>
    <border>
      <left style="thin">
        <color auto="1"/>
      </left>
      <right style="medium">
        <color auto="1"/>
      </right>
      <top style="thin">
        <color auto="1"/>
      </top>
      <bottom style="dashed">
        <color theme="0" tint="-0.14996795556505021"/>
      </bottom>
      <diagonal/>
    </border>
    <border>
      <left style="medium">
        <color auto="1"/>
      </left>
      <right style="thin">
        <color auto="1"/>
      </right>
      <top style="dashed">
        <color theme="0" tint="-0.14996795556505021"/>
      </top>
      <bottom style="dashed">
        <color theme="0" tint="-0.14996795556505021"/>
      </bottom>
      <diagonal/>
    </border>
    <border>
      <left style="thin">
        <color auto="1"/>
      </left>
      <right style="thin">
        <color auto="1"/>
      </right>
      <top style="dashed">
        <color theme="0" tint="-0.14996795556505021"/>
      </top>
      <bottom style="dashed">
        <color theme="0" tint="-0.14996795556505021"/>
      </bottom>
      <diagonal/>
    </border>
    <border>
      <left style="thin">
        <color auto="1"/>
      </left>
      <right style="medium">
        <color auto="1"/>
      </right>
      <top style="dashed">
        <color theme="0" tint="-0.14996795556505021"/>
      </top>
      <bottom style="dashed">
        <color theme="0" tint="-0.14996795556505021"/>
      </bottom>
      <diagonal/>
    </border>
    <border>
      <left style="thin">
        <color auto="1"/>
      </left>
      <right style="thin">
        <color auto="1"/>
      </right>
      <top style="dashed">
        <color theme="0" tint="-0.14996795556505021"/>
      </top>
      <bottom/>
      <diagonal/>
    </border>
    <border>
      <left style="thin">
        <color auto="1"/>
      </left>
      <right style="medium">
        <color auto="1"/>
      </right>
      <top style="dashed">
        <color theme="0" tint="-0.14996795556505021"/>
      </top>
      <bottom/>
      <diagonal/>
    </border>
    <border>
      <left style="medium">
        <color auto="1"/>
      </left>
      <right style="medium">
        <color auto="1"/>
      </right>
      <top/>
      <bottom style="medium">
        <color auto="1"/>
      </bottom>
      <diagonal/>
    </border>
    <border>
      <left/>
      <right style="thin">
        <color auto="1"/>
      </right>
      <top style="medium">
        <color auto="1"/>
      </top>
      <bottom/>
      <diagonal/>
    </border>
    <border>
      <left/>
      <right style="thin">
        <color auto="1"/>
      </right>
      <top/>
      <bottom style="thin">
        <color indexed="64"/>
      </bottom>
      <diagonal/>
    </border>
    <border>
      <left/>
      <right style="thin">
        <color auto="1"/>
      </right>
      <top style="thin">
        <color auto="1"/>
      </top>
      <bottom style="dashed">
        <color theme="0" tint="-0.14996795556505021"/>
      </bottom>
      <diagonal/>
    </border>
    <border>
      <left/>
      <right style="thin">
        <color auto="1"/>
      </right>
      <top style="dashed">
        <color theme="0" tint="-0.14996795556505021"/>
      </top>
      <bottom style="dashed">
        <color theme="0" tint="-0.14996795556505021"/>
      </bottom>
      <diagonal/>
    </border>
    <border>
      <left/>
      <right style="thin">
        <color auto="1"/>
      </right>
      <top style="thin">
        <color auto="1"/>
      </top>
      <bottom style="medium">
        <color auto="1"/>
      </bottom>
      <diagonal/>
    </border>
    <border>
      <left style="medium">
        <color auto="1"/>
      </left>
      <right/>
      <top/>
      <bottom/>
      <diagonal/>
    </border>
    <border>
      <left style="thin">
        <color auto="1"/>
      </left>
      <right/>
      <top style="medium">
        <color auto="1"/>
      </top>
      <bottom style="thin">
        <color auto="1"/>
      </bottom>
      <diagonal/>
    </border>
    <border>
      <left/>
      <right/>
      <top/>
      <bottom style="medium">
        <color auto="1"/>
      </bottom>
      <diagonal/>
    </border>
    <border>
      <left style="thin">
        <color auto="1"/>
      </left>
      <right/>
      <top style="thin">
        <color auto="1"/>
      </top>
      <bottom style="thin">
        <color auto="1"/>
      </bottom>
      <diagonal/>
    </border>
    <border>
      <left style="medium">
        <color auto="1"/>
      </left>
      <right style="thin">
        <color auto="1"/>
      </right>
      <top style="dashed">
        <color theme="0" tint="-0.14996795556505021"/>
      </top>
      <bottom style="thin">
        <color auto="1"/>
      </bottom>
      <diagonal/>
    </border>
    <border>
      <left/>
      <right style="thin">
        <color auto="1"/>
      </right>
      <top style="dashed">
        <color theme="0" tint="-0.14996795556505021"/>
      </top>
      <bottom style="thin">
        <color auto="1"/>
      </bottom>
      <diagonal/>
    </border>
    <border>
      <left style="thin">
        <color auto="1"/>
      </left>
      <right style="thin">
        <color auto="1"/>
      </right>
      <top style="dashed">
        <color theme="0" tint="-0.14996795556505021"/>
      </top>
      <bottom style="thin">
        <color auto="1"/>
      </bottom>
      <diagonal/>
    </border>
    <border>
      <left style="thin">
        <color auto="1"/>
      </left>
      <right style="medium">
        <color auto="1"/>
      </right>
      <top style="dashed">
        <color theme="0" tint="-0.14996795556505021"/>
      </top>
      <bottom style="thin">
        <color auto="1"/>
      </bottom>
      <diagonal/>
    </border>
    <border>
      <left/>
      <right/>
      <top style="medium">
        <color auto="1"/>
      </top>
      <bottom/>
      <diagonal/>
    </border>
    <border>
      <left/>
      <right/>
      <top style="thin">
        <color auto="1"/>
      </top>
      <bottom style="dashed">
        <color theme="0" tint="-0.14996795556505021"/>
      </bottom>
      <diagonal/>
    </border>
    <border>
      <left/>
      <right/>
      <top style="dashed">
        <color theme="0" tint="-0.14996795556505021"/>
      </top>
      <bottom style="dashed">
        <color theme="0" tint="-0.14996795556505021"/>
      </bottom>
      <diagonal/>
    </border>
    <border>
      <left/>
      <right/>
      <top style="dashed">
        <color theme="0" tint="-0.14996795556505021"/>
      </top>
      <bottom style="thin">
        <color auto="1"/>
      </bottom>
      <diagonal/>
    </border>
    <border>
      <left style="thin">
        <color auto="1"/>
      </left>
      <right style="thin">
        <color auto="1"/>
      </right>
      <top style="medium">
        <color auto="1"/>
      </top>
      <bottom/>
      <diagonal/>
    </border>
    <border>
      <left style="medium">
        <color auto="1"/>
      </left>
      <right/>
      <top style="thin">
        <color auto="1"/>
      </top>
      <bottom style="dashed">
        <color theme="0" tint="-0.14996795556505021"/>
      </bottom>
      <diagonal/>
    </border>
    <border>
      <left style="medium">
        <color auto="1"/>
      </left>
      <right/>
      <top style="dashed">
        <color theme="0" tint="-0.14996795556505021"/>
      </top>
      <bottom style="dashed">
        <color theme="0" tint="-0.14996795556505021"/>
      </bottom>
      <diagonal/>
    </border>
    <border>
      <left style="medium">
        <color auto="1"/>
      </left>
      <right/>
      <top style="dashed">
        <color theme="0" tint="-0.14996795556505021"/>
      </top>
      <bottom style="thin">
        <color auto="1"/>
      </bottom>
      <diagonal/>
    </border>
    <border>
      <left style="medium">
        <color auto="1"/>
      </left>
      <right/>
      <top style="thin">
        <color auto="1"/>
      </top>
      <bottom style="medium">
        <color auto="1"/>
      </bottom>
      <diagonal/>
    </border>
    <border>
      <left style="medium">
        <color auto="1"/>
      </left>
      <right/>
      <top style="dashed">
        <color theme="0" tint="-0.14996795556505021"/>
      </top>
      <bottom style="medium">
        <color auto="1"/>
      </bottom>
      <diagonal/>
    </border>
    <border>
      <left style="medium">
        <color auto="1"/>
      </left>
      <right/>
      <top/>
      <bottom style="dashed">
        <color theme="0" tint="-0.14996795556505021"/>
      </bottom>
      <diagonal/>
    </border>
    <border>
      <left/>
      <right/>
      <top style="medium">
        <color auto="1"/>
      </top>
      <bottom style="dashed">
        <color theme="0" tint="-0.14996795556505021"/>
      </bottom>
      <diagonal/>
    </border>
    <border>
      <left/>
      <right/>
      <top/>
      <bottom style="dashed">
        <color theme="0" tint="-0.14996795556505021"/>
      </bottom>
      <diagonal/>
    </border>
    <border>
      <left style="thin">
        <color auto="1"/>
      </left>
      <right style="thin">
        <color auto="1"/>
      </right>
      <top/>
      <bottom style="dashed">
        <color theme="0" tint="-0.14996795556505021"/>
      </bottom>
      <diagonal/>
    </border>
    <border>
      <left style="medium">
        <color auto="1"/>
      </left>
      <right/>
      <top style="dashed">
        <color theme="0" tint="-0.14996795556505021"/>
      </top>
      <bottom/>
      <diagonal/>
    </border>
    <border>
      <left/>
      <right style="thin">
        <color auto="1"/>
      </right>
      <top/>
      <bottom style="dashed">
        <color theme="0" tint="-0.14996795556505021"/>
      </bottom>
      <diagonal/>
    </border>
    <border>
      <left/>
      <right/>
      <top style="thin">
        <color auto="1"/>
      </top>
      <bottom style="medium">
        <color auto="1"/>
      </bottom>
      <diagonal/>
    </border>
    <border>
      <left style="thin">
        <color auto="1"/>
      </left>
      <right style="thin">
        <color auto="1"/>
      </right>
      <top style="dashed">
        <color theme="0" tint="-0.14996795556505021"/>
      </top>
      <bottom style="medium">
        <color auto="1"/>
      </bottom>
      <diagonal/>
    </border>
    <border>
      <left style="thin">
        <color auto="1"/>
      </left>
      <right style="medium">
        <color auto="1"/>
      </right>
      <top/>
      <bottom style="dashed">
        <color theme="0" tint="-0.14996795556505021"/>
      </bottom>
      <diagonal/>
    </border>
    <border>
      <left style="thin">
        <color auto="1"/>
      </left>
      <right style="medium">
        <color auto="1"/>
      </right>
      <top style="dashed">
        <color theme="0" tint="-0.14996795556505021"/>
      </top>
      <bottom style="medium">
        <color auto="1"/>
      </bottom>
      <diagonal/>
    </border>
    <border>
      <left/>
      <right style="medium">
        <color auto="1"/>
      </right>
      <top style="medium">
        <color auto="1"/>
      </top>
      <bottom style="thin">
        <color auto="1"/>
      </bottom>
      <diagonal/>
    </border>
    <border>
      <left style="thin">
        <color auto="1"/>
      </left>
      <right/>
      <top style="medium">
        <color auto="1"/>
      </top>
      <bottom/>
      <diagonal/>
    </border>
    <border>
      <left/>
      <right/>
      <top style="medium">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medium">
        <color auto="1"/>
      </bottom>
      <diagonal/>
    </border>
    <border>
      <left style="medium">
        <color auto="1"/>
      </left>
      <right style="thin">
        <color auto="1"/>
      </right>
      <top style="dashed">
        <color theme="0" tint="-0.14996795556505021"/>
      </top>
      <bottom style="medium">
        <color auto="1"/>
      </bottom>
      <diagonal/>
    </border>
    <border>
      <left style="medium">
        <color auto="1"/>
      </left>
      <right style="thin">
        <color auto="1"/>
      </right>
      <top/>
      <bottom style="dashed">
        <color theme="0" tint="-0.14996795556505021"/>
      </bottom>
      <diagonal/>
    </border>
    <border>
      <left/>
      <right/>
      <top style="thin">
        <color auto="1"/>
      </top>
      <bottom style="thin">
        <color auto="1"/>
      </bottom>
      <diagonal/>
    </border>
    <border>
      <left/>
      <right style="medium">
        <color auto="1"/>
      </right>
      <top/>
      <bottom style="thin">
        <color indexed="64"/>
      </bottom>
      <diagonal/>
    </border>
    <border>
      <left style="medium">
        <color auto="1"/>
      </left>
      <right style="medium">
        <color auto="1"/>
      </right>
      <top style="hair">
        <color theme="0" tint="-0.34998626667073579"/>
      </top>
      <bottom style="dashed">
        <color theme="0" tint="-0.14996795556505021"/>
      </bottom>
      <diagonal/>
    </border>
    <border>
      <left style="medium">
        <color auto="1"/>
      </left>
      <right style="medium">
        <color auto="1"/>
      </right>
      <top/>
      <bottom style="dashed">
        <color theme="0" tint="-0.14996795556505021"/>
      </bottom>
      <diagonal/>
    </border>
    <border>
      <left style="medium">
        <color auto="1"/>
      </left>
      <right style="medium">
        <color auto="1"/>
      </right>
      <top style="dashed">
        <color theme="0" tint="-0.14996795556505021"/>
      </top>
      <bottom style="dashed">
        <color theme="0" tint="-0.14996795556505021"/>
      </bottom>
      <diagonal/>
    </border>
    <border>
      <left style="medium">
        <color auto="1"/>
      </left>
      <right/>
      <top/>
      <bottom style="thin">
        <color auto="1"/>
      </bottom>
      <diagonal/>
    </border>
    <border>
      <left/>
      <right style="medium">
        <color auto="1"/>
      </right>
      <top style="dashed">
        <color theme="0" tint="-0.14996795556505021"/>
      </top>
      <bottom style="dashed">
        <color theme="0" tint="-0.14996795556505021"/>
      </bottom>
      <diagonal/>
    </border>
    <border>
      <left style="medium">
        <color auto="1"/>
      </left>
      <right/>
      <top/>
      <bottom style="medium">
        <color auto="1"/>
      </bottom>
      <diagonal/>
    </border>
    <border>
      <left/>
      <right style="medium">
        <color auto="1"/>
      </right>
      <top/>
      <bottom style="medium">
        <color auto="1"/>
      </bottom>
      <diagonal/>
    </border>
    <border>
      <left style="medium">
        <color auto="1"/>
      </left>
      <right/>
      <top style="medium">
        <color auto="1"/>
      </top>
      <bottom/>
      <diagonal/>
    </border>
    <border>
      <left/>
      <right/>
      <top/>
      <bottom style="thin">
        <color indexed="64"/>
      </bottom>
      <diagonal/>
    </border>
    <border>
      <left style="medium">
        <color auto="1"/>
      </left>
      <right/>
      <top style="thin">
        <color auto="1"/>
      </top>
      <bottom style="dotted">
        <color theme="0" tint="-0.14996795556505021"/>
      </bottom>
      <diagonal/>
    </border>
    <border>
      <left/>
      <right/>
      <top style="thin">
        <color auto="1"/>
      </top>
      <bottom style="dotted">
        <color theme="0" tint="-0.14996795556505021"/>
      </bottom>
      <diagonal/>
    </border>
    <border>
      <left style="thin">
        <color auto="1"/>
      </left>
      <right style="thin">
        <color auto="1"/>
      </right>
      <top style="thin">
        <color auto="1"/>
      </top>
      <bottom style="dotted">
        <color theme="0" tint="-0.14996795556505021"/>
      </bottom>
      <diagonal/>
    </border>
    <border>
      <left style="medium">
        <color auto="1"/>
      </left>
      <right/>
      <top style="dotted">
        <color theme="0" tint="-0.14996795556505021"/>
      </top>
      <bottom style="dotted">
        <color theme="0" tint="-0.14996795556505021"/>
      </bottom>
      <diagonal/>
    </border>
    <border>
      <left/>
      <right/>
      <top style="dotted">
        <color theme="0" tint="-0.14996795556505021"/>
      </top>
      <bottom style="dotted">
        <color theme="0" tint="-0.14996795556505021"/>
      </bottom>
      <diagonal/>
    </border>
    <border>
      <left/>
      <right style="thin">
        <color auto="1"/>
      </right>
      <top style="dotted">
        <color theme="0" tint="-0.14996795556505021"/>
      </top>
      <bottom style="dotted">
        <color theme="0" tint="-0.14996795556505021"/>
      </bottom>
      <diagonal/>
    </border>
    <border>
      <left style="thin">
        <color auto="1"/>
      </left>
      <right style="thin">
        <color auto="1"/>
      </right>
      <top style="dotted">
        <color theme="0" tint="-0.14996795556505021"/>
      </top>
      <bottom style="dotted">
        <color theme="0" tint="-0.14996795556505021"/>
      </bottom>
      <diagonal/>
    </border>
    <border>
      <left/>
      <right style="medium">
        <color auto="1"/>
      </right>
      <top style="dotted">
        <color theme="0" tint="-0.14996795556505021"/>
      </top>
      <bottom style="dotted">
        <color theme="0" tint="-0.14996795556505021"/>
      </bottom>
      <diagonal/>
    </border>
    <border>
      <left style="thin">
        <color auto="1"/>
      </left>
      <right style="medium">
        <color auto="1"/>
      </right>
      <top/>
      <bottom style="medium">
        <color auto="1"/>
      </bottom>
      <diagonal/>
    </border>
    <border>
      <left style="thin">
        <color auto="1"/>
      </left>
      <right style="medium">
        <color auto="1"/>
      </right>
      <top style="thin">
        <color auto="1"/>
      </top>
      <bottom style="dotted">
        <color theme="0" tint="-0.14996795556505021"/>
      </bottom>
      <diagonal/>
    </border>
    <border>
      <left style="thin">
        <color auto="1"/>
      </left>
      <right style="medium">
        <color auto="1"/>
      </right>
      <top style="dotted">
        <color theme="0" tint="-0.14996795556505021"/>
      </top>
      <bottom style="dotted">
        <color theme="0" tint="-0.14996795556505021"/>
      </bottom>
      <diagonal/>
    </border>
    <border>
      <left/>
      <right style="medium">
        <color auto="1"/>
      </right>
      <top/>
      <bottom style="dashed">
        <color theme="0" tint="-0.14996795556505021"/>
      </bottom>
      <diagonal/>
    </border>
    <border>
      <left/>
      <right style="medium">
        <color auto="1"/>
      </right>
      <top style="dashed">
        <color theme="0" tint="-0.14996795556505021"/>
      </top>
      <bottom style="thin">
        <color auto="1"/>
      </bottom>
      <diagonal/>
    </border>
    <border>
      <left/>
      <right style="thin">
        <color auto="1"/>
      </right>
      <top style="medium">
        <color auto="1"/>
      </top>
      <bottom style="thin">
        <color auto="1"/>
      </bottom>
      <diagonal/>
    </border>
    <border>
      <left/>
      <right/>
      <top style="dashed">
        <color theme="0" tint="-0.14996795556505021"/>
      </top>
      <bottom/>
      <diagonal/>
    </border>
    <border>
      <left/>
      <right style="thin">
        <color auto="1"/>
      </right>
      <top style="dashed">
        <color theme="0" tint="-0.14996795556505021"/>
      </top>
      <bottom/>
      <diagonal/>
    </border>
    <border>
      <left style="medium">
        <color auto="1"/>
      </left>
      <right/>
      <top style="medium">
        <color auto="1"/>
      </top>
      <bottom style="thin">
        <color auto="1"/>
      </bottom>
      <diagonal/>
    </border>
    <border>
      <left style="medium">
        <color auto="1"/>
      </left>
      <right style="medium">
        <color auto="1"/>
      </right>
      <top style="medium">
        <color auto="1"/>
      </top>
      <bottom/>
      <diagonal/>
    </border>
    <border>
      <left style="medium">
        <color auto="1"/>
      </left>
      <right style="thin">
        <color auto="1"/>
      </right>
      <top/>
      <bottom style="medium">
        <color auto="1"/>
      </bottom>
      <diagonal/>
    </border>
    <border>
      <left/>
      <right style="thin">
        <color auto="1"/>
      </right>
      <top/>
      <bottom style="medium">
        <color auto="1"/>
      </bottom>
      <diagonal/>
    </border>
    <border>
      <left style="medium">
        <color auto="1"/>
      </left>
      <right style="thin">
        <color auto="1"/>
      </right>
      <top style="dashed">
        <color theme="0" tint="-0.14996795556505021"/>
      </top>
      <bottom/>
      <diagonal/>
    </border>
    <border>
      <left style="medium">
        <color auto="1"/>
      </left>
      <right style="thin">
        <color auto="1"/>
      </right>
      <top/>
      <bottom/>
      <diagonal/>
    </border>
    <border>
      <left style="thin">
        <color auto="1"/>
      </left>
      <right style="medium">
        <color auto="1"/>
      </right>
      <top/>
      <bottom/>
      <diagonal/>
    </border>
    <border>
      <left/>
      <right style="medium">
        <color auto="1"/>
      </right>
      <top style="dashed">
        <color theme="0" tint="-0.14996795556505021"/>
      </top>
      <bottom/>
      <diagonal/>
    </border>
  </borders>
  <cellStyleXfs count="24">
    <xf numFmtId="0" fontId="0" fillId="0" borderId="0"/>
    <xf numFmtId="43" fontId="12" fillId="0" borderId="0" applyFont="0" applyFill="0" applyBorder="0" applyAlignment="0" applyProtection="0"/>
    <xf numFmtId="44" fontId="12"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0" fontId="28" fillId="0" borderId="0"/>
    <xf numFmtId="0" fontId="28" fillId="0" borderId="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0" fontId="30" fillId="0" borderId="0"/>
    <xf numFmtId="0" fontId="28" fillId="0" borderId="0"/>
    <xf numFmtId="0" fontId="28" fillId="0" borderId="0"/>
    <xf numFmtId="0" fontId="27" fillId="0" borderId="0"/>
  </cellStyleXfs>
  <cellXfs count="326">
    <xf numFmtId="0" fontId="0" fillId="0" borderId="0" xfId="0"/>
    <xf numFmtId="3" fontId="16" fillId="0" borderId="6" xfId="0" applyNumberFormat="1" applyFont="1" applyBorder="1" applyAlignment="1">
      <alignment horizontal="center" vertical="top" wrapText="1"/>
    </xf>
    <xf numFmtId="3" fontId="16" fillId="0" borderId="7" xfId="0" applyNumberFormat="1" applyFont="1" applyBorder="1" applyAlignment="1">
      <alignment horizontal="center" vertical="top" wrapText="1"/>
    </xf>
    <xf numFmtId="164" fontId="16" fillId="0" borderId="8" xfId="1" applyNumberFormat="1" applyFont="1" applyBorder="1" applyAlignment="1">
      <alignment horizontal="center" vertical="top" wrapText="1"/>
    </xf>
    <xf numFmtId="0" fontId="17" fillId="0" borderId="0" xfId="0" applyFont="1"/>
    <xf numFmtId="0" fontId="16" fillId="0" borderId="0" xfId="0" applyFont="1"/>
    <xf numFmtId="0" fontId="14" fillId="0" borderId="0" xfId="0" applyFont="1" applyAlignment="1"/>
    <xf numFmtId="0" fontId="15" fillId="0" borderId="0" xfId="0" applyFont="1" applyAlignment="1"/>
    <xf numFmtId="0" fontId="13" fillId="0" borderId="0" xfId="0" applyFont="1" applyAlignment="1"/>
    <xf numFmtId="0" fontId="11" fillId="0" borderId="0" xfId="0" applyFont="1"/>
    <xf numFmtId="0" fontId="11" fillId="0" borderId="0" xfId="0" applyFont="1" applyAlignment="1"/>
    <xf numFmtId="0" fontId="11" fillId="0" borderId="1" xfId="0" applyFont="1" applyBorder="1" applyAlignment="1">
      <alignment horizontal="center" vertical="top" wrapText="1"/>
    </xf>
    <xf numFmtId="0" fontId="11" fillId="0" borderId="14" xfId="0" applyFont="1" applyBorder="1" applyAlignment="1">
      <alignment horizontal="center" vertical="top" wrapText="1"/>
    </xf>
    <xf numFmtId="0" fontId="16" fillId="0" borderId="16" xfId="0" applyFont="1" applyBorder="1" applyAlignment="1">
      <alignment horizontal="right"/>
    </xf>
    <xf numFmtId="0" fontId="11" fillId="0" borderId="18" xfId="0" applyFont="1" applyBorder="1"/>
    <xf numFmtId="0" fontId="11" fillId="0" borderId="19" xfId="0" applyFont="1" applyBorder="1"/>
    <xf numFmtId="0" fontId="11" fillId="0" borderId="6" xfId="0" applyFont="1" applyBorder="1" applyAlignment="1">
      <alignment horizontal="left" indent="3"/>
    </xf>
    <xf numFmtId="0" fontId="10" fillId="0" borderId="1" xfId="0" applyFont="1" applyBorder="1" applyAlignment="1">
      <alignment horizontal="center" vertical="top" wrapText="1"/>
    </xf>
    <xf numFmtId="0" fontId="10" fillId="0" borderId="0" xfId="0" applyFont="1"/>
    <xf numFmtId="0" fontId="10" fillId="0" borderId="0" xfId="0" applyFont="1" applyAlignment="1">
      <alignment vertical="top" wrapText="1"/>
    </xf>
    <xf numFmtId="0" fontId="10" fillId="0" borderId="14" xfId="0" applyFont="1" applyBorder="1" applyAlignment="1">
      <alignment horizontal="center" vertical="top" wrapText="1"/>
    </xf>
    <xf numFmtId="3" fontId="11" fillId="0" borderId="21" xfId="0" applyNumberFormat="1" applyFont="1" applyBorder="1"/>
    <xf numFmtId="3" fontId="10" fillId="0" borderId="21" xfId="0" applyNumberFormat="1" applyFont="1" applyBorder="1"/>
    <xf numFmtId="3" fontId="10" fillId="0" borderId="22" xfId="0" applyNumberFormat="1" applyFont="1" applyBorder="1"/>
    <xf numFmtId="3" fontId="16" fillId="0" borderId="37" xfId="0" applyNumberFormat="1" applyFont="1" applyBorder="1"/>
    <xf numFmtId="3" fontId="16" fillId="0" borderId="38" xfId="0" applyNumberFormat="1" applyFont="1" applyBorder="1"/>
    <xf numFmtId="0" fontId="16" fillId="0" borderId="44" xfId="0" applyFont="1" applyBorder="1" applyAlignment="1">
      <alignment vertical="top"/>
    </xf>
    <xf numFmtId="0" fontId="11" fillId="0" borderId="45" xfId="0" applyFont="1" applyBorder="1" applyAlignment="1">
      <alignment vertical="top"/>
    </xf>
    <xf numFmtId="0" fontId="11" fillId="0" borderId="46" xfId="0" applyFont="1" applyBorder="1"/>
    <xf numFmtId="0" fontId="11" fillId="0" borderId="47" xfId="0" applyFont="1" applyBorder="1"/>
    <xf numFmtId="0" fontId="16" fillId="0" borderId="30" xfId="0" applyFont="1" applyBorder="1" applyAlignment="1">
      <alignment horizontal="center"/>
    </xf>
    <xf numFmtId="3" fontId="16" fillId="0" borderId="7" xfId="0" applyNumberFormat="1" applyFont="1" applyBorder="1"/>
    <xf numFmtId="0" fontId="16" fillId="0" borderId="28" xfId="0" applyFont="1" applyBorder="1" applyAlignment="1">
      <alignment vertical="top" wrapText="1"/>
    </xf>
    <xf numFmtId="0" fontId="10" fillId="0" borderId="29" xfId="0" applyFont="1" applyBorder="1" applyAlignment="1">
      <alignment vertical="top"/>
    </xf>
    <xf numFmtId="0" fontId="16" fillId="0" borderId="36" xfId="0" applyFont="1" applyBorder="1" applyAlignment="1">
      <alignment horizontal="right" vertical="top"/>
    </xf>
    <xf numFmtId="0" fontId="20" fillId="0" borderId="33" xfId="0" applyFont="1" applyBorder="1" applyAlignment="1">
      <alignment vertical="center" wrapText="1"/>
    </xf>
    <xf numFmtId="0" fontId="23" fillId="0" borderId="0" xfId="0" applyFont="1" applyAlignment="1"/>
    <xf numFmtId="0" fontId="21" fillId="0" borderId="0" xfId="0" applyFont="1"/>
    <xf numFmtId="0" fontId="20" fillId="0" borderId="49" xfId="0" applyFont="1" applyBorder="1" applyAlignment="1">
      <alignment vertical="top"/>
    </xf>
    <xf numFmtId="0" fontId="21" fillId="0" borderId="45" xfId="0" applyFont="1" applyBorder="1" applyAlignment="1">
      <alignment vertical="top"/>
    </xf>
    <xf numFmtId="0" fontId="21" fillId="0" borderId="46" xfId="0" applyFont="1" applyBorder="1"/>
    <xf numFmtId="0" fontId="20" fillId="0" borderId="44" xfId="0" applyFont="1" applyBorder="1" applyAlignment="1">
      <alignment vertical="top"/>
    </xf>
    <xf numFmtId="0" fontId="23" fillId="0" borderId="0" xfId="0" applyFont="1"/>
    <xf numFmtId="0" fontId="20" fillId="0" borderId="5" xfId="0" applyFont="1" applyBorder="1" applyAlignment="1">
      <alignment horizontal="center" vertical="center" wrapText="1"/>
    </xf>
    <xf numFmtId="0" fontId="20" fillId="0" borderId="4" xfId="0" applyFont="1" applyBorder="1" applyAlignment="1">
      <alignment horizontal="center" vertical="center" wrapText="1"/>
    </xf>
    <xf numFmtId="0" fontId="21" fillId="0" borderId="18" xfId="0" applyFont="1" applyBorder="1"/>
    <xf numFmtId="3" fontId="21" fillId="0" borderId="21" xfId="0" applyNumberFormat="1" applyFont="1" applyBorder="1"/>
    <xf numFmtId="3" fontId="20" fillId="0" borderId="37" xfId="0" applyNumberFormat="1" applyFont="1" applyBorder="1"/>
    <xf numFmtId="3" fontId="21" fillId="0" borderId="18" xfId="0" applyNumberFormat="1" applyFont="1" applyBorder="1"/>
    <xf numFmtId="0" fontId="21" fillId="0" borderId="44" xfId="0" applyFont="1" applyBorder="1" applyAlignment="1">
      <alignment vertical="top"/>
    </xf>
    <xf numFmtId="3" fontId="20" fillId="0" borderId="21" xfId="0" applyNumberFormat="1" applyFont="1" applyBorder="1"/>
    <xf numFmtId="3" fontId="20" fillId="0" borderId="52" xfId="0" applyNumberFormat="1" applyFont="1" applyBorder="1"/>
    <xf numFmtId="0" fontId="21" fillId="0" borderId="49" xfId="0" applyFont="1" applyBorder="1" applyAlignment="1">
      <alignment vertical="top"/>
    </xf>
    <xf numFmtId="0" fontId="21" fillId="0" borderId="48" xfId="0" applyFont="1" applyBorder="1" applyAlignment="1">
      <alignment vertical="top"/>
    </xf>
    <xf numFmtId="3" fontId="20" fillId="0" borderId="56" xfId="0" applyNumberFormat="1" applyFont="1" applyBorder="1"/>
    <xf numFmtId="0" fontId="20" fillId="0" borderId="3" xfId="0" applyFont="1" applyBorder="1" applyAlignment="1">
      <alignment horizontal="center" vertical="center" wrapText="1"/>
    </xf>
    <xf numFmtId="0" fontId="21" fillId="0" borderId="19" xfId="0" applyFont="1" applyBorder="1"/>
    <xf numFmtId="3" fontId="21" fillId="0" borderId="22" xfId="0" applyNumberFormat="1" applyFont="1" applyBorder="1"/>
    <xf numFmtId="3" fontId="20" fillId="0" borderId="38" xfId="0" applyNumberFormat="1" applyFont="1" applyBorder="1"/>
    <xf numFmtId="3" fontId="21" fillId="0" borderId="19" xfId="0" applyNumberFormat="1" applyFont="1" applyBorder="1"/>
    <xf numFmtId="3" fontId="20" fillId="0" borderId="57" xfId="0" applyNumberFormat="1" applyFont="1" applyBorder="1"/>
    <xf numFmtId="3" fontId="20" fillId="0" borderId="58" xfId="0" applyNumberFormat="1" applyFont="1" applyBorder="1"/>
    <xf numFmtId="0" fontId="13" fillId="0" borderId="33" xfId="0" applyFont="1" applyBorder="1" applyAlignment="1"/>
    <xf numFmtId="0" fontId="17" fillId="0" borderId="0" xfId="0" applyFont="1" applyAlignment="1"/>
    <xf numFmtId="0" fontId="9" fillId="0" borderId="1" xfId="0" applyFont="1" applyBorder="1" applyAlignment="1">
      <alignment horizontal="center" vertical="top" wrapText="1"/>
    </xf>
    <xf numFmtId="0" fontId="9" fillId="0" borderId="14" xfId="0" applyFont="1" applyBorder="1" applyAlignment="1">
      <alignment horizontal="center" vertical="top" wrapText="1"/>
    </xf>
    <xf numFmtId="0" fontId="11" fillId="0" borderId="45" xfId="0" applyFont="1" applyBorder="1"/>
    <xf numFmtId="0" fontId="11" fillId="0" borderId="49" xfId="0" applyFont="1" applyBorder="1" applyAlignment="1">
      <alignment horizontal="left" indent="1"/>
    </xf>
    <xf numFmtId="0" fontId="11" fillId="0" borderId="45" xfId="0" applyFont="1" applyBorder="1" applyAlignment="1">
      <alignment horizontal="left" indent="1"/>
    </xf>
    <xf numFmtId="0" fontId="16" fillId="0" borderId="9" xfId="0" applyFont="1" applyBorder="1" applyAlignment="1">
      <alignment horizontal="center"/>
    </xf>
    <xf numFmtId="0" fontId="9" fillId="0" borderId="17" xfId="0" applyFont="1" applyBorder="1" applyAlignment="1">
      <alignment horizontal="left" indent="2"/>
    </xf>
    <xf numFmtId="0" fontId="9" fillId="0" borderId="20" xfId="0" applyFont="1" applyBorder="1" applyAlignment="1">
      <alignment horizontal="left" indent="2"/>
    </xf>
    <xf numFmtId="0" fontId="25" fillId="0" borderId="20" xfId="0" applyFont="1" applyBorder="1" applyAlignment="1">
      <alignment horizontal="left" indent="8"/>
    </xf>
    <xf numFmtId="0" fontId="16" fillId="0" borderId="20" xfId="0" applyFont="1" applyBorder="1"/>
    <xf numFmtId="0" fontId="16" fillId="0" borderId="20" xfId="0" applyFont="1" applyBorder="1" applyAlignment="1">
      <alignment horizontal="center"/>
    </xf>
    <xf numFmtId="0" fontId="16" fillId="0" borderId="64" xfId="0" applyFont="1" applyBorder="1" applyAlignment="1">
      <alignment horizontal="center"/>
    </xf>
    <xf numFmtId="0" fontId="16" fillId="0" borderId="0" xfId="0" applyFont="1" applyBorder="1"/>
    <xf numFmtId="0" fontId="16" fillId="0" borderId="0" xfId="0" applyFont="1" applyBorder="1" applyAlignment="1">
      <alignment horizontal="right" indent="1"/>
    </xf>
    <xf numFmtId="0" fontId="11" fillId="0" borderId="0" xfId="0" applyFont="1" applyBorder="1"/>
    <xf numFmtId="0" fontId="9" fillId="0" borderId="18" xfId="0" applyFont="1" applyBorder="1" applyAlignment="1">
      <alignment horizontal="left" indent="1"/>
    </xf>
    <xf numFmtId="0" fontId="9" fillId="0" borderId="52" xfId="0" applyFont="1" applyBorder="1" applyAlignment="1">
      <alignment horizontal="left" indent="1"/>
    </xf>
    <xf numFmtId="0" fontId="9" fillId="0" borderId="37" xfId="0" applyFont="1" applyBorder="1" applyAlignment="1">
      <alignment horizontal="left" indent="1"/>
    </xf>
    <xf numFmtId="0" fontId="16" fillId="0" borderId="1" xfId="0" applyFont="1" applyBorder="1" applyAlignment="1">
      <alignment horizontal="right" indent="1"/>
    </xf>
    <xf numFmtId="0" fontId="16" fillId="0" borderId="69" xfId="0" applyFont="1" applyBorder="1"/>
    <xf numFmtId="3" fontId="16" fillId="0" borderId="20" xfId="0" applyNumberFormat="1" applyFont="1" applyBorder="1"/>
    <xf numFmtId="3" fontId="16" fillId="0" borderId="21" xfId="0" applyNumberFormat="1" applyFont="1" applyBorder="1"/>
    <xf numFmtId="0" fontId="16" fillId="0" borderId="70" xfId="0" applyFont="1" applyBorder="1" applyAlignment="1">
      <alignment horizontal="left" indent="1"/>
    </xf>
    <xf numFmtId="3" fontId="16" fillId="0" borderId="22" xfId="0" applyNumberFormat="1" applyFont="1" applyBorder="1"/>
    <xf numFmtId="0" fontId="16" fillId="0" borderId="70" xfId="0" applyFont="1" applyBorder="1"/>
    <xf numFmtId="0" fontId="16" fillId="0" borderId="70" xfId="0" applyFont="1" applyBorder="1" applyAlignment="1">
      <alignment horizontal="left" indent="3"/>
    </xf>
    <xf numFmtId="0" fontId="16" fillId="0" borderId="68" xfId="0" applyFont="1" applyBorder="1" applyAlignment="1">
      <alignment horizontal="left"/>
    </xf>
    <xf numFmtId="3" fontId="16" fillId="0" borderId="45" xfId="0" applyNumberFormat="1" applyFont="1" applyBorder="1"/>
    <xf numFmtId="3" fontId="16" fillId="0" borderId="72" xfId="0" applyNumberFormat="1" applyFont="1" applyBorder="1"/>
    <xf numFmtId="0" fontId="16" fillId="0" borderId="70" xfId="0" applyFont="1" applyBorder="1" applyAlignment="1">
      <alignment horizontal="left"/>
    </xf>
    <xf numFmtId="0" fontId="16" fillId="0" borderId="69" xfId="0" applyFont="1" applyBorder="1" applyAlignment="1">
      <alignment horizontal="left" indent="1"/>
    </xf>
    <xf numFmtId="0" fontId="8" fillId="0" borderId="80" xfId="0" applyFont="1" applyBorder="1" applyAlignment="1">
      <alignment horizontal="left"/>
    </xf>
    <xf numFmtId="165" fontId="8" fillId="0" borderId="81" xfId="2" applyNumberFormat="1" applyFont="1" applyBorder="1" applyAlignment="1">
      <alignment horizontal="left"/>
    </xf>
    <xf numFmtId="165" fontId="8" fillId="0" borderId="81" xfId="2" applyNumberFormat="1" applyFont="1" applyBorder="1" applyAlignment="1">
      <alignment horizontal="center"/>
    </xf>
    <xf numFmtId="164" fontId="8" fillId="0" borderId="82" xfId="1" applyNumberFormat="1" applyFont="1" applyBorder="1" applyAlignment="1">
      <alignment horizontal="left"/>
    </xf>
    <xf numFmtId="165" fontId="10" fillId="0" borderId="81" xfId="2" applyNumberFormat="1" applyFont="1" applyBorder="1" applyAlignment="1">
      <alignment horizontal="left"/>
    </xf>
    <xf numFmtId="165" fontId="10" fillId="0" borderId="81" xfId="2" applyNumberFormat="1" applyFont="1" applyBorder="1" applyAlignment="1">
      <alignment horizontal="center"/>
    </xf>
    <xf numFmtId="164" fontId="10" fillId="0" borderId="82" xfId="1" applyNumberFormat="1" applyFont="1" applyBorder="1" applyAlignment="1">
      <alignment horizontal="left"/>
    </xf>
    <xf numFmtId="0" fontId="8" fillId="0" borderId="1" xfId="0" applyFont="1" applyBorder="1" applyAlignment="1">
      <alignment horizontal="center" vertical="top" wrapText="1"/>
    </xf>
    <xf numFmtId="0" fontId="8" fillId="0" borderId="6" xfId="0" applyFont="1" applyBorder="1" applyAlignment="1">
      <alignment horizontal="left" indent="3"/>
    </xf>
    <xf numFmtId="0" fontId="7" fillId="0" borderId="1" xfId="0" applyFont="1" applyBorder="1" applyAlignment="1">
      <alignment horizontal="center" vertical="top" wrapText="1"/>
    </xf>
    <xf numFmtId="0" fontId="7" fillId="0" borderId="6" xfId="0" applyFont="1" applyBorder="1" applyAlignment="1">
      <alignment horizontal="left" indent="3"/>
    </xf>
    <xf numFmtId="0" fontId="7" fillId="0" borderId="80" xfId="0" applyFont="1" applyBorder="1" applyAlignment="1">
      <alignment horizontal="left"/>
    </xf>
    <xf numFmtId="0" fontId="7" fillId="0" borderId="53" xfId="0" applyFont="1" applyBorder="1"/>
    <xf numFmtId="0" fontId="7" fillId="0" borderId="20" xfId="0" applyFont="1" applyBorder="1" applyAlignment="1">
      <alignment horizontal="left" indent="2"/>
    </xf>
    <xf numFmtId="0" fontId="16" fillId="0" borderId="4" xfId="0" applyFont="1" applyBorder="1" applyAlignment="1">
      <alignment horizontal="center" vertical="center" wrapText="1"/>
    </xf>
    <xf numFmtId="0" fontId="6" fillId="0" borderId="20" xfId="0" applyFont="1" applyBorder="1" applyAlignment="1">
      <alignment horizontal="left" indent="2"/>
    </xf>
    <xf numFmtId="3" fontId="16" fillId="0" borderId="49" xfId="0" applyNumberFormat="1" applyFont="1" applyBorder="1"/>
    <xf numFmtId="3" fontId="16" fillId="0" borderId="52" xfId="0" applyNumberFormat="1" applyFont="1" applyBorder="1"/>
    <xf numFmtId="3" fontId="16" fillId="0" borderId="88" xfId="0" applyNumberFormat="1" applyFont="1" applyBorder="1"/>
    <xf numFmtId="3" fontId="16" fillId="0" borderId="46" xfId="0" applyNumberFormat="1" applyFont="1" applyBorder="1"/>
    <xf numFmtId="3" fontId="16" fillId="0" borderId="65" xfId="0" applyNumberFormat="1" applyFont="1" applyBorder="1"/>
    <xf numFmtId="3" fontId="16" fillId="0" borderId="57" xfId="0" applyNumberFormat="1" applyFont="1" applyBorder="1"/>
    <xf numFmtId="3" fontId="16" fillId="0" borderId="35" xfId="0" applyNumberFormat="1" applyFont="1" applyBorder="1"/>
    <xf numFmtId="0" fontId="5" fillId="0" borderId="1" xfId="0" applyFont="1" applyBorder="1" applyAlignment="1">
      <alignment horizontal="center" vertical="top" wrapText="1"/>
    </xf>
    <xf numFmtId="3" fontId="11" fillId="0" borderId="18" xfId="0" applyNumberFormat="1" applyFont="1" applyBorder="1"/>
    <xf numFmtId="3" fontId="11" fillId="0" borderId="19" xfId="0" applyNumberFormat="1" applyFont="1" applyBorder="1"/>
    <xf numFmtId="3" fontId="11" fillId="0" borderId="22" xfId="0" applyNumberFormat="1" applyFont="1" applyBorder="1"/>
    <xf numFmtId="3" fontId="16" fillId="0" borderId="1" xfId="0" applyNumberFormat="1" applyFont="1" applyBorder="1"/>
    <xf numFmtId="3" fontId="16" fillId="0" borderId="14" xfId="0" applyNumberFormat="1" applyFont="1" applyBorder="1"/>
    <xf numFmtId="3" fontId="11" fillId="0" borderId="52" xfId="0" applyNumberFormat="1" applyFont="1" applyBorder="1"/>
    <xf numFmtId="3" fontId="11" fillId="0" borderId="57" xfId="0" applyNumberFormat="1" applyFont="1" applyBorder="1"/>
    <xf numFmtId="3" fontId="11" fillId="0" borderId="23" xfId="0" applyNumberFormat="1" applyFont="1" applyBorder="1"/>
    <xf numFmtId="3" fontId="11" fillId="0" borderId="24" xfId="0" applyNumberFormat="1" applyFont="1" applyBorder="1"/>
    <xf numFmtId="3" fontId="11" fillId="0" borderId="7" xfId="0" applyNumberFormat="1" applyFont="1" applyBorder="1"/>
    <xf numFmtId="3" fontId="11" fillId="0" borderId="8" xfId="0" applyNumberFormat="1" applyFont="1" applyBorder="1"/>
    <xf numFmtId="3" fontId="11" fillId="0" borderId="37" xfId="0" applyNumberFormat="1" applyFont="1" applyBorder="1"/>
    <xf numFmtId="3" fontId="11" fillId="0" borderId="38" xfId="0" applyNumberFormat="1" applyFont="1" applyBorder="1"/>
    <xf numFmtId="3" fontId="10" fillId="0" borderId="18" xfId="0" applyNumberFormat="1" applyFont="1" applyBorder="1"/>
    <xf numFmtId="3" fontId="10" fillId="0" borderId="37" xfId="0" applyNumberFormat="1" applyFont="1" applyBorder="1"/>
    <xf numFmtId="3" fontId="16" fillId="0" borderId="8" xfId="0" applyNumberFormat="1" applyFont="1" applyBorder="1"/>
    <xf numFmtId="3" fontId="10" fillId="0" borderId="52" xfId="0" applyNumberFormat="1" applyFont="1" applyBorder="1"/>
    <xf numFmtId="3" fontId="11" fillId="0" borderId="79" xfId="0" applyNumberFormat="1" applyFont="1" applyBorder="1"/>
    <xf numFmtId="3" fontId="11" fillId="0" borderId="83" xfId="0" applyNumberFormat="1" applyFont="1" applyBorder="1"/>
    <xf numFmtId="3" fontId="11" fillId="0" borderId="84" xfId="0" applyNumberFormat="1" applyFont="1" applyBorder="1"/>
    <xf numFmtId="3" fontId="16" fillId="0" borderId="79" xfId="2" applyNumberFormat="1" applyFont="1" applyBorder="1"/>
    <xf numFmtId="3" fontId="11" fillId="0" borderId="86" xfId="0" applyNumberFormat="1" applyFont="1" applyBorder="1"/>
    <xf numFmtId="3" fontId="16" fillId="0" borderId="83" xfId="2" applyNumberFormat="1" applyFont="1" applyBorder="1"/>
    <xf numFmtId="3" fontId="11" fillId="0" borderId="87" xfId="0" applyNumberFormat="1" applyFont="1" applyBorder="1"/>
    <xf numFmtId="3" fontId="11" fillId="0" borderId="63" xfId="0" applyNumberFormat="1" applyFont="1" applyBorder="1"/>
    <xf numFmtId="3" fontId="16" fillId="0" borderId="63" xfId="0" applyNumberFormat="1" applyFont="1" applyBorder="1"/>
    <xf numFmtId="3" fontId="11" fillId="0" borderId="85" xfId="0" applyNumberFormat="1" applyFont="1" applyBorder="1"/>
    <xf numFmtId="3" fontId="25" fillId="0" borderId="21" xfId="0" applyNumberFormat="1" applyFont="1" applyBorder="1"/>
    <xf numFmtId="3" fontId="25" fillId="0" borderId="22" xfId="0" applyNumberFormat="1" applyFont="1" applyBorder="1"/>
    <xf numFmtId="3" fontId="16" fillId="0" borderId="56" xfId="0" applyNumberFormat="1" applyFont="1" applyBorder="1"/>
    <xf numFmtId="3" fontId="16" fillId="0" borderId="58" xfId="0" applyNumberFormat="1" applyFont="1" applyBorder="1"/>
    <xf numFmtId="0" fontId="4" fillId="0" borderId="20" xfId="0" applyFont="1" applyBorder="1" applyAlignment="1">
      <alignment horizontal="left" indent="2"/>
    </xf>
    <xf numFmtId="0" fontId="4" fillId="0" borderId="0" xfId="0" applyFont="1"/>
    <xf numFmtId="0" fontId="21" fillId="0" borderId="31" xfId="0" applyFont="1" applyBorder="1" applyAlignment="1">
      <alignment vertical="top"/>
    </xf>
    <xf numFmtId="3" fontId="21" fillId="0" borderId="52" xfId="0" applyNumberFormat="1" applyFont="1" applyBorder="1"/>
    <xf numFmtId="3" fontId="21" fillId="0" borderId="57" xfId="0" applyNumberFormat="1" applyFont="1" applyBorder="1"/>
    <xf numFmtId="3" fontId="4" fillId="0" borderId="0" xfId="0" applyNumberFormat="1" applyFont="1"/>
    <xf numFmtId="164" fontId="4" fillId="0" borderId="0" xfId="1" applyNumberFormat="1" applyFont="1"/>
    <xf numFmtId="0" fontId="4" fillId="0" borderId="70" xfId="0" applyFont="1" applyBorder="1" applyAlignment="1">
      <alignment horizontal="left" indent="1"/>
    </xf>
    <xf numFmtId="3" fontId="4" fillId="0" borderId="89" xfId="0" applyNumberFormat="1" applyFont="1" applyBorder="1"/>
    <xf numFmtId="3" fontId="4" fillId="0" borderId="22" xfId="0" applyNumberFormat="1" applyFont="1" applyBorder="1"/>
    <xf numFmtId="0" fontId="4" fillId="0" borderId="70" xfId="0" applyFont="1" applyBorder="1" applyAlignment="1">
      <alignment horizontal="left" indent="6"/>
    </xf>
    <xf numFmtId="3" fontId="4" fillId="0" borderId="20" xfId="0" applyNumberFormat="1" applyFont="1" applyBorder="1"/>
    <xf numFmtId="3" fontId="4" fillId="0" borderId="21" xfId="0" applyNumberFormat="1" applyFont="1" applyBorder="1"/>
    <xf numFmtId="0" fontId="4" fillId="0" borderId="70" xfId="0" applyFont="1" applyBorder="1" applyAlignment="1">
      <alignment horizontal="left" indent="3"/>
    </xf>
    <xf numFmtId="0" fontId="4" fillId="0" borderId="70" xfId="0" applyFont="1" applyBorder="1" applyAlignment="1">
      <alignment horizontal="left" indent="4"/>
    </xf>
    <xf numFmtId="0" fontId="4" fillId="0" borderId="25" xfId="0" applyFont="1" applyBorder="1" applyAlignment="1">
      <alignment horizontal="left"/>
    </xf>
    <xf numFmtId="3" fontId="4" fillId="0" borderId="73" xfId="0" applyNumberFormat="1" applyFont="1" applyBorder="1"/>
    <xf numFmtId="3" fontId="4" fillId="0" borderId="63" xfId="0" applyNumberFormat="1" applyFont="1" applyBorder="1"/>
    <xf numFmtId="3" fontId="4" fillId="0" borderId="74" xfId="0" applyNumberFormat="1" applyFont="1" applyBorder="1"/>
    <xf numFmtId="0" fontId="29" fillId="0" borderId="0" xfId="0" applyFont="1" applyAlignment="1">
      <alignment vertical="center"/>
    </xf>
    <xf numFmtId="0" fontId="2" fillId="0" borderId="0" xfId="0" applyFont="1"/>
    <xf numFmtId="0" fontId="2" fillId="0" borderId="0" xfId="0" applyFont="1" applyAlignment="1">
      <alignment horizontal="left"/>
    </xf>
    <xf numFmtId="0" fontId="1" fillId="0" borderId="0" xfId="0" applyFont="1" applyAlignment="1"/>
    <xf numFmtId="0" fontId="4" fillId="0" borderId="0" xfId="0" applyFont="1" applyAlignment="1"/>
    <xf numFmtId="0" fontId="16" fillId="0" borderId="4" xfId="0" applyFont="1" applyBorder="1" applyAlignment="1">
      <alignment horizontal="center" vertical="center" wrapText="1"/>
    </xf>
    <xf numFmtId="0" fontId="31" fillId="0" borderId="0" xfId="20" applyFont="1"/>
    <xf numFmtId="0" fontId="30" fillId="0" borderId="0" xfId="20"/>
    <xf numFmtId="0" fontId="32" fillId="0" borderId="0" xfId="20" applyFont="1"/>
    <xf numFmtId="0" fontId="33" fillId="0" borderId="0" xfId="20" applyFont="1"/>
    <xf numFmtId="0" fontId="28" fillId="0" borderId="0" xfId="20" applyFont="1" applyFill="1" applyAlignment="1"/>
    <xf numFmtId="0" fontId="37" fillId="2" borderId="0" xfId="20" applyFont="1" applyFill="1" applyProtection="1">
      <protection hidden="1"/>
    </xf>
    <xf numFmtId="3" fontId="16" fillId="0" borderId="93" xfId="0" applyNumberFormat="1" applyFont="1" applyBorder="1"/>
    <xf numFmtId="3" fontId="16" fillId="0" borderId="4" xfId="0" applyNumberFormat="1" applyFont="1" applyBorder="1"/>
    <xf numFmtId="3" fontId="16" fillId="0" borderId="59" xfId="0" applyNumberFormat="1" applyFont="1" applyBorder="1"/>
    <xf numFmtId="0" fontId="16" fillId="0" borderId="94" xfId="0" applyFont="1" applyBorder="1"/>
    <xf numFmtId="3" fontId="4" fillId="0" borderId="35" xfId="0" applyNumberFormat="1" applyFont="1" applyBorder="1"/>
    <xf numFmtId="3" fontId="4" fillId="0" borderId="37" xfId="0" applyNumberFormat="1" applyFont="1" applyBorder="1"/>
    <xf numFmtId="3" fontId="4" fillId="0" borderId="38" xfId="0" applyNumberFormat="1" applyFont="1" applyBorder="1"/>
    <xf numFmtId="3" fontId="16" fillId="0" borderId="17" xfId="0" applyNumberFormat="1" applyFont="1" applyBorder="1"/>
    <xf numFmtId="3" fontId="16" fillId="0" borderId="28" xfId="0" applyNumberFormat="1" applyFont="1" applyBorder="1"/>
    <xf numFmtId="3" fontId="16" fillId="0" borderId="71" xfId="0" applyNumberFormat="1" applyFont="1" applyBorder="1"/>
    <xf numFmtId="3" fontId="16" fillId="0" borderId="2" xfId="0" applyNumberFormat="1" applyFont="1" applyBorder="1"/>
    <xf numFmtId="3" fontId="16" fillId="0" borderId="67" xfId="0" applyNumberFormat="1" applyFont="1" applyBorder="1"/>
    <xf numFmtId="0" fontId="16" fillId="0" borderId="10" xfId="0" applyFont="1" applyBorder="1" applyAlignment="1">
      <alignment horizontal="right"/>
    </xf>
    <xf numFmtId="3" fontId="16" fillId="0" borderId="11" xfId="0" applyNumberFormat="1" applyFont="1" applyBorder="1"/>
    <xf numFmtId="0" fontId="4" fillId="0" borderId="6" xfId="0" applyFont="1" applyBorder="1" applyAlignment="1">
      <alignment horizontal="left" indent="3"/>
    </xf>
    <xf numFmtId="0" fontId="16" fillId="0" borderId="95" xfId="0" applyFont="1" applyBorder="1" applyAlignment="1">
      <alignment horizontal="right"/>
    </xf>
    <xf numFmtId="0" fontId="16" fillId="0" borderId="96" xfId="0" applyFont="1" applyBorder="1" applyAlignment="1">
      <alignment horizontal="right"/>
    </xf>
    <xf numFmtId="3" fontId="10" fillId="0" borderId="7" xfId="0" applyNumberFormat="1" applyFont="1" applyBorder="1"/>
    <xf numFmtId="0" fontId="4" fillId="0" borderId="30" xfId="0" applyFont="1" applyBorder="1" applyAlignment="1">
      <alignment horizontal="center"/>
    </xf>
    <xf numFmtId="3" fontId="10" fillId="0" borderId="8" xfId="0" applyNumberFormat="1" applyFont="1" applyBorder="1"/>
    <xf numFmtId="3" fontId="16" fillId="0" borderId="85" xfId="0" applyNumberFormat="1" applyFont="1" applyBorder="1"/>
    <xf numFmtId="0" fontId="17" fillId="0" borderId="33" xfId="0" applyFont="1" applyBorder="1" applyAlignment="1"/>
    <xf numFmtId="0" fontId="11" fillId="0" borderId="33" xfId="0" applyFont="1" applyBorder="1"/>
    <xf numFmtId="0" fontId="4" fillId="0" borderId="17" xfId="0" applyFont="1" applyBorder="1" applyAlignment="1">
      <alignment horizontal="left" indent="3"/>
    </xf>
    <xf numFmtId="0" fontId="4" fillId="0" borderId="20" xfId="0" applyFont="1" applyBorder="1" applyAlignment="1">
      <alignment horizontal="left" indent="3"/>
    </xf>
    <xf numFmtId="0" fontId="4" fillId="0" borderId="35" xfId="0" applyFont="1" applyBorder="1" applyAlignment="1">
      <alignment horizontal="left" indent="3"/>
    </xf>
    <xf numFmtId="0" fontId="1" fillId="0" borderId="0" xfId="0" applyFont="1" applyFill="1" applyAlignment="1">
      <alignment horizontal="left"/>
    </xf>
    <xf numFmtId="0" fontId="1" fillId="0" borderId="0" xfId="0" applyFont="1" applyFill="1" applyAlignment="1">
      <alignment horizontal="left" wrapText="1"/>
    </xf>
    <xf numFmtId="3" fontId="11" fillId="0" borderId="18" xfId="0" applyNumberFormat="1" applyFont="1" applyFill="1" applyBorder="1"/>
    <xf numFmtId="3" fontId="11" fillId="0" borderId="21" xfId="0" applyNumberFormat="1" applyFont="1" applyFill="1" applyBorder="1"/>
    <xf numFmtId="3" fontId="11" fillId="0" borderId="37" xfId="0" applyNumberFormat="1" applyFont="1" applyFill="1" applyBorder="1"/>
    <xf numFmtId="3" fontId="16" fillId="0" borderId="1" xfId="0" applyNumberFormat="1" applyFont="1" applyFill="1" applyBorder="1"/>
    <xf numFmtId="0" fontId="11" fillId="0" borderId="0" xfId="0" applyFont="1" applyFill="1"/>
    <xf numFmtId="0" fontId="11" fillId="0" borderId="1" xfId="0" applyFont="1" applyFill="1" applyBorder="1" applyAlignment="1">
      <alignment horizontal="center" vertical="top" wrapText="1"/>
    </xf>
    <xf numFmtId="0" fontId="10" fillId="0" borderId="1" xfId="0" applyFont="1" applyFill="1" applyBorder="1" applyAlignment="1">
      <alignment horizontal="center" vertical="top" wrapText="1"/>
    </xf>
    <xf numFmtId="0" fontId="4" fillId="0" borderId="45" xfId="0" applyFont="1" applyBorder="1"/>
    <xf numFmtId="0" fontId="36" fillId="0" borderId="0" xfId="20" applyFont="1" applyFill="1" applyBorder="1" applyAlignment="1">
      <alignment horizontal="left" vertical="top" wrapText="1"/>
    </xf>
    <xf numFmtId="0" fontId="30" fillId="0" borderId="0" xfId="20" applyAlignment="1"/>
    <xf numFmtId="3" fontId="38" fillId="0" borderId="49" xfId="0" applyNumberFormat="1" applyFont="1" applyBorder="1"/>
    <xf numFmtId="3" fontId="38" fillId="0" borderId="52" xfId="0" applyNumberFormat="1" applyFont="1" applyBorder="1"/>
    <xf numFmtId="3" fontId="38" fillId="0" borderId="88" xfId="0" applyNumberFormat="1" applyFont="1" applyBorder="1"/>
    <xf numFmtId="3" fontId="4" fillId="0" borderId="97" xfId="0" applyNumberFormat="1" applyFont="1" applyBorder="1"/>
    <xf numFmtId="3" fontId="4" fillId="0" borderId="23" xfId="0" applyNumberFormat="1" applyFont="1" applyBorder="1"/>
    <xf numFmtId="3" fontId="4" fillId="0" borderId="24" xfId="0" applyNumberFormat="1" applyFont="1" applyBorder="1"/>
    <xf numFmtId="0" fontId="4" fillId="0" borderId="0" xfId="0" applyFont="1" applyBorder="1"/>
    <xf numFmtId="3" fontId="4" fillId="0" borderId="53" xfId="0" applyNumberFormat="1" applyFont="1" applyBorder="1"/>
    <xf numFmtId="3" fontId="4" fillId="0" borderId="98" xfId="0" applyNumberFormat="1" applyFont="1" applyBorder="1"/>
    <xf numFmtId="3" fontId="4" fillId="0" borderId="15" xfId="0" applyNumberFormat="1" applyFont="1" applyBorder="1"/>
    <xf numFmtId="3" fontId="4" fillId="0" borderId="100" xfId="0" applyNumberFormat="1" applyFont="1" applyBorder="1"/>
    <xf numFmtId="3" fontId="4" fillId="0" borderId="99" xfId="0" applyNumberFormat="1" applyFont="1" applyBorder="1"/>
    <xf numFmtId="0" fontId="39" fillId="0" borderId="20" xfId="0" applyFont="1" applyBorder="1" applyAlignment="1">
      <alignment horizontal="left" indent="2"/>
    </xf>
    <xf numFmtId="3" fontId="39" fillId="0" borderId="21" xfId="0" applyNumberFormat="1" applyFont="1" applyBorder="1"/>
    <xf numFmtId="3" fontId="39" fillId="0" borderId="22" xfId="0" applyNumberFormat="1" applyFont="1" applyBorder="1"/>
    <xf numFmtId="0" fontId="39" fillId="0" borderId="0" xfId="0" applyFont="1"/>
    <xf numFmtId="0" fontId="34" fillId="0" borderId="0" xfId="20" applyFont="1" applyBorder="1" applyAlignment="1"/>
    <xf numFmtId="0" fontId="28" fillId="0" borderId="0" xfId="20" applyFont="1" applyBorder="1" applyAlignment="1"/>
    <xf numFmtId="0" fontId="35" fillId="0" borderId="0" xfId="20" applyFont="1" applyFill="1" applyBorder="1" applyAlignment="1">
      <alignment horizontal="center" vertical="top"/>
    </xf>
    <xf numFmtId="0" fontId="4" fillId="0" borderId="0" xfId="0" applyFont="1" applyAlignment="1">
      <alignment horizontal="left" vertical="top"/>
    </xf>
    <xf numFmtId="0" fontId="26" fillId="0" borderId="0" xfId="0" applyFont="1" applyAlignment="1">
      <alignment horizontal="left" vertical="top"/>
    </xf>
    <xf numFmtId="0" fontId="14" fillId="0" borderId="0" xfId="0" applyFont="1" applyAlignment="1">
      <alignment horizontal="center"/>
    </xf>
    <xf numFmtId="0" fontId="15" fillId="0" borderId="0" xfId="0" applyFont="1" applyAlignment="1">
      <alignment horizontal="center"/>
    </xf>
    <xf numFmtId="0" fontId="4" fillId="0" borderId="0" xfId="0" applyFont="1" applyAlignment="1">
      <alignment horizontal="center"/>
    </xf>
    <xf numFmtId="0" fontId="3" fillId="0" borderId="0" xfId="0" applyFont="1" applyAlignment="1">
      <alignment horizontal="center"/>
    </xf>
    <xf numFmtId="0" fontId="16" fillId="0" borderId="3" xfId="0" applyFont="1" applyBorder="1" applyAlignment="1">
      <alignment horizontal="center"/>
    </xf>
    <xf numFmtId="0" fontId="16" fillId="0" borderId="4" xfId="0" applyFont="1" applyBorder="1" applyAlignment="1">
      <alignment horizontal="center"/>
    </xf>
    <xf numFmtId="0" fontId="16" fillId="0" borderId="5" xfId="0" applyFont="1" applyBorder="1" applyAlignment="1">
      <alignment horizontal="center"/>
    </xf>
    <xf numFmtId="0" fontId="13" fillId="0" borderId="0" xfId="0" applyFont="1" applyAlignment="1">
      <alignment horizontal="center"/>
    </xf>
    <xf numFmtId="0" fontId="16" fillId="0" borderId="13" xfId="0" applyFont="1" applyBorder="1" applyAlignment="1">
      <alignment horizontal="center" vertical="center"/>
    </xf>
    <xf numFmtId="0" fontId="16" fillId="0" borderId="10" xfId="0" applyFont="1" applyBorder="1" applyAlignment="1">
      <alignment horizontal="center" vertical="center"/>
    </xf>
    <xf numFmtId="0" fontId="11" fillId="0" borderId="0" xfId="0" applyFont="1" applyAlignment="1">
      <alignment horizontal="center"/>
    </xf>
    <xf numFmtId="0" fontId="16" fillId="0" borderId="4" xfId="0" applyFont="1" applyBorder="1" applyAlignment="1">
      <alignment horizontal="center" vertical="center" wrapText="1"/>
    </xf>
    <xf numFmtId="0" fontId="16" fillId="0" borderId="5" xfId="0" applyFont="1" applyBorder="1" applyAlignment="1">
      <alignment horizontal="center" vertical="center" wrapText="1"/>
    </xf>
    <xf numFmtId="0" fontId="16" fillId="0" borderId="26" xfId="0" applyFont="1" applyBorder="1" applyAlignment="1">
      <alignment horizontal="center" vertical="center" wrapText="1"/>
    </xf>
    <xf numFmtId="0" fontId="16" fillId="0" borderId="27" xfId="0" applyFont="1" applyBorder="1" applyAlignment="1">
      <alignment horizontal="center" vertical="center" wrapText="1"/>
    </xf>
    <xf numFmtId="0" fontId="10" fillId="0" borderId="0" xfId="0" applyFont="1" applyAlignment="1">
      <alignment horizontal="center"/>
    </xf>
    <xf numFmtId="0" fontId="18" fillId="0" borderId="0" xfId="0" applyFont="1" applyAlignment="1">
      <alignment horizontal="left" vertical="top"/>
    </xf>
    <xf numFmtId="0" fontId="16" fillId="0" borderId="13" xfId="0" applyFont="1" applyBorder="1" applyAlignment="1">
      <alignment horizontal="center" vertical="center" wrapText="1"/>
    </xf>
    <xf numFmtId="0" fontId="16" fillId="0" borderId="43" xfId="0" applyFont="1" applyBorder="1" applyAlignment="1">
      <alignment horizontal="center" vertical="center" wrapText="1"/>
    </xf>
    <xf numFmtId="0" fontId="16" fillId="0" borderId="10" xfId="0" applyFont="1" applyBorder="1" applyAlignment="1">
      <alignment horizontal="center" vertical="center" wrapText="1"/>
    </xf>
    <xf numFmtId="0" fontId="16" fillId="0" borderId="2" xfId="0" applyFont="1" applyBorder="1" applyAlignment="1">
      <alignment horizontal="center" vertical="center" wrapText="1"/>
    </xf>
    <xf numFmtId="0" fontId="11" fillId="0" borderId="33" xfId="0" applyFont="1" applyBorder="1" applyAlignment="1">
      <alignment horizontal="center"/>
    </xf>
    <xf numFmtId="0" fontId="19" fillId="0" borderId="0" xfId="0" applyFont="1" applyAlignment="1">
      <alignment horizontal="center"/>
    </xf>
    <xf numFmtId="0" fontId="1" fillId="0" borderId="0" xfId="0" applyFont="1" applyAlignment="1">
      <alignment horizontal="center"/>
    </xf>
    <xf numFmtId="0" fontId="21" fillId="0" borderId="0" xfId="0" applyFont="1" applyAlignment="1">
      <alignment horizontal="center"/>
    </xf>
    <xf numFmtId="0" fontId="22" fillId="0" borderId="0" xfId="0" applyFont="1" applyAlignment="1">
      <alignment horizontal="center"/>
    </xf>
    <xf numFmtId="0" fontId="20" fillId="0" borderId="51" xfId="0" applyFont="1" applyBorder="1" applyAlignment="1">
      <alignment horizontal="left" vertical="top" wrapText="1"/>
    </xf>
    <xf numFmtId="0" fontId="20" fillId="0" borderId="42" xfId="0" applyFont="1" applyBorder="1" applyAlignment="1">
      <alignment horizontal="right" vertical="top"/>
    </xf>
    <xf numFmtId="0" fontId="20" fillId="0" borderId="36" xfId="0" applyFont="1" applyBorder="1" applyAlignment="1">
      <alignment horizontal="right" vertical="top"/>
    </xf>
    <xf numFmtId="0" fontId="20" fillId="0" borderId="50" xfId="0" applyFont="1" applyBorder="1" applyAlignment="1">
      <alignment horizontal="left" vertical="top" wrapText="1"/>
    </xf>
    <xf numFmtId="0" fontId="4" fillId="0" borderId="0" xfId="0" applyFont="1" applyBorder="1" applyAlignment="1">
      <alignment horizontal="center"/>
    </xf>
    <xf numFmtId="0" fontId="4" fillId="0" borderId="33" xfId="0" applyFont="1" applyBorder="1" applyAlignment="1">
      <alignment horizontal="center"/>
    </xf>
    <xf numFmtId="0" fontId="24" fillId="0" borderId="91" xfId="0" applyFont="1" applyBorder="1" applyAlignment="1">
      <alignment horizontal="left" vertical="top" wrapText="1"/>
    </xf>
    <xf numFmtId="0" fontId="24" fillId="0" borderId="92" xfId="0" applyFont="1" applyBorder="1" applyAlignment="1">
      <alignment horizontal="left" vertical="top" wrapText="1"/>
    </xf>
    <xf numFmtId="0" fontId="0" fillId="0" borderId="51" xfId="0" applyBorder="1" applyAlignment="1">
      <alignment horizontal="left" vertical="top" wrapText="1"/>
    </xf>
    <xf numFmtId="0" fontId="0" fillId="0" borderId="54" xfId="0" applyBorder="1" applyAlignment="1">
      <alignment horizontal="left" vertical="top" wrapText="1"/>
    </xf>
    <xf numFmtId="0" fontId="24" fillId="0" borderId="41" xfId="0" applyFont="1" applyBorder="1" applyAlignment="1">
      <alignment horizontal="left" vertical="top" wrapText="1"/>
    </xf>
    <xf numFmtId="0" fontId="21" fillId="0" borderId="41" xfId="0" applyFont="1" applyBorder="1" applyAlignment="1">
      <alignment horizontal="left" vertical="top" wrapText="1"/>
    </xf>
    <xf numFmtId="0" fontId="21" fillId="0" borderId="29" xfId="0" applyFont="1" applyBorder="1" applyAlignment="1">
      <alignment horizontal="left" vertical="top" wrapText="1"/>
    </xf>
    <xf numFmtId="0" fontId="20" fillId="0" borderId="40" xfId="0" applyFont="1" applyBorder="1" applyAlignment="1">
      <alignment horizontal="left" vertical="top" wrapText="1"/>
    </xf>
    <xf numFmtId="0" fontId="0" fillId="0" borderId="91" xfId="0" applyBorder="1" applyAlignment="1">
      <alignment horizontal="left" vertical="top" wrapText="1"/>
    </xf>
    <xf numFmtId="0" fontId="0" fillId="0" borderId="92" xfId="0" applyBorder="1" applyAlignment="1">
      <alignment horizontal="left" vertical="top" wrapText="1"/>
    </xf>
    <xf numFmtId="0" fontId="21" fillId="0" borderId="91" xfId="0" applyFont="1" applyBorder="1" applyAlignment="1">
      <alignment horizontal="left" vertical="top" wrapText="1"/>
    </xf>
    <xf numFmtId="0" fontId="21" fillId="0" borderId="92" xfId="0" applyFont="1" applyBorder="1" applyAlignment="1">
      <alignment horizontal="left" vertical="top" wrapText="1"/>
    </xf>
    <xf numFmtId="0" fontId="21" fillId="0" borderId="51" xfId="0" applyFont="1" applyBorder="1" applyAlignment="1">
      <alignment horizontal="left" vertical="top" wrapText="1"/>
    </xf>
    <xf numFmtId="0" fontId="21" fillId="0" borderId="54" xfId="0" applyFont="1" applyBorder="1" applyAlignment="1">
      <alignment horizontal="left" vertical="top" wrapText="1"/>
    </xf>
    <xf numFmtId="0" fontId="24" fillId="0" borderId="41" xfId="0" applyFont="1" applyBorder="1" applyAlignment="1">
      <alignment horizontal="left" vertical="top"/>
    </xf>
    <xf numFmtId="0" fontId="24" fillId="0" borderId="29" xfId="0" applyFont="1" applyBorder="1" applyAlignment="1">
      <alignment horizontal="left" vertical="top"/>
    </xf>
    <xf numFmtId="0" fontId="21" fillId="0" borderId="41" xfId="0" applyFont="1" applyBorder="1" applyAlignment="1">
      <alignment horizontal="left" vertical="top"/>
    </xf>
    <xf numFmtId="0" fontId="21" fillId="0" borderId="29" xfId="0" applyFont="1" applyBorder="1" applyAlignment="1">
      <alignment horizontal="left" vertical="top"/>
    </xf>
    <xf numFmtId="0" fontId="20" fillId="0" borderId="55" xfId="0" applyFont="1" applyBorder="1" applyAlignment="1">
      <alignment horizontal="center" vertical="top"/>
    </xf>
    <xf numFmtId="0" fontId="20" fillId="0" borderId="30" xfId="0" applyFont="1" applyBorder="1" applyAlignment="1">
      <alignment horizontal="center" vertical="top"/>
    </xf>
    <xf numFmtId="0" fontId="20" fillId="0" borderId="51" xfId="0" applyFont="1" applyBorder="1" applyAlignment="1">
      <alignment horizontal="left" vertical="top"/>
    </xf>
    <xf numFmtId="0" fontId="20" fillId="0" borderId="54" xfId="0" applyFont="1" applyBorder="1" applyAlignment="1">
      <alignment horizontal="left" vertical="top"/>
    </xf>
    <xf numFmtId="0" fontId="16" fillId="0" borderId="61" xfId="0" applyFont="1" applyBorder="1" applyAlignment="1">
      <alignment horizontal="center" vertical="center" wrapText="1"/>
    </xf>
    <xf numFmtId="0" fontId="16" fillId="0" borderId="90" xfId="0" applyFont="1" applyBorder="1" applyAlignment="1">
      <alignment horizontal="center" vertical="center" wrapText="1"/>
    </xf>
    <xf numFmtId="0" fontId="11" fillId="0" borderId="0" xfId="0" applyFont="1" applyAlignment="1">
      <alignment horizontal="center" wrapText="1"/>
    </xf>
    <xf numFmtId="0" fontId="4" fillId="0" borderId="0" xfId="0" applyFont="1" applyAlignment="1">
      <alignment horizontal="left" wrapText="1"/>
    </xf>
    <xf numFmtId="0" fontId="11" fillId="0" borderId="0" xfId="0" applyFont="1" applyAlignment="1">
      <alignment horizontal="left" wrapText="1"/>
    </xf>
    <xf numFmtId="0" fontId="4" fillId="0" borderId="0" xfId="0" applyFont="1" applyAlignment="1">
      <alignment horizontal="left" vertical="center" wrapText="1"/>
    </xf>
    <xf numFmtId="0" fontId="11" fillId="0" borderId="0" xfId="0" applyFont="1" applyAlignment="1">
      <alignment horizontal="left" vertical="center" wrapText="1"/>
    </xf>
    <xf numFmtId="0" fontId="16" fillId="0" borderId="4" xfId="0" applyFont="1" applyFill="1" applyBorder="1" applyAlignment="1">
      <alignment horizontal="center" vertical="center" wrapText="1"/>
    </xf>
    <xf numFmtId="0" fontId="16" fillId="0" borderId="60" xfId="0" applyFont="1" applyBorder="1" applyAlignment="1">
      <alignment horizontal="center" vertical="center" wrapText="1"/>
    </xf>
    <xf numFmtId="0" fontId="16" fillId="0" borderId="32" xfId="0" applyFont="1" applyBorder="1" applyAlignment="1">
      <alignment horizontal="center" vertical="center" wrapText="1"/>
    </xf>
    <xf numFmtId="0" fontId="16" fillId="0" borderId="59" xfId="0" applyFont="1" applyBorder="1" applyAlignment="1">
      <alignment horizontal="center" vertical="center" wrapText="1"/>
    </xf>
    <xf numFmtId="0" fontId="16" fillId="0" borderId="34" xfId="0" applyFont="1" applyBorder="1" applyAlignment="1">
      <alignment horizontal="center" vertical="center" wrapText="1"/>
    </xf>
    <xf numFmtId="0" fontId="16" fillId="0" borderId="62" xfId="0" applyFont="1" applyBorder="1" applyAlignment="1">
      <alignment horizontal="center" vertical="center" wrapText="1"/>
    </xf>
    <xf numFmtId="0" fontId="16" fillId="0" borderId="12" xfId="0" applyFont="1" applyBorder="1" applyAlignment="1">
      <alignment horizontal="center" vertical="center"/>
    </xf>
    <xf numFmtId="0" fontId="16" fillId="0" borderId="15" xfId="0" applyFont="1" applyBorder="1" applyAlignment="1">
      <alignment horizontal="center" vertical="center"/>
    </xf>
    <xf numFmtId="0" fontId="16" fillId="0" borderId="2" xfId="0" applyFont="1" applyBorder="1" applyAlignment="1">
      <alignment horizontal="center" vertical="center"/>
    </xf>
    <xf numFmtId="0" fontId="13" fillId="0" borderId="76" xfId="0" applyFont="1" applyBorder="1" applyAlignment="1">
      <alignment horizontal="center"/>
    </xf>
    <xf numFmtId="0" fontId="16" fillId="0" borderId="73" xfId="0" applyFont="1" applyBorder="1" applyAlignment="1">
      <alignment horizontal="left" indent="2"/>
    </xf>
    <xf numFmtId="0" fontId="16" fillId="0" borderId="33" xfId="0" applyFont="1" applyBorder="1" applyAlignment="1">
      <alignment horizontal="left" indent="2"/>
    </xf>
    <xf numFmtId="0" fontId="16" fillId="0" borderId="75" xfId="0" applyFont="1" applyBorder="1" applyAlignment="1">
      <alignment horizontal="center" vertical="center"/>
    </xf>
    <xf numFmtId="0" fontId="16" fillId="0" borderId="39" xfId="0" applyFont="1" applyBorder="1" applyAlignment="1">
      <alignment horizontal="center" vertical="center"/>
    </xf>
    <xf numFmtId="0" fontId="16" fillId="0" borderId="26" xfId="0" applyFont="1" applyBorder="1" applyAlignment="1">
      <alignment horizontal="center" vertical="center"/>
    </xf>
    <xf numFmtId="0" fontId="16" fillId="0" borderId="71" xfId="0" applyFont="1" applyBorder="1" applyAlignment="1">
      <alignment horizontal="center" vertical="center"/>
    </xf>
    <xf numFmtId="0" fontId="16" fillId="0" borderId="76" xfId="0" applyFont="1" applyBorder="1" applyAlignment="1">
      <alignment horizontal="center" vertical="center"/>
    </xf>
    <xf numFmtId="0" fontId="16" fillId="0" borderId="27" xfId="0" applyFont="1" applyBorder="1" applyAlignment="1">
      <alignment horizontal="center" vertical="center"/>
    </xf>
    <xf numFmtId="0" fontId="16" fillId="0" borderId="9" xfId="0" applyFont="1" applyBorder="1" applyAlignment="1">
      <alignment horizontal="center"/>
    </xf>
    <xf numFmtId="0" fontId="16" fillId="0" borderId="66" xfId="0" applyFont="1" applyBorder="1" applyAlignment="1">
      <alignment horizontal="center"/>
    </xf>
    <xf numFmtId="0" fontId="16" fillId="0" borderId="62" xfId="0" applyFont="1" applyBorder="1" applyAlignment="1">
      <alignment horizontal="center"/>
    </xf>
    <xf numFmtId="0" fontId="16" fillId="0" borderId="77" xfId="0" applyFont="1" applyBorder="1" applyAlignment="1">
      <alignment horizontal="left" indent="2"/>
    </xf>
    <xf numFmtId="0" fontId="16" fillId="0" borderId="78" xfId="0" applyFont="1" applyBorder="1" applyAlignment="1">
      <alignment horizontal="left" indent="2"/>
    </xf>
    <xf numFmtId="0" fontId="16" fillId="0" borderId="80" xfId="0" applyFont="1" applyBorder="1" applyAlignment="1">
      <alignment horizontal="left" indent="2"/>
    </xf>
    <xf numFmtId="0" fontId="16" fillId="0" borderId="81" xfId="0" applyFont="1" applyBorder="1" applyAlignment="1">
      <alignment horizontal="left" indent="2"/>
    </xf>
  </cellXfs>
  <cellStyles count="24">
    <cellStyle name="Comma" xfId="1" builtinId="3"/>
    <cellStyle name="Comma 2" xfId="4"/>
    <cellStyle name="Comma 2 2" xfId="5"/>
    <cellStyle name="Comma 3" xfId="6"/>
    <cellStyle name="Comma 4" xfId="7"/>
    <cellStyle name="Comma 4 2" xfId="8"/>
    <cellStyle name="Currency" xfId="2" builtinId="4"/>
    <cellStyle name="Currency 2" xfId="9"/>
    <cellStyle name="Currency 2 2" xfId="10"/>
    <cellStyle name="Currency 3" xfId="11"/>
    <cellStyle name="Currency 4" xfId="12"/>
    <cellStyle name="Currency 4 2" xfId="13"/>
    <cellStyle name="Normal" xfId="0" builtinId="0"/>
    <cellStyle name="Normal 2" xfId="14"/>
    <cellStyle name="Normal 3" xfId="3"/>
    <cellStyle name="Normal 3 2" xfId="21"/>
    <cellStyle name="Normal 4" xfId="15"/>
    <cellStyle name="Normal 5" xfId="20"/>
    <cellStyle name="Normal 6" xfId="22"/>
    <cellStyle name="Normal 7" xfId="23"/>
    <cellStyle name="Percent 2" xfId="16"/>
    <cellStyle name="Percent 2 2" xfId="17"/>
    <cellStyle name="Percent 3" xfId="18"/>
    <cellStyle name="Percent 3 2" xfId="19"/>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101600</xdr:rowOff>
    </xdr:from>
    <xdr:to>
      <xdr:col>13</xdr:col>
      <xdr:colOff>70104</xdr:colOff>
      <xdr:row>36</xdr:row>
      <xdr:rowOff>0</xdr:rowOff>
    </xdr:to>
    <xdr:pic>
      <xdr:nvPicPr>
        <xdr:cNvPr id="2" name="Picture 1" descr="Antitrust Division Organizational Chart"/>
        <xdr:cNvPicPr>
          <a:picLocks noChangeAspect="1"/>
        </xdr:cNvPicPr>
      </xdr:nvPicPr>
      <xdr:blipFill>
        <a:blip xmlns:r="http://schemas.openxmlformats.org/officeDocument/2006/relationships" r:embed="rId1" cstate="print"/>
        <a:stretch>
          <a:fillRect/>
        </a:stretch>
      </xdr:blipFill>
      <xdr:spPr>
        <a:xfrm>
          <a:off x="0" y="358775"/>
          <a:ext cx="9976104" cy="666115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sheetPr>
    <pageSetUpPr fitToPage="1"/>
  </sheetPr>
  <dimension ref="A1:N256"/>
  <sheetViews>
    <sheetView view="pageBreakPreview" topLeftCell="A4" zoomScale="75" zoomScaleNormal="100" zoomScaleSheetLayoutView="75" workbookViewId="0">
      <selection activeCell="C47" sqref="C47"/>
    </sheetView>
  </sheetViews>
  <sheetFormatPr defaultRowHeight="15"/>
  <cols>
    <col min="1" max="13" width="9.140625" style="176"/>
    <col min="14" max="14" width="2" style="177" customWidth="1"/>
    <col min="15" max="16384" width="9.140625" style="176"/>
  </cols>
  <sheetData>
    <row r="1" spans="1:14" ht="20.25">
      <c r="A1" s="175" t="s">
        <v>172</v>
      </c>
      <c r="N1" s="177" t="s">
        <v>17</v>
      </c>
    </row>
    <row r="2" spans="1:14">
      <c r="N2" s="177" t="s">
        <v>17</v>
      </c>
    </row>
    <row r="3" spans="1:14">
      <c r="N3" s="177" t="s">
        <v>17</v>
      </c>
    </row>
    <row r="4" spans="1:14">
      <c r="C4" s="176" t="s">
        <v>173</v>
      </c>
      <c r="N4" s="177" t="s">
        <v>17</v>
      </c>
    </row>
    <row r="5" spans="1:14" ht="15.75">
      <c r="B5" s="178"/>
      <c r="N5" s="177" t="s">
        <v>17</v>
      </c>
    </row>
    <row r="6" spans="1:14">
      <c r="N6" s="177" t="s">
        <v>17</v>
      </c>
    </row>
    <row r="7" spans="1:14">
      <c r="N7" s="177" t="s">
        <v>17</v>
      </c>
    </row>
    <row r="8" spans="1:14">
      <c r="N8" s="177" t="s">
        <v>17</v>
      </c>
    </row>
    <row r="9" spans="1:14">
      <c r="N9" s="177" t="s">
        <v>17</v>
      </c>
    </row>
    <row r="10" spans="1:14">
      <c r="N10" s="177" t="s">
        <v>17</v>
      </c>
    </row>
    <row r="11" spans="1:14">
      <c r="N11" s="177" t="s">
        <v>17</v>
      </c>
    </row>
    <row r="12" spans="1:14">
      <c r="N12" s="177" t="s">
        <v>17</v>
      </c>
    </row>
    <row r="13" spans="1:14">
      <c r="N13" s="177" t="s">
        <v>17</v>
      </c>
    </row>
    <row r="14" spans="1:14">
      <c r="N14" s="177" t="s">
        <v>17</v>
      </c>
    </row>
    <row r="15" spans="1:14">
      <c r="N15" s="177" t="s">
        <v>17</v>
      </c>
    </row>
    <row r="16" spans="1:14">
      <c r="N16" s="177" t="s">
        <v>17</v>
      </c>
    </row>
    <row r="17" spans="1:14">
      <c r="N17" s="177" t="s">
        <v>17</v>
      </c>
    </row>
    <row r="18" spans="1:14">
      <c r="N18" s="177" t="s">
        <v>17</v>
      </c>
    </row>
    <row r="19" spans="1:14">
      <c r="N19" s="177" t="s">
        <v>17</v>
      </c>
    </row>
    <row r="20" spans="1:14">
      <c r="N20" s="177" t="s">
        <v>17</v>
      </c>
    </row>
    <row r="21" spans="1:14">
      <c r="N21" s="177" t="s">
        <v>17</v>
      </c>
    </row>
    <row r="22" spans="1:14">
      <c r="N22" s="177" t="s">
        <v>17</v>
      </c>
    </row>
    <row r="23" spans="1:14">
      <c r="N23" s="177" t="s">
        <v>17</v>
      </c>
    </row>
    <row r="24" spans="1:14">
      <c r="N24" s="177" t="s">
        <v>17</v>
      </c>
    </row>
    <row r="25" spans="1:14">
      <c r="N25" s="177" t="s">
        <v>17</v>
      </c>
    </row>
    <row r="26" spans="1:14">
      <c r="N26" s="177" t="s">
        <v>17</v>
      </c>
    </row>
    <row r="27" spans="1:14">
      <c r="N27" s="177" t="s">
        <v>17</v>
      </c>
    </row>
    <row r="28" spans="1:14">
      <c r="N28" s="177" t="s">
        <v>17</v>
      </c>
    </row>
    <row r="29" spans="1:14">
      <c r="A29" s="235"/>
      <c r="B29" s="236"/>
      <c r="C29" s="236"/>
      <c r="D29" s="236"/>
      <c r="E29" s="236"/>
      <c r="F29" s="236"/>
      <c r="G29" s="236"/>
      <c r="H29" s="236"/>
      <c r="I29" s="236"/>
      <c r="J29" s="236"/>
      <c r="K29" s="236"/>
      <c r="L29" s="236"/>
      <c r="M29" s="236"/>
      <c r="N29" s="177" t="s">
        <v>17</v>
      </c>
    </row>
    <row r="30" spans="1:14">
      <c r="N30" s="177" t="s">
        <v>17</v>
      </c>
    </row>
    <row r="31" spans="1:14" ht="21" customHeight="1">
      <c r="A31" s="237"/>
      <c r="B31" s="237"/>
      <c r="C31" s="237"/>
      <c r="D31" s="237"/>
      <c r="E31" s="237"/>
      <c r="F31" s="237"/>
      <c r="G31" s="237"/>
      <c r="H31" s="237"/>
      <c r="I31" s="237"/>
      <c r="J31" s="237"/>
      <c r="K31" s="179"/>
      <c r="N31" s="177" t="s">
        <v>17</v>
      </c>
    </row>
    <row r="32" spans="1:14" s="218" customFormat="1" ht="15.75">
      <c r="A32" s="217"/>
      <c r="B32" s="217"/>
      <c r="C32" s="217"/>
      <c r="D32" s="217"/>
      <c r="E32" s="217"/>
      <c r="F32" s="217"/>
      <c r="G32" s="217"/>
      <c r="H32" s="217"/>
      <c r="I32" s="217"/>
      <c r="J32" s="217"/>
      <c r="K32" s="217"/>
      <c r="L32" s="217"/>
      <c r="M32" s="217"/>
      <c r="N32" s="177" t="s">
        <v>17</v>
      </c>
    </row>
    <row r="33" spans="14:14" s="218" customFormat="1">
      <c r="N33" s="177" t="s">
        <v>17</v>
      </c>
    </row>
    <row r="34" spans="14:14" s="218" customFormat="1">
      <c r="N34" s="177" t="s">
        <v>17</v>
      </c>
    </row>
    <row r="35" spans="14:14" s="218" customFormat="1">
      <c r="N35" s="177" t="s">
        <v>17</v>
      </c>
    </row>
    <row r="36" spans="14:14" s="218" customFormat="1">
      <c r="N36" s="177" t="s">
        <v>18</v>
      </c>
    </row>
    <row r="200" spans="1:1">
      <c r="A200" s="176" t="s">
        <v>174</v>
      </c>
    </row>
    <row r="256" spans="1:1" ht="15.75">
      <c r="A256" s="180" t="s">
        <v>175</v>
      </c>
    </row>
  </sheetData>
  <mergeCells count="2">
    <mergeCell ref="A29:M29"/>
    <mergeCell ref="A31:J31"/>
  </mergeCells>
  <printOptions horizontalCentered="1"/>
  <pageMargins left="0.45" right="0.2" top="0" bottom="0" header="0" footer="0"/>
  <pageSetup fitToHeight="9999" orientation="landscape" r:id="rId1"/>
  <headerFooter alignWithMargins="0">
    <oddFooter>&amp;C&amp;"Times New Roman,Regular"Exhibit A - Organizational Chart</oddFooter>
  </headerFooter>
  <drawing r:id="rId2"/>
</worksheet>
</file>

<file path=xl/worksheets/sheet2.xml><?xml version="1.0" encoding="utf-8"?>
<worksheet xmlns="http://schemas.openxmlformats.org/spreadsheetml/2006/main" xmlns:r="http://schemas.openxmlformats.org/officeDocument/2006/relationships">
  <sheetPr>
    <pageSetUpPr fitToPage="1"/>
  </sheetPr>
  <dimension ref="A1:M35"/>
  <sheetViews>
    <sheetView zoomScaleNormal="100" zoomScaleSheetLayoutView="90" workbookViewId="0">
      <selection activeCell="A11" sqref="A11:XFD11"/>
    </sheetView>
  </sheetViews>
  <sheetFormatPr defaultRowHeight="14.25"/>
  <cols>
    <col min="1" max="1" width="113.5703125" style="151" customWidth="1"/>
    <col min="2" max="3" width="14.5703125" style="155" customWidth="1"/>
    <col min="4" max="4" width="14.5703125" style="156" customWidth="1"/>
    <col min="5" max="5" width="11.5703125" style="4" bestFit="1" customWidth="1"/>
    <col min="6" max="6" width="4.85546875" style="151" customWidth="1"/>
    <col min="7" max="16384" width="9.140625" style="151"/>
  </cols>
  <sheetData>
    <row r="1" spans="1:5" ht="18">
      <c r="A1" s="240" t="s">
        <v>0</v>
      </c>
      <c r="B1" s="240"/>
      <c r="C1" s="240"/>
      <c r="D1" s="240"/>
      <c r="E1" s="4" t="s">
        <v>17</v>
      </c>
    </row>
    <row r="2" spans="1:5" ht="15">
      <c r="A2" s="241" t="s">
        <v>176</v>
      </c>
      <c r="B2" s="241"/>
      <c r="C2" s="241"/>
      <c r="D2" s="241"/>
      <c r="E2" s="4" t="s">
        <v>17</v>
      </c>
    </row>
    <row r="3" spans="1:5">
      <c r="A3" s="242" t="s">
        <v>1</v>
      </c>
      <c r="B3" s="242"/>
      <c r="C3" s="242"/>
      <c r="D3" s="242"/>
      <c r="E3" s="4" t="s">
        <v>17</v>
      </c>
    </row>
    <row r="4" spans="1:5">
      <c r="A4" s="243" t="s">
        <v>2</v>
      </c>
      <c r="B4" s="243"/>
      <c r="C4" s="243"/>
      <c r="D4" s="243"/>
      <c r="E4" s="4" t="s">
        <v>17</v>
      </c>
    </row>
    <row r="5" spans="1:5" ht="15" thickBot="1">
      <c r="E5" s="4" t="s">
        <v>17</v>
      </c>
    </row>
    <row r="6" spans="1:5" ht="15">
      <c r="B6" s="244" t="s">
        <v>3</v>
      </c>
      <c r="C6" s="245"/>
      <c r="D6" s="246"/>
      <c r="E6" s="4" t="s">
        <v>17</v>
      </c>
    </row>
    <row r="7" spans="1:5" ht="15.75" thickBot="1">
      <c r="B7" s="1" t="s">
        <v>4</v>
      </c>
      <c r="C7" s="2" t="s">
        <v>130</v>
      </c>
      <c r="D7" s="3" t="s">
        <v>5</v>
      </c>
      <c r="E7" s="4" t="s">
        <v>17</v>
      </c>
    </row>
    <row r="8" spans="1:5" ht="15">
      <c r="A8" s="184" t="s">
        <v>6</v>
      </c>
      <c r="B8" s="181">
        <v>880</v>
      </c>
      <c r="C8" s="182">
        <v>705</v>
      </c>
      <c r="D8" s="183">
        <v>159587</v>
      </c>
      <c r="E8" s="4" t="s">
        <v>17</v>
      </c>
    </row>
    <row r="9" spans="1:5" ht="15">
      <c r="A9" s="94"/>
      <c r="B9" s="111"/>
      <c r="C9" s="112"/>
      <c r="D9" s="113"/>
      <c r="E9" s="4" t="s">
        <v>17</v>
      </c>
    </row>
    <row r="10" spans="1:5" ht="15">
      <c r="A10" s="83" t="s">
        <v>7</v>
      </c>
      <c r="B10" s="219"/>
      <c r="C10" s="220"/>
      <c r="D10" s="221"/>
      <c r="E10" s="4" t="s">
        <v>17</v>
      </c>
    </row>
    <row r="11" spans="1:5" ht="15">
      <c r="A11" s="157" t="s">
        <v>157</v>
      </c>
      <c r="B11" s="114"/>
      <c r="C11" s="24"/>
      <c r="D11" s="158">
        <v>977</v>
      </c>
      <c r="E11" s="4" t="s">
        <v>17</v>
      </c>
    </row>
    <row r="12" spans="1:5" ht="15">
      <c r="A12" s="86" t="s">
        <v>177</v>
      </c>
      <c r="B12" s="188">
        <f>SUM(B11:B11)+B8</f>
        <v>880</v>
      </c>
      <c r="C12" s="189">
        <v>676</v>
      </c>
      <c r="D12" s="113">
        <f>SUM(D11:D11)+D8</f>
        <v>160564</v>
      </c>
      <c r="E12" s="4" t="s">
        <v>17</v>
      </c>
    </row>
    <row r="13" spans="1:5" ht="15">
      <c r="A13" s="86"/>
      <c r="B13" s="84"/>
      <c r="C13" s="85"/>
      <c r="D13" s="87"/>
      <c r="E13" s="4" t="s">
        <v>17</v>
      </c>
    </row>
    <row r="14" spans="1:5" ht="15">
      <c r="A14" s="88" t="s">
        <v>8</v>
      </c>
      <c r="B14" s="84"/>
      <c r="C14" s="85"/>
      <c r="D14" s="87"/>
      <c r="E14" s="4" t="s">
        <v>17</v>
      </c>
    </row>
    <row r="15" spans="1:5">
      <c r="A15" s="160" t="s">
        <v>158</v>
      </c>
      <c r="B15" s="185"/>
      <c r="C15" s="186"/>
      <c r="D15" s="187">
        <v>-977</v>
      </c>
      <c r="E15" s="4" t="s">
        <v>17</v>
      </c>
    </row>
    <row r="16" spans="1:5" ht="15">
      <c r="A16" s="89" t="s">
        <v>155</v>
      </c>
      <c r="B16" s="115">
        <f>SUM(B15:B15)</f>
        <v>0</v>
      </c>
      <c r="C16" s="112">
        <f>SUM(C15:C15)</f>
        <v>0</v>
      </c>
      <c r="D16" s="116">
        <f>SUM(D15:D15)</f>
        <v>-977</v>
      </c>
      <c r="E16" s="4" t="s">
        <v>17</v>
      </c>
    </row>
    <row r="17" spans="1:13" ht="15">
      <c r="A17" s="88" t="s">
        <v>126</v>
      </c>
      <c r="B17" s="84"/>
      <c r="C17" s="85"/>
      <c r="D17" s="87"/>
      <c r="E17" s="4" t="s">
        <v>17</v>
      </c>
    </row>
    <row r="18" spans="1:13" ht="15">
      <c r="A18" s="163" t="s">
        <v>9</v>
      </c>
      <c r="B18" s="84"/>
      <c r="C18" s="85"/>
      <c r="D18" s="87"/>
      <c r="E18" s="4" t="s">
        <v>17</v>
      </c>
      <c r="I18" s="225"/>
    </row>
    <row r="19" spans="1:13">
      <c r="A19" s="160" t="s">
        <v>178</v>
      </c>
      <c r="B19" s="161">
        <v>0</v>
      </c>
      <c r="C19" s="162">
        <v>0</v>
      </c>
      <c r="D19" s="159">
        <v>385</v>
      </c>
      <c r="E19" s="4" t="s">
        <v>17</v>
      </c>
    </row>
    <row r="20" spans="1:13">
      <c r="A20" s="160" t="s">
        <v>179</v>
      </c>
      <c r="B20" s="161">
        <v>0</v>
      </c>
      <c r="C20" s="162">
        <v>0</v>
      </c>
      <c r="D20" s="159">
        <v>-26</v>
      </c>
      <c r="E20" s="4" t="s">
        <v>17</v>
      </c>
    </row>
    <row r="21" spans="1:13">
      <c r="A21" s="160" t="s">
        <v>180</v>
      </c>
      <c r="B21" s="161">
        <v>0</v>
      </c>
      <c r="C21" s="162">
        <v>0</v>
      </c>
      <c r="D21" s="159">
        <v>-123</v>
      </c>
      <c r="E21" s="4" t="s">
        <v>17</v>
      </c>
    </row>
    <row r="22" spans="1:13">
      <c r="A22" s="163" t="s">
        <v>10</v>
      </c>
      <c r="B22" s="161">
        <v>0</v>
      </c>
      <c r="C22" s="162">
        <v>0</v>
      </c>
      <c r="D22" s="159">
        <v>816</v>
      </c>
      <c r="E22" s="4" t="s">
        <v>17</v>
      </c>
    </row>
    <row r="23" spans="1:13">
      <c r="A23" s="163" t="s">
        <v>11</v>
      </c>
      <c r="B23" s="222">
        <v>0</v>
      </c>
      <c r="C23" s="223">
        <v>0</v>
      </c>
      <c r="D23" s="224">
        <v>-229</v>
      </c>
      <c r="E23" s="4" t="s">
        <v>17</v>
      </c>
    </row>
    <row r="24" spans="1:13" ht="15">
      <c r="A24" s="89" t="s">
        <v>127</v>
      </c>
      <c r="B24" s="115">
        <f>SUM(B21:B23)</f>
        <v>0</v>
      </c>
      <c r="C24" s="112">
        <f>SUM(C21:C23)</f>
        <v>0</v>
      </c>
      <c r="D24" s="116">
        <f>SUM(D19:D23)</f>
        <v>823</v>
      </c>
      <c r="E24" s="4" t="s">
        <v>17</v>
      </c>
    </row>
    <row r="25" spans="1:13" ht="15">
      <c r="A25" s="86" t="s">
        <v>128</v>
      </c>
      <c r="B25" s="117">
        <f>B24+B16</f>
        <v>0</v>
      </c>
      <c r="C25" s="24">
        <v>0</v>
      </c>
      <c r="D25" s="25">
        <f>D24+D16</f>
        <v>-154</v>
      </c>
      <c r="E25" s="4" t="s">
        <v>17</v>
      </c>
    </row>
    <row r="26" spans="1:13" ht="15">
      <c r="A26" s="90" t="s">
        <v>12</v>
      </c>
      <c r="B26" s="115">
        <f>B12+B25</f>
        <v>880</v>
      </c>
      <c r="C26" s="112">
        <f>C12+C25</f>
        <v>676</v>
      </c>
      <c r="D26" s="116">
        <f>D12+D25</f>
        <v>160410</v>
      </c>
      <c r="E26" s="4" t="s">
        <v>17</v>
      </c>
    </row>
    <row r="27" spans="1:13" ht="15">
      <c r="A27" s="90" t="s">
        <v>13</v>
      </c>
      <c r="B27" s="115"/>
      <c r="C27" s="112"/>
      <c r="D27" s="116"/>
      <c r="E27" s="4" t="s">
        <v>17</v>
      </c>
    </row>
    <row r="28" spans="1:13" ht="15">
      <c r="A28" s="163" t="s">
        <v>182</v>
      </c>
      <c r="B28" s="91"/>
      <c r="C28" s="85"/>
      <c r="D28" s="92"/>
      <c r="E28" s="4" t="s">
        <v>17</v>
      </c>
    </row>
    <row r="29" spans="1:13">
      <c r="A29" s="164" t="s">
        <v>183</v>
      </c>
      <c r="B29" s="226">
        <v>-50</v>
      </c>
      <c r="C29" s="223">
        <v>0</v>
      </c>
      <c r="D29" s="229">
        <v>0</v>
      </c>
      <c r="E29" s="4" t="s">
        <v>17</v>
      </c>
      <c r="M29" s="225"/>
    </row>
    <row r="30" spans="1:13">
      <c r="A30" s="164" t="s">
        <v>14</v>
      </c>
      <c r="B30" s="227">
        <f>SUM(B29:B29)</f>
        <v>-50</v>
      </c>
      <c r="C30" s="228">
        <f>SUM(C29:C29)</f>
        <v>0</v>
      </c>
      <c r="D30" s="230">
        <f>SUM(D29:D29)</f>
        <v>0</v>
      </c>
      <c r="E30" s="4" t="s">
        <v>17</v>
      </c>
    </row>
    <row r="31" spans="1:13" ht="15">
      <c r="A31" s="86" t="s">
        <v>15</v>
      </c>
      <c r="B31" s="190">
        <f>B30</f>
        <v>-50</v>
      </c>
      <c r="C31" s="191">
        <f>C30</f>
        <v>0</v>
      </c>
      <c r="D31" s="192">
        <f>D30</f>
        <v>0</v>
      </c>
      <c r="E31" s="4" t="s">
        <v>17</v>
      </c>
    </row>
    <row r="32" spans="1:13" ht="15">
      <c r="A32" s="93" t="s">
        <v>16</v>
      </c>
      <c r="B32" s="111">
        <f>B26+B31</f>
        <v>830</v>
      </c>
      <c r="C32" s="112">
        <f>C26+C31</f>
        <v>676</v>
      </c>
      <c r="D32" s="113">
        <f>D26+D31</f>
        <v>160410</v>
      </c>
      <c r="E32" s="4" t="s">
        <v>17</v>
      </c>
    </row>
    <row r="33" spans="1:5" ht="15" thickBot="1">
      <c r="A33" s="165" t="s">
        <v>164</v>
      </c>
      <c r="B33" s="166">
        <f>B32-B8</f>
        <v>-50</v>
      </c>
      <c r="C33" s="167">
        <f>C32-C8</f>
        <v>-29</v>
      </c>
      <c r="D33" s="168">
        <f>D32-D8</f>
        <v>823</v>
      </c>
      <c r="E33" s="4" t="s">
        <v>17</v>
      </c>
    </row>
    <row r="34" spans="1:5">
      <c r="A34" s="4"/>
      <c r="E34" s="4" t="s">
        <v>17</v>
      </c>
    </row>
    <row r="35" spans="1:5" ht="17.25">
      <c r="A35" s="238" t="s">
        <v>181</v>
      </c>
      <c r="B35" s="239"/>
      <c r="C35" s="239"/>
      <c r="D35" s="239"/>
      <c r="E35" s="4" t="s">
        <v>18</v>
      </c>
    </row>
  </sheetData>
  <mergeCells count="6">
    <mergeCell ref="A35:D35"/>
    <mergeCell ref="A1:D1"/>
    <mergeCell ref="A2:D2"/>
    <mergeCell ref="A3:D3"/>
    <mergeCell ref="A4:D4"/>
    <mergeCell ref="B6:D6"/>
  </mergeCells>
  <printOptions horizontalCentered="1"/>
  <pageMargins left="0.7" right="0.7" top="0.63" bottom="0.63" header="0.3" footer="0.3"/>
  <pageSetup scale="77" fitToHeight="9999" orientation="landscape" r:id="rId1"/>
  <headerFooter>
    <oddHeader>&amp;L&amp;"Arial,Bold"&amp;12B. Summary of Requirements</oddHeader>
    <oddFooter>&amp;C&amp;"Arial,Regular"Exhibit B - Summary of Requirements</oddFooter>
  </headerFooter>
</worksheet>
</file>

<file path=xl/worksheets/sheet3.xml><?xml version="1.0" encoding="utf-8"?>
<worksheet xmlns="http://schemas.openxmlformats.org/spreadsheetml/2006/main" xmlns:r="http://schemas.openxmlformats.org/officeDocument/2006/relationships">
  <sheetPr>
    <pageSetUpPr fitToPage="1"/>
  </sheetPr>
  <dimension ref="A1:U20"/>
  <sheetViews>
    <sheetView zoomScaleNormal="100" zoomScaleSheetLayoutView="80" workbookViewId="0">
      <selection activeCell="G46" sqref="G46"/>
    </sheetView>
  </sheetViews>
  <sheetFormatPr defaultRowHeight="14.25"/>
  <cols>
    <col min="1" max="1" width="37.140625" style="9" customWidth="1"/>
    <col min="2" max="3" width="8.28515625" style="9" customWidth="1"/>
    <col min="4" max="4" width="12.7109375" style="9" customWidth="1"/>
    <col min="5" max="6" width="8.28515625" style="9" customWidth="1"/>
    <col min="7" max="7" width="12.7109375" style="9" customWidth="1"/>
    <col min="8" max="9" width="8.28515625" style="9" customWidth="1"/>
    <col min="10" max="10" width="12.7109375" style="9" customWidth="1"/>
    <col min="11" max="12" width="8.28515625" style="9" customWidth="1"/>
    <col min="13" max="13" width="12.7109375" style="9" customWidth="1"/>
    <col min="14" max="14" width="14" style="4" bestFit="1" customWidth="1"/>
    <col min="15" max="15" width="4.5703125" style="9" customWidth="1"/>
    <col min="16" max="17" width="8.28515625" style="9" customWidth="1"/>
    <col min="18" max="18" width="12.7109375" style="9" customWidth="1"/>
    <col min="19" max="20" width="8.28515625" style="9" customWidth="1"/>
    <col min="21" max="21" width="12.7109375" style="9" customWidth="1"/>
    <col min="22" max="16384" width="9.140625" style="9"/>
  </cols>
  <sheetData>
    <row r="1" spans="1:21" ht="18">
      <c r="A1" s="240" t="s">
        <v>0</v>
      </c>
      <c r="B1" s="240"/>
      <c r="C1" s="240"/>
      <c r="D1" s="240"/>
      <c r="E1" s="240"/>
      <c r="F1" s="240"/>
      <c r="G1" s="240"/>
      <c r="H1" s="240"/>
      <c r="I1" s="240"/>
      <c r="J1" s="240"/>
      <c r="K1" s="240"/>
      <c r="L1" s="240"/>
      <c r="M1" s="240"/>
      <c r="N1" s="63" t="s">
        <v>17</v>
      </c>
      <c r="O1" s="6"/>
      <c r="P1" s="6"/>
      <c r="Q1" s="6"/>
      <c r="R1" s="6"/>
      <c r="S1" s="6"/>
      <c r="T1" s="6"/>
      <c r="U1" s="6"/>
    </row>
    <row r="2" spans="1:21" ht="15">
      <c r="A2" s="241" t="s">
        <v>176</v>
      </c>
      <c r="B2" s="241"/>
      <c r="C2" s="241"/>
      <c r="D2" s="241"/>
      <c r="E2" s="241"/>
      <c r="F2" s="241"/>
      <c r="G2" s="241"/>
      <c r="H2" s="241"/>
      <c r="I2" s="241"/>
      <c r="J2" s="241"/>
      <c r="K2" s="241"/>
      <c r="L2" s="241"/>
      <c r="M2" s="241"/>
      <c r="N2" s="63" t="s">
        <v>17</v>
      </c>
      <c r="O2" s="7"/>
      <c r="P2" s="7"/>
      <c r="Q2" s="7"/>
      <c r="R2" s="7"/>
      <c r="S2" s="7"/>
      <c r="T2" s="7"/>
      <c r="U2" s="7"/>
    </row>
    <row r="3" spans="1:21">
      <c r="A3" s="250" t="s">
        <v>1</v>
      </c>
      <c r="B3" s="250"/>
      <c r="C3" s="250"/>
      <c r="D3" s="250"/>
      <c r="E3" s="250"/>
      <c r="F3" s="250"/>
      <c r="G3" s="250"/>
      <c r="H3" s="250"/>
      <c r="I3" s="250"/>
      <c r="J3" s="250"/>
      <c r="K3" s="250"/>
      <c r="L3" s="250"/>
      <c r="M3" s="250"/>
      <c r="N3" s="63" t="s">
        <v>17</v>
      </c>
      <c r="O3" s="10"/>
      <c r="P3" s="10"/>
      <c r="Q3" s="10"/>
      <c r="R3" s="10"/>
      <c r="S3" s="10"/>
      <c r="T3" s="10"/>
      <c r="U3" s="10"/>
    </row>
    <row r="4" spans="1:21">
      <c r="A4" s="247" t="s">
        <v>2</v>
      </c>
      <c r="B4" s="247"/>
      <c r="C4" s="247"/>
      <c r="D4" s="247"/>
      <c r="E4" s="247"/>
      <c r="F4" s="247"/>
      <c r="G4" s="247"/>
      <c r="H4" s="247"/>
      <c r="I4" s="247"/>
      <c r="J4" s="247"/>
      <c r="K4" s="247"/>
      <c r="L4" s="247"/>
      <c r="M4" s="247"/>
      <c r="N4" s="63" t="s">
        <v>17</v>
      </c>
      <c r="O4" s="8"/>
      <c r="P4" s="8"/>
      <c r="Q4" s="8"/>
      <c r="R4" s="8"/>
      <c r="S4" s="8"/>
      <c r="T4" s="8"/>
      <c r="U4" s="8"/>
    </row>
    <row r="5" spans="1:21">
      <c r="A5" s="247"/>
      <c r="B5" s="247"/>
      <c r="C5" s="247"/>
      <c r="D5" s="247"/>
      <c r="E5" s="247"/>
      <c r="F5" s="247"/>
      <c r="G5" s="247"/>
      <c r="H5" s="247"/>
      <c r="I5" s="247"/>
      <c r="J5" s="247"/>
      <c r="K5" s="247"/>
      <c r="L5" s="247"/>
      <c r="M5" s="247"/>
      <c r="N5" s="63" t="s">
        <v>17</v>
      </c>
      <c r="O5" s="8"/>
      <c r="P5" s="8"/>
      <c r="Q5" s="8"/>
      <c r="R5" s="8"/>
      <c r="S5" s="8"/>
      <c r="T5" s="8"/>
      <c r="U5" s="8"/>
    </row>
    <row r="6" spans="1:21" ht="15" thickBot="1">
      <c r="A6" s="247"/>
      <c r="B6" s="247"/>
      <c r="C6" s="247"/>
      <c r="D6" s="247"/>
      <c r="E6" s="247"/>
      <c r="F6" s="247"/>
      <c r="G6" s="247"/>
      <c r="H6" s="247"/>
      <c r="I6" s="247"/>
      <c r="J6" s="247"/>
      <c r="K6" s="247"/>
      <c r="L6" s="247"/>
      <c r="M6" s="247"/>
      <c r="N6" s="63" t="s">
        <v>17</v>
      </c>
      <c r="O6" s="8"/>
      <c r="P6" s="8"/>
      <c r="Q6" s="8"/>
      <c r="R6" s="8"/>
      <c r="S6" s="8"/>
      <c r="T6" s="8"/>
      <c r="U6" s="8"/>
    </row>
    <row r="7" spans="1:21" ht="45.75" customHeight="1">
      <c r="A7" s="248" t="s">
        <v>136</v>
      </c>
      <c r="B7" s="251" t="s">
        <v>129</v>
      </c>
      <c r="C7" s="251"/>
      <c r="D7" s="251"/>
      <c r="E7" s="251" t="s">
        <v>166</v>
      </c>
      <c r="F7" s="251"/>
      <c r="G7" s="251"/>
      <c r="H7" s="251" t="s">
        <v>156</v>
      </c>
      <c r="I7" s="251"/>
      <c r="J7" s="251"/>
      <c r="K7" s="251" t="s">
        <v>12</v>
      </c>
      <c r="L7" s="251"/>
      <c r="M7" s="252"/>
      <c r="N7" s="63" t="s">
        <v>17</v>
      </c>
    </row>
    <row r="8" spans="1:21" ht="28.5">
      <c r="A8" s="249"/>
      <c r="B8" s="11" t="s">
        <v>4</v>
      </c>
      <c r="C8" s="102" t="s">
        <v>131</v>
      </c>
      <c r="D8" s="11" t="s">
        <v>5</v>
      </c>
      <c r="E8" s="11" t="s">
        <v>4</v>
      </c>
      <c r="F8" s="102" t="s">
        <v>151</v>
      </c>
      <c r="G8" s="11" t="s">
        <v>5</v>
      </c>
      <c r="H8" s="11" t="s">
        <v>4</v>
      </c>
      <c r="I8" s="11" t="s">
        <v>151</v>
      </c>
      <c r="J8" s="11" t="s">
        <v>5</v>
      </c>
      <c r="K8" s="11" t="s">
        <v>4</v>
      </c>
      <c r="L8" s="11" t="s">
        <v>151</v>
      </c>
      <c r="M8" s="12" t="s">
        <v>5</v>
      </c>
      <c r="N8" s="63" t="s">
        <v>17</v>
      </c>
    </row>
    <row r="9" spans="1:21" ht="15" thickBot="1">
      <c r="A9" s="195" t="s">
        <v>176</v>
      </c>
      <c r="B9" s="128">
        <f>SUM('B. Summ of Req.'!B8)</f>
        <v>880</v>
      </c>
      <c r="C9" s="128">
        <f>SUM('B. Summ of Req.'!C8)</f>
        <v>705</v>
      </c>
      <c r="D9" s="128">
        <f>SUM('B. Summ of Req.'!D8)</f>
        <v>159587</v>
      </c>
      <c r="E9" s="128">
        <f>SUM('B. Summ of Req.'!B10)</f>
        <v>0</v>
      </c>
      <c r="F9" s="128">
        <v>676</v>
      </c>
      <c r="G9" s="128">
        <f>SUM('B. Summ of Req.'!D12)</f>
        <v>160564</v>
      </c>
      <c r="H9" s="128">
        <v>0</v>
      </c>
      <c r="I9" s="128">
        <v>0</v>
      </c>
      <c r="J9" s="128">
        <f>SUM('B. Summ of Req.'!D25)</f>
        <v>-154</v>
      </c>
      <c r="K9" s="128">
        <f>E9+H9</f>
        <v>0</v>
      </c>
      <c r="L9" s="128">
        <f t="shared" ref="L9:M9" si="0">F9+I9</f>
        <v>676</v>
      </c>
      <c r="M9" s="129">
        <f t="shared" si="0"/>
        <v>160410</v>
      </c>
      <c r="N9" s="63" t="s">
        <v>17</v>
      </c>
    </row>
    <row r="10" spans="1:21" ht="15">
      <c r="A10" s="193" t="s">
        <v>134</v>
      </c>
      <c r="B10" s="191">
        <f t="shared" ref="B10:M10" si="1">SUM(B9:B9)</f>
        <v>880</v>
      </c>
      <c r="C10" s="191">
        <f t="shared" si="1"/>
        <v>705</v>
      </c>
      <c r="D10" s="191">
        <f t="shared" si="1"/>
        <v>159587</v>
      </c>
      <c r="E10" s="191">
        <f t="shared" si="1"/>
        <v>0</v>
      </c>
      <c r="F10" s="191">
        <f t="shared" si="1"/>
        <v>676</v>
      </c>
      <c r="G10" s="191">
        <f t="shared" si="1"/>
        <v>160564</v>
      </c>
      <c r="H10" s="191">
        <f t="shared" si="1"/>
        <v>0</v>
      </c>
      <c r="I10" s="191">
        <f t="shared" si="1"/>
        <v>0</v>
      </c>
      <c r="J10" s="191">
        <f t="shared" si="1"/>
        <v>-154</v>
      </c>
      <c r="K10" s="191">
        <f t="shared" si="1"/>
        <v>0</v>
      </c>
      <c r="L10" s="191">
        <f t="shared" si="1"/>
        <v>676</v>
      </c>
      <c r="M10" s="194">
        <f t="shared" si="1"/>
        <v>160410</v>
      </c>
      <c r="N10" s="63" t="s">
        <v>17</v>
      </c>
    </row>
    <row r="11" spans="1:21" ht="15" thickBot="1">
      <c r="A11" s="103" t="s">
        <v>135</v>
      </c>
      <c r="B11" s="128"/>
      <c r="C11" s="128">
        <f>SUM(C10)</f>
        <v>705</v>
      </c>
      <c r="D11" s="128"/>
      <c r="E11" s="128"/>
      <c r="F11" s="128">
        <f>SUM(F10)</f>
        <v>676</v>
      </c>
      <c r="G11" s="128"/>
      <c r="H11" s="128"/>
      <c r="I11" s="128">
        <f>SUM(I10)</f>
        <v>0</v>
      </c>
      <c r="J11" s="128"/>
      <c r="K11" s="128"/>
      <c r="L11" s="128">
        <f t="shared" ref="L11" si="2">F11+I11</f>
        <v>676</v>
      </c>
      <c r="M11" s="129"/>
      <c r="N11" s="63" t="s">
        <v>17</v>
      </c>
    </row>
    <row r="12" spans="1:21" ht="15" thickBot="1">
      <c r="N12" s="63" t="s">
        <v>17</v>
      </c>
    </row>
    <row r="13" spans="1:21" ht="15">
      <c r="A13" s="248" t="s">
        <v>136</v>
      </c>
      <c r="B13" s="251" t="s">
        <v>19</v>
      </c>
      <c r="C13" s="251"/>
      <c r="D13" s="251"/>
      <c r="E13" s="251" t="s">
        <v>20</v>
      </c>
      <c r="F13" s="251"/>
      <c r="G13" s="251"/>
      <c r="H13" s="251" t="s">
        <v>21</v>
      </c>
      <c r="I13" s="251"/>
      <c r="J13" s="252"/>
      <c r="N13" s="63" t="s">
        <v>17</v>
      </c>
    </row>
    <row r="14" spans="1:21" ht="28.5">
      <c r="A14" s="249"/>
      <c r="B14" s="11" t="s">
        <v>4</v>
      </c>
      <c r="C14" s="11" t="s">
        <v>151</v>
      </c>
      <c r="D14" s="11" t="s">
        <v>5</v>
      </c>
      <c r="E14" s="11" t="s">
        <v>4</v>
      </c>
      <c r="F14" s="11" t="s">
        <v>151</v>
      </c>
      <c r="G14" s="11" t="s">
        <v>5</v>
      </c>
      <c r="H14" s="11" t="s">
        <v>4</v>
      </c>
      <c r="I14" s="11" t="s">
        <v>151</v>
      </c>
      <c r="J14" s="12" t="s">
        <v>5</v>
      </c>
      <c r="N14" s="63" t="s">
        <v>17</v>
      </c>
    </row>
    <row r="15" spans="1:21" ht="15" thickBot="1">
      <c r="A15" s="16" t="str">
        <f>A9</f>
        <v>Antitrust Division</v>
      </c>
      <c r="B15" s="128">
        <v>0</v>
      </c>
      <c r="C15" s="128">
        <v>0</v>
      </c>
      <c r="D15" s="128">
        <v>0</v>
      </c>
      <c r="E15" s="128">
        <v>-50</v>
      </c>
      <c r="F15" s="128">
        <v>0</v>
      </c>
      <c r="G15" s="128">
        <v>0</v>
      </c>
      <c r="H15" s="128">
        <f>K9+B15+E15</f>
        <v>-50</v>
      </c>
      <c r="I15" s="128">
        <f>L9+C15+F15</f>
        <v>676</v>
      </c>
      <c r="J15" s="129">
        <f>M9+D15+G15</f>
        <v>160410</v>
      </c>
      <c r="N15" s="63" t="s">
        <v>17</v>
      </c>
    </row>
    <row r="16" spans="1:21" ht="15">
      <c r="A16" s="193" t="s">
        <v>134</v>
      </c>
      <c r="B16" s="191">
        <f t="shared" ref="B16:J16" si="3">SUM(B15:B15)</f>
        <v>0</v>
      </c>
      <c r="C16" s="191">
        <f t="shared" si="3"/>
        <v>0</v>
      </c>
      <c r="D16" s="191">
        <f t="shared" si="3"/>
        <v>0</v>
      </c>
      <c r="E16" s="191">
        <f t="shared" si="3"/>
        <v>-50</v>
      </c>
      <c r="F16" s="191">
        <f t="shared" si="3"/>
        <v>0</v>
      </c>
      <c r="G16" s="191">
        <f t="shared" si="3"/>
        <v>0</v>
      </c>
      <c r="H16" s="191">
        <f t="shared" si="3"/>
        <v>-50</v>
      </c>
      <c r="I16" s="191">
        <f t="shared" si="3"/>
        <v>676</v>
      </c>
      <c r="J16" s="194">
        <f t="shared" si="3"/>
        <v>160410</v>
      </c>
      <c r="N16" s="63" t="s">
        <v>17</v>
      </c>
    </row>
    <row r="17" spans="1:14" ht="15" thickBot="1">
      <c r="A17" s="16" t="s">
        <v>135</v>
      </c>
      <c r="B17" s="128"/>
      <c r="C17" s="128">
        <f>SUM(C16)</f>
        <v>0</v>
      </c>
      <c r="D17" s="128"/>
      <c r="E17" s="128"/>
      <c r="F17" s="128">
        <f>SUM(F16)</f>
        <v>0</v>
      </c>
      <c r="G17" s="128"/>
      <c r="H17" s="128"/>
      <c r="I17" s="128">
        <f>L11+C17+F17</f>
        <v>676</v>
      </c>
      <c r="J17" s="129"/>
      <c r="N17" s="63" t="s">
        <v>17</v>
      </c>
    </row>
    <row r="18" spans="1:14">
      <c r="N18" s="63" t="s">
        <v>17</v>
      </c>
    </row>
    <row r="19" spans="1:14">
      <c r="A19" s="37" t="s">
        <v>170</v>
      </c>
      <c r="N19" s="63" t="s">
        <v>17</v>
      </c>
    </row>
    <row r="20" spans="1:14">
      <c r="A20" s="169"/>
      <c r="N20" s="4" t="s">
        <v>18</v>
      </c>
    </row>
  </sheetData>
  <mergeCells count="15">
    <mergeCell ref="A5:M5"/>
    <mergeCell ref="A6:M6"/>
    <mergeCell ref="A13:A14"/>
    <mergeCell ref="A1:M1"/>
    <mergeCell ref="A2:M2"/>
    <mergeCell ref="A3:M3"/>
    <mergeCell ref="A4:M4"/>
    <mergeCell ref="A7:A8"/>
    <mergeCell ref="B7:D7"/>
    <mergeCell ref="E7:G7"/>
    <mergeCell ref="H7:J7"/>
    <mergeCell ref="K7:M7"/>
    <mergeCell ref="B13:D13"/>
    <mergeCell ref="E13:G13"/>
    <mergeCell ref="H13:J13"/>
  </mergeCells>
  <printOptions horizontalCentered="1"/>
  <pageMargins left="0.7" right="0.7" top="0.75" bottom="0.75" header="0.3" footer="0.3"/>
  <pageSetup scale="79" fitToHeight="9999" orientation="landscape" r:id="rId1"/>
  <headerFooter>
    <oddHeader>&amp;L&amp;"Arial,Bold"&amp;12B. Summary of Requirements</oddHeader>
    <oddFooter>&amp;C&amp;"Arial,Regular"Exhibit B - Summary of Requirements</oddFooter>
  </headerFooter>
</worksheet>
</file>

<file path=xl/worksheets/sheet4.xml><?xml version="1.0" encoding="utf-8"?>
<worksheet xmlns="http://schemas.openxmlformats.org/spreadsheetml/2006/main" xmlns:r="http://schemas.openxmlformats.org/officeDocument/2006/relationships">
  <sheetPr>
    <pageSetUpPr fitToPage="1"/>
  </sheetPr>
  <dimension ref="A1:R13"/>
  <sheetViews>
    <sheetView zoomScaleNormal="100" zoomScaleSheetLayoutView="80" workbookViewId="0">
      <selection activeCell="G46" sqref="G46"/>
    </sheetView>
  </sheetViews>
  <sheetFormatPr defaultRowHeight="14.25"/>
  <cols>
    <col min="1" max="1" width="37.140625" style="9" customWidth="1"/>
    <col min="2" max="2" width="17" style="9" customWidth="1"/>
    <col min="3" max="5" width="8.7109375" style="9" customWidth="1"/>
    <col min="6" max="6" width="12.7109375" style="9" customWidth="1"/>
    <col min="7" max="9" width="8.7109375" style="9" customWidth="1"/>
    <col min="10" max="10" width="12.7109375" style="9" customWidth="1"/>
    <col min="11" max="11" width="14" style="4" bestFit="1" customWidth="1"/>
    <col min="12" max="12" width="4.5703125" style="9" customWidth="1"/>
    <col min="13" max="14" width="8.28515625" style="9" customWidth="1"/>
    <col min="15" max="15" width="12.7109375" style="9" customWidth="1"/>
    <col min="16" max="17" width="8.28515625" style="9" customWidth="1"/>
    <col min="18" max="18" width="12.7109375" style="9" customWidth="1"/>
    <col min="19" max="16384" width="9.140625" style="9"/>
  </cols>
  <sheetData>
    <row r="1" spans="1:18" ht="18">
      <c r="A1" s="240" t="s">
        <v>25</v>
      </c>
      <c r="B1" s="240"/>
      <c r="C1" s="240"/>
      <c r="D1" s="240"/>
      <c r="E1" s="240"/>
      <c r="F1" s="240"/>
      <c r="G1" s="240"/>
      <c r="H1" s="240"/>
      <c r="I1" s="240"/>
      <c r="J1" s="240"/>
      <c r="K1" s="63" t="s">
        <v>17</v>
      </c>
      <c r="L1" s="6"/>
      <c r="M1" s="6"/>
      <c r="N1" s="6"/>
      <c r="O1" s="6"/>
      <c r="P1" s="6"/>
      <c r="Q1" s="6"/>
      <c r="R1" s="6"/>
    </row>
    <row r="2" spans="1:18" ht="15">
      <c r="A2" s="241" t="s">
        <v>176</v>
      </c>
      <c r="B2" s="241"/>
      <c r="C2" s="241"/>
      <c r="D2" s="241"/>
      <c r="E2" s="241"/>
      <c r="F2" s="241"/>
      <c r="G2" s="241"/>
      <c r="H2" s="241"/>
      <c r="I2" s="241"/>
      <c r="J2" s="241"/>
      <c r="K2" s="63" t="s">
        <v>17</v>
      </c>
      <c r="L2" s="7"/>
      <c r="M2" s="7"/>
      <c r="N2" s="7"/>
      <c r="O2" s="7"/>
      <c r="P2" s="7"/>
      <c r="Q2" s="7"/>
      <c r="R2" s="7"/>
    </row>
    <row r="3" spans="1:18">
      <c r="A3" s="255" t="s">
        <v>1</v>
      </c>
      <c r="B3" s="255"/>
      <c r="C3" s="255"/>
      <c r="D3" s="255"/>
      <c r="E3" s="255"/>
      <c r="F3" s="255"/>
      <c r="G3" s="255"/>
      <c r="H3" s="255"/>
      <c r="I3" s="255"/>
      <c r="J3" s="255"/>
      <c r="K3" s="63" t="s">
        <v>17</v>
      </c>
      <c r="L3" s="10"/>
      <c r="M3" s="10"/>
      <c r="N3" s="10"/>
      <c r="O3" s="10"/>
      <c r="P3" s="10"/>
      <c r="Q3" s="10"/>
      <c r="R3" s="10"/>
    </row>
    <row r="4" spans="1:18">
      <c r="A4" s="247" t="s">
        <v>2</v>
      </c>
      <c r="B4" s="247"/>
      <c r="C4" s="247"/>
      <c r="D4" s="247"/>
      <c r="E4" s="247"/>
      <c r="F4" s="247"/>
      <c r="G4" s="247"/>
      <c r="H4" s="247"/>
      <c r="I4" s="247"/>
      <c r="J4" s="247"/>
      <c r="K4" s="63" t="s">
        <v>17</v>
      </c>
      <c r="L4" s="8"/>
      <c r="M4" s="8"/>
      <c r="N4" s="8"/>
      <c r="O4" s="8"/>
      <c r="P4" s="8"/>
      <c r="Q4" s="8"/>
      <c r="R4" s="8"/>
    </row>
    <row r="5" spans="1:18">
      <c r="A5" s="247"/>
      <c r="B5" s="247"/>
      <c r="C5" s="247"/>
      <c r="D5" s="247"/>
      <c r="E5" s="247"/>
      <c r="F5" s="247"/>
      <c r="G5" s="247"/>
      <c r="H5" s="247"/>
      <c r="I5" s="247"/>
      <c r="J5" s="247"/>
      <c r="K5" s="63" t="s">
        <v>17</v>
      </c>
      <c r="L5" s="8"/>
      <c r="M5" s="8"/>
      <c r="N5" s="8"/>
      <c r="O5" s="8"/>
      <c r="P5" s="8"/>
      <c r="Q5" s="8"/>
      <c r="R5" s="8"/>
    </row>
    <row r="6" spans="1:18" s="18" customFormat="1">
      <c r="K6" s="63" t="s">
        <v>17</v>
      </c>
    </row>
    <row r="7" spans="1:18" s="18" customFormat="1" ht="15" thickBot="1">
      <c r="K7" s="63" t="s">
        <v>17</v>
      </c>
    </row>
    <row r="8" spans="1:18" s="18" customFormat="1" ht="33.75" customHeight="1">
      <c r="A8" s="248" t="s">
        <v>28</v>
      </c>
      <c r="B8" s="253" t="s">
        <v>137</v>
      </c>
      <c r="C8" s="251" t="s">
        <v>176</v>
      </c>
      <c r="D8" s="251"/>
      <c r="E8" s="251"/>
      <c r="F8" s="251"/>
      <c r="G8" s="251" t="s">
        <v>27</v>
      </c>
      <c r="H8" s="251"/>
      <c r="I8" s="251"/>
      <c r="J8" s="252"/>
      <c r="K8" s="63" t="s">
        <v>17</v>
      </c>
    </row>
    <row r="9" spans="1:18" s="18" customFormat="1" ht="28.5">
      <c r="A9" s="249"/>
      <c r="B9" s="254"/>
      <c r="C9" s="17" t="s">
        <v>4</v>
      </c>
      <c r="D9" s="17" t="s">
        <v>30</v>
      </c>
      <c r="E9" s="17" t="s">
        <v>151</v>
      </c>
      <c r="F9" s="17" t="s">
        <v>5</v>
      </c>
      <c r="G9" s="17" t="s">
        <v>4</v>
      </c>
      <c r="H9" s="17" t="s">
        <v>30</v>
      </c>
      <c r="I9" s="17" t="s">
        <v>151</v>
      </c>
      <c r="J9" s="20" t="s">
        <v>5</v>
      </c>
      <c r="K9" s="63" t="s">
        <v>17</v>
      </c>
    </row>
    <row r="10" spans="1:18" s="18" customFormat="1" ht="15" thickBot="1">
      <c r="A10" s="195" t="s">
        <v>183</v>
      </c>
      <c r="B10" s="199" t="s">
        <v>176</v>
      </c>
      <c r="C10" s="198">
        <v>-50</v>
      </c>
      <c r="D10" s="198">
        <v>-10</v>
      </c>
      <c r="E10" s="198">
        <v>0</v>
      </c>
      <c r="F10" s="198">
        <v>0</v>
      </c>
      <c r="G10" s="198">
        <f>C10</f>
        <v>-50</v>
      </c>
      <c r="H10" s="198">
        <f>D10</f>
        <v>-10</v>
      </c>
      <c r="I10" s="198">
        <f>E10</f>
        <v>0</v>
      </c>
      <c r="J10" s="200">
        <f>F10</f>
        <v>0</v>
      </c>
      <c r="K10" s="63" t="s">
        <v>17</v>
      </c>
    </row>
    <row r="11" spans="1:18" s="18" customFormat="1" ht="15.75" thickBot="1">
      <c r="A11" s="196" t="s">
        <v>29</v>
      </c>
      <c r="B11" s="197"/>
      <c r="C11" s="144">
        <f t="shared" ref="C11:J11" si="0">SUM(C10:C10)</f>
        <v>-50</v>
      </c>
      <c r="D11" s="144">
        <f t="shared" si="0"/>
        <v>-10</v>
      </c>
      <c r="E11" s="144">
        <f t="shared" si="0"/>
        <v>0</v>
      </c>
      <c r="F11" s="144">
        <f t="shared" si="0"/>
        <v>0</v>
      </c>
      <c r="G11" s="144">
        <f t="shared" si="0"/>
        <v>-50</v>
      </c>
      <c r="H11" s="144">
        <f t="shared" si="0"/>
        <v>-10</v>
      </c>
      <c r="I11" s="144">
        <f t="shared" si="0"/>
        <v>0</v>
      </c>
      <c r="J11" s="201">
        <f t="shared" si="0"/>
        <v>0</v>
      </c>
      <c r="K11" s="63" t="s">
        <v>17</v>
      </c>
    </row>
    <row r="12" spans="1:18" s="18" customFormat="1">
      <c r="A12" s="9"/>
      <c r="B12" s="9"/>
      <c r="C12" s="9"/>
      <c r="D12" s="9"/>
      <c r="E12" s="9"/>
      <c r="F12" s="9"/>
      <c r="G12" s="9"/>
      <c r="H12" s="9"/>
      <c r="I12" s="9"/>
      <c r="J12" s="9"/>
      <c r="K12" s="4" t="s">
        <v>18</v>
      </c>
    </row>
    <row r="13" spans="1:18" s="18" customFormat="1">
      <c r="A13" s="9"/>
      <c r="B13" s="19"/>
      <c r="C13" s="9"/>
      <c r="D13" s="9"/>
      <c r="E13" s="9"/>
      <c r="F13" s="9"/>
      <c r="G13" s="9"/>
      <c r="H13" s="9"/>
      <c r="I13" s="9"/>
      <c r="J13" s="9"/>
      <c r="K13" s="4"/>
    </row>
  </sheetData>
  <mergeCells count="9">
    <mergeCell ref="A8:A9"/>
    <mergeCell ref="B8:B9"/>
    <mergeCell ref="C8:F8"/>
    <mergeCell ref="G8:J8"/>
    <mergeCell ref="A1:J1"/>
    <mergeCell ref="A2:J2"/>
    <mergeCell ref="A3:J3"/>
    <mergeCell ref="A4:J4"/>
    <mergeCell ref="A5:J5"/>
  </mergeCells>
  <printOptions horizontalCentered="1"/>
  <pageMargins left="0.7" right="0.7" top="0.75" bottom="0.75" header="0.3" footer="0.3"/>
  <pageSetup scale="92" fitToHeight="9999" orientation="landscape" r:id="rId1"/>
  <headerFooter>
    <oddHeader xml:space="preserve">&amp;L&amp;"Arial,Bold"&amp;12C. Program Changes by Decision Unit
</oddHeader>
    <oddFooter>&amp;C&amp;"Arial,Regular"Exhibit C - Program Changes by Decision Unit</oddFooter>
  </headerFooter>
</worksheet>
</file>

<file path=xl/worksheets/sheet5.xml><?xml version="1.0" encoding="utf-8"?>
<worksheet xmlns="http://schemas.openxmlformats.org/spreadsheetml/2006/main" xmlns:r="http://schemas.openxmlformats.org/officeDocument/2006/relationships">
  <sheetPr>
    <pageSetUpPr fitToPage="1"/>
  </sheetPr>
  <dimension ref="A1:V16"/>
  <sheetViews>
    <sheetView zoomScaleNormal="100" zoomScaleSheetLayoutView="80" workbookViewId="0">
      <selection activeCell="G46" sqref="G46"/>
    </sheetView>
  </sheetViews>
  <sheetFormatPr defaultRowHeight="14.25"/>
  <cols>
    <col min="1" max="1" width="7.42578125" style="9" bestFit="1" customWidth="1"/>
    <col min="2" max="2" width="64" style="9" customWidth="1"/>
    <col min="3" max="3" width="8.7109375" style="9" customWidth="1"/>
    <col min="4" max="4" width="12.7109375" style="9" customWidth="1"/>
    <col min="5" max="5" width="8.7109375" style="9" customWidth="1"/>
    <col min="6" max="6" width="12.7109375" style="9" customWidth="1"/>
    <col min="7" max="7" width="8.7109375" style="9" customWidth="1"/>
    <col min="8" max="8" width="12.7109375" style="9" customWidth="1"/>
    <col min="9" max="9" width="8.7109375" style="9" customWidth="1"/>
    <col min="10" max="10" width="12.7109375" style="9" customWidth="1"/>
    <col min="11" max="11" width="8.7109375" style="9" customWidth="1"/>
    <col min="12" max="12" width="12.7109375" style="9" customWidth="1"/>
    <col min="13" max="13" width="8.7109375" style="9" customWidth="1"/>
    <col min="14" max="14" width="12.7109375" style="9" customWidth="1"/>
    <col min="15" max="15" width="14" style="4" bestFit="1" customWidth="1"/>
    <col min="16" max="16" width="4.5703125" style="9" customWidth="1"/>
    <col min="17" max="18" width="8.28515625" style="9" customWidth="1"/>
    <col min="19" max="19" width="12.7109375" style="9" customWidth="1"/>
    <col min="20" max="21" width="8.28515625" style="9" customWidth="1"/>
    <col min="22" max="22" width="12.7109375" style="9" customWidth="1"/>
    <col min="23" max="16384" width="9.140625" style="9"/>
  </cols>
  <sheetData>
    <row r="1" spans="1:22" ht="18">
      <c r="A1" s="240" t="s">
        <v>31</v>
      </c>
      <c r="B1" s="240"/>
      <c r="C1" s="240"/>
      <c r="D1" s="240"/>
      <c r="E1" s="240"/>
      <c r="F1" s="240"/>
      <c r="G1" s="240"/>
      <c r="H1" s="240"/>
      <c r="I1" s="240"/>
      <c r="J1" s="240"/>
      <c r="K1" s="240"/>
      <c r="L1" s="240"/>
      <c r="M1" s="240"/>
      <c r="N1" s="240"/>
      <c r="O1" s="63" t="s">
        <v>17</v>
      </c>
      <c r="P1" s="6"/>
      <c r="Q1" s="6"/>
      <c r="R1" s="6"/>
      <c r="S1" s="6"/>
      <c r="T1" s="6"/>
      <c r="U1" s="6"/>
      <c r="V1" s="6"/>
    </row>
    <row r="2" spans="1:22" ht="15">
      <c r="A2" s="241" t="s">
        <v>176</v>
      </c>
      <c r="B2" s="241"/>
      <c r="C2" s="241"/>
      <c r="D2" s="241"/>
      <c r="E2" s="241"/>
      <c r="F2" s="241"/>
      <c r="G2" s="241"/>
      <c r="H2" s="241"/>
      <c r="I2" s="241"/>
      <c r="J2" s="241"/>
      <c r="K2" s="241"/>
      <c r="L2" s="241"/>
      <c r="M2" s="241"/>
      <c r="N2" s="241"/>
      <c r="O2" s="63" t="s">
        <v>17</v>
      </c>
      <c r="P2" s="7"/>
      <c r="Q2" s="7"/>
      <c r="R2" s="7"/>
      <c r="S2" s="7"/>
      <c r="T2" s="7"/>
      <c r="U2" s="7"/>
      <c r="V2" s="7"/>
    </row>
    <row r="3" spans="1:22">
      <c r="A3" s="255" t="s">
        <v>1</v>
      </c>
      <c r="B3" s="255"/>
      <c r="C3" s="255"/>
      <c r="D3" s="255"/>
      <c r="E3" s="255"/>
      <c r="F3" s="255"/>
      <c r="G3" s="255"/>
      <c r="H3" s="255"/>
      <c r="I3" s="255"/>
      <c r="J3" s="255"/>
      <c r="K3" s="255"/>
      <c r="L3" s="255"/>
      <c r="M3" s="255"/>
      <c r="N3" s="255"/>
      <c r="O3" s="63" t="s">
        <v>17</v>
      </c>
      <c r="P3" s="10"/>
      <c r="Q3" s="10"/>
      <c r="R3" s="10"/>
      <c r="S3" s="10"/>
      <c r="T3" s="10"/>
      <c r="U3" s="10"/>
      <c r="V3" s="10"/>
    </row>
    <row r="4" spans="1:22">
      <c r="A4" s="247" t="s">
        <v>2</v>
      </c>
      <c r="B4" s="247"/>
      <c r="C4" s="247"/>
      <c r="D4" s="247"/>
      <c r="E4" s="247"/>
      <c r="F4" s="247"/>
      <c r="G4" s="247"/>
      <c r="H4" s="247"/>
      <c r="I4" s="247"/>
      <c r="J4" s="247"/>
      <c r="K4" s="247"/>
      <c r="L4" s="247"/>
      <c r="M4" s="247"/>
      <c r="N4" s="247"/>
      <c r="O4" s="63" t="s">
        <v>17</v>
      </c>
      <c r="P4" s="8"/>
      <c r="Q4" s="8"/>
      <c r="R4" s="8"/>
      <c r="S4" s="8"/>
      <c r="T4" s="8"/>
      <c r="U4" s="8"/>
      <c r="V4" s="8"/>
    </row>
    <row r="5" spans="1:22">
      <c r="A5" s="250"/>
      <c r="B5" s="250"/>
      <c r="C5" s="250"/>
      <c r="D5" s="250"/>
      <c r="E5" s="250"/>
      <c r="F5" s="250"/>
      <c r="G5" s="250"/>
      <c r="H5" s="250"/>
      <c r="I5" s="250"/>
      <c r="J5" s="250"/>
      <c r="K5" s="250"/>
      <c r="L5" s="250"/>
      <c r="M5" s="250"/>
      <c r="N5" s="250"/>
      <c r="O5" s="63" t="s">
        <v>17</v>
      </c>
      <c r="P5" s="8"/>
      <c r="Q5" s="8"/>
      <c r="R5" s="8"/>
      <c r="S5" s="8"/>
      <c r="T5" s="8"/>
      <c r="U5" s="8"/>
      <c r="V5" s="8"/>
    </row>
    <row r="6" spans="1:22" ht="15" thickBot="1">
      <c r="A6" s="261"/>
      <c r="B6" s="261"/>
      <c r="C6" s="261"/>
      <c r="D6" s="261"/>
      <c r="E6" s="261"/>
      <c r="F6" s="261"/>
      <c r="G6" s="261"/>
      <c r="H6" s="261"/>
      <c r="I6" s="261"/>
      <c r="J6" s="261"/>
      <c r="K6" s="261"/>
      <c r="L6" s="261"/>
      <c r="M6" s="261"/>
      <c r="N6" s="261"/>
      <c r="O6" s="63" t="s">
        <v>17</v>
      </c>
      <c r="P6" s="8"/>
      <c r="Q6" s="8"/>
      <c r="R6" s="8"/>
      <c r="S6" s="8"/>
      <c r="T6" s="8"/>
      <c r="U6" s="8"/>
      <c r="V6" s="8"/>
    </row>
    <row r="7" spans="1:22" s="18" customFormat="1" ht="33.75" customHeight="1">
      <c r="A7" s="257" t="s">
        <v>32</v>
      </c>
      <c r="B7" s="258"/>
      <c r="C7" s="251" t="s">
        <v>138</v>
      </c>
      <c r="D7" s="251"/>
      <c r="E7" s="251" t="s">
        <v>165</v>
      </c>
      <c r="F7" s="251"/>
      <c r="G7" s="251" t="s">
        <v>12</v>
      </c>
      <c r="H7" s="251"/>
      <c r="I7" s="251" t="s">
        <v>19</v>
      </c>
      <c r="J7" s="251"/>
      <c r="K7" s="251" t="s">
        <v>20</v>
      </c>
      <c r="L7" s="251"/>
      <c r="M7" s="251" t="s">
        <v>16</v>
      </c>
      <c r="N7" s="252"/>
      <c r="O7" s="63" t="s">
        <v>17</v>
      </c>
    </row>
    <row r="8" spans="1:22" s="18" customFormat="1" ht="42.75">
      <c r="A8" s="259"/>
      <c r="B8" s="260"/>
      <c r="C8" s="17" t="s">
        <v>35</v>
      </c>
      <c r="D8" s="104" t="s">
        <v>33</v>
      </c>
      <c r="E8" s="17" t="s">
        <v>35</v>
      </c>
      <c r="F8" s="104" t="s">
        <v>33</v>
      </c>
      <c r="G8" s="17" t="s">
        <v>35</v>
      </c>
      <c r="H8" s="17" t="s">
        <v>33</v>
      </c>
      <c r="I8" s="17" t="s">
        <v>35</v>
      </c>
      <c r="J8" s="17" t="s">
        <v>33</v>
      </c>
      <c r="K8" s="17" t="s">
        <v>35</v>
      </c>
      <c r="L8" s="17" t="s">
        <v>33</v>
      </c>
      <c r="M8" s="17" t="s">
        <v>35</v>
      </c>
      <c r="N8" s="20" t="s">
        <v>33</v>
      </c>
      <c r="O8" s="63" t="s">
        <v>17</v>
      </c>
    </row>
    <row r="9" spans="1:22" ht="30">
      <c r="A9" s="26" t="s">
        <v>36</v>
      </c>
      <c r="B9" s="32" t="s">
        <v>37</v>
      </c>
      <c r="C9" s="14"/>
      <c r="D9" s="14"/>
      <c r="E9" s="14"/>
      <c r="F9" s="14"/>
      <c r="G9" s="14"/>
      <c r="H9" s="14"/>
      <c r="I9" s="14"/>
      <c r="J9" s="14"/>
      <c r="K9" s="14"/>
      <c r="L9" s="14"/>
      <c r="M9" s="14"/>
      <c r="N9" s="15"/>
      <c r="O9" s="63" t="s">
        <v>17</v>
      </c>
    </row>
    <row r="10" spans="1:22">
      <c r="A10" s="27">
        <v>2.6</v>
      </c>
      <c r="B10" s="33" t="s">
        <v>39</v>
      </c>
      <c r="C10" s="21">
        <f>SUM('B. Summ of Req.'!C8)</f>
        <v>705</v>
      </c>
      <c r="D10" s="21">
        <f>SUM('B. Summ of Req.'!D8)</f>
        <v>159587</v>
      </c>
      <c r="E10" s="21">
        <f>SUM('B. Summ of Req.'!C10)</f>
        <v>0</v>
      </c>
      <c r="F10" s="21">
        <f>SUM('B. Summ of Req.'!D12)</f>
        <v>160564</v>
      </c>
      <c r="G10" s="21">
        <f>SUM('B. Summ of Req.'!C26)</f>
        <v>676</v>
      </c>
      <c r="H10" s="21">
        <f>SUM('B. Summ of Req.'!D26)</f>
        <v>160410</v>
      </c>
      <c r="I10" s="21">
        <v>0</v>
      </c>
      <c r="J10" s="21">
        <v>0</v>
      </c>
      <c r="K10" s="21">
        <v>0</v>
      </c>
      <c r="L10" s="21">
        <v>0</v>
      </c>
      <c r="M10" s="22">
        <f t="shared" ref="M10" si="0">G10+I10+K10</f>
        <v>676</v>
      </c>
      <c r="N10" s="23">
        <f t="shared" ref="N10" si="1">H10+J10+L10</f>
        <v>160410</v>
      </c>
      <c r="O10" s="63" t="s">
        <v>17</v>
      </c>
    </row>
    <row r="11" spans="1:22" ht="15">
      <c r="A11" s="28"/>
      <c r="B11" s="34" t="s">
        <v>38</v>
      </c>
      <c r="C11" s="24">
        <f t="shared" ref="C11:N11" si="2">SUM(C10:C10)</f>
        <v>705</v>
      </c>
      <c r="D11" s="24">
        <f t="shared" si="2"/>
        <v>159587</v>
      </c>
      <c r="E11" s="24">
        <f t="shared" si="2"/>
        <v>0</v>
      </c>
      <c r="F11" s="24">
        <f t="shared" si="2"/>
        <v>160564</v>
      </c>
      <c r="G11" s="24">
        <f t="shared" si="2"/>
        <v>676</v>
      </c>
      <c r="H11" s="24">
        <f t="shared" si="2"/>
        <v>160410</v>
      </c>
      <c r="I11" s="24">
        <f t="shared" si="2"/>
        <v>0</v>
      </c>
      <c r="J11" s="24">
        <f t="shared" si="2"/>
        <v>0</v>
      </c>
      <c r="K11" s="24">
        <f t="shared" si="2"/>
        <v>0</v>
      </c>
      <c r="L11" s="24">
        <f t="shared" si="2"/>
        <v>0</v>
      </c>
      <c r="M11" s="24">
        <f t="shared" si="2"/>
        <v>676</v>
      </c>
      <c r="N11" s="25">
        <f t="shared" si="2"/>
        <v>160410</v>
      </c>
      <c r="O11" s="63" t="s">
        <v>17</v>
      </c>
    </row>
    <row r="12" spans="1:22" ht="15.75" thickBot="1">
      <c r="A12" s="29"/>
      <c r="B12" s="30" t="s">
        <v>40</v>
      </c>
      <c r="C12" s="31">
        <f>C11</f>
        <v>705</v>
      </c>
      <c r="D12" s="31">
        <f t="shared" ref="D12:J12" si="3">D11</f>
        <v>159587</v>
      </c>
      <c r="E12" s="31">
        <f t="shared" si="3"/>
        <v>0</v>
      </c>
      <c r="F12" s="31">
        <f t="shared" si="3"/>
        <v>160564</v>
      </c>
      <c r="G12" s="31">
        <f t="shared" si="3"/>
        <v>676</v>
      </c>
      <c r="H12" s="31">
        <f t="shared" si="3"/>
        <v>160410</v>
      </c>
      <c r="I12" s="31">
        <f t="shared" si="3"/>
        <v>0</v>
      </c>
      <c r="J12" s="31">
        <f t="shared" si="3"/>
        <v>0</v>
      </c>
      <c r="K12" s="31">
        <f t="shared" ref="K12" si="4">K11</f>
        <v>0</v>
      </c>
      <c r="L12" s="31">
        <f t="shared" ref="L12" si="5">L11</f>
        <v>0</v>
      </c>
      <c r="M12" s="31">
        <f t="shared" ref="M12" si="6">M11</f>
        <v>676</v>
      </c>
      <c r="N12" s="134">
        <f>N11</f>
        <v>160410</v>
      </c>
      <c r="O12" s="63" t="s">
        <v>17</v>
      </c>
    </row>
    <row r="13" spans="1:22">
      <c r="O13" s="63" t="s">
        <v>17</v>
      </c>
    </row>
    <row r="14" spans="1:22" ht="15">
      <c r="A14" s="256" t="s">
        <v>139</v>
      </c>
      <c r="B14" s="256"/>
      <c r="C14" s="256"/>
      <c r="D14" s="256"/>
      <c r="E14" s="256"/>
      <c r="F14" s="256"/>
      <c r="G14" s="256"/>
      <c r="H14" s="256"/>
      <c r="I14" s="256"/>
      <c r="J14" s="256"/>
      <c r="K14" s="256"/>
      <c r="L14" s="256"/>
      <c r="M14" s="256"/>
      <c r="N14" s="256"/>
      <c r="O14" s="63" t="s">
        <v>17</v>
      </c>
    </row>
    <row r="15" spans="1:22">
      <c r="O15" s="63" t="s">
        <v>17</v>
      </c>
    </row>
    <row r="16" spans="1:22">
      <c r="A16" s="170" t="s">
        <v>169</v>
      </c>
      <c r="O16" s="63" t="s">
        <v>18</v>
      </c>
    </row>
  </sheetData>
  <mergeCells count="14">
    <mergeCell ref="A14:N14"/>
    <mergeCell ref="M7:N7"/>
    <mergeCell ref="A7:B8"/>
    <mergeCell ref="A1:N1"/>
    <mergeCell ref="A2:N2"/>
    <mergeCell ref="A3:N3"/>
    <mergeCell ref="A4:N4"/>
    <mergeCell ref="A5:N5"/>
    <mergeCell ref="A6:N6"/>
    <mergeCell ref="C7:D7"/>
    <mergeCell ref="E7:F7"/>
    <mergeCell ref="G7:H7"/>
    <mergeCell ref="I7:J7"/>
    <mergeCell ref="K7:L7"/>
  </mergeCells>
  <printOptions horizontalCentered="1"/>
  <pageMargins left="0.7" right="0.7" top="0.75" bottom="0.75" header="0.3" footer="0.3"/>
  <pageSetup scale="61" fitToHeight="9999" orientation="landscape" r:id="rId1"/>
  <headerFooter>
    <oddHeader>&amp;L&amp;"Arial,Bold"&amp;12D. Resources by DOJ Strategic Goal and Strategic Objective</oddHeader>
    <oddFooter>&amp;C&amp;"Arial,Regular"Exhibit D - Resources by DOJ Strategic Goal and Strategic Objective</oddFooter>
  </headerFooter>
</worksheet>
</file>

<file path=xl/worksheets/sheet6.xml><?xml version="1.0" encoding="utf-8"?>
<worksheet xmlns="http://schemas.openxmlformats.org/spreadsheetml/2006/main" xmlns:r="http://schemas.openxmlformats.org/officeDocument/2006/relationships">
  <dimension ref="A1:O29"/>
  <sheetViews>
    <sheetView topLeftCell="B1" zoomScaleNormal="100" zoomScaleSheetLayoutView="100" workbookViewId="0">
      <selection activeCell="H20" sqref="H20"/>
    </sheetView>
  </sheetViews>
  <sheetFormatPr defaultRowHeight="14.25"/>
  <cols>
    <col min="1" max="1" width="3.7109375" style="151" customWidth="1"/>
    <col min="2" max="2" width="71.140625" style="151" customWidth="1"/>
    <col min="3" max="4" width="14.7109375" style="151" customWidth="1"/>
    <col min="5" max="6" width="8.7109375" style="151" customWidth="1"/>
    <col min="7" max="7" width="12.7109375" style="151" customWidth="1"/>
    <col min="8" max="8" width="14" style="42" bestFit="1" customWidth="1"/>
    <col min="9" max="9" width="4.5703125" style="151" customWidth="1"/>
    <col min="10" max="11" width="8.28515625" style="151" customWidth="1"/>
    <col min="12" max="12" width="12.7109375" style="151" customWidth="1"/>
    <col min="13" max="14" width="8.28515625" style="151" customWidth="1"/>
    <col min="15" max="15" width="12.7109375" style="151" customWidth="1"/>
    <col min="16" max="16384" width="9.140625" style="151"/>
  </cols>
  <sheetData>
    <row r="1" spans="1:15" ht="18">
      <c r="A1" s="262" t="s">
        <v>140</v>
      </c>
      <c r="B1" s="262"/>
      <c r="C1" s="262"/>
      <c r="D1" s="262"/>
      <c r="E1" s="262"/>
      <c r="F1" s="262"/>
      <c r="G1" s="262"/>
      <c r="H1" s="36" t="s">
        <v>17</v>
      </c>
      <c r="I1" s="6"/>
      <c r="J1" s="6"/>
      <c r="K1" s="6"/>
      <c r="L1" s="6"/>
      <c r="M1" s="6"/>
      <c r="N1" s="6"/>
      <c r="O1" s="6"/>
    </row>
    <row r="2" spans="1:15" ht="15">
      <c r="A2" s="263" t="s">
        <v>176</v>
      </c>
      <c r="B2" s="263"/>
      <c r="C2" s="263"/>
      <c r="D2" s="263"/>
      <c r="E2" s="263"/>
      <c r="F2" s="263"/>
      <c r="G2" s="263"/>
      <c r="H2" s="36" t="s">
        <v>17</v>
      </c>
      <c r="I2" s="7"/>
      <c r="J2" s="7"/>
      <c r="K2" s="7"/>
      <c r="L2" s="7"/>
      <c r="M2" s="7"/>
      <c r="N2" s="7"/>
      <c r="O2" s="7"/>
    </row>
    <row r="3" spans="1:15">
      <c r="A3" s="264" t="s">
        <v>1</v>
      </c>
      <c r="B3" s="264"/>
      <c r="C3" s="264"/>
      <c r="D3" s="264"/>
      <c r="E3" s="264"/>
      <c r="F3" s="264"/>
      <c r="G3" s="264"/>
      <c r="H3" s="36" t="s">
        <v>17</v>
      </c>
      <c r="I3" s="173"/>
      <c r="J3" s="173"/>
      <c r="K3" s="173"/>
      <c r="L3" s="173"/>
      <c r="M3" s="173"/>
      <c r="N3" s="173"/>
      <c r="O3" s="173"/>
    </row>
    <row r="4" spans="1:15">
      <c r="A4" s="265" t="s">
        <v>2</v>
      </c>
      <c r="B4" s="265"/>
      <c r="C4" s="265"/>
      <c r="D4" s="265"/>
      <c r="E4" s="265"/>
      <c r="F4" s="265"/>
      <c r="G4" s="265"/>
      <c r="H4" s="36" t="s">
        <v>17</v>
      </c>
      <c r="I4" s="172"/>
      <c r="J4" s="172"/>
      <c r="K4" s="172"/>
      <c r="L4" s="172"/>
      <c r="M4" s="172"/>
      <c r="N4" s="172"/>
      <c r="O4" s="172"/>
    </row>
    <row r="5" spans="1:15" ht="15" thickBot="1">
      <c r="A5" s="270"/>
      <c r="B5" s="270"/>
      <c r="C5" s="270"/>
      <c r="D5" s="270"/>
      <c r="E5" s="271"/>
      <c r="F5" s="271"/>
      <c r="G5" s="271"/>
      <c r="H5" s="36" t="s">
        <v>17</v>
      </c>
      <c r="I5" s="172"/>
      <c r="J5" s="172"/>
      <c r="K5" s="172"/>
      <c r="L5" s="172"/>
      <c r="M5" s="172"/>
      <c r="N5" s="172"/>
      <c r="O5" s="172"/>
    </row>
    <row r="6" spans="1:15" s="37" customFormat="1" ht="29.25" customHeight="1" thickBot="1">
      <c r="A6" s="35"/>
      <c r="B6" s="35"/>
      <c r="C6" s="35"/>
      <c r="D6" s="35"/>
      <c r="E6" s="55" t="s">
        <v>4</v>
      </c>
      <c r="F6" s="44" t="s">
        <v>130</v>
      </c>
      <c r="G6" s="43" t="s">
        <v>5</v>
      </c>
      <c r="H6" s="36" t="s">
        <v>17</v>
      </c>
    </row>
    <row r="7" spans="1:15" s="37" customFormat="1" ht="12">
      <c r="A7" s="38"/>
      <c r="B7" s="269" t="s">
        <v>8</v>
      </c>
      <c r="C7" s="269"/>
      <c r="D7" s="269"/>
      <c r="E7" s="45"/>
      <c r="F7" s="45"/>
      <c r="G7" s="56"/>
      <c r="H7" s="36" t="s">
        <v>17</v>
      </c>
    </row>
    <row r="8" spans="1:15" s="37" customFormat="1" ht="12">
      <c r="A8" s="39">
        <v>1</v>
      </c>
      <c r="B8" s="272" t="s">
        <v>171</v>
      </c>
      <c r="C8" s="272"/>
      <c r="D8" s="273"/>
      <c r="E8" s="46">
        <v>0</v>
      </c>
      <c r="F8" s="46">
        <v>0</v>
      </c>
      <c r="G8" s="57">
        <v>-977</v>
      </c>
      <c r="H8" s="36" t="s">
        <v>17</v>
      </c>
    </row>
    <row r="9" spans="1:15" s="37" customFormat="1" ht="25.5" customHeight="1">
      <c r="A9" s="39"/>
      <c r="B9" s="274"/>
      <c r="C9" s="274"/>
      <c r="D9" s="275"/>
      <c r="E9" s="46"/>
      <c r="F9" s="46"/>
      <c r="G9" s="57"/>
      <c r="H9" s="36" t="s">
        <v>17</v>
      </c>
    </row>
    <row r="10" spans="1:15" s="37" customFormat="1" ht="12">
      <c r="A10" s="40"/>
      <c r="B10" s="267" t="s">
        <v>41</v>
      </c>
      <c r="C10" s="267"/>
      <c r="D10" s="267"/>
      <c r="E10" s="47">
        <f>SUM(E8:E9)</f>
        <v>0</v>
      </c>
      <c r="F10" s="47">
        <f>SUM(F8:F9)</f>
        <v>0</v>
      </c>
      <c r="G10" s="58">
        <f>SUM(G8:G9)</f>
        <v>-977</v>
      </c>
      <c r="H10" s="36" t="s">
        <v>17</v>
      </c>
    </row>
    <row r="11" spans="1:15" s="37" customFormat="1" ht="12">
      <c r="A11" s="41"/>
      <c r="B11" s="279" t="s">
        <v>42</v>
      </c>
      <c r="C11" s="279"/>
      <c r="D11" s="279"/>
      <c r="E11" s="46">
        <v>0</v>
      </c>
      <c r="F11" s="46">
        <v>0</v>
      </c>
      <c r="G11" s="57">
        <v>0</v>
      </c>
      <c r="H11" s="36" t="s">
        <v>17</v>
      </c>
    </row>
    <row r="12" spans="1:15" s="37" customFormat="1" ht="36.75" customHeight="1">
      <c r="A12" s="39">
        <v>1</v>
      </c>
      <c r="B12" s="276" t="s">
        <v>207</v>
      </c>
      <c r="C12" s="277"/>
      <c r="D12" s="277"/>
      <c r="E12" s="46">
        <v>0</v>
      </c>
      <c r="F12" s="46">
        <v>0</v>
      </c>
      <c r="G12" s="57">
        <v>385</v>
      </c>
      <c r="H12" s="36" t="s">
        <v>17</v>
      </c>
    </row>
    <row r="13" spans="1:15" s="37" customFormat="1" ht="48.75" customHeight="1">
      <c r="A13" s="39">
        <v>2</v>
      </c>
      <c r="B13" s="276" t="s">
        <v>208</v>
      </c>
      <c r="C13" s="277"/>
      <c r="D13" s="278"/>
      <c r="E13" s="46">
        <v>0</v>
      </c>
      <c r="F13" s="46">
        <v>0</v>
      </c>
      <c r="G13" s="57">
        <v>-26</v>
      </c>
      <c r="H13" s="36" t="s">
        <v>17</v>
      </c>
    </row>
    <row r="14" spans="1:15" s="37" customFormat="1" ht="48" customHeight="1">
      <c r="A14" s="39">
        <v>3</v>
      </c>
      <c r="B14" s="276" t="s">
        <v>209</v>
      </c>
      <c r="C14" s="277"/>
      <c r="D14" s="278"/>
      <c r="E14" s="46">
        <v>0</v>
      </c>
      <c r="F14" s="46">
        <v>0</v>
      </c>
      <c r="G14" s="57">
        <v>-123</v>
      </c>
      <c r="H14" s="36" t="s">
        <v>17</v>
      </c>
    </row>
    <row r="15" spans="1:15" s="37" customFormat="1" ht="12">
      <c r="A15" s="40"/>
      <c r="B15" s="267" t="s">
        <v>43</v>
      </c>
      <c r="C15" s="267"/>
      <c r="D15" s="268"/>
      <c r="E15" s="47">
        <f>SUM(E12:E14)</f>
        <v>0</v>
      </c>
      <c r="F15" s="47">
        <f>SUM(F12:F14)</f>
        <v>0</v>
      </c>
      <c r="G15" s="58">
        <f>SUM(G12:G14)</f>
        <v>236</v>
      </c>
      <c r="H15" s="36" t="s">
        <v>17</v>
      </c>
    </row>
    <row r="16" spans="1:15" s="37" customFormat="1" ht="12">
      <c r="A16" s="49"/>
      <c r="B16" s="266" t="s">
        <v>10</v>
      </c>
      <c r="C16" s="266"/>
      <c r="D16" s="266"/>
      <c r="E16" s="48"/>
      <c r="F16" s="48"/>
      <c r="G16" s="59"/>
      <c r="H16" s="36" t="s">
        <v>17</v>
      </c>
    </row>
    <row r="17" spans="1:8" s="37" customFormat="1" ht="12">
      <c r="A17" s="152">
        <v>1</v>
      </c>
      <c r="B17" s="272" t="s">
        <v>184</v>
      </c>
      <c r="C17" s="280"/>
      <c r="D17" s="281"/>
      <c r="E17" s="153"/>
      <c r="F17" s="153"/>
      <c r="G17" s="154"/>
      <c r="H17" s="36" t="s">
        <v>17</v>
      </c>
    </row>
    <row r="18" spans="1:8" s="37" customFormat="1" ht="39.75" customHeight="1">
      <c r="A18" s="152"/>
      <c r="B18" s="274"/>
      <c r="C18" s="274"/>
      <c r="D18" s="275"/>
      <c r="E18" s="153"/>
      <c r="F18" s="153"/>
      <c r="G18" s="154">
        <v>595</v>
      </c>
      <c r="H18" s="36" t="s">
        <v>17</v>
      </c>
    </row>
    <row r="19" spans="1:8" s="37" customFormat="1" ht="12">
      <c r="A19" s="152">
        <v>2</v>
      </c>
      <c r="B19" s="272" t="s">
        <v>185</v>
      </c>
      <c r="C19" s="282"/>
      <c r="D19" s="283"/>
      <c r="E19" s="153"/>
      <c r="F19" s="153"/>
      <c r="G19" s="154"/>
      <c r="H19" s="36" t="s">
        <v>17</v>
      </c>
    </row>
    <row r="20" spans="1:8" s="37" customFormat="1" ht="50.25" customHeight="1">
      <c r="A20" s="152"/>
      <c r="B20" s="284"/>
      <c r="C20" s="284"/>
      <c r="D20" s="285"/>
      <c r="E20" s="153"/>
      <c r="F20" s="153"/>
      <c r="G20" s="154">
        <v>130</v>
      </c>
      <c r="H20" s="36" t="s">
        <v>17</v>
      </c>
    </row>
    <row r="21" spans="1:8" s="37" customFormat="1" ht="36.75" customHeight="1">
      <c r="A21" s="39">
        <v>3</v>
      </c>
      <c r="B21" s="277" t="s">
        <v>186</v>
      </c>
      <c r="C21" s="288"/>
      <c r="D21" s="289"/>
      <c r="E21" s="50"/>
      <c r="F21" s="50"/>
      <c r="G21" s="57">
        <v>-118</v>
      </c>
      <c r="H21" s="36" t="s">
        <v>17</v>
      </c>
    </row>
    <row r="22" spans="1:8" s="37" customFormat="1" ht="38.25" customHeight="1">
      <c r="A22" s="39">
        <v>4</v>
      </c>
      <c r="B22" s="276" t="s">
        <v>187</v>
      </c>
      <c r="C22" s="286"/>
      <c r="D22" s="287"/>
      <c r="E22" s="50"/>
      <c r="F22" s="50"/>
      <c r="G22" s="57">
        <v>128</v>
      </c>
      <c r="H22" s="36" t="s">
        <v>17</v>
      </c>
    </row>
    <row r="23" spans="1:8" s="37" customFormat="1" ht="63" customHeight="1">
      <c r="A23" s="39">
        <v>5</v>
      </c>
      <c r="B23" s="276" t="s">
        <v>188</v>
      </c>
      <c r="C23" s="286"/>
      <c r="D23" s="287"/>
      <c r="E23" s="50" t="s">
        <v>45</v>
      </c>
      <c r="F23" s="50"/>
      <c r="G23" s="57">
        <v>81</v>
      </c>
      <c r="H23" s="36" t="s">
        <v>17</v>
      </c>
    </row>
    <row r="24" spans="1:8" s="37" customFormat="1" ht="12">
      <c r="A24" s="40"/>
      <c r="B24" s="267" t="s">
        <v>46</v>
      </c>
      <c r="C24" s="267"/>
      <c r="D24" s="267"/>
      <c r="E24" s="47">
        <f>SUM(E18:E23)</f>
        <v>0</v>
      </c>
      <c r="F24" s="47">
        <f>SUM(F18:F23)</f>
        <v>0</v>
      </c>
      <c r="G24" s="58">
        <f>SUM(G18:G23)</f>
        <v>816</v>
      </c>
      <c r="H24" s="36" t="s">
        <v>17</v>
      </c>
    </row>
    <row r="25" spans="1:8" s="37" customFormat="1" ht="12">
      <c r="A25" s="52"/>
      <c r="B25" s="292" t="s">
        <v>11</v>
      </c>
      <c r="C25" s="292"/>
      <c r="D25" s="293"/>
      <c r="E25" s="51"/>
      <c r="F25" s="51"/>
      <c r="G25" s="60"/>
      <c r="H25" s="36" t="s">
        <v>17</v>
      </c>
    </row>
    <row r="26" spans="1:8" s="37" customFormat="1" ht="39" customHeight="1">
      <c r="A26" s="39">
        <v>1</v>
      </c>
      <c r="B26" s="276" t="s">
        <v>189</v>
      </c>
      <c r="C26" s="286"/>
      <c r="D26" s="287"/>
      <c r="E26" s="50"/>
      <c r="F26" s="50"/>
      <c r="G26" s="57">
        <v>-229</v>
      </c>
      <c r="H26" s="36" t="s">
        <v>17</v>
      </c>
    </row>
    <row r="27" spans="1:8" s="37" customFormat="1" ht="12">
      <c r="A27" s="40"/>
      <c r="B27" s="267" t="s">
        <v>47</v>
      </c>
      <c r="C27" s="267"/>
      <c r="D27" s="267"/>
      <c r="E27" s="47">
        <f>SUM(E26:E26)</f>
        <v>0</v>
      </c>
      <c r="F27" s="47">
        <f>SUM(F26:F26)</f>
        <v>0</v>
      </c>
      <c r="G27" s="58">
        <f>SUM(G26:G26)</f>
        <v>-229</v>
      </c>
      <c r="H27" s="36" t="s">
        <v>17</v>
      </c>
    </row>
    <row r="28" spans="1:8" ht="15" thickBot="1">
      <c r="A28" s="53"/>
      <c r="B28" s="290" t="s">
        <v>141</v>
      </c>
      <c r="C28" s="290"/>
      <c r="D28" s="291"/>
      <c r="E28" s="54">
        <f>E27+E24+E15+E10</f>
        <v>0</v>
      </c>
      <c r="F28" s="54">
        <f>F27+F24+F15+F10</f>
        <v>0</v>
      </c>
      <c r="G28" s="61">
        <f>G27+G24+G15+G10</f>
        <v>-154</v>
      </c>
      <c r="H28" s="36" t="s">
        <v>18</v>
      </c>
    </row>
    <row r="29" spans="1:8">
      <c r="H29" s="36"/>
    </row>
  </sheetData>
  <mergeCells count="24">
    <mergeCell ref="B17:D18"/>
    <mergeCell ref="B19:D20"/>
    <mergeCell ref="B23:D23"/>
    <mergeCell ref="B21:D21"/>
    <mergeCell ref="B28:D28"/>
    <mergeCell ref="B27:D27"/>
    <mergeCell ref="B24:D24"/>
    <mergeCell ref="B25:D25"/>
    <mergeCell ref="B26:D26"/>
    <mergeCell ref="B22:D22"/>
    <mergeCell ref="A1:G1"/>
    <mergeCell ref="A2:G2"/>
    <mergeCell ref="A3:G3"/>
    <mergeCell ref="A4:G4"/>
    <mergeCell ref="B16:D16"/>
    <mergeCell ref="B15:D15"/>
    <mergeCell ref="B7:D7"/>
    <mergeCell ref="A5:G5"/>
    <mergeCell ref="B8:D9"/>
    <mergeCell ref="B13:D13"/>
    <mergeCell ref="B11:D11"/>
    <mergeCell ref="B10:D10"/>
    <mergeCell ref="B12:D12"/>
    <mergeCell ref="B14:D14"/>
  </mergeCells>
  <printOptions horizontalCentered="1"/>
  <pageMargins left="0.7" right="0.7" top="0.65" bottom="0.46" header="0.3" footer="0.21"/>
  <pageSetup scale="75" fitToHeight="9999" orientation="landscape" r:id="rId1"/>
  <headerFooter>
    <oddHeader>&amp;L&amp;"Arial,Bold"&amp;12E. Justification for Technical and Base Adjustments</oddHeader>
    <oddFooter>&amp;C&amp;"Arial,Regular"Exhibit E - Justification for Technical and Base Adjustments</oddFooter>
  </headerFooter>
</worksheet>
</file>

<file path=xl/worksheets/sheet7.xml><?xml version="1.0" encoding="utf-8"?>
<worksheet xmlns="http://schemas.openxmlformats.org/spreadsheetml/2006/main" xmlns:r="http://schemas.openxmlformats.org/officeDocument/2006/relationships">
  <dimension ref="A1:W18"/>
  <sheetViews>
    <sheetView zoomScaleNormal="100" zoomScaleSheetLayoutView="80" workbookViewId="0">
      <selection activeCell="G46" sqref="G46"/>
    </sheetView>
  </sheetViews>
  <sheetFormatPr defaultRowHeight="14.25"/>
  <cols>
    <col min="1" max="1" width="37.140625" style="9" customWidth="1"/>
    <col min="2" max="3" width="8.28515625" style="9" customWidth="1"/>
    <col min="4" max="4" width="12.7109375" style="9" customWidth="1"/>
    <col min="5" max="5" width="7.140625" style="9" customWidth="1"/>
    <col min="6" max="6" width="8.7109375" style="9" customWidth="1"/>
    <col min="7" max="7" width="12.7109375" style="9" customWidth="1"/>
    <col min="8" max="9" width="8.28515625" style="9" customWidth="1"/>
    <col min="10" max="12" width="12.7109375" style="9" customWidth="1"/>
    <col min="13" max="14" width="8.28515625" style="9" customWidth="1"/>
    <col min="15" max="15" width="12.7109375" style="9" customWidth="1"/>
    <col min="16" max="16" width="14" style="4" bestFit="1" customWidth="1"/>
    <col min="17" max="17" width="4.5703125" style="9" customWidth="1"/>
    <col min="18" max="19" width="8.28515625" style="9" customWidth="1"/>
    <col min="20" max="20" width="12.7109375" style="9" customWidth="1"/>
    <col min="21" max="22" width="8.28515625" style="9" customWidth="1"/>
    <col min="23" max="23" width="12.7109375" style="9" customWidth="1"/>
    <col min="24" max="16384" width="9.140625" style="9"/>
  </cols>
  <sheetData>
    <row r="1" spans="1:23" ht="18">
      <c r="A1" s="240" t="s">
        <v>48</v>
      </c>
      <c r="B1" s="240"/>
      <c r="C1" s="240"/>
      <c r="D1" s="240"/>
      <c r="E1" s="240"/>
      <c r="F1" s="240"/>
      <c r="G1" s="240"/>
      <c r="H1" s="240"/>
      <c r="I1" s="240"/>
      <c r="J1" s="240"/>
      <c r="K1" s="240"/>
      <c r="L1" s="240"/>
      <c r="M1" s="240"/>
      <c r="N1" s="240"/>
      <c r="O1" s="240"/>
      <c r="P1" s="63" t="s">
        <v>17</v>
      </c>
      <c r="Q1" s="6"/>
      <c r="R1" s="6"/>
      <c r="S1" s="6"/>
      <c r="T1" s="6"/>
      <c r="U1" s="6"/>
      <c r="V1" s="6"/>
      <c r="W1" s="6"/>
    </row>
    <row r="2" spans="1:23" ht="15">
      <c r="A2" s="241" t="s">
        <v>176</v>
      </c>
      <c r="B2" s="241"/>
      <c r="C2" s="241"/>
      <c r="D2" s="241"/>
      <c r="E2" s="241"/>
      <c r="F2" s="241"/>
      <c r="G2" s="241"/>
      <c r="H2" s="241"/>
      <c r="I2" s="241"/>
      <c r="J2" s="241"/>
      <c r="K2" s="241"/>
      <c r="L2" s="241"/>
      <c r="M2" s="241"/>
      <c r="N2" s="241"/>
      <c r="O2" s="241"/>
      <c r="P2" s="63" t="s">
        <v>17</v>
      </c>
      <c r="Q2" s="7"/>
      <c r="R2" s="7"/>
      <c r="S2" s="7"/>
      <c r="T2" s="7"/>
      <c r="U2" s="7"/>
      <c r="V2" s="7"/>
      <c r="W2" s="7"/>
    </row>
    <row r="3" spans="1:23">
      <c r="A3" s="250" t="s">
        <v>1</v>
      </c>
      <c r="B3" s="250"/>
      <c r="C3" s="250"/>
      <c r="D3" s="250"/>
      <c r="E3" s="250"/>
      <c r="F3" s="250"/>
      <c r="G3" s="250"/>
      <c r="H3" s="250"/>
      <c r="I3" s="250"/>
      <c r="J3" s="250"/>
      <c r="K3" s="250"/>
      <c r="L3" s="250"/>
      <c r="M3" s="250"/>
      <c r="N3" s="250"/>
      <c r="O3" s="250"/>
      <c r="P3" s="63" t="s">
        <v>17</v>
      </c>
      <c r="Q3" s="10"/>
      <c r="R3" s="10"/>
      <c r="S3" s="10"/>
      <c r="T3" s="10"/>
      <c r="U3" s="10"/>
      <c r="V3" s="10"/>
      <c r="W3" s="10"/>
    </row>
    <row r="4" spans="1:23">
      <c r="A4" s="247" t="s">
        <v>2</v>
      </c>
      <c r="B4" s="247"/>
      <c r="C4" s="247"/>
      <c r="D4" s="247"/>
      <c r="E4" s="247"/>
      <c r="F4" s="247"/>
      <c r="G4" s="247"/>
      <c r="H4" s="247"/>
      <c r="I4" s="247"/>
      <c r="J4" s="247"/>
      <c r="K4" s="247"/>
      <c r="L4" s="247"/>
      <c r="M4" s="247"/>
      <c r="N4" s="247"/>
      <c r="O4" s="247"/>
      <c r="P4" s="63" t="s">
        <v>17</v>
      </c>
      <c r="Q4" s="8"/>
      <c r="R4" s="8"/>
      <c r="S4" s="8"/>
      <c r="T4" s="8"/>
      <c r="U4" s="8"/>
      <c r="V4" s="8"/>
      <c r="W4" s="8"/>
    </row>
    <row r="5" spans="1:23">
      <c r="A5" s="8"/>
      <c r="B5" s="8"/>
      <c r="C5" s="8"/>
      <c r="D5" s="8"/>
      <c r="E5" s="8"/>
      <c r="F5" s="8"/>
      <c r="G5" s="8"/>
      <c r="H5" s="8"/>
      <c r="I5" s="8"/>
      <c r="J5" s="8"/>
      <c r="K5" s="8"/>
      <c r="L5" s="8"/>
      <c r="M5" s="8"/>
      <c r="N5" s="8"/>
      <c r="O5" s="8"/>
      <c r="P5" s="63" t="s">
        <v>17</v>
      </c>
      <c r="Q5" s="8"/>
      <c r="R5" s="8"/>
      <c r="S5" s="8"/>
      <c r="T5" s="8"/>
      <c r="U5" s="8"/>
      <c r="V5" s="8"/>
      <c r="W5" s="8"/>
    </row>
    <row r="6" spans="1:23" ht="15" thickBot="1">
      <c r="A6" s="62"/>
      <c r="B6" s="62"/>
      <c r="C6" s="62"/>
      <c r="D6" s="62"/>
      <c r="E6" s="62"/>
      <c r="F6" s="62"/>
      <c r="G6" s="62"/>
      <c r="H6" s="62"/>
      <c r="I6" s="62"/>
      <c r="J6" s="62"/>
      <c r="K6" s="62"/>
      <c r="L6" s="62"/>
      <c r="M6" s="62"/>
      <c r="N6" s="62"/>
      <c r="O6" s="62"/>
      <c r="P6" s="63" t="s">
        <v>17</v>
      </c>
      <c r="Q6" s="8"/>
      <c r="R6" s="8"/>
      <c r="S6" s="8"/>
      <c r="T6" s="8"/>
      <c r="U6" s="8"/>
      <c r="V6" s="8"/>
      <c r="W6" s="8"/>
    </row>
    <row r="7" spans="1:23" ht="33.75" customHeight="1">
      <c r="A7" s="248" t="s">
        <v>136</v>
      </c>
      <c r="B7" s="251" t="s">
        <v>163</v>
      </c>
      <c r="C7" s="251"/>
      <c r="D7" s="251"/>
      <c r="E7" s="251" t="s">
        <v>133</v>
      </c>
      <c r="F7" s="294"/>
      <c r="G7" s="295"/>
      <c r="H7" s="251" t="s">
        <v>49</v>
      </c>
      <c r="I7" s="251"/>
      <c r="J7" s="251"/>
      <c r="K7" s="109" t="s">
        <v>50</v>
      </c>
      <c r="L7" s="109" t="s">
        <v>142</v>
      </c>
      <c r="M7" s="251" t="s">
        <v>54</v>
      </c>
      <c r="N7" s="251"/>
      <c r="O7" s="252"/>
      <c r="P7" s="63" t="s">
        <v>17</v>
      </c>
    </row>
    <row r="8" spans="1:23" ht="28.5">
      <c r="A8" s="249"/>
      <c r="B8" s="11" t="s">
        <v>4</v>
      </c>
      <c r="C8" s="104" t="s">
        <v>131</v>
      </c>
      <c r="D8" s="11" t="s">
        <v>5</v>
      </c>
      <c r="E8" s="11" t="s">
        <v>4</v>
      </c>
      <c r="F8" s="104" t="s">
        <v>131</v>
      </c>
      <c r="G8" s="11" t="s">
        <v>5</v>
      </c>
      <c r="H8" s="11" t="s">
        <v>4</v>
      </c>
      <c r="I8" s="11" t="s">
        <v>131</v>
      </c>
      <c r="J8" s="11" t="s">
        <v>5</v>
      </c>
      <c r="K8" s="17" t="s">
        <v>5</v>
      </c>
      <c r="L8" s="11" t="s">
        <v>5</v>
      </c>
      <c r="M8" s="11" t="s">
        <v>4</v>
      </c>
      <c r="N8" s="11" t="s">
        <v>131</v>
      </c>
      <c r="O8" s="12" t="s">
        <v>5</v>
      </c>
      <c r="P8" s="63" t="s">
        <v>17</v>
      </c>
    </row>
    <row r="9" spans="1:23" s="203" customFormat="1" ht="15" thickBot="1">
      <c r="A9" s="195" t="s">
        <v>176</v>
      </c>
      <c r="B9" s="128">
        <v>880</v>
      </c>
      <c r="C9" s="128">
        <v>705</v>
      </c>
      <c r="D9" s="128">
        <v>159587</v>
      </c>
      <c r="E9" s="128">
        <v>0</v>
      </c>
      <c r="F9" s="128">
        <v>0</v>
      </c>
      <c r="G9" s="128">
        <v>0</v>
      </c>
      <c r="H9" s="128">
        <v>0</v>
      </c>
      <c r="I9" s="128">
        <v>0</v>
      </c>
      <c r="J9" s="128">
        <v>0</v>
      </c>
      <c r="K9" s="128">
        <v>1544</v>
      </c>
      <c r="L9" s="128">
        <v>0</v>
      </c>
      <c r="M9" s="128">
        <f t="shared" ref="M9:N9" si="0">B9+H9</f>
        <v>880</v>
      </c>
      <c r="N9" s="128">
        <f t="shared" si="0"/>
        <v>705</v>
      </c>
      <c r="O9" s="129">
        <f>D9+J9+K9+L9+G9</f>
        <v>161131</v>
      </c>
      <c r="P9" s="202" t="s">
        <v>17</v>
      </c>
    </row>
    <row r="10" spans="1:23" ht="15">
      <c r="A10" s="193" t="s">
        <v>134</v>
      </c>
      <c r="B10" s="191">
        <f t="shared" ref="B10:O10" si="1">SUM(B9:B9)</f>
        <v>880</v>
      </c>
      <c r="C10" s="191">
        <f t="shared" si="1"/>
        <v>705</v>
      </c>
      <c r="D10" s="191">
        <f t="shared" si="1"/>
        <v>159587</v>
      </c>
      <c r="E10" s="191">
        <f t="shared" si="1"/>
        <v>0</v>
      </c>
      <c r="F10" s="191">
        <f t="shared" si="1"/>
        <v>0</v>
      </c>
      <c r="G10" s="191">
        <f t="shared" si="1"/>
        <v>0</v>
      </c>
      <c r="H10" s="191">
        <f t="shared" si="1"/>
        <v>0</v>
      </c>
      <c r="I10" s="191">
        <f t="shared" si="1"/>
        <v>0</v>
      </c>
      <c r="J10" s="191">
        <f t="shared" si="1"/>
        <v>0</v>
      </c>
      <c r="K10" s="191">
        <f t="shared" si="1"/>
        <v>1544</v>
      </c>
      <c r="L10" s="191">
        <f t="shared" si="1"/>
        <v>0</v>
      </c>
      <c r="M10" s="191">
        <f t="shared" si="1"/>
        <v>880</v>
      </c>
      <c r="N10" s="191">
        <f t="shared" si="1"/>
        <v>705</v>
      </c>
      <c r="O10" s="194">
        <f t="shared" si="1"/>
        <v>161131</v>
      </c>
      <c r="P10" s="63" t="s">
        <v>17</v>
      </c>
    </row>
    <row r="11" spans="1:23" ht="15" thickBot="1">
      <c r="A11" s="105" t="s">
        <v>135</v>
      </c>
      <c r="B11" s="128"/>
      <c r="C11" s="128">
        <f>SUM(C10)</f>
        <v>705</v>
      </c>
      <c r="D11" s="128"/>
      <c r="E11" s="128"/>
      <c r="F11" s="128">
        <f>SUM(F10)</f>
        <v>0</v>
      </c>
      <c r="G11" s="128"/>
      <c r="H11" s="128"/>
      <c r="I11" s="128">
        <f>SUM(I10)</f>
        <v>0</v>
      </c>
      <c r="J11" s="128"/>
      <c r="K11" s="128"/>
      <c r="L11" s="128"/>
      <c r="M11" s="128"/>
      <c r="N11" s="128">
        <f>SUM(N10)</f>
        <v>705</v>
      </c>
      <c r="O11" s="129"/>
      <c r="P11" s="63" t="s">
        <v>17</v>
      </c>
    </row>
    <row r="12" spans="1:23">
      <c r="P12" s="63" t="s">
        <v>17</v>
      </c>
    </row>
    <row r="13" spans="1:23" ht="15">
      <c r="A13" s="5" t="s">
        <v>153</v>
      </c>
      <c r="P13" s="63" t="s">
        <v>17</v>
      </c>
    </row>
    <row r="14" spans="1:23" ht="59.25" customHeight="1">
      <c r="A14" s="297" t="s">
        <v>190</v>
      </c>
      <c r="B14" s="298"/>
      <c r="C14" s="298"/>
      <c r="D14" s="298"/>
      <c r="E14" s="298"/>
      <c r="F14" s="298"/>
      <c r="G14" s="298"/>
      <c r="H14" s="298"/>
      <c r="I14" s="298"/>
      <c r="J14" s="298"/>
      <c r="K14" s="298"/>
      <c r="L14" s="298"/>
      <c r="M14" s="298"/>
      <c r="N14" s="298"/>
      <c r="O14" s="298"/>
      <c r="P14" s="63" t="s">
        <v>17</v>
      </c>
    </row>
    <row r="15" spans="1:23" ht="14.25" customHeight="1">
      <c r="A15" s="296"/>
      <c r="B15" s="296"/>
      <c r="C15" s="296"/>
      <c r="D15" s="296"/>
      <c r="E15" s="296"/>
      <c r="F15" s="296"/>
      <c r="G15" s="296"/>
      <c r="H15" s="296"/>
      <c r="I15" s="296"/>
      <c r="J15" s="296"/>
      <c r="K15" s="296"/>
      <c r="L15" s="296"/>
      <c r="M15" s="296"/>
      <c r="N15" s="296"/>
      <c r="O15" s="296"/>
      <c r="P15" s="63" t="s">
        <v>17</v>
      </c>
    </row>
    <row r="16" spans="1:23" ht="15">
      <c r="A16" s="5" t="s">
        <v>154</v>
      </c>
      <c r="P16" s="63" t="s">
        <v>17</v>
      </c>
    </row>
    <row r="17" spans="1:16">
      <c r="A17" s="297" t="s">
        <v>191</v>
      </c>
      <c r="B17" s="298"/>
      <c r="C17" s="298"/>
      <c r="D17" s="298"/>
      <c r="E17" s="298"/>
      <c r="F17" s="298"/>
      <c r="G17" s="298"/>
      <c r="H17" s="298"/>
      <c r="I17" s="298"/>
      <c r="J17" s="298"/>
      <c r="K17" s="298"/>
      <c r="L17" s="298"/>
      <c r="M17" s="298"/>
      <c r="N17" s="298"/>
      <c r="O17" s="298"/>
      <c r="P17" s="63" t="s">
        <v>18</v>
      </c>
    </row>
    <row r="18" spans="1:16">
      <c r="A18" s="296"/>
      <c r="B18" s="296"/>
      <c r="C18" s="296"/>
      <c r="D18" s="296"/>
      <c r="E18" s="296"/>
      <c r="F18" s="296"/>
      <c r="G18" s="296"/>
      <c r="H18" s="296"/>
      <c r="I18" s="296"/>
      <c r="J18" s="296"/>
      <c r="K18" s="296"/>
      <c r="L18" s="296"/>
      <c r="M18" s="296"/>
      <c r="N18" s="296"/>
      <c r="O18" s="296"/>
      <c r="P18" s="63"/>
    </row>
  </sheetData>
  <mergeCells count="13">
    <mergeCell ref="A18:O18"/>
    <mergeCell ref="A14:O14"/>
    <mergeCell ref="A15:O15"/>
    <mergeCell ref="A17:O17"/>
    <mergeCell ref="A7:A8"/>
    <mergeCell ref="B7:D7"/>
    <mergeCell ref="H7:J7"/>
    <mergeCell ref="M7:O7"/>
    <mergeCell ref="A1:O1"/>
    <mergeCell ref="A2:O2"/>
    <mergeCell ref="A3:O3"/>
    <mergeCell ref="A4:O4"/>
    <mergeCell ref="E7:G7"/>
  </mergeCells>
  <printOptions horizontalCentered="1"/>
  <pageMargins left="0.7" right="0.7" top="0.64" bottom="0.61" header="0.3" footer="0.3"/>
  <pageSetup scale="67" orientation="landscape" r:id="rId1"/>
  <headerFooter>
    <oddHeader>&amp;L&amp;"Arial,Bold"&amp;12F. Crosswalk of 2012 Availability</oddHeader>
    <oddFooter>&amp;C&amp;"Arial,Regular"Exhibit F - Crosswalk of 2012 Availability</oddFooter>
  </headerFooter>
</worksheet>
</file>

<file path=xl/worksheets/sheet8.xml><?xml version="1.0" encoding="utf-8"?>
<worksheet xmlns="http://schemas.openxmlformats.org/spreadsheetml/2006/main" xmlns:r="http://schemas.openxmlformats.org/officeDocument/2006/relationships">
  <sheetPr>
    <pageSetUpPr fitToPage="1"/>
  </sheetPr>
  <dimension ref="A1:U15"/>
  <sheetViews>
    <sheetView zoomScaleNormal="100" zoomScaleSheetLayoutView="80" workbookViewId="0">
      <selection activeCell="G46" sqref="G46"/>
    </sheetView>
  </sheetViews>
  <sheetFormatPr defaultRowHeight="14.25"/>
  <cols>
    <col min="1" max="1" width="37.140625" style="9" customWidth="1"/>
    <col min="2" max="3" width="8.28515625" style="9" customWidth="1"/>
    <col min="4" max="4" width="12.7109375" style="9" customWidth="1"/>
    <col min="5" max="5" width="15" style="9" customWidth="1"/>
    <col min="6" max="7" width="8.28515625" style="9" customWidth="1"/>
    <col min="8" max="10" width="12.7109375" style="9" customWidth="1"/>
    <col min="11" max="12" width="8.28515625" style="9" customWidth="1"/>
    <col min="13" max="13" width="12.7109375" style="9" customWidth="1"/>
    <col min="14" max="14" width="14" style="4" bestFit="1" customWidth="1"/>
    <col min="15" max="15" width="4.5703125" style="9" customWidth="1"/>
    <col min="16" max="17" width="8.28515625" style="9" customWidth="1"/>
    <col min="18" max="18" width="12.7109375" style="9" customWidth="1"/>
    <col min="19" max="20" width="8.28515625" style="9" customWidth="1"/>
    <col min="21" max="21" width="12.7109375" style="9" customWidth="1"/>
    <col min="22" max="16384" width="9.140625" style="9"/>
  </cols>
  <sheetData>
    <row r="1" spans="1:21" ht="18">
      <c r="A1" s="240" t="s">
        <v>51</v>
      </c>
      <c r="B1" s="240"/>
      <c r="C1" s="240"/>
      <c r="D1" s="240"/>
      <c r="E1" s="240"/>
      <c r="F1" s="240"/>
      <c r="G1" s="240"/>
      <c r="H1" s="240"/>
      <c r="I1" s="240"/>
      <c r="J1" s="240"/>
      <c r="K1" s="240"/>
      <c r="L1" s="240"/>
      <c r="M1" s="240"/>
      <c r="N1" s="63" t="s">
        <v>17</v>
      </c>
      <c r="O1" s="6"/>
      <c r="P1" s="6"/>
      <c r="Q1" s="6"/>
      <c r="R1" s="6"/>
      <c r="S1" s="6"/>
      <c r="T1" s="6"/>
      <c r="U1" s="6"/>
    </row>
    <row r="2" spans="1:21" ht="15">
      <c r="A2" s="241" t="s">
        <v>176</v>
      </c>
      <c r="B2" s="241"/>
      <c r="C2" s="241"/>
      <c r="D2" s="241"/>
      <c r="E2" s="241"/>
      <c r="F2" s="241"/>
      <c r="G2" s="241"/>
      <c r="H2" s="241"/>
      <c r="I2" s="241"/>
      <c r="J2" s="241"/>
      <c r="K2" s="241"/>
      <c r="L2" s="241"/>
      <c r="M2" s="241"/>
      <c r="N2" s="63" t="s">
        <v>17</v>
      </c>
      <c r="O2" s="7"/>
      <c r="P2" s="7"/>
      <c r="Q2" s="7"/>
      <c r="R2" s="7"/>
      <c r="S2" s="7"/>
      <c r="T2" s="7"/>
      <c r="U2" s="7"/>
    </row>
    <row r="3" spans="1:21">
      <c r="A3" s="250" t="s">
        <v>1</v>
      </c>
      <c r="B3" s="250"/>
      <c r="C3" s="250"/>
      <c r="D3" s="250"/>
      <c r="E3" s="250"/>
      <c r="F3" s="250"/>
      <c r="G3" s="250"/>
      <c r="H3" s="250"/>
      <c r="I3" s="250"/>
      <c r="J3" s="250"/>
      <c r="K3" s="250"/>
      <c r="L3" s="250"/>
      <c r="M3" s="250"/>
      <c r="N3" s="63" t="s">
        <v>17</v>
      </c>
      <c r="O3" s="10"/>
      <c r="P3" s="10"/>
      <c r="Q3" s="10"/>
      <c r="R3" s="10"/>
      <c r="S3" s="10"/>
      <c r="T3" s="10"/>
      <c r="U3" s="10"/>
    </row>
    <row r="4" spans="1:21">
      <c r="A4" s="247" t="s">
        <v>2</v>
      </c>
      <c r="B4" s="247"/>
      <c r="C4" s="247"/>
      <c r="D4" s="247"/>
      <c r="E4" s="247"/>
      <c r="F4" s="247"/>
      <c r="G4" s="247"/>
      <c r="H4" s="247"/>
      <c r="I4" s="247"/>
      <c r="J4" s="247"/>
      <c r="K4" s="247"/>
      <c r="L4" s="247"/>
      <c r="M4" s="247"/>
      <c r="N4" s="63" t="s">
        <v>17</v>
      </c>
      <c r="O4" s="8"/>
      <c r="P4" s="8"/>
      <c r="Q4" s="8"/>
      <c r="R4" s="8"/>
      <c r="S4" s="8"/>
      <c r="T4" s="8"/>
      <c r="U4" s="8"/>
    </row>
    <row r="5" spans="1:21">
      <c r="A5" s="8"/>
      <c r="B5" s="8"/>
      <c r="C5" s="8"/>
      <c r="D5" s="8"/>
      <c r="E5" s="8"/>
      <c r="F5" s="8"/>
      <c r="G5" s="8"/>
      <c r="H5" s="8"/>
      <c r="I5" s="8"/>
      <c r="J5" s="8"/>
      <c r="K5" s="8"/>
      <c r="L5" s="8"/>
      <c r="M5" s="8"/>
      <c r="N5" s="63" t="s">
        <v>17</v>
      </c>
      <c r="O5" s="8"/>
      <c r="P5" s="8"/>
      <c r="Q5" s="8"/>
      <c r="R5" s="8"/>
      <c r="S5" s="8"/>
      <c r="T5" s="8"/>
      <c r="U5" s="8"/>
    </row>
    <row r="6" spans="1:21" ht="15" thickBot="1">
      <c r="A6" s="62"/>
      <c r="B6" s="62"/>
      <c r="C6" s="62"/>
      <c r="D6" s="62"/>
      <c r="E6" s="62"/>
      <c r="F6" s="62"/>
      <c r="G6" s="62"/>
      <c r="H6" s="62"/>
      <c r="I6" s="62"/>
      <c r="J6" s="62"/>
      <c r="K6" s="62"/>
      <c r="L6" s="62"/>
      <c r="M6" s="62"/>
      <c r="N6" s="63" t="s">
        <v>17</v>
      </c>
      <c r="O6" s="8"/>
      <c r="P6" s="8"/>
      <c r="Q6" s="8"/>
      <c r="R6" s="8"/>
      <c r="S6" s="8"/>
      <c r="T6" s="8"/>
      <c r="U6" s="8"/>
    </row>
    <row r="7" spans="1:21" ht="30">
      <c r="A7" s="248" t="s">
        <v>136</v>
      </c>
      <c r="B7" s="251" t="s">
        <v>202</v>
      </c>
      <c r="C7" s="251"/>
      <c r="D7" s="251"/>
      <c r="E7" s="174" t="s">
        <v>200</v>
      </c>
      <c r="F7" s="251" t="s">
        <v>201</v>
      </c>
      <c r="G7" s="251"/>
      <c r="H7" s="251"/>
      <c r="I7" s="174" t="s">
        <v>50</v>
      </c>
      <c r="J7" s="174" t="s">
        <v>142</v>
      </c>
      <c r="K7" s="251" t="s">
        <v>52</v>
      </c>
      <c r="L7" s="251"/>
      <c r="M7" s="252"/>
      <c r="N7" s="63" t="s">
        <v>17</v>
      </c>
    </row>
    <row r="8" spans="1:21" ht="28.5">
      <c r="A8" s="249"/>
      <c r="B8" s="11" t="s">
        <v>4</v>
      </c>
      <c r="C8" s="17" t="s">
        <v>132</v>
      </c>
      <c r="D8" s="11" t="s">
        <v>5</v>
      </c>
      <c r="E8" s="17" t="s">
        <v>5</v>
      </c>
      <c r="F8" s="11" t="s">
        <v>4</v>
      </c>
      <c r="G8" s="11" t="s">
        <v>132</v>
      </c>
      <c r="H8" s="11" t="s">
        <v>5</v>
      </c>
      <c r="I8" s="17" t="s">
        <v>5</v>
      </c>
      <c r="J8" s="11" t="s">
        <v>5</v>
      </c>
      <c r="K8" s="11" t="s">
        <v>4</v>
      </c>
      <c r="L8" s="11" t="s">
        <v>132</v>
      </c>
      <c r="M8" s="12" t="s">
        <v>5</v>
      </c>
      <c r="N8" s="63" t="s">
        <v>17</v>
      </c>
    </row>
    <row r="9" spans="1:21">
      <c r="A9" s="204" t="s">
        <v>176</v>
      </c>
      <c r="B9" s="119">
        <v>880</v>
      </c>
      <c r="C9" s="119">
        <v>676</v>
      </c>
      <c r="D9" s="119">
        <v>160564</v>
      </c>
      <c r="E9" s="119">
        <v>0</v>
      </c>
      <c r="F9" s="119">
        <v>0</v>
      </c>
      <c r="G9" s="119">
        <v>0</v>
      </c>
      <c r="H9" s="119">
        <v>0</v>
      </c>
      <c r="I9" s="119">
        <v>4224</v>
      </c>
      <c r="J9" s="119">
        <v>0</v>
      </c>
      <c r="K9" s="119">
        <f>B9+F9</f>
        <v>880</v>
      </c>
      <c r="L9" s="119">
        <f>C9+G9</f>
        <v>676</v>
      </c>
      <c r="M9" s="120">
        <f>D9+E9+H9+I9+J9</f>
        <v>164788</v>
      </c>
      <c r="N9" s="63" t="s">
        <v>17</v>
      </c>
    </row>
    <row r="10" spans="1:21" ht="15">
      <c r="A10" s="13" t="s">
        <v>134</v>
      </c>
      <c r="B10" s="122">
        <f t="shared" ref="B10:M10" si="0">SUM(B9:B9)</f>
        <v>880</v>
      </c>
      <c r="C10" s="122">
        <f t="shared" si="0"/>
        <v>676</v>
      </c>
      <c r="D10" s="122">
        <f t="shared" si="0"/>
        <v>160564</v>
      </c>
      <c r="E10" s="122">
        <f t="shared" si="0"/>
        <v>0</v>
      </c>
      <c r="F10" s="122">
        <f t="shared" si="0"/>
        <v>0</v>
      </c>
      <c r="G10" s="122">
        <f t="shared" si="0"/>
        <v>0</v>
      </c>
      <c r="H10" s="122">
        <f t="shared" si="0"/>
        <v>0</v>
      </c>
      <c r="I10" s="122">
        <f t="shared" si="0"/>
        <v>4224</v>
      </c>
      <c r="J10" s="122">
        <f t="shared" si="0"/>
        <v>0</v>
      </c>
      <c r="K10" s="122">
        <f t="shared" si="0"/>
        <v>880</v>
      </c>
      <c r="L10" s="122">
        <f t="shared" si="0"/>
        <v>676</v>
      </c>
      <c r="M10" s="123">
        <f t="shared" si="0"/>
        <v>164788</v>
      </c>
      <c r="N10" s="63" t="s">
        <v>17</v>
      </c>
    </row>
    <row r="11" spans="1:21" ht="15" thickBot="1">
      <c r="A11" s="105" t="s">
        <v>135</v>
      </c>
      <c r="B11" s="128"/>
      <c r="C11" s="128">
        <f>SUM(C10)</f>
        <v>676</v>
      </c>
      <c r="D11" s="128"/>
      <c r="E11" s="128"/>
      <c r="F11" s="128"/>
      <c r="G11" s="128">
        <f>SUM(G10)</f>
        <v>0</v>
      </c>
      <c r="H11" s="128"/>
      <c r="I11" s="128">
        <f>SUM(I10)</f>
        <v>4224</v>
      </c>
      <c r="J11" s="128"/>
      <c r="K11" s="128"/>
      <c r="L11" s="128">
        <f>SUM(L10)</f>
        <v>676</v>
      </c>
      <c r="M11" s="129"/>
      <c r="N11" s="63" t="s">
        <v>17</v>
      </c>
    </row>
    <row r="12" spans="1:21">
      <c r="A12" s="207" t="s">
        <v>169</v>
      </c>
      <c r="B12" s="208"/>
      <c r="C12" s="208"/>
      <c r="D12" s="208"/>
      <c r="E12" s="208"/>
      <c r="F12" s="208"/>
      <c r="G12" s="208"/>
      <c r="H12" s="208"/>
      <c r="I12" s="208"/>
      <c r="J12" s="208"/>
      <c r="K12" s="208"/>
      <c r="L12" s="208"/>
      <c r="M12" s="208"/>
      <c r="N12" s="63" t="s">
        <v>17</v>
      </c>
    </row>
    <row r="13" spans="1:21">
      <c r="A13" s="296"/>
      <c r="B13" s="296"/>
      <c r="C13" s="296"/>
      <c r="D13" s="296"/>
      <c r="E13" s="296"/>
      <c r="F13" s="296"/>
      <c r="G13" s="296"/>
      <c r="H13" s="296"/>
      <c r="I13" s="296"/>
      <c r="J13" s="296"/>
      <c r="K13" s="296"/>
      <c r="L13" s="296"/>
      <c r="M13" s="296"/>
      <c r="N13" s="63" t="s">
        <v>17</v>
      </c>
    </row>
    <row r="14" spans="1:21" ht="15">
      <c r="A14" s="5" t="s">
        <v>153</v>
      </c>
      <c r="N14" s="63" t="s">
        <v>17</v>
      </c>
    </row>
    <row r="15" spans="1:21" ht="56.25" customHeight="1">
      <c r="A15" s="299" t="s">
        <v>204</v>
      </c>
      <c r="B15" s="300"/>
      <c r="C15" s="300"/>
      <c r="D15" s="300"/>
      <c r="E15" s="300"/>
      <c r="F15" s="300"/>
      <c r="G15" s="300"/>
      <c r="H15" s="300"/>
      <c r="I15" s="300"/>
      <c r="J15" s="300"/>
      <c r="K15" s="300"/>
      <c r="L15" s="300"/>
      <c r="M15" s="300"/>
      <c r="N15" s="4" t="s">
        <v>18</v>
      </c>
    </row>
  </sheetData>
  <mergeCells count="10">
    <mergeCell ref="A13:M13"/>
    <mergeCell ref="A15:M15"/>
    <mergeCell ref="A1:M1"/>
    <mergeCell ref="A2:M2"/>
    <mergeCell ref="A3:M3"/>
    <mergeCell ref="A4:M4"/>
    <mergeCell ref="A7:A8"/>
    <mergeCell ref="B7:D7"/>
    <mergeCell ref="F7:H7"/>
    <mergeCell ref="K7:M7"/>
  </mergeCells>
  <printOptions horizontalCentered="1"/>
  <pageMargins left="0.7" right="0.7" top="0.66" bottom="0.66" header="0.3" footer="0.3"/>
  <pageSetup scale="73" fitToHeight="9999" orientation="landscape" r:id="rId1"/>
  <headerFooter>
    <oddHeader>&amp;L&amp;"Arial,Bold"&amp;12G. Crosswalk of 2013 Availability</oddHeader>
    <oddFooter>&amp;C&amp;"Arial,Regular"Exhibit G - Crosswalk of 2013 Availability</oddFooter>
  </headerFooter>
</worksheet>
</file>

<file path=xl/worksheets/sheet9.xml><?xml version="1.0" encoding="utf-8"?>
<worksheet xmlns="http://schemas.openxmlformats.org/spreadsheetml/2006/main" xmlns:r="http://schemas.openxmlformats.org/officeDocument/2006/relationships">
  <sheetPr>
    <pageSetUpPr fitToPage="1"/>
  </sheetPr>
  <dimension ref="A1:U24"/>
  <sheetViews>
    <sheetView zoomScaleNormal="100" zoomScaleSheetLayoutView="80" workbookViewId="0">
      <selection activeCell="G46" sqref="G46"/>
    </sheetView>
  </sheetViews>
  <sheetFormatPr defaultRowHeight="14.25"/>
  <cols>
    <col min="1" max="1" width="45.85546875" style="9" customWidth="1"/>
    <col min="2" max="3" width="8.28515625" style="9" customWidth="1"/>
    <col min="4" max="4" width="12.7109375" style="9" customWidth="1"/>
    <col min="5" max="6" width="8.28515625" style="9" customWidth="1"/>
    <col min="7" max="7" width="12.7109375" style="9" customWidth="1"/>
    <col min="8" max="9" width="8.28515625" style="9" customWidth="1"/>
    <col min="10" max="10" width="12.7109375" style="9" customWidth="1"/>
    <col min="11" max="12" width="8.28515625" style="9" customWidth="1"/>
    <col min="13" max="13" width="12.7109375" style="9" customWidth="1"/>
    <col min="14" max="14" width="14" style="4" bestFit="1" customWidth="1"/>
    <col min="15" max="15" width="4.5703125" style="9" customWidth="1"/>
    <col min="16" max="17" width="8.28515625" style="9" customWidth="1"/>
    <col min="18" max="18" width="12.7109375" style="9" customWidth="1"/>
    <col min="19" max="20" width="8.28515625" style="9" customWidth="1"/>
    <col min="21" max="21" width="12.7109375" style="9" customWidth="1"/>
    <col min="22" max="16384" width="9.140625" style="9"/>
  </cols>
  <sheetData>
    <row r="1" spans="1:21" ht="18">
      <c r="A1" s="240" t="s">
        <v>53</v>
      </c>
      <c r="B1" s="240"/>
      <c r="C1" s="240"/>
      <c r="D1" s="240"/>
      <c r="E1" s="240"/>
      <c r="F1" s="240"/>
      <c r="G1" s="240"/>
      <c r="H1" s="240"/>
      <c r="I1" s="240"/>
      <c r="J1" s="240"/>
      <c r="K1" s="240"/>
      <c r="L1" s="240"/>
      <c r="M1" s="240"/>
      <c r="N1" s="63" t="s">
        <v>17</v>
      </c>
      <c r="O1" s="6"/>
      <c r="P1" s="6"/>
      <c r="Q1" s="6"/>
      <c r="R1" s="6"/>
      <c r="S1" s="6"/>
      <c r="T1" s="6"/>
      <c r="U1" s="6"/>
    </row>
    <row r="2" spans="1:21" ht="15">
      <c r="A2" s="241" t="s">
        <v>176</v>
      </c>
      <c r="B2" s="241"/>
      <c r="C2" s="241"/>
      <c r="D2" s="241"/>
      <c r="E2" s="241"/>
      <c r="F2" s="241"/>
      <c r="G2" s="241"/>
      <c r="H2" s="241"/>
      <c r="I2" s="241"/>
      <c r="J2" s="241"/>
      <c r="K2" s="241"/>
      <c r="L2" s="241"/>
      <c r="M2" s="241"/>
      <c r="N2" s="63" t="s">
        <v>17</v>
      </c>
      <c r="O2" s="7"/>
      <c r="P2" s="7"/>
      <c r="Q2" s="7"/>
      <c r="R2" s="7"/>
      <c r="S2" s="7"/>
      <c r="T2" s="7"/>
      <c r="U2" s="7"/>
    </row>
    <row r="3" spans="1:21">
      <c r="A3" s="250" t="s">
        <v>1</v>
      </c>
      <c r="B3" s="250"/>
      <c r="C3" s="250"/>
      <c r="D3" s="250"/>
      <c r="E3" s="250"/>
      <c r="F3" s="250"/>
      <c r="G3" s="250"/>
      <c r="H3" s="250"/>
      <c r="I3" s="250"/>
      <c r="J3" s="250"/>
      <c r="K3" s="250"/>
      <c r="L3" s="250"/>
      <c r="M3" s="250"/>
      <c r="N3" s="63" t="s">
        <v>17</v>
      </c>
      <c r="O3" s="10"/>
      <c r="P3" s="10"/>
      <c r="Q3" s="10"/>
      <c r="R3" s="10"/>
      <c r="S3" s="10"/>
      <c r="T3" s="10"/>
      <c r="U3" s="10"/>
    </row>
    <row r="4" spans="1:21">
      <c r="A4" s="247" t="s">
        <v>2</v>
      </c>
      <c r="B4" s="247"/>
      <c r="C4" s="247"/>
      <c r="D4" s="247"/>
      <c r="E4" s="247"/>
      <c r="F4" s="247"/>
      <c r="G4" s="247"/>
      <c r="H4" s="247"/>
      <c r="I4" s="247"/>
      <c r="J4" s="247"/>
      <c r="K4" s="247"/>
      <c r="L4" s="247"/>
      <c r="M4" s="247"/>
      <c r="N4" s="63" t="s">
        <v>17</v>
      </c>
      <c r="O4" s="8"/>
      <c r="P4" s="8"/>
      <c r="Q4" s="8"/>
      <c r="R4" s="8"/>
      <c r="S4" s="8"/>
      <c r="T4" s="8"/>
      <c r="U4" s="8"/>
    </row>
    <row r="5" spans="1:21">
      <c r="A5" s="247"/>
      <c r="B5" s="247"/>
      <c r="C5" s="247"/>
      <c r="D5" s="247"/>
      <c r="E5" s="247"/>
      <c r="F5" s="247"/>
      <c r="G5" s="247"/>
      <c r="H5" s="247"/>
      <c r="I5" s="247"/>
      <c r="J5" s="247"/>
      <c r="K5" s="247"/>
      <c r="L5" s="247"/>
      <c r="M5" s="247"/>
      <c r="N5" s="63" t="s">
        <v>17</v>
      </c>
      <c r="O5" s="8"/>
      <c r="P5" s="8"/>
      <c r="Q5" s="8"/>
      <c r="R5" s="8"/>
      <c r="S5" s="8"/>
      <c r="T5" s="8"/>
      <c r="U5" s="8"/>
    </row>
    <row r="6" spans="1:21" ht="15" thickBot="1">
      <c r="A6" s="247"/>
      <c r="B6" s="247"/>
      <c r="C6" s="247"/>
      <c r="D6" s="247"/>
      <c r="E6" s="247"/>
      <c r="F6" s="247"/>
      <c r="G6" s="247"/>
      <c r="H6" s="247"/>
      <c r="I6" s="247"/>
      <c r="J6" s="247"/>
      <c r="K6" s="247"/>
      <c r="L6" s="247"/>
      <c r="M6" s="247"/>
      <c r="N6" s="63" t="s">
        <v>17</v>
      </c>
      <c r="O6" s="8"/>
      <c r="P6" s="8"/>
      <c r="Q6" s="8"/>
      <c r="R6" s="8"/>
      <c r="S6" s="8"/>
      <c r="T6" s="8"/>
      <c r="U6" s="8"/>
    </row>
    <row r="7" spans="1:21" ht="15">
      <c r="A7" s="248" t="s">
        <v>159</v>
      </c>
      <c r="B7" s="251" t="s">
        <v>54</v>
      </c>
      <c r="C7" s="251"/>
      <c r="D7" s="251"/>
      <c r="E7" s="251" t="s">
        <v>162</v>
      </c>
      <c r="F7" s="251"/>
      <c r="G7" s="251"/>
      <c r="H7" s="251" t="s">
        <v>21</v>
      </c>
      <c r="I7" s="251"/>
      <c r="J7" s="251"/>
      <c r="K7" s="251" t="s">
        <v>55</v>
      </c>
      <c r="L7" s="251"/>
      <c r="M7" s="252"/>
      <c r="N7" s="63" t="s">
        <v>17</v>
      </c>
    </row>
    <row r="8" spans="1:21" ht="28.5">
      <c r="A8" s="249"/>
      <c r="B8" s="11" t="s">
        <v>56</v>
      </c>
      <c r="C8" s="17" t="s">
        <v>57</v>
      </c>
      <c r="D8" s="11" t="s">
        <v>5</v>
      </c>
      <c r="E8" s="11" t="s">
        <v>56</v>
      </c>
      <c r="F8" s="11" t="s">
        <v>57</v>
      </c>
      <c r="G8" s="11" t="s">
        <v>5</v>
      </c>
      <c r="H8" s="11" t="s">
        <v>56</v>
      </c>
      <c r="I8" s="11" t="s">
        <v>57</v>
      </c>
      <c r="J8" s="11" t="s">
        <v>5</v>
      </c>
      <c r="K8" s="11" t="s">
        <v>56</v>
      </c>
      <c r="L8" s="11" t="s">
        <v>57</v>
      </c>
      <c r="M8" s="12" t="s">
        <v>5</v>
      </c>
      <c r="N8" s="63" t="s">
        <v>17</v>
      </c>
    </row>
    <row r="9" spans="1:21">
      <c r="A9" s="204" t="s">
        <v>192</v>
      </c>
      <c r="B9" s="209">
        <v>0</v>
      </c>
      <c r="C9" s="209">
        <v>0</v>
      </c>
      <c r="D9" s="209">
        <v>128</v>
      </c>
      <c r="E9" s="119">
        <v>0</v>
      </c>
      <c r="F9" s="119">
        <v>0</v>
      </c>
      <c r="G9" s="119">
        <v>150</v>
      </c>
      <c r="H9" s="119">
        <v>0</v>
      </c>
      <c r="I9" s="119">
        <v>0</v>
      </c>
      <c r="J9" s="119">
        <v>200</v>
      </c>
      <c r="K9" s="119">
        <f>H9-E9</f>
        <v>0</v>
      </c>
      <c r="L9" s="119">
        <f t="shared" ref="L9:M10" si="0">I9-F9</f>
        <v>0</v>
      </c>
      <c r="M9" s="120">
        <f t="shared" si="0"/>
        <v>50</v>
      </c>
      <c r="N9" s="63" t="s">
        <v>17</v>
      </c>
    </row>
    <row r="10" spans="1:21">
      <c r="A10" s="205" t="s">
        <v>193</v>
      </c>
      <c r="B10" s="210">
        <v>0</v>
      </c>
      <c r="C10" s="210">
        <v>0</v>
      </c>
      <c r="D10" s="210">
        <v>0</v>
      </c>
      <c r="E10" s="21">
        <v>0</v>
      </c>
      <c r="F10" s="21">
        <v>0</v>
      </c>
      <c r="G10" s="21">
        <v>19</v>
      </c>
      <c r="H10" s="21">
        <v>0</v>
      </c>
      <c r="I10" s="21">
        <v>0</v>
      </c>
      <c r="J10" s="21">
        <v>0</v>
      </c>
      <c r="K10" s="21">
        <f t="shared" ref="K10" si="1">H10-E10</f>
        <v>0</v>
      </c>
      <c r="L10" s="21">
        <f t="shared" si="0"/>
        <v>0</v>
      </c>
      <c r="M10" s="121">
        <f t="shared" si="0"/>
        <v>-19</v>
      </c>
      <c r="N10" s="63" t="s">
        <v>17</v>
      </c>
    </row>
    <row r="11" spans="1:21">
      <c r="A11" s="205" t="s">
        <v>196</v>
      </c>
      <c r="B11" s="210">
        <v>0</v>
      </c>
      <c r="C11" s="210">
        <v>0</v>
      </c>
      <c r="D11" s="210">
        <v>595</v>
      </c>
      <c r="E11" s="21">
        <v>0</v>
      </c>
      <c r="F11" s="21">
        <v>0</v>
      </c>
      <c r="G11" s="21">
        <v>0</v>
      </c>
      <c r="H11" s="21">
        <v>0</v>
      </c>
      <c r="I11" s="21">
        <v>0</v>
      </c>
      <c r="J11" s="21">
        <v>0</v>
      </c>
      <c r="K11" s="21">
        <f t="shared" ref="K11:K16" si="2">H11-E11</f>
        <v>0</v>
      </c>
      <c r="L11" s="21">
        <f t="shared" ref="L11:L16" si="3">I11-F11</f>
        <v>0</v>
      </c>
      <c r="M11" s="121">
        <f t="shared" ref="M11:M16" si="4">J11-G11</f>
        <v>0</v>
      </c>
      <c r="N11" s="63" t="s">
        <v>17</v>
      </c>
    </row>
    <row r="12" spans="1:21">
      <c r="A12" s="205" t="s">
        <v>198</v>
      </c>
      <c r="B12" s="210">
        <v>0</v>
      </c>
      <c r="C12" s="210">
        <v>0</v>
      </c>
      <c r="D12" s="210">
        <v>52</v>
      </c>
      <c r="E12" s="21">
        <v>0</v>
      </c>
      <c r="F12" s="21">
        <v>0</v>
      </c>
      <c r="G12" s="21">
        <v>0</v>
      </c>
      <c r="H12" s="21">
        <v>0</v>
      </c>
      <c r="I12" s="21">
        <v>0</v>
      </c>
      <c r="J12" s="21">
        <v>0</v>
      </c>
      <c r="K12" s="21">
        <f t="shared" si="2"/>
        <v>0</v>
      </c>
      <c r="L12" s="21">
        <f t="shared" si="3"/>
        <v>0</v>
      </c>
      <c r="M12" s="121">
        <f t="shared" si="4"/>
        <v>0</v>
      </c>
      <c r="N12" s="63" t="s">
        <v>17</v>
      </c>
    </row>
    <row r="13" spans="1:21">
      <c r="A13" s="205" t="s">
        <v>197</v>
      </c>
      <c r="B13" s="210">
        <v>0</v>
      </c>
      <c r="C13" s="210">
        <v>0</v>
      </c>
      <c r="D13" s="210">
        <v>20</v>
      </c>
      <c r="E13" s="21">
        <v>0</v>
      </c>
      <c r="F13" s="21">
        <v>0</v>
      </c>
      <c r="G13" s="21">
        <v>0</v>
      </c>
      <c r="H13" s="21">
        <v>0</v>
      </c>
      <c r="I13" s="21">
        <v>0</v>
      </c>
      <c r="J13" s="21">
        <v>0</v>
      </c>
      <c r="K13" s="21">
        <f t="shared" ref="K13:K14" si="5">H13-E13</f>
        <v>0</v>
      </c>
      <c r="L13" s="21">
        <f t="shared" ref="L13:L14" si="6">I13-F13</f>
        <v>0</v>
      </c>
      <c r="M13" s="121">
        <f t="shared" ref="M13:M14" si="7">J13-G13</f>
        <v>0</v>
      </c>
      <c r="N13" s="63" t="s">
        <v>17</v>
      </c>
    </row>
    <row r="14" spans="1:21">
      <c r="A14" s="205" t="s">
        <v>199</v>
      </c>
      <c r="B14" s="210">
        <v>0</v>
      </c>
      <c r="C14" s="210">
        <v>0</v>
      </c>
      <c r="D14" s="210">
        <v>23</v>
      </c>
      <c r="E14" s="21">
        <v>0</v>
      </c>
      <c r="F14" s="21">
        <v>0</v>
      </c>
      <c r="G14" s="21">
        <v>0</v>
      </c>
      <c r="H14" s="21">
        <v>0</v>
      </c>
      <c r="I14" s="21">
        <v>0</v>
      </c>
      <c r="J14" s="21">
        <v>0</v>
      </c>
      <c r="K14" s="21">
        <f t="shared" si="5"/>
        <v>0</v>
      </c>
      <c r="L14" s="21">
        <f t="shared" si="6"/>
        <v>0</v>
      </c>
      <c r="M14" s="121">
        <f t="shared" si="7"/>
        <v>0</v>
      </c>
      <c r="N14" s="63" t="s">
        <v>17</v>
      </c>
    </row>
    <row r="15" spans="1:21">
      <c r="A15" s="205" t="s">
        <v>194</v>
      </c>
      <c r="B15" s="210">
        <v>0</v>
      </c>
      <c r="C15" s="210">
        <v>0</v>
      </c>
      <c r="D15" s="210">
        <v>14</v>
      </c>
      <c r="E15" s="21">
        <v>0</v>
      </c>
      <c r="F15" s="21">
        <v>0</v>
      </c>
      <c r="G15" s="21">
        <v>1</v>
      </c>
      <c r="H15" s="21">
        <v>0</v>
      </c>
      <c r="I15" s="21">
        <v>0</v>
      </c>
      <c r="J15" s="21">
        <v>0</v>
      </c>
      <c r="K15" s="21">
        <f t="shared" si="2"/>
        <v>0</v>
      </c>
      <c r="L15" s="21">
        <f t="shared" si="3"/>
        <v>0</v>
      </c>
      <c r="M15" s="121">
        <f t="shared" si="4"/>
        <v>-1</v>
      </c>
      <c r="N15" s="63" t="s">
        <v>17</v>
      </c>
    </row>
    <row r="16" spans="1:21">
      <c r="A16" s="206" t="s">
        <v>195</v>
      </c>
      <c r="B16" s="211">
        <v>0</v>
      </c>
      <c r="C16" s="211">
        <v>0</v>
      </c>
      <c r="D16" s="211">
        <v>4738</v>
      </c>
      <c r="E16" s="130">
        <v>0</v>
      </c>
      <c r="F16" s="130">
        <v>0</v>
      </c>
      <c r="G16" s="130">
        <v>3000</v>
      </c>
      <c r="H16" s="130">
        <v>0</v>
      </c>
      <c r="I16" s="130">
        <v>0</v>
      </c>
      <c r="J16" s="130">
        <v>0</v>
      </c>
      <c r="K16" s="130">
        <f t="shared" si="2"/>
        <v>0</v>
      </c>
      <c r="L16" s="130">
        <f t="shared" si="3"/>
        <v>0</v>
      </c>
      <c r="M16" s="131">
        <f t="shared" si="4"/>
        <v>-3000</v>
      </c>
      <c r="N16" s="63" t="s">
        <v>17</v>
      </c>
    </row>
    <row r="17" spans="1:14" ht="15">
      <c r="A17" s="13" t="s">
        <v>150</v>
      </c>
      <c r="B17" s="212">
        <f>SUM(B9:B16)</f>
        <v>0</v>
      </c>
      <c r="C17" s="212">
        <f t="shared" ref="C17:M17" si="8">SUM(C9:C16)</f>
        <v>0</v>
      </c>
      <c r="D17" s="212">
        <f t="shared" si="8"/>
        <v>5570</v>
      </c>
      <c r="E17" s="122">
        <f t="shared" si="8"/>
        <v>0</v>
      </c>
      <c r="F17" s="122">
        <f t="shared" si="8"/>
        <v>0</v>
      </c>
      <c r="G17" s="122">
        <f t="shared" si="8"/>
        <v>3170</v>
      </c>
      <c r="H17" s="122">
        <f t="shared" si="8"/>
        <v>0</v>
      </c>
      <c r="I17" s="122">
        <f t="shared" si="8"/>
        <v>0</v>
      </c>
      <c r="J17" s="122">
        <f t="shared" si="8"/>
        <v>200</v>
      </c>
      <c r="K17" s="122">
        <f t="shared" si="8"/>
        <v>0</v>
      </c>
      <c r="L17" s="122">
        <f t="shared" si="8"/>
        <v>0</v>
      </c>
      <c r="M17" s="123">
        <f t="shared" si="8"/>
        <v>-2970</v>
      </c>
      <c r="N17" s="63" t="s">
        <v>17</v>
      </c>
    </row>
    <row r="18" spans="1:14" ht="15" thickBot="1">
      <c r="B18" s="213"/>
      <c r="C18" s="213"/>
      <c r="D18" s="213"/>
      <c r="N18" s="63" t="s">
        <v>17</v>
      </c>
    </row>
    <row r="19" spans="1:14" ht="18" customHeight="1">
      <c r="A19" s="248" t="s">
        <v>143</v>
      </c>
      <c r="B19" s="301" t="s">
        <v>54</v>
      </c>
      <c r="C19" s="301"/>
      <c r="D19" s="301"/>
      <c r="E19" s="251" t="s">
        <v>162</v>
      </c>
      <c r="F19" s="251"/>
      <c r="G19" s="251"/>
      <c r="H19" s="251" t="s">
        <v>21</v>
      </c>
      <c r="I19" s="251"/>
      <c r="J19" s="251"/>
      <c r="K19" s="251" t="s">
        <v>55</v>
      </c>
      <c r="L19" s="251"/>
      <c r="M19" s="252"/>
      <c r="N19" s="63" t="s">
        <v>17</v>
      </c>
    </row>
    <row r="20" spans="1:14" ht="28.5">
      <c r="A20" s="249"/>
      <c r="B20" s="214" t="s">
        <v>56</v>
      </c>
      <c r="C20" s="215" t="s">
        <v>57</v>
      </c>
      <c r="D20" s="214" t="s">
        <v>5</v>
      </c>
      <c r="E20" s="11" t="s">
        <v>56</v>
      </c>
      <c r="F20" s="11" t="s">
        <v>57</v>
      </c>
      <c r="G20" s="11" t="s">
        <v>5</v>
      </c>
      <c r="H20" s="11" t="s">
        <v>56</v>
      </c>
      <c r="I20" s="11" t="s">
        <v>57</v>
      </c>
      <c r="J20" s="11" t="s">
        <v>5</v>
      </c>
      <c r="K20" s="11" t="s">
        <v>56</v>
      </c>
      <c r="L20" s="11" t="s">
        <v>57</v>
      </c>
      <c r="M20" s="12" t="s">
        <v>5</v>
      </c>
      <c r="N20" s="63" t="s">
        <v>17</v>
      </c>
    </row>
    <row r="21" spans="1:14">
      <c r="A21" s="204" t="s">
        <v>176</v>
      </c>
      <c r="B21" s="209">
        <v>0</v>
      </c>
      <c r="C21" s="209">
        <v>0</v>
      </c>
      <c r="D21" s="209">
        <v>5570</v>
      </c>
      <c r="E21" s="119">
        <v>0</v>
      </c>
      <c r="F21" s="119">
        <v>0</v>
      </c>
      <c r="G21" s="119">
        <v>3170</v>
      </c>
      <c r="H21" s="119">
        <v>0</v>
      </c>
      <c r="I21" s="119">
        <v>0</v>
      </c>
      <c r="J21" s="119">
        <v>200</v>
      </c>
      <c r="K21" s="119">
        <f>H21-E21</f>
        <v>0</v>
      </c>
      <c r="L21" s="119">
        <f t="shared" ref="L21" si="9">I21-F21</f>
        <v>0</v>
      </c>
      <c r="M21" s="120">
        <f t="shared" ref="M21" si="10">J21-G21</f>
        <v>-2970</v>
      </c>
      <c r="N21" s="63" t="s">
        <v>17</v>
      </c>
    </row>
    <row r="22" spans="1:14" ht="15">
      <c r="A22" s="13" t="s">
        <v>150</v>
      </c>
      <c r="B22" s="212">
        <f t="shared" ref="B22:M22" si="11">SUM(B21:B21)</f>
        <v>0</v>
      </c>
      <c r="C22" s="212">
        <f t="shared" si="11"/>
        <v>0</v>
      </c>
      <c r="D22" s="212">
        <f t="shared" si="11"/>
        <v>5570</v>
      </c>
      <c r="E22" s="122">
        <f t="shared" si="11"/>
        <v>0</v>
      </c>
      <c r="F22" s="122">
        <f t="shared" si="11"/>
        <v>0</v>
      </c>
      <c r="G22" s="122">
        <f t="shared" si="11"/>
        <v>3170</v>
      </c>
      <c r="H22" s="122">
        <f t="shared" si="11"/>
        <v>0</v>
      </c>
      <c r="I22" s="122">
        <f t="shared" si="11"/>
        <v>0</v>
      </c>
      <c r="J22" s="122">
        <f t="shared" si="11"/>
        <v>200</v>
      </c>
      <c r="K22" s="122">
        <f t="shared" si="11"/>
        <v>0</v>
      </c>
      <c r="L22" s="122">
        <f t="shared" si="11"/>
        <v>0</v>
      </c>
      <c r="M22" s="123">
        <f t="shared" si="11"/>
        <v>-2970</v>
      </c>
      <c r="N22" s="63" t="s">
        <v>18</v>
      </c>
    </row>
    <row r="23" spans="1:14">
      <c r="N23" s="63"/>
    </row>
    <row r="24" spans="1:14">
      <c r="N24" s="63"/>
    </row>
  </sheetData>
  <mergeCells count="16">
    <mergeCell ref="A19:A20"/>
    <mergeCell ref="B19:D19"/>
    <mergeCell ref="E19:G19"/>
    <mergeCell ref="H19:J19"/>
    <mergeCell ref="K19:M19"/>
    <mergeCell ref="A7:A8"/>
    <mergeCell ref="B7:D7"/>
    <mergeCell ref="E7:G7"/>
    <mergeCell ref="H7:J7"/>
    <mergeCell ref="K7:M7"/>
    <mergeCell ref="A6:M6"/>
    <mergeCell ref="A1:M1"/>
    <mergeCell ref="A2:M2"/>
    <mergeCell ref="A3:M3"/>
    <mergeCell ref="A4:M4"/>
    <mergeCell ref="A5:M5"/>
  </mergeCells>
  <printOptions horizontalCentered="1"/>
  <pageMargins left="0.7" right="0.7" top="0.75" bottom="0.75" header="0.3" footer="0.3"/>
  <pageSetup scale="75" fitToHeight="9999" orientation="landscape" r:id="rId1"/>
  <headerFooter>
    <oddHeader>&amp;L&amp;"Arial,Bold"&amp;12H. Summary of Reimbursable Resources</oddHeader>
    <oddFooter>&amp;C&amp;"Arial,Regular"Exhibit H - Summary of Reimbursable Resources</oddFooter>
  </headerFooter>
</worksheet>
</file>

<file path=xl/worksheets/sheet10.xml><?xml version="1.0" encoding="utf-8"?>
<worksheet xmlns="http://schemas.openxmlformats.org/spreadsheetml/2006/main" xmlns:r="http://schemas.openxmlformats.org/officeDocument/2006/relationships">
  <sheetPr>
    <pageSetUpPr fitToPage="1"/>
  </sheetPr>
  <dimension ref="A1:R24"/>
  <sheetViews>
    <sheetView zoomScaleNormal="100" zoomScaleSheetLayoutView="80" workbookViewId="0">
      <selection activeCell="G46" sqref="G46"/>
    </sheetView>
  </sheetViews>
  <sheetFormatPr defaultRowHeight="14.25"/>
  <cols>
    <col min="1" max="1" width="46.7109375" style="9" customWidth="1"/>
    <col min="2" max="9" width="13.7109375" style="9" customWidth="1"/>
    <col min="10" max="10" width="15" style="9" customWidth="1"/>
    <col min="11" max="11" width="14" style="4" bestFit="1" customWidth="1"/>
    <col min="12" max="12" width="4.5703125" style="9" customWidth="1"/>
    <col min="13" max="14" width="8.28515625" style="9" customWidth="1"/>
    <col min="15" max="15" width="12.7109375" style="9" customWidth="1"/>
    <col min="16" max="17" width="8.28515625" style="9" customWidth="1"/>
    <col min="18" max="18" width="12.7109375" style="9" customWidth="1"/>
    <col min="19" max="16384" width="9.140625" style="9"/>
  </cols>
  <sheetData>
    <row r="1" spans="1:18" ht="18">
      <c r="A1" s="240" t="s">
        <v>58</v>
      </c>
      <c r="B1" s="240"/>
      <c r="C1" s="240"/>
      <c r="D1" s="240"/>
      <c r="E1" s="240"/>
      <c r="F1" s="240"/>
      <c r="G1" s="240"/>
      <c r="H1" s="240"/>
      <c r="I1" s="240"/>
      <c r="J1" s="240"/>
      <c r="K1" s="63" t="s">
        <v>17</v>
      </c>
      <c r="L1" s="6"/>
      <c r="M1" s="6"/>
      <c r="N1" s="6"/>
      <c r="O1" s="6"/>
      <c r="P1" s="6"/>
      <c r="Q1" s="6"/>
      <c r="R1" s="6"/>
    </row>
    <row r="2" spans="1:18" ht="15">
      <c r="A2" s="241" t="s">
        <v>176</v>
      </c>
      <c r="B2" s="241"/>
      <c r="C2" s="241"/>
      <c r="D2" s="241"/>
      <c r="E2" s="241"/>
      <c r="F2" s="241"/>
      <c r="G2" s="241"/>
      <c r="H2" s="241"/>
      <c r="I2" s="241"/>
      <c r="J2" s="241"/>
      <c r="K2" s="63" t="s">
        <v>17</v>
      </c>
      <c r="L2" s="7"/>
      <c r="M2" s="7"/>
      <c r="N2" s="7"/>
      <c r="O2" s="7"/>
      <c r="P2" s="7"/>
      <c r="Q2" s="7"/>
      <c r="R2" s="7"/>
    </row>
    <row r="3" spans="1:18">
      <c r="A3" s="255" t="s">
        <v>1</v>
      </c>
      <c r="B3" s="255"/>
      <c r="C3" s="255"/>
      <c r="D3" s="255"/>
      <c r="E3" s="255"/>
      <c r="F3" s="255"/>
      <c r="G3" s="255"/>
      <c r="H3" s="255"/>
      <c r="I3" s="255"/>
      <c r="J3" s="255"/>
      <c r="K3" s="63" t="s">
        <v>17</v>
      </c>
      <c r="L3" s="10"/>
      <c r="M3" s="10"/>
      <c r="N3" s="10"/>
      <c r="O3" s="10"/>
      <c r="P3" s="10"/>
      <c r="Q3" s="10"/>
      <c r="R3" s="10"/>
    </row>
    <row r="4" spans="1:18">
      <c r="A4" s="247" t="s">
        <v>2</v>
      </c>
      <c r="B4" s="247"/>
      <c r="C4" s="247"/>
      <c r="D4" s="247"/>
      <c r="E4" s="247"/>
      <c r="F4" s="247"/>
      <c r="G4" s="247"/>
      <c r="H4" s="247"/>
      <c r="I4" s="247"/>
      <c r="J4" s="247"/>
      <c r="K4" s="63" t="s">
        <v>17</v>
      </c>
      <c r="L4" s="8"/>
      <c r="M4" s="8"/>
      <c r="N4" s="8"/>
      <c r="O4" s="8"/>
      <c r="P4" s="8"/>
      <c r="Q4" s="8"/>
      <c r="R4" s="8"/>
    </row>
    <row r="5" spans="1:18">
      <c r="A5" s="247"/>
      <c r="B5" s="247"/>
      <c r="C5" s="247"/>
      <c r="D5" s="247"/>
      <c r="E5" s="247"/>
      <c r="F5" s="247"/>
      <c r="G5" s="247"/>
      <c r="H5" s="247"/>
      <c r="I5" s="247"/>
      <c r="J5" s="247"/>
      <c r="K5" s="63" t="s">
        <v>17</v>
      </c>
      <c r="L5" s="8"/>
      <c r="M5" s="8"/>
      <c r="N5" s="8"/>
      <c r="O5" s="8"/>
      <c r="P5" s="8"/>
      <c r="Q5" s="8"/>
      <c r="R5" s="8"/>
    </row>
    <row r="6" spans="1:18" ht="15" thickBot="1">
      <c r="A6" s="247"/>
      <c r="B6" s="247"/>
      <c r="C6" s="247"/>
      <c r="D6" s="247"/>
      <c r="E6" s="247"/>
      <c r="F6" s="247"/>
      <c r="G6" s="247"/>
      <c r="H6" s="247"/>
      <c r="I6" s="247"/>
      <c r="J6" s="247"/>
      <c r="K6" s="63" t="s">
        <v>17</v>
      </c>
      <c r="L6" s="8"/>
      <c r="M6" s="8"/>
      <c r="N6" s="8"/>
      <c r="O6" s="8"/>
      <c r="P6" s="8"/>
      <c r="Q6" s="8"/>
      <c r="R6" s="8"/>
    </row>
    <row r="7" spans="1:18" s="18" customFormat="1" ht="15">
      <c r="A7" s="257" t="s">
        <v>60</v>
      </c>
      <c r="B7" s="302" t="s">
        <v>34</v>
      </c>
      <c r="C7" s="253"/>
      <c r="D7" s="302" t="s">
        <v>7</v>
      </c>
      <c r="E7" s="253"/>
      <c r="F7" s="303" t="s">
        <v>21</v>
      </c>
      <c r="G7" s="294"/>
      <c r="H7" s="294"/>
      <c r="I7" s="294"/>
      <c r="J7" s="304"/>
      <c r="K7" s="63" t="s">
        <v>17</v>
      </c>
    </row>
    <row r="8" spans="1:18" s="18" customFormat="1" ht="28.5">
      <c r="A8" s="259"/>
      <c r="B8" s="64" t="s">
        <v>4</v>
      </c>
      <c r="C8" s="64" t="s">
        <v>56</v>
      </c>
      <c r="D8" s="64" t="s">
        <v>4</v>
      </c>
      <c r="E8" s="64" t="s">
        <v>56</v>
      </c>
      <c r="F8" s="64" t="s">
        <v>59</v>
      </c>
      <c r="G8" s="64" t="s">
        <v>26</v>
      </c>
      <c r="H8" s="118" t="s">
        <v>28</v>
      </c>
      <c r="I8" s="64" t="s">
        <v>70</v>
      </c>
      <c r="J8" s="65" t="s">
        <v>71</v>
      </c>
      <c r="K8" s="63" t="s">
        <v>17</v>
      </c>
    </row>
    <row r="9" spans="1:18">
      <c r="A9" s="107" t="s">
        <v>69</v>
      </c>
      <c r="B9" s="126">
        <v>1</v>
      </c>
      <c r="C9" s="126">
        <v>0</v>
      </c>
      <c r="D9" s="126">
        <v>1</v>
      </c>
      <c r="E9" s="126">
        <v>0</v>
      </c>
      <c r="F9" s="126">
        <v>0</v>
      </c>
      <c r="G9" s="126">
        <v>0</v>
      </c>
      <c r="H9" s="126">
        <v>2</v>
      </c>
      <c r="I9" s="126">
        <f t="shared" ref="I9:I22" si="0">D9+F9+G9+H9</f>
        <v>3</v>
      </c>
      <c r="J9" s="127">
        <v>0</v>
      </c>
      <c r="K9" s="63" t="s">
        <v>17</v>
      </c>
    </row>
    <row r="10" spans="1:18">
      <c r="A10" s="216" t="s">
        <v>206</v>
      </c>
      <c r="B10" s="21">
        <v>66</v>
      </c>
      <c r="C10" s="21">
        <v>0</v>
      </c>
      <c r="D10" s="21">
        <v>66</v>
      </c>
      <c r="E10" s="21">
        <v>0</v>
      </c>
      <c r="F10" s="21">
        <v>0</v>
      </c>
      <c r="G10" s="21">
        <v>0</v>
      </c>
      <c r="H10" s="21">
        <v>-6</v>
      </c>
      <c r="I10" s="21">
        <f t="shared" ref="I10" si="1">D10+F10+G10+H10</f>
        <v>60</v>
      </c>
      <c r="J10" s="121">
        <v>0</v>
      </c>
      <c r="K10" s="63" t="s">
        <v>17</v>
      </c>
    </row>
    <row r="11" spans="1:18">
      <c r="A11" s="66" t="s">
        <v>61</v>
      </c>
      <c r="B11" s="21">
        <v>11</v>
      </c>
      <c r="C11" s="21">
        <v>0</v>
      </c>
      <c r="D11" s="21">
        <v>11</v>
      </c>
      <c r="E11" s="21">
        <v>0</v>
      </c>
      <c r="F11" s="21">
        <v>0</v>
      </c>
      <c r="G11" s="21">
        <v>0</v>
      </c>
      <c r="H11" s="21">
        <v>0</v>
      </c>
      <c r="I11" s="21">
        <f t="shared" si="0"/>
        <v>11</v>
      </c>
      <c r="J11" s="121">
        <v>0</v>
      </c>
      <c r="K11" s="63" t="s">
        <v>17</v>
      </c>
    </row>
    <row r="12" spans="1:18">
      <c r="A12" s="66" t="s">
        <v>62</v>
      </c>
      <c r="B12" s="21">
        <v>154</v>
      </c>
      <c r="C12" s="21">
        <v>0</v>
      </c>
      <c r="D12" s="21">
        <v>154</v>
      </c>
      <c r="E12" s="21">
        <v>0</v>
      </c>
      <c r="F12" s="21">
        <v>0</v>
      </c>
      <c r="G12" s="21">
        <v>0</v>
      </c>
      <c r="H12" s="21">
        <v>-16</v>
      </c>
      <c r="I12" s="21">
        <f t="shared" si="0"/>
        <v>138</v>
      </c>
      <c r="J12" s="121">
        <v>0</v>
      </c>
      <c r="K12" s="63" t="s">
        <v>17</v>
      </c>
    </row>
    <row r="13" spans="1:18">
      <c r="A13" s="66" t="s">
        <v>63</v>
      </c>
      <c r="B13" s="21">
        <v>9</v>
      </c>
      <c r="C13" s="21">
        <v>0</v>
      </c>
      <c r="D13" s="21">
        <v>9</v>
      </c>
      <c r="E13" s="21">
        <v>0</v>
      </c>
      <c r="F13" s="21">
        <v>0</v>
      </c>
      <c r="G13" s="21">
        <v>0</v>
      </c>
      <c r="H13" s="21">
        <v>0</v>
      </c>
      <c r="I13" s="21">
        <f t="shared" si="0"/>
        <v>9</v>
      </c>
      <c r="J13" s="121">
        <v>0</v>
      </c>
      <c r="K13" s="63" t="s">
        <v>17</v>
      </c>
    </row>
    <row r="14" spans="1:18">
      <c r="A14" s="66" t="s">
        <v>64</v>
      </c>
      <c r="B14" s="21">
        <v>390</v>
      </c>
      <c r="C14" s="21">
        <v>0</v>
      </c>
      <c r="D14" s="21">
        <v>390</v>
      </c>
      <c r="E14" s="21">
        <v>0</v>
      </c>
      <c r="F14" s="21">
        <v>0</v>
      </c>
      <c r="G14" s="21">
        <v>0</v>
      </c>
      <c r="H14" s="21">
        <v>-10</v>
      </c>
      <c r="I14" s="21">
        <f t="shared" si="0"/>
        <v>380</v>
      </c>
      <c r="J14" s="121">
        <v>0</v>
      </c>
      <c r="K14" s="63" t="s">
        <v>17</v>
      </c>
    </row>
    <row r="15" spans="1:18">
      <c r="A15" s="66" t="s">
        <v>65</v>
      </c>
      <c r="B15" s="21">
        <v>200</v>
      </c>
      <c r="C15" s="21">
        <v>0</v>
      </c>
      <c r="D15" s="21">
        <v>200</v>
      </c>
      <c r="E15" s="21">
        <v>0</v>
      </c>
      <c r="F15" s="21">
        <v>0</v>
      </c>
      <c r="G15" s="21">
        <v>0</v>
      </c>
      <c r="H15" s="21">
        <v>-20</v>
      </c>
      <c r="I15" s="21">
        <f t="shared" si="0"/>
        <v>180</v>
      </c>
      <c r="J15" s="121">
        <v>0</v>
      </c>
      <c r="K15" s="63" t="s">
        <v>17</v>
      </c>
    </row>
    <row r="16" spans="1:18">
      <c r="A16" s="66" t="s">
        <v>66</v>
      </c>
      <c r="B16" s="21">
        <v>5</v>
      </c>
      <c r="C16" s="21">
        <v>0</v>
      </c>
      <c r="D16" s="21">
        <v>5</v>
      </c>
      <c r="E16" s="21">
        <v>0</v>
      </c>
      <c r="F16" s="21">
        <v>0</v>
      </c>
      <c r="G16" s="21">
        <v>0</v>
      </c>
      <c r="H16" s="21">
        <v>0</v>
      </c>
      <c r="I16" s="21">
        <f t="shared" si="0"/>
        <v>5</v>
      </c>
      <c r="J16" s="121">
        <v>0</v>
      </c>
      <c r="K16" s="63" t="s">
        <v>17</v>
      </c>
    </row>
    <row r="17" spans="1:11">
      <c r="A17" s="66" t="s">
        <v>67</v>
      </c>
      <c r="B17" s="21">
        <v>3</v>
      </c>
      <c r="C17" s="21">
        <v>0</v>
      </c>
      <c r="D17" s="21">
        <v>3</v>
      </c>
      <c r="E17" s="21">
        <v>0</v>
      </c>
      <c r="F17" s="21">
        <v>0</v>
      </c>
      <c r="G17" s="21">
        <v>0</v>
      </c>
      <c r="H17" s="21">
        <v>0</v>
      </c>
      <c r="I17" s="21">
        <f t="shared" ref="I17" si="2">D17+F17+G17+H17</f>
        <v>3</v>
      </c>
      <c r="J17" s="121">
        <v>0</v>
      </c>
      <c r="K17" s="63" t="s">
        <v>17</v>
      </c>
    </row>
    <row r="18" spans="1:11">
      <c r="A18" s="216" t="s">
        <v>203</v>
      </c>
      <c r="B18" s="21">
        <v>9</v>
      </c>
      <c r="C18" s="21">
        <v>0</v>
      </c>
      <c r="D18" s="21">
        <v>9</v>
      </c>
      <c r="E18" s="21">
        <v>0</v>
      </c>
      <c r="F18" s="21">
        <v>0</v>
      </c>
      <c r="G18" s="21">
        <v>0</v>
      </c>
      <c r="H18" s="21">
        <v>0</v>
      </c>
      <c r="I18" s="21">
        <f t="shared" si="0"/>
        <v>9</v>
      </c>
      <c r="J18" s="121">
        <v>0</v>
      </c>
      <c r="K18" s="63" t="s">
        <v>17</v>
      </c>
    </row>
    <row r="19" spans="1:11">
      <c r="A19" s="66" t="s">
        <v>68</v>
      </c>
      <c r="B19" s="21">
        <v>32</v>
      </c>
      <c r="C19" s="21">
        <v>0</v>
      </c>
      <c r="D19" s="21">
        <v>32</v>
      </c>
      <c r="E19" s="21">
        <v>0</v>
      </c>
      <c r="F19" s="21">
        <v>0</v>
      </c>
      <c r="G19" s="21">
        <v>0</v>
      </c>
      <c r="H19" s="21">
        <v>0</v>
      </c>
      <c r="I19" s="21">
        <f t="shared" si="0"/>
        <v>32</v>
      </c>
      <c r="J19" s="121">
        <v>0</v>
      </c>
      <c r="K19" s="63" t="s">
        <v>17</v>
      </c>
    </row>
    <row r="20" spans="1:11" ht="15">
      <c r="A20" s="69" t="s">
        <v>22</v>
      </c>
      <c r="B20" s="122">
        <f t="shared" ref="B20:J20" si="3">SUM(B9:B19)</f>
        <v>880</v>
      </c>
      <c r="C20" s="122">
        <f t="shared" si="3"/>
        <v>0</v>
      </c>
      <c r="D20" s="122">
        <f t="shared" si="3"/>
        <v>880</v>
      </c>
      <c r="E20" s="122">
        <f t="shared" si="3"/>
        <v>0</v>
      </c>
      <c r="F20" s="122">
        <f t="shared" si="3"/>
        <v>0</v>
      </c>
      <c r="G20" s="122">
        <f t="shared" si="3"/>
        <v>0</v>
      </c>
      <c r="H20" s="122">
        <f t="shared" si="3"/>
        <v>-50</v>
      </c>
      <c r="I20" s="122">
        <f t="shared" si="3"/>
        <v>830</v>
      </c>
      <c r="J20" s="123">
        <f t="shared" si="3"/>
        <v>0</v>
      </c>
      <c r="K20" s="63" t="s">
        <v>17</v>
      </c>
    </row>
    <row r="21" spans="1:11">
      <c r="A21" s="67" t="s">
        <v>72</v>
      </c>
      <c r="B21" s="124">
        <v>633</v>
      </c>
      <c r="C21" s="124">
        <v>0</v>
      </c>
      <c r="D21" s="124">
        <f>880-185</f>
        <v>695</v>
      </c>
      <c r="E21" s="124">
        <v>0</v>
      </c>
      <c r="F21" s="124">
        <v>0</v>
      </c>
      <c r="G21" s="124">
        <v>0</v>
      </c>
      <c r="H21" s="124">
        <v>-50</v>
      </c>
      <c r="I21" s="124">
        <f t="shared" si="0"/>
        <v>645</v>
      </c>
      <c r="J21" s="125">
        <v>0</v>
      </c>
      <c r="K21" s="63" t="s">
        <v>17</v>
      </c>
    </row>
    <row r="22" spans="1:11">
      <c r="A22" s="68" t="s">
        <v>73</v>
      </c>
      <c r="B22" s="21">
        <v>247</v>
      </c>
      <c r="C22" s="21">
        <v>0</v>
      </c>
      <c r="D22" s="21">
        <v>185</v>
      </c>
      <c r="E22" s="21">
        <v>0</v>
      </c>
      <c r="F22" s="21">
        <v>0</v>
      </c>
      <c r="G22" s="21">
        <v>0</v>
      </c>
      <c r="H22" s="21">
        <v>0</v>
      </c>
      <c r="I22" s="21">
        <f t="shared" si="0"/>
        <v>185</v>
      </c>
      <c r="J22" s="121">
        <v>0</v>
      </c>
      <c r="K22" s="63" t="s">
        <v>17</v>
      </c>
    </row>
    <row r="23" spans="1:11" ht="15">
      <c r="A23" s="69" t="s">
        <v>22</v>
      </c>
      <c r="B23" s="122">
        <f t="shared" ref="B23:J23" si="4">SUM(B21:B22)</f>
        <v>880</v>
      </c>
      <c r="C23" s="122">
        <f t="shared" si="4"/>
        <v>0</v>
      </c>
      <c r="D23" s="122">
        <f t="shared" si="4"/>
        <v>880</v>
      </c>
      <c r="E23" s="122">
        <f t="shared" si="4"/>
        <v>0</v>
      </c>
      <c r="F23" s="122">
        <f t="shared" si="4"/>
        <v>0</v>
      </c>
      <c r="G23" s="122">
        <f t="shared" si="4"/>
        <v>0</v>
      </c>
      <c r="H23" s="122">
        <f t="shared" si="4"/>
        <v>-50</v>
      </c>
      <c r="I23" s="122">
        <f t="shared" si="4"/>
        <v>830</v>
      </c>
      <c r="J23" s="123">
        <f t="shared" si="4"/>
        <v>0</v>
      </c>
      <c r="K23" s="63" t="s">
        <v>18</v>
      </c>
    </row>
    <row r="24" spans="1:11">
      <c r="K24" s="63"/>
    </row>
  </sheetData>
  <mergeCells count="10">
    <mergeCell ref="B7:C7"/>
    <mergeCell ref="D7:E7"/>
    <mergeCell ref="F7:J7"/>
    <mergeCell ref="A1:J1"/>
    <mergeCell ref="A2:J2"/>
    <mergeCell ref="A3:J3"/>
    <mergeCell ref="A4:J4"/>
    <mergeCell ref="A5:J5"/>
    <mergeCell ref="A7:A8"/>
    <mergeCell ref="A6:J6"/>
  </mergeCells>
  <printOptions horizontalCentered="1"/>
  <pageMargins left="0.7" right="0.7" top="0.75" bottom="0.75" header="0.3" footer="0.3"/>
  <pageSetup scale="71" fitToHeight="9999" orientation="landscape" r:id="rId1"/>
  <headerFooter>
    <oddHeader>&amp;L&amp;"Arial,Bold"&amp;12I. Detail of Permanent Positions by Category</oddHeader>
    <oddFooter>&amp;C&amp;"Arial,Regular"Exhibit I - Details of Permanent Positions by Category</oddFooter>
  </headerFooter>
</worksheet>
</file>

<file path=xl/worksheets/sheet11.xml><?xml version="1.0" encoding="utf-8"?>
<worksheet xmlns="http://schemas.openxmlformats.org/spreadsheetml/2006/main" xmlns:r="http://schemas.openxmlformats.org/officeDocument/2006/relationships">
  <sheetPr>
    <pageSetUpPr fitToPage="1"/>
  </sheetPr>
  <dimension ref="A1:K25"/>
  <sheetViews>
    <sheetView zoomScaleNormal="100" zoomScaleSheetLayoutView="80" workbookViewId="0">
      <selection activeCell="G46" sqref="G46"/>
    </sheetView>
  </sheetViews>
  <sheetFormatPr defaultRowHeight="14.25"/>
  <cols>
    <col min="1" max="1" width="63.5703125" style="9" customWidth="1"/>
    <col min="2" max="2" width="14.28515625" style="9" customWidth="1"/>
    <col min="3" max="3" width="14.5703125" style="9" customWidth="1"/>
    <col min="4" max="4" width="8.7109375" style="9" customWidth="1"/>
    <col min="5" max="5" width="14" style="4" bestFit="1" customWidth="1"/>
    <col min="6" max="7" width="8.28515625" style="9" customWidth="1"/>
    <col min="8" max="8" width="12.7109375" style="9" customWidth="1"/>
    <col min="9" max="10" width="8.28515625" style="9" customWidth="1"/>
    <col min="11" max="11" width="12.7109375" style="9" customWidth="1"/>
    <col min="12" max="16384" width="9.140625" style="9"/>
  </cols>
  <sheetData>
    <row r="1" spans="1:11" ht="18">
      <c r="A1" s="240" t="s">
        <v>103</v>
      </c>
      <c r="B1" s="240"/>
      <c r="C1" s="240"/>
      <c r="D1" s="63" t="s">
        <v>17</v>
      </c>
      <c r="E1" s="6"/>
      <c r="F1" s="6"/>
      <c r="G1" s="6"/>
      <c r="H1" s="6"/>
      <c r="I1" s="6"/>
      <c r="J1" s="6"/>
    </row>
    <row r="2" spans="1:11" ht="15">
      <c r="A2" s="241" t="s">
        <v>176</v>
      </c>
      <c r="B2" s="241"/>
      <c r="C2" s="241"/>
      <c r="D2" s="63" t="s">
        <v>17</v>
      </c>
      <c r="E2" s="7"/>
      <c r="F2" s="7"/>
      <c r="G2" s="7"/>
      <c r="H2" s="7"/>
      <c r="I2" s="7"/>
      <c r="J2" s="7"/>
    </row>
    <row r="3" spans="1:11">
      <c r="A3" s="255" t="s">
        <v>1</v>
      </c>
      <c r="B3" s="255"/>
      <c r="C3" s="255"/>
      <c r="D3" s="63" t="s">
        <v>17</v>
      </c>
      <c r="E3" s="10"/>
      <c r="F3" s="10"/>
      <c r="G3" s="10"/>
      <c r="H3" s="10"/>
      <c r="I3" s="10"/>
      <c r="J3" s="10"/>
    </row>
    <row r="4" spans="1:11">
      <c r="A4" s="247" t="s">
        <v>2</v>
      </c>
      <c r="B4" s="247"/>
      <c r="C4" s="247"/>
      <c r="D4" s="63" t="s">
        <v>17</v>
      </c>
      <c r="E4" s="8"/>
      <c r="F4" s="8"/>
      <c r="G4" s="8"/>
      <c r="H4" s="8"/>
      <c r="I4" s="8"/>
      <c r="J4" s="8"/>
    </row>
    <row r="5" spans="1:11">
      <c r="A5" s="310"/>
      <c r="B5" s="310"/>
      <c r="C5" s="310"/>
      <c r="D5" s="63" t="s">
        <v>17</v>
      </c>
      <c r="E5" s="63"/>
      <c r="F5" s="8"/>
      <c r="G5" s="8"/>
      <c r="H5" s="8"/>
      <c r="I5" s="8"/>
      <c r="J5" s="8"/>
      <c r="K5" s="8"/>
    </row>
    <row r="6" spans="1:11" s="18" customFormat="1" ht="15" customHeight="1">
      <c r="A6" s="307" t="s">
        <v>104</v>
      </c>
      <c r="B6" s="305" t="s">
        <v>176</v>
      </c>
      <c r="C6" s="306"/>
      <c r="D6" s="63" t="s">
        <v>17</v>
      </c>
      <c r="E6" s="63"/>
    </row>
    <row r="7" spans="1:11" s="18" customFormat="1" ht="15" customHeight="1">
      <c r="A7" s="308"/>
      <c r="B7" s="305" t="s">
        <v>28</v>
      </c>
      <c r="C7" s="306"/>
      <c r="D7" s="63" t="s">
        <v>17</v>
      </c>
    </row>
    <row r="8" spans="1:11" s="18" customFormat="1">
      <c r="A8" s="309"/>
      <c r="B8" s="17" t="s">
        <v>4</v>
      </c>
      <c r="C8" s="17" t="s">
        <v>5</v>
      </c>
      <c r="D8" s="63" t="s">
        <v>17</v>
      </c>
    </row>
    <row r="9" spans="1:11" s="18" customFormat="1">
      <c r="A9" s="79" t="s">
        <v>105</v>
      </c>
      <c r="B9" s="132">
        <v>0</v>
      </c>
      <c r="C9" s="132">
        <v>0</v>
      </c>
      <c r="D9" s="63" t="s">
        <v>17</v>
      </c>
    </row>
    <row r="10" spans="1:11" s="18" customFormat="1">
      <c r="A10" s="80" t="s">
        <v>106</v>
      </c>
      <c r="B10" s="135">
        <v>-16</v>
      </c>
      <c r="C10" s="135">
        <v>0</v>
      </c>
      <c r="D10" s="63" t="s">
        <v>17</v>
      </c>
    </row>
    <row r="11" spans="1:11" s="18" customFormat="1">
      <c r="A11" s="80" t="s">
        <v>107</v>
      </c>
      <c r="B11" s="135">
        <v>0</v>
      </c>
      <c r="C11" s="135">
        <v>0</v>
      </c>
      <c r="D11" s="63" t="s">
        <v>17</v>
      </c>
    </row>
    <row r="12" spans="1:11" s="18" customFormat="1">
      <c r="A12" s="80" t="s">
        <v>108</v>
      </c>
      <c r="B12" s="135">
        <v>0</v>
      </c>
      <c r="C12" s="135">
        <v>0</v>
      </c>
      <c r="D12" s="63" t="s">
        <v>17</v>
      </c>
    </row>
    <row r="13" spans="1:11" s="18" customFormat="1">
      <c r="A13" s="80" t="s">
        <v>109</v>
      </c>
      <c r="B13" s="135">
        <v>0</v>
      </c>
      <c r="C13" s="135">
        <v>0</v>
      </c>
      <c r="D13" s="63" t="s">
        <v>17</v>
      </c>
    </row>
    <row r="14" spans="1:11" s="18" customFormat="1">
      <c r="A14" s="80" t="s">
        <v>110</v>
      </c>
      <c r="B14" s="135">
        <v>0</v>
      </c>
      <c r="C14" s="135">
        <v>0</v>
      </c>
      <c r="D14" s="63" t="s">
        <v>17</v>
      </c>
    </row>
    <row r="15" spans="1:11" s="18" customFormat="1">
      <c r="A15" s="80" t="s">
        <v>111</v>
      </c>
      <c r="B15" s="135">
        <v>0</v>
      </c>
      <c r="C15" s="135">
        <v>0</v>
      </c>
      <c r="D15" s="63" t="s">
        <v>17</v>
      </c>
    </row>
    <row r="16" spans="1:11" s="18" customFormat="1">
      <c r="A16" s="80" t="s">
        <v>112</v>
      </c>
      <c r="B16" s="135">
        <v>0</v>
      </c>
      <c r="C16" s="135">
        <v>0</v>
      </c>
      <c r="D16" s="63" t="s">
        <v>17</v>
      </c>
    </row>
    <row r="17" spans="1:5" s="18" customFormat="1">
      <c r="A17" s="80" t="s">
        <v>113</v>
      </c>
      <c r="B17" s="135">
        <v>0</v>
      </c>
      <c r="C17" s="135">
        <v>0</v>
      </c>
      <c r="D17" s="63" t="s">
        <v>17</v>
      </c>
    </row>
    <row r="18" spans="1:5" s="18" customFormat="1">
      <c r="A18" s="80" t="s">
        <v>114</v>
      </c>
      <c r="B18" s="135">
        <v>-34</v>
      </c>
      <c r="C18" s="135">
        <v>0</v>
      </c>
      <c r="D18" s="63" t="s">
        <v>17</v>
      </c>
    </row>
    <row r="19" spans="1:5" s="18" customFormat="1">
      <c r="A19" s="80" t="s">
        <v>115</v>
      </c>
      <c r="B19" s="135">
        <v>0</v>
      </c>
      <c r="C19" s="135">
        <v>0</v>
      </c>
      <c r="D19" s="63" t="s">
        <v>17</v>
      </c>
    </row>
    <row r="20" spans="1:5" s="18" customFormat="1">
      <c r="A20" s="81" t="s">
        <v>116</v>
      </c>
      <c r="B20" s="133">
        <v>0</v>
      </c>
      <c r="C20" s="133">
        <v>0</v>
      </c>
      <c r="D20" s="63" t="s">
        <v>17</v>
      </c>
    </row>
    <row r="21" spans="1:5" s="18" customFormat="1">
      <c r="A21" s="79" t="s">
        <v>117</v>
      </c>
      <c r="B21" s="132">
        <f>SUM(B9:B20)</f>
        <v>-50</v>
      </c>
      <c r="C21" s="132">
        <f t="shared" ref="C21" si="0">SUM(C9:C20)</f>
        <v>0</v>
      </c>
      <c r="D21" s="63" t="s">
        <v>17</v>
      </c>
    </row>
    <row r="22" spans="1:5" ht="15">
      <c r="A22" s="82" t="s">
        <v>146</v>
      </c>
      <c r="B22" s="122">
        <f>SUM(B21)</f>
        <v>-50</v>
      </c>
      <c r="C22" s="122">
        <f>SUM(C21)</f>
        <v>0</v>
      </c>
      <c r="D22" s="63" t="s">
        <v>18</v>
      </c>
      <c r="E22" s="9"/>
    </row>
    <row r="23" spans="1:5" ht="15">
      <c r="A23" s="77"/>
      <c r="B23" s="76"/>
      <c r="C23" s="76"/>
      <c r="D23" s="63"/>
      <c r="E23" s="9"/>
    </row>
    <row r="24" spans="1:5">
      <c r="A24" s="78"/>
      <c r="B24" s="78"/>
      <c r="C24" s="78"/>
      <c r="D24" s="63"/>
      <c r="E24" s="9"/>
    </row>
    <row r="25" spans="1:5">
      <c r="E25" s="63"/>
    </row>
  </sheetData>
  <mergeCells count="8">
    <mergeCell ref="B7:C7"/>
    <mergeCell ref="A6:A8"/>
    <mergeCell ref="B6:C6"/>
    <mergeCell ref="A1:C1"/>
    <mergeCell ref="A2:C2"/>
    <mergeCell ref="A3:C3"/>
    <mergeCell ref="A4:C4"/>
    <mergeCell ref="A5:C5"/>
  </mergeCells>
  <printOptions horizontalCentered="1"/>
  <pageMargins left="0.7" right="0.7" top="0.52" bottom="0.39" header="0.3" footer="0.23"/>
  <pageSetup fitToHeight="9999" orientation="landscape" r:id="rId1"/>
  <headerFooter>
    <oddHeader xml:space="preserve">&amp;L&amp;"Arial,Bold"&amp;12J. Financial Analysis of Program Changes
</oddHeader>
    <oddFooter>&amp;C&amp;"Arial,Regular"Exhibit J - Financial Analysis of Program Changes</oddFooter>
  </headerFooter>
</worksheet>
</file>

<file path=xl/worksheets/sheet12.xml><?xml version="1.0" encoding="utf-8"?>
<worksheet xmlns="http://schemas.openxmlformats.org/spreadsheetml/2006/main" xmlns:r="http://schemas.openxmlformats.org/officeDocument/2006/relationships">
  <sheetPr>
    <pageSetUpPr fitToPage="1"/>
  </sheetPr>
  <dimension ref="A1:T30"/>
  <sheetViews>
    <sheetView zoomScaleNormal="100" zoomScaleSheetLayoutView="80" workbookViewId="0">
      <selection activeCell="K25" sqref="K25"/>
    </sheetView>
  </sheetViews>
  <sheetFormatPr defaultRowHeight="14.25"/>
  <cols>
    <col min="1" max="1" width="9.42578125" style="9" customWidth="1"/>
    <col min="2" max="2" width="13.5703125" style="9" customWidth="1"/>
    <col min="3" max="3" width="3.7109375" style="9" customWidth="1"/>
    <col min="4" max="4" width="10.7109375" style="9" bestFit="1" customWidth="1"/>
    <col min="5" max="5" width="8.28515625" style="9" customWidth="1"/>
    <col min="6" max="6" width="12.7109375" style="9" customWidth="1"/>
    <col min="7" max="7" width="8.28515625" style="9" customWidth="1"/>
    <col min="8" max="8" width="12.7109375" style="9" customWidth="1"/>
    <col min="9" max="9" width="8.28515625" style="9" customWidth="1"/>
    <col min="10" max="10" width="12.7109375" style="9" customWidth="1"/>
    <col min="11" max="11" width="8.28515625" style="9" customWidth="1"/>
    <col min="12" max="12" width="12.7109375" style="9" customWidth="1"/>
    <col min="13" max="13" width="14" style="4" bestFit="1" customWidth="1"/>
    <col min="14" max="14" width="4.5703125" style="9" customWidth="1"/>
    <col min="15" max="16" width="8.28515625" style="9" customWidth="1"/>
    <col min="17" max="17" width="12.7109375" style="9" customWidth="1"/>
    <col min="18" max="19" width="8.28515625" style="9" customWidth="1"/>
    <col min="20" max="20" width="12.7109375" style="9" customWidth="1"/>
    <col min="21" max="16384" width="9.140625" style="9"/>
  </cols>
  <sheetData>
    <row r="1" spans="1:20" ht="18">
      <c r="A1" s="240" t="s">
        <v>144</v>
      </c>
      <c r="B1" s="240"/>
      <c r="C1" s="240"/>
      <c r="D1" s="240"/>
      <c r="E1" s="240"/>
      <c r="F1" s="240"/>
      <c r="G1" s="240"/>
      <c r="H1" s="240"/>
      <c r="I1" s="240"/>
      <c r="J1" s="240"/>
      <c r="K1" s="240"/>
      <c r="L1" s="240"/>
      <c r="M1" s="63" t="s">
        <v>17</v>
      </c>
      <c r="N1" s="6"/>
      <c r="O1" s="6"/>
      <c r="P1" s="6"/>
      <c r="Q1" s="6"/>
      <c r="R1" s="6"/>
      <c r="S1" s="6"/>
      <c r="T1" s="6"/>
    </row>
    <row r="2" spans="1:20" ht="15">
      <c r="A2" s="241" t="s">
        <v>176</v>
      </c>
      <c r="B2" s="241"/>
      <c r="C2" s="241"/>
      <c r="D2" s="241"/>
      <c r="E2" s="241"/>
      <c r="F2" s="241"/>
      <c r="G2" s="241"/>
      <c r="H2" s="241"/>
      <c r="I2" s="241"/>
      <c r="J2" s="241"/>
      <c r="K2" s="241"/>
      <c r="L2" s="241"/>
      <c r="M2" s="63" t="s">
        <v>17</v>
      </c>
      <c r="N2" s="7"/>
      <c r="O2" s="7"/>
      <c r="P2" s="7"/>
      <c r="Q2" s="7"/>
      <c r="R2" s="7"/>
      <c r="S2" s="7"/>
      <c r="T2" s="7"/>
    </row>
    <row r="3" spans="1:20">
      <c r="A3" s="250" t="s">
        <v>1</v>
      </c>
      <c r="B3" s="250"/>
      <c r="C3" s="250"/>
      <c r="D3" s="250"/>
      <c r="E3" s="250"/>
      <c r="F3" s="250"/>
      <c r="G3" s="250"/>
      <c r="H3" s="250"/>
      <c r="I3" s="250"/>
      <c r="J3" s="250"/>
      <c r="K3" s="250"/>
      <c r="L3" s="250"/>
      <c r="M3" s="63" t="s">
        <v>17</v>
      </c>
      <c r="N3" s="10"/>
      <c r="O3" s="10"/>
      <c r="P3" s="10"/>
      <c r="Q3" s="10"/>
      <c r="R3" s="10"/>
      <c r="S3" s="10"/>
      <c r="T3" s="10"/>
    </row>
    <row r="4" spans="1:20">
      <c r="A4" s="247" t="s">
        <v>2</v>
      </c>
      <c r="B4" s="247"/>
      <c r="C4" s="247"/>
      <c r="D4" s="247"/>
      <c r="E4" s="247"/>
      <c r="F4" s="247"/>
      <c r="G4" s="247"/>
      <c r="H4" s="247"/>
      <c r="I4" s="247"/>
      <c r="J4" s="247"/>
      <c r="K4" s="247"/>
      <c r="L4" s="247"/>
      <c r="M4" s="63" t="s">
        <v>17</v>
      </c>
      <c r="N4" s="8"/>
      <c r="O4" s="8"/>
      <c r="P4" s="8"/>
      <c r="Q4" s="8"/>
      <c r="R4" s="8"/>
      <c r="S4" s="8"/>
      <c r="T4" s="8"/>
    </row>
    <row r="5" spans="1:20">
      <c r="A5" s="247"/>
      <c r="B5" s="247"/>
      <c r="C5" s="247"/>
      <c r="D5" s="247"/>
      <c r="E5" s="247"/>
      <c r="F5" s="247"/>
      <c r="G5" s="247"/>
      <c r="H5" s="247"/>
      <c r="I5" s="247"/>
      <c r="J5" s="247"/>
      <c r="K5" s="247"/>
      <c r="L5" s="247"/>
      <c r="M5" s="63" t="s">
        <v>17</v>
      </c>
      <c r="N5" s="8"/>
      <c r="O5" s="8"/>
      <c r="P5" s="8"/>
      <c r="Q5" s="8"/>
      <c r="R5" s="8"/>
      <c r="S5" s="8"/>
      <c r="T5" s="8"/>
    </row>
    <row r="6" spans="1:20" ht="15" thickBot="1">
      <c r="A6" s="247"/>
      <c r="B6" s="247"/>
      <c r="C6" s="247"/>
      <c r="D6" s="247"/>
      <c r="E6" s="247"/>
      <c r="F6" s="247"/>
      <c r="G6" s="247"/>
      <c r="H6" s="247"/>
      <c r="I6" s="247"/>
      <c r="J6" s="247"/>
      <c r="K6" s="247"/>
      <c r="L6" s="247"/>
      <c r="M6" s="63" t="s">
        <v>17</v>
      </c>
      <c r="N6" s="8"/>
      <c r="O6" s="8"/>
      <c r="P6" s="8"/>
      <c r="Q6" s="8"/>
      <c r="R6" s="8"/>
      <c r="S6" s="8"/>
      <c r="T6" s="8"/>
    </row>
    <row r="7" spans="1:20" ht="30.75" customHeight="1">
      <c r="A7" s="313" t="s">
        <v>118</v>
      </c>
      <c r="B7" s="314"/>
      <c r="C7" s="314"/>
      <c r="D7" s="315"/>
      <c r="E7" s="251" t="s">
        <v>6</v>
      </c>
      <c r="F7" s="251"/>
      <c r="G7" s="251" t="s">
        <v>7</v>
      </c>
      <c r="H7" s="251"/>
      <c r="I7" s="251" t="s">
        <v>21</v>
      </c>
      <c r="J7" s="251"/>
      <c r="K7" s="251" t="s">
        <v>55</v>
      </c>
      <c r="L7" s="252"/>
      <c r="M7" s="63" t="s">
        <v>17</v>
      </c>
    </row>
    <row r="8" spans="1:20" ht="28.5">
      <c r="A8" s="316"/>
      <c r="B8" s="317"/>
      <c r="C8" s="317"/>
      <c r="D8" s="318"/>
      <c r="E8" s="11" t="s">
        <v>4</v>
      </c>
      <c r="F8" s="11" t="s">
        <v>5</v>
      </c>
      <c r="G8" s="11" t="s">
        <v>4</v>
      </c>
      <c r="H8" s="11" t="s">
        <v>5</v>
      </c>
      <c r="I8" s="11" t="s">
        <v>4</v>
      </c>
      <c r="J8" s="11" t="s">
        <v>5</v>
      </c>
      <c r="K8" s="11" t="s">
        <v>4</v>
      </c>
      <c r="L8" s="12" t="s">
        <v>5</v>
      </c>
      <c r="M8" s="63" t="s">
        <v>17</v>
      </c>
    </row>
    <row r="9" spans="1:20">
      <c r="A9" s="106" t="s">
        <v>145</v>
      </c>
      <c r="B9" s="96">
        <v>119554</v>
      </c>
      <c r="C9" s="97" t="s">
        <v>121</v>
      </c>
      <c r="D9" s="98">
        <v>179700</v>
      </c>
      <c r="E9" s="137">
        <v>32</v>
      </c>
      <c r="F9" s="137">
        <v>0</v>
      </c>
      <c r="G9" s="137">
        <v>32</v>
      </c>
      <c r="H9" s="137">
        <v>0</v>
      </c>
      <c r="I9" s="137">
        <v>32</v>
      </c>
      <c r="J9" s="137">
        <v>0</v>
      </c>
      <c r="K9" s="137">
        <f t="shared" ref="K9:K22" si="0">I9-G9</f>
        <v>0</v>
      </c>
      <c r="L9" s="138">
        <f t="shared" ref="L9:L22" si="1">J9-H9</f>
        <v>0</v>
      </c>
      <c r="M9" s="63" t="s">
        <v>17</v>
      </c>
    </row>
    <row r="10" spans="1:20">
      <c r="A10" s="95" t="s">
        <v>106</v>
      </c>
      <c r="B10" s="96">
        <v>123758</v>
      </c>
      <c r="C10" s="97" t="s">
        <v>121</v>
      </c>
      <c r="D10" s="98">
        <v>155500</v>
      </c>
      <c r="E10" s="137">
        <v>340</v>
      </c>
      <c r="F10" s="137">
        <v>0</v>
      </c>
      <c r="G10" s="137">
        <v>340</v>
      </c>
      <c r="H10" s="137">
        <v>0</v>
      </c>
      <c r="I10" s="137">
        <v>324</v>
      </c>
      <c r="J10" s="137">
        <v>0</v>
      </c>
      <c r="K10" s="137">
        <f t="shared" si="0"/>
        <v>-16</v>
      </c>
      <c r="L10" s="138">
        <f t="shared" si="1"/>
        <v>0</v>
      </c>
      <c r="M10" s="63" t="s">
        <v>17</v>
      </c>
    </row>
    <row r="11" spans="1:20">
      <c r="A11" s="95" t="s">
        <v>107</v>
      </c>
      <c r="B11" s="96">
        <v>105211</v>
      </c>
      <c r="C11" s="97" t="s">
        <v>121</v>
      </c>
      <c r="D11" s="98">
        <v>136771</v>
      </c>
      <c r="E11" s="137">
        <v>56</v>
      </c>
      <c r="F11" s="137">
        <v>0</v>
      </c>
      <c r="G11" s="137">
        <v>56</v>
      </c>
      <c r="H11" s="137">
        <v>0</v>
      </c>
      <c r="I11" s="137">
        <v>56</v>
      </c>
      <c r="J11" s="137">
        <v>0</v>
      </c>
      <c r="K11" s="137">
        <f t="shared" si="0"/>
        <v>0</v>
      </c>
      <c r="L11" s="138">
        <f t="shared" si="1"/>
        <v>0</v>
      </c>
      <c r="M11" s="63" t="s">
        <v>17</v>
      </c>
    </row>
    <row r="12" spans="1:20">
      <c r="A12" s="95" t="s">
        <v>108</v>
      </c>
      <c r="B12" s="96">
        <v>89033</v>
      </c>
      <c r="C12" s="97" t="s">
        <v>121</v>
      </c>
      <c r="D12" s="98">
        <v>115742</v>
      </c>
      <c r="E12" s="137">
        <v>52</v>
      </c>
      <c r="F12" s="137">
        <v>0</v>
      </c>
      <c r="G12" s="137">
        <v>52</v>
      </c>
      <c r="H12" s="137">
        <v>0</v>
      </c>
      <c r="I12" s="137">
        <v>52</v>
      </c>
      <c r="J12" s="137">
        <v>0</v>
      </c>
      <c r="K12" s="137">
        <f t="shared" si="0"/>
        <v>0</v>
      </c>
      <c r="L12" s="138">
        <f t="shared" si="1"/>
        <v>0</v>
      </c>
      <c r="M12" s="63" t="s">
        <v>17</v>
      </c>
    </row>
    <row r="13" spans="1:20">
      <c r="A13" s="95" t="s">
        <v>109</v>
      </c>
      <c r="B13" s="96">
        <v>74872</v>
      </c>
      <c r="C13" s="97" t="s">
        <v>121</v>
      </c>
      <c r="D13" s="98">
        <v>97333</v>
      </c>
      <c r="E13" s="137">
        <v>45</v>
      </c>
      <c r="F13" s="137">
        <v>0</v>
      </c>
      <c r="G13" s="137">
        <v>45</v>
      </c>
      <c r="H13" s="137">
        <v>0</v>
      </c>
      <c r="I13" s="137">
        <v>45</v>
      </c>
      <c r="J13" s="137">
        <v>0</v>
      </c>
      <c r="K13" s="137">
        <f t="shared" si="0"/>
        <v>0</v>
      </c>
      <c r="L13" s="138">
        <f t="shared" si="1"/>
        <v>0</v>
      </c>
      <c r="M13" s="63" t="s">
        <v>17</v>
      </c>
    </row>
    <row r="14" spans="1:20">
      <c r="A14" s="95" t="s">
        <v>110</v>
      </c>
      <c r="B14" s="96">
        <v>62467</v>
      </c>
      <c r="C14" s="97" t="s">
        <v>121</v>
      </c>
      <c r="D14" s="98">
        <v>81204</v>
      </c>
      <c r="E14" s="137">
        <v>40</v>
      </c>
      <c r="F14" s="137">
        <v>0</v>
      </c>
      <c r="G14" s="137">
        <v>40</v>
      </c>
      <c r="H14" s="137">
        <v>0</v>
      </c>
      <c r="I14" s="137">
        <v>40</v>
      </c>
      <c r="J14" s="137">
        <v>0</v>
      </c>
      <c r="K14" s="137">
        <f t="shared" si="0"/>
        <v>0</v>
      </c>
      <c r="L14" s="138">
        <f t="shared" si="1"/>
        <v>0</v>
      </c>
      <c r="M14" s="63" t="s">
        <v>17</v>
      </c>
    </row>
    <row r="15" spans="1:20">
      <c r="A15" s="95" t="s">
        <v>111</v>
      </c>
      <c r="B15" s="96">
        <v>56857</v>
      </c>
      <c r="C15" s="97" t="s">
        <v>121</v>
      </c>
      <c r="D15" s="98">
        <v>73917</v>
      </c>
      <c r="E15" s="137">
        <v>3</v>
      </c>
      <c r="F15" s="137">
        <v>0</v>
      </c>
      <c r="G15" s="137">
        <v>3</v>
      </c>
      <c r="H15" s="137">
        <v>0</v>
      </c>
      <c r="I15" s="137">
        <v>3</v>
      </c>
      <c r="J15" s="137">
        <v>0</v>
      </c>
      <c r="K15" s="137">
        <f t="shared" si="0"/>
        <v>0</v>
      </c>
      <c r="L15" s="138">
        <f t="shared" si="1"/>
        <v>0</v>
      </c>
      <c r="M15" s="63" t="s">
        <v>17</v>
      </c>
    </row>
    <row r="16" spans="1:20">
      <c r="A16" s="95" t="s">
        <v>112</v>
      </c>
      <c r="B16" s="99">
        <v>51630</v>
      </c>
      <c r="C16" s="100" t="s">
        <v>121</v>
      </c>
      <c r="D16" s="101">
        <v>67114</v>
      </c>
      <c r="E16" s="137">
        <v>75</v>
      </c>
      <c r="F16" s="137">
        <v>0</v>
      </c>
      <c r="G16" s="137">
        <v>75</v>
      </c>
      <c r="H16" s="137">
        <v>0</v>
      </c>
      <c r="I16" s="137">
        <v>75</v>
      </c>
      <c r="J16" s="137">
        <v>0</v>
      </c>
      <c r="K16" s="137">
        <f t="shared" si="0"/>
        <v>0</v>
      </c>
      <c r="L16" s="138">
        <f t="shared" si="1"/>
        <v>0</v>
      </c>
      <c r="M16" s="63" t="s">
        <v>17</v>
      </c>
    </row>
    <row r="17" spans="1:13">
      <c r="A17" s="95" t="s">
        <v>113</v>
      </c>
      <c r="B17" s="99">
        <v>46745</v>
      </c>
      <c r="C17" s="100" t="s">
        <v>121</v>
      </c>
      <c r="D17" s="101">
        <v>60765</v>
      </c>
      <c r="E17" s="137">
        <v>28</v>
      </c>
      <c r="F17" s="137">
        <v>0</v>
      </c>
      <c r="G17" s="137">
        <v>28</v>
      </c>
      <c r="H17" s="137">
        <v>0</v>
      </c>
      <c r="I17" s="137">
        <v>28</v>
      </c>
      <c r="J17" s="137">
        <v>0</v>
      </c>
      <c r="K17" s="137">
        <f t="shared" si="0"/>
        <v>0</v>
      </c>
      <c r="L17" s="138">
        <f t="shared" si="1"/>
        <v>0</v>
      </c>
      <c r="M17" s="63" t="s">
        <v>17</v>
      </c>
    </row>
    <row r="18" spans="1:13">
      <c r="A18" s="95" t="s">
        <v>114</v>
      </c>
      <c r="B18" s="99">
        <v>42209</v>
      </c>
      <c r="C18" s="100" t="s">
        <v>121</v>
      </c>
      <c r="D18" s="101">
        <v>54875</v>
      </c>
      <c r="E18" s="137">
        <v>170</v>
      </c>
      <c r="F18" s="137">
        <v>0</v>
      </c>
      <c r="G18" s="137">
        <v>170</v>
      </c>
      <c r="H18" s="137">
        <v>0</v>
      </c>
      <c r="I18" s="137">
        <v>136</v>
      </c>
      <c r="J18" s="137">
        <v>0</v>
      </c>
      <c r="K18" s="137">
        <f t="shared" si="0"/>
        <v>-34</v>
      </c>
      <c r="L18" s="138">
        <f t="shared" si="1"/>
        <v>0</v>
      </c>
      <c r="M18" s="63" t="s">
        <v>17</v>
      </c>
    </row>
    <row r="19" spans="1:13">
      <c r="A19" s="95" t="s">
        <v>115</v>
      </c>
      <c r="B19" s="99">
        <v>37983</v>
      </c>
      <c r="C19" s="100" t="s">
        <v>121</v>
      </c>
      <c r="D19" s="101">
        <v>49375</v>
      </c>
      <c r="E19" s="137">
        <v>7</v>
      </c>
      <c r="F19" s="137">
        <v>0</v>
      </c>
      <c r="G19" s="137">
        <v>7</v>
      </c>
      <c r="H19" s="137">
        <v>0</v>
      </c>
      <c r="I19" s="137">
        <v>7</v>
      </c>
      <c r="J19" s="137">
        <v>0</v>
      </c>
      <c r="K19" s="137">
        <f t="shared" si="0"/>
        <v>0</v>
      </c>
      <c r="L19" s="138">
        <f t="shared" si="1"/>
        <v>0</v>
      </c>
      <c r="M19" s="63" t="s">
        <v>17</v>
      </c>
    </row>
    <row r="20" spans="1:13">
      <c r="A20" s="95" t="s">
        <v>116</v>
      </c>
      <c r="B20" s="99">
        <v>37075</v>
      </c>
      <c r="C20" s="100" t="s">
        <v>121</v>
      </c>
      <c r="D20" s="101">
        <v>44293</v>
      </c>
      <c r="E20" s="137">
        <v>25</v>
      </c>
      <c r="F20" s="137">
        <v>0</v>
      </c>
      <c r="G20" s="137">
        <v>25</v>
      </c>
      <c r="H20" s="137">
        <v>0</v>
      </c>
      <c r="I20" s="137">
        <v>25</v>
      </c>
      <c r="J20" s="137">
        <v>0</v>
      </c>
      <c r="K20" s="137">
        <f t="shared" si="0"/>
        <v>0</v>
      </c>
      <c r="L20" s="138">
        <f t="shared" si="1"/>
        <v>0</v>
      </c>
      <c r="M20" s="63" t="s">
        <v>17</v>
      </c>
    </row>
    <row r="21" spans="1:13">
      <c r="A21" s="95" t="s">
        <v>119</v>
      </c>
      <c r="B21" s="99">
        <v>30456</v>
      </c>
      <c r="C21" s="100" t="s">
        <v>121</v>
      </c>
      <c r="D21" s="101">
        <v>39590</v>
      </c>
      <c r="E21" s="137">
        <v>6</v>
      </c>
      <c r="F21" s="137">
        <v>0</v>
      </c>
      <c r="G21" s="137">
        <v>6</v>
      </c>
      <c r="H21" s="137">
        <v>0</v>
      </c>
      <c r="I21" s="137">
        <v>6</v>
      </c>
      <c r="J21" s="137">
        <v>0</v>
      </c>
      <c r="K21" s="137">
        <f t="shared" si="0"/>
        <v>0</v>
      </c>
      <c r="L21" s="138">
        <f t="shared" si="1"/>
        <v>0</v>
      </c>
      <c r="M21" s="63" t="s">
        <v>17</v>
      </c>
    </row>
    <row r="22" spans="1:13">
      <c r="A22" s="95" t="s">
        <v>120</v>
      </c>
      <c r="B22" s="99">
        <v>24865</v>
      </c>
      <c r="C22" s="100" t="s">
        <v>121</v>
      </c>
      <c r="D22" s="101">
        <v>31292</v>
      </c>
      <c r="E22" s="137">
        <v>1</v>
      </c>
      <c r="F22" s="137">
        <v>0</v>
      </c>
      <c r="G22" s="137">
        <v>1</v>
      </c>
      <c r="H22" s="137">
        <v>0</v>
      </c>
      <c r="I22" s="137">
        <v>1</v>
      </c>
      <c r="J22" s="137">
        <v>0</v>
      </c>
      <c r="K22" s="137">
        <f t="shared" si="0"/>
        <v>0</v>
      </c>
      <c r="L22" s="138">
        <f t="shared" si="1"/>
        <v>0</v>
      </c>
      <c r="M22" s="63" t="s">
        <v>17</v>
      </c>
    </row>
    <row r="23" spans="1:13" ht="15">
      <c r="A23" s="319" t="s">
        <v>122</v>
      </c>
      <c r="B23" s="320"/>
      <c r="C23" s="320"/>
      <c r="D23" s="321"/>
      <c r="E23" s="122">
        <f t="shared" ref="E23:L23" si="2">SUM(E9:E22)</f>
        <v>880</v>
      </c>
      <c r="F23" s="122">
        <f t="shared" si="2"/>
        <v>0</v>
      </c>
      <c r="G23" s="122">
        <f t="shared" si="2"/>
        <v>880</v>
      </c>
      <c r="H23" s="122">
        <f t="shared" si="2"/>
        <v>0</v>
      </c>
      <c r="I23" s="122">
        <f t="shared" si="2"/>
        <v>830</v>
      </c>
      <c r="J23" s="122">
        <f t="shared" si="2"/>
        <v>0</v>
      </c>
      <c r="K23" s="122">
        <f t="shared" si="2"/>
        <v>-50</v>
      </c>
      <c r="L23" s="123">
        <f t="shared" si="2"/>
        <v>0</v>
      </c>
      <c r="M23" s="63" t="s">
        <v>17</v>
      </c>
    </row>
    <row r="24" spans="1:13" ht="15">
      <c r="A24" s="322" t="s">
        <v>123</v>
      </c>
      <c r="B24" s="323"/>
      <c r="C24" s="323"/>
      <c r="D24" s="323"/>
      <c r="E24" s="136"/>
      <c r="F24" s="139">
        <v>174387</v>
      </c>
      <c r="G24" s="136"/>
      <c r="H24" s="139">
        <v>175259</v>
      </c>
      <c r="I24" s="136"/>
      <c r="J24" s="139">
        <v>175259</v>
      </c>
      <c r="K24" s="136"/>
      <c r="L24" s="140"/>
      <c r="M24" s="63" t="s">
        <v>17</v>
      </c>
    </row>
    <row r="25" spans="1:13" ht="15">
      <c r="A25" s="324" t="s">
        <v>124</v>
      </c>
      <c r="B25" s="325"/>
      <c r="C25" s="325"/>
      <c r="D25" s="325"/>
      <c r="E25" s="137"/>
      <c r="F25" s="141">
        <v>106780</v>
      </c>
      <c r="G25" s="137"/>
      <c r="H25" s="141">
        <v>107314</v>
      </c>
      <c r="I25" s="137"/>
      <c r="J25" s="141">
        <v>109138</v>
      </c>
      <c r="K25" s="137"/>
      <c r="L25" s="142"/>
      <c r="M25" s="63" t="s">
        <v>17</v>
      </c>
    </row>
    <row r="26" spans="1:13" ht="15.75" thickBot="1">
      <c r="A26" s="311" t="s">
        <v>125</v>
      </c>
      <c r="B26" s="312"/>
      <c r="C26" s="312"/>
      <c r="D26" s="312"/>
      <c r="E26" s="143"/>
      <c r="F26" s="144">
        <v>13</v>
      </c>
      <c r="G26" s="143"/>
      <c r="H26" s="144">
        <v>13</v>
      </c>
      <c r="I26" s="143"/>
      <c r="J26" s="144">
        <v>13</v>
      </c>
      <c r="K26" s="143"/>
      <c r="L26" s="145"/>
      <c r="M26" s="63" t="s">
        <v>18</v>
      </c>
    </row>
    <row r="27" spans="1:13">
      <c r="M27" s="63"/>
    </row>
    <row r="28" spans="1:13">
      <c r="M28" s="63"/>
    </row>
    <row r="29" spans="1:13">
      <c r="M29" s="63"/>
    </row>
    <row r="30" spans="1:13">
      <c r="M30" s="63"/>
    </row>
  </sheetData>
  <mergeCells count="15">
    <mergeCell ref="A26:D26"/>
    <mergeCell ref="A7:D8"/>
    <mergeCell ref="A23:D23"/>
    <mergeCell ref="A24:D24"/>
    <mergeCell ref="A25:D25"/>
    <mergeCell ref="E7:F7"/>
    <mergeCell ref="G7:H7"/>
    <mergeCell ref="I7:J7"/>
    <mergeCell ref="K7:L7"/>
    <mergeCell ref="A1:L1"/>
    <mergeCell ref="A2:L2"/>
    <mergeCell ref="A3:L3"/>
    <mergeCell ref="A4:L4"/>
    <mergeCell ref="A5:L5"/>
    <mergeCell ref="A6:L6"/>
  </mergeCells>
  <printOptions horizontalCentered="1"/>
  <pageMargins left="0.7" right="0.7" top="0.75" bottom="0.75" header="0.3" footer="0.3"/>
  <pageSetup fitToHeight="9999" orientation="landscape" r:id="rId1"/>
  <headerFooter>
    <oddHeader>&amp;L&amp;"Arial,Bold"&amp;12K. Summary of Requirements by Grade</oddHeader>
    <oddFooter>&amp;C&amp;"Arial,Regular"Exhibit K - Summary of Requirements by Grade</oddFooter>
  </headerFooter>
</worksheet>
</file>

<file path=xl/worksheets/sheet13.xml><?xml version="1.0" encoding="utf-8"?>
<worksheet xmlns="http://schemas.openxmlformats.org/spreadsheetml/2006/main" xmlns:r="http://schemas.openxmlformats.org/officeDocument/2006/relationships">
  <sheetPr>
    <pageSetUpPr fitToPage="1"/>
  </sheetPr>
  <dimension ref="A1:Q46"/>
  <sheetViews>
    <sheetView tabSelected="1" zoomScaleNormal="100" zoomScaleSheetLayoutView="90" workbookViewId="0">
      <pane xSplit="1" ySplit="7" topLeftCell="B8" activePane="bottomRight" state="frozen"/>
      <selection activeCell="G46" sqref="G46"/>
      <selection pane="topRight" activeCell="G46" sqref="G46"/>
      <selection pane="bottomLeft" activeCell="G46" sqref="G46"/>
      <selection pane="bottomRight" activeCell="I54" sqref="I54"/>
    </sheetView>
  </sheetViews>
  <sheetFormatPr defaultRowHeight="14.25"/>
  <cols>
    <col min="1" max="1" width="86.5703125" style="9" customWidth="1"/>
    <col min="2" max="2" width="8.28515625" style="9" customWidth="1"/>
    <col min="3" max="3" width="12.7109375" style="9" customWidth="1"/>
    <col min="4" max="4" width="8.28515625" style="9" customWidth="1"/>
    <col min="5" max="5" width="12.7109375" style="9" customWidth="1"/>
    <col min="6" max="6" width="8.28515625" style="9" customWidth="1"/>
    <col min="7" max="7" width="12.7109375" style="9" customWidth="1"/>
    <col min="8" max="8" width="8.28515625" style="9" customWidth="1"/>
    <col min="9" max="9" width="12.7109375" style="9" customWidth="1"/>
    <col min="10" max="10" width="14" style="4" bestFit="1" customWidth="1"/>
    <col min="11" max="11" width="4.5703125" style="9" customWidth="1"/>
    <col min="12" max="13" width="8.28515625" style="9" customWidth="1"/>
    <col min="14" max="14" width="12.7109375" style="9" customWidth="1"/>
    <col min="15" max="16" width="8.28515625" style="9" customWidth="1"/>
    <col min="17" max="17" width="12.7109375" style="9" customWidth="1"/>
    <col min="18" max="16384" width="9.140625" style="9"/>
  </cols>
  <sheetData>
    <row r="1" spans="1:17" ht="18">
      <c r="A1" s="240" t="s">
        <v>74</v>
      </c>
      <c r="B1" s="240"/>
      <c r="C1" s="240"/>
      <c r="D1" s="240"/>
      <c r="E1" s="240"/>
      <c r="F1" s="240"/>
      <c r="G1" s="240"/>
      <c r="H1" s="240"/>
      <c r="I1" s="240"/>
      <c r="J1" s="63" t="s">
        <v>17</v>
      </c>
      <c r="K1" s="6"/>
      <c r="L1" s="6"/>
      <c r="M1" s="6"/>
      <c r="N1" s="6"/>
      <c r="O1" s="6"/>
      <c r="P1" s="6"/>
      <c r="Q1" s="6"/>
    </row>
    <row r="2" spans="1:17" ht="15">
      <c r="A2" s="241" t="s">
        <v>176</v>
      </c>
      <c r="B2" s="241"/>
      <c r="C2" s="241"/>
      <c r="D2" s="241"/>
      <c r="E2" s="241"/>
      <c r="F2" s="241"/>
      <c r="G2" s="241"/>
      <c r="H2" s="241"/>
      <c r="I2" s="241"/>
      <c r="J2" s="63" t="s">
        <v>17</v>
      </c>
      <c r="K2" s="7"/>
      <c r="L2" s="7"/>
      <c r="M2" s="7"/>
      <c r="N2" s="7"/>
      <c r="O2" s="7"/>
      <c r="P2" s="7"/>
      <c r="Q2" s="7"/>
    </row>
    <row r="3" spans="1:17">
      <c r="A3" s="250" t="s">
        <v>1</v>
      </c>
      <c r="B3" s="250"/>
      <c r="C3" s="250"/>
      <c r="D3" s="250"/>
      <c r="E3" s="250"/>
      <c r="F3" s="250"/>
      <c r="G3" s="250"/>
      <c r="H3" s="250"/>
      <c r="I3" s="250"/>
      <c r="J3" s="63" t="s">
        <v>17</v>
      </c>
      <c r="K3" s="10"/>
      <c r="L3" s="10"/>
      <c r="M3" s="10"/>
      <c r="N3" s="10"/>
      <c r="O3" s="10"/>
      <c r="P3" s="10"/>
      <c r="Q3" s="10"/>
    </row>
    <row r="4" spans="1:17">
      <c r="A4" s="247" t="s">
        <v>2</v>
      </c>
      <c r="B4" s="247"/>
      <c r="C4" s="247"/>
      <c r="D4" s="247"/>
      <c r="E4" s="247"/>
      <c r="F4" s="247"/>
      <c r="G4" s="247"/>
      <c r="H4" s="247"/>
      <c r="I4" s="247"/>
      <c r="J4" s="63" t="s">
        <v>17</v>
      </c>
      <c r="K4" s="8"/>
      <c r="L4" s="8"/>
      <c r="M4" s="8"/>
      <c r="N4" s="8"/>
      <c r="O4" s="8"/>
      <c r="P4" s="8"/>
      <c r="Q4" s="8"/>
    </row>
    <row r="5" spans="1:17" ht="15" thickBot="1">
      <c r="A5" s="247"/>
      <c r="B5" s="247"/>
      <c r="C5" s="247"/>
      <c r="D5" s="247"/>
      <c r="E5" s="247"/>
      <c r="F5" s="247"/>
      <c r="G5" s="247"/>
      <c r="H5" s="247"/>
      <c r="I5" s="247"/>
      <c r="J5" s="63" t="s">
        <v>17</v>
      </c>
      <c r="K5" s="8"/>
      <c r="L5" s="8"/>
      <c r="M5" s="8"/>
      <c r="N5" s="8"/>
      <c r="O5" s="8"/>
      <c r="P5" s="8"/>
      <c r="Q5" s="8"/>
    </row>
    <row r="6" spans="1:17" ht="15">
      <c r="A6" s="248" t="s">
        <v>75</v>
      </c>
      <c r="B6" s="251" t="s">
        <v>54</v>
      </c>
      <c r="C6" s="251"/>
      <c r="D6" s="251" t="s">
        <v>167</v>
      </c>
      <c r="E6" s="251"/>
      <c r="F6" s="251" t="s">
        <v>21</v>
      </c>
      <c r="G6" s="251"/>
      <c r="H6" s="251" t="s">
        <v>55</v>
      </c>
      <c r="I6" s="252"/>
      <c r="J6" s="63" t="s">
        <v>17</v>
      </c>
    </row>
    <row r="7" spans="1:17" ht="28.5">
      <c r="A7" s="249"/>
      <c r="B7" s="64" t="s">
        <v>24</v>
      </c>
      <c r="C7" s="11" t="s">
        <v>5</v>
      </c>
      <c r="D7" s="11" t="s">
        <v>24</v>
      </c>
      <c r="E7" s="11" t="s">
        <v>5</v>
      </c>
      <c r="F7" s="11" t="s">
        <v>24</v>
      </c>
      <c r="G7" s="11" t="s">
        <v>5</v>
      </c>
      <c r="H7" s="11" t="s">
        <v>24</v>
      </c>
      <c r="I7" s="12" t="s">
        <v>5</v>
      </c>
      <c r="J7" s="63" t="s">
        <v>17</v>
      </c>
    </row>
    <row r="8" spans="1:17">
      <c r="A8" s="70" t="s">
        <v>76</v>
      </c>
      <c r="B8" s="119">
        <v>551</v>
      </c>
      <c r="C8" s="119">
        <v>69540</v>
      </c>
      <c r="D8" s="119">
        <v>527</v>
      </c>
      <c r="E8" s="119">
        <v>65400</v>
      </c>
      <c r="F8" s="119">
        <v>527</v>
      </c>
      <c r="G8" s="119">
        <f>E8+468</f>
        <v>65868</v>
      </c>
      <c r="H8" s="119">
        <f>F8-D8</f>
        <v>0</v>
      </c>
      <c r="I8" s="120">
        <f>G8-E8</f>
        <v>468</v>
      </c>
      <c r="J8" s="63" t="s">
        <v>17</v>
      </c>
    </row>
    <row r="9" spans="1:17">
      <c r="A9" s="71" t="s">
        <v>77</v>
      </c>
      <c r="B9" s="21">
        <v>154</v>
      </c>
      <c r="C9" s="21">
        <v>9488</v>
      </c>
      <c r="D9" s="21">
        <v>149</v>
      </c>
      <c r="E9" s="21">
        <v>10700</v>
      </c>
      <c r="F9" s="21">
        <v>149</v>
      </c>
      <c r="G9" s="21">
        <f>E9+83</f>
        <v>10783</v>
      </c>
      <c r="H9" s="21">
        <f t="shared" ref="H9:H13" si="0">F9-D9</f>
        <v>0</v>
      </c>
      <c r="I9" s="121">
        <f t="shared" ref="I9:I13" si="1">G9-E9</f>
        <v>83</v>
      </c>
      <c r="J9" s="63" t="s">
        <v>17</v>
      </c>
    </row>
    <row r="10" spans="1:17">
      <c r="A10" s="108" t="s">
        <v>147</v>
      </c>
      <c r="B10" s="21">
        <f>SUM(B11:B12)</f>
        <v>0</v>
      </c>
      <c r="C10" s="21">
        <v>722</v>
      </c>
      <c r="D10" s="21">
        <f t="shared" ref="D10:F10" si="2">SUM(D11:D12)</f>
        <v>0</v>
      </c>
      <c r="E10" s="21">
        <v>700</v>
      </c>
      <c r="F10" s="21">
        <f t="shared" si="2"/>
        <v>0</v>
      </c>
      <c r="G10" s="21">
        <v>700</v>
      </c>
      <c r="H10" s="21">
        <f t="shared" si="0"/>
        <v>0</v>
      </c>
      <c r="I10" s="121">
        <f t="shared" si="1"/>
        <v>0</v>
      </c>
      <c r="J10" s="63" t="s">
        <v>17</v>
      </c>
    </row>
    <row r="11" spans="1:17">
      <c r="A11" s="72" t="s">
        <v>23</v>
      </c>
      <c r="B11" s="146">
        <v>0</v>
      </c>
      <c r="C11" s="146">
        <v>565</v>
      </c>
      <c r="D11" s="146">
        <v>0</v>
      </c>
      <c r="E11" s="146">
        <v>550</v>
      </c>
      <c r="F11" s="146">
        <v>0</v>
      </c>
      <c r="G11" s="146">
        <v>550</v>
      </c>
      <c r="H11" s="146">
        <f t="shared" si="0"/>
        <v>0</v>
      </c>
      <c r="I11" s="147">
        <f t="shared" si="1"/>
        <v>0</v>
      </c>
      <c r="J11" s="63" t="s">
        <v>17</v>
      </c>
    </row>
    <row r="12" spans="1:17">
      <c r="A12" s="72" t="s">
        <v>78</v>
      </c>
      <c r="B12" s="146">
        <v>0</v>
      </c>
      <c r="C12" s="146">
        <v>157</v>
      </c>
      <c r="D12" s="146">
        <v>0</v>
      </c>
      <c r="E12" s="146">
        <v>150</v>
      </c>
      <c r="F12" s="146">
        <v>0</v>
      </c>
      <c r="G12" s="146">
        <v>150</v>
      </c>
      <c r="H12" s="146">
        <f t="shared" si="0"/>
        <v>0</v>
      </c>
      <c r="I12" s="147">
        <f t="shared" si="1"/>
        <v>0</v>
      </c>
      <c r="J12" s="63" t="s">
        <v>17</v>
      </c>
    </row>
    <row r="13" spans="1:17">
      <c r="A13" s="71" t="s">
        <v>79</v>
      </c>
      <c r="B13" s="130">
        <v>0</v>
      </c>
      <c r="C13" s="130">
        <v>226</v>
      </c>
      <c r="D13" s="130">
        <v>0</v>
      </c>
      <c r="E13" s="130">
        <v>220</v>
      </c>
      <c r="F13" s="130">
        <v>0</v>
      </c>
      <c r="G13" s="130">
        <v>220</v>
      </c>
      <c r="H13" s="130">
        <f t="shared" si="0"/>
        <v>0</v>
      </c>
      <c r="I13" s="131">
        <f t="shared" si="1"/>
        <v>0</v>
      </c>
      <c r="J13" s="63" t="s">
        <v>17</v>
      </c>
    </row>
    <row r="14" spans="1:17" ht="15">
      <c r="A14" s="74" t="s">
        <v>22</v>
      </c>
      <c r="B14" s="112">
        <f>SUM(B8:B10,B13)</f>
        <v>705</v>
      </c>
      <c r="C14" s="112">
        <f t="shared" ref="C14:I14" si="3">SUM(C8:C10,C13)</f>
        <v>79976</v>
      </c>
      <c r="D14" s="112">
        <f t="shared" si="3"/>
        <v>676</v>
      </c>
      <c r="E14" s="112">
        <f t="shared" si="3"/>
        <v>77020</v>
      </c>
      <c r="F14" s="112">
        <f t="shared" si="3"/>
        <v>676</v>
      </c>
      <c r="G14" s="112">
        <f t="shared" si="3"/>
        <v>77571</v>
      </c>
      <c r="H14" s="112">
        <f t="shared" si="3"/>
        <v>0</v>
      </c>
      <c r="I14" s="116">
        <f t="shared" si="3"/>
        <v>551</v>
      </c>
      <c r="J14" s="63" t="s">
        <v>17</v>
      </c>
    </row>
    <row r="15" spans="1:17" ht="15">
      <c r="A15" s="73" t="s">
        <v>80</v>
      </c>
      <c r="B15" s="21"/>
      <c r="C15" s="21"/>
      <c r="D15" s="21"/>
      <c r="E15" s="21"/>
      <c r="F15" s="21"/>
      <c r="G15" s="21"/>
      <c r="H15" s="21"/>
      <c r="I15" s="121"/>
      <c r="J15" s="63" t="s">
        <v>17</v>
      </c>
    </row>
    <row r="16" spans="1:17">
      <c r="A16" s="71" t="s">
        <v>81</v>
      </c>
      <c r="B16" s="21"/>
      <c r="C16" s="21">
        <v>22230</v>
      </c>
      <c r="D16" s="21"/>
      <c r="E16" s="21">
        <v>21500</v>
      </c>
      <c r="F16" s="21"/>
      <c r="G16" s="21">
        <f>E16+91+174</f>
        <v>21765</v>
      </c>
      <c r="H16" s="21"/>
      <c r="I16" s="121">
        <f t="shared" ref="I16:I36" si="4">G16-E16</f>
        <v>265</v>
      </c>
      <c r="J16" s="63" t="s">
        <v>17</v>
      </c>
    </row>
    <row r="17" spans="1:10">
      <c r="A17" s="71" t="s">
        <v>82</v>
      </c>
      <c r="B17" s="21"/>
      <c r="C17" s="21">
        <v>471</v>
      </c>
      <c r="D17" s="21"/>
      <c r="E17" s="21">
        <v>400</v>
      </c>
      <c r="F17" s="21"/>
      <c r="G17" s="21">
        <v>400</v>
      </c>
      <c r="H17" s="21"/>
      <c r="I17" s="121">
        <f t="shared" si="4"/>
        <v>0</v>
      </c>
      <c r="J17" s="63" t="s">
        <v>17</v>
      </c>
    </row>
    <row r="18" spans="1:10">
      <c r="A18" s="71" t="s">
        <v>83</v>
      </c>
      <c r="B18" s="21"/>
      <c r="C18" s="21">
        <v>1350</v>
      </c>
      <c r="D18" s="21"/>
      <c r="E18" s="21">
        <v>1350</v>
      </c>
      <c r="F18" s="21"/>
      <c r="G18" s="21">
        <v>1300</v>
      </c>
      <c r="H18" s="21"/>
      <c r="I18" s="121">
        <f t="shared" si="4"/>
        <v>-50</v>
      </c>
      <c r="J18" s="63" t="s">
        <v>17</v>
      </c>
    </row>
    <row r="19" spans="1:10">
      <c r="A19" s="108" t="s">
        <v>148</v>
      </c>
      <c r="B19" s="21"/>
      <c r="C19" s="21">
        <v>615</v>
      </c>
      <c r="D19" s="21"/>
      <c r="E19" s="21">
        <v>675</v>
      </c>
      <c r="F19" s="21"/>
      <c r="G19" s="21">
        <v>600</v>
      </c>
      <c r="H19" s="21"/>
      <c r="I19" s="121">
        <f t="shared" si="4"/>
        <v>-75</v>
      </c>
      <c r="J19" s="63" t="s">
        <v>17</v>
      </c>
    </row>
    <row r="20" spans="1:10">
      <c r="A20" s="71" t="s">
        <v>84</v>
      </c>
      <c r="B20" s="21"/>
      <c r="C20" s="21">
        <v>22717</v>
      </c>
      <c r="D20" s="21"/>
      <c r="E20" s="21">
        <v>22789</v>
      </c>
      <c r="F20" s="21"/>
      <c r="G20" s="21">
        <v>22789</v>
      </c>
      <c r="H20" s="21"/>
      <c r="I20" s="121">
        <f t="shared" si="4"/>
        <v>0</v>
      </c>
      <c r="J20" s="63" t="s">
        <v>17</v>
      </c>
    </row>
    <row r="21" spans="1:10">
      <c r="A21" s="71" t="s">
        <v>85</v>
      </c>
      <c r="B21" s="21"/>
      <c r="C21" s="21">
        <v>182</v>
      </c>
      <c r="D21" s="21"/>
      <c r="E21" s="21">
        <v>180</v>
      </c>
      <c r="F21" s="21"/>
      <c r="G21" s="21">
        <v>180</v>
      </c>
      <c r="H21" s="21"/>
      <c r="I21" s="121">
        <f t="shared" si="4"/>
        <v>0</v>
      </c>
      <c r="J21" s="63" t="s">
        <v>17</v>
      </c>
    </row>
    <row r="22" spans="1:10">
      <c r="A22" s="71" t="s">
        <v>86</v>
      </c>
      <c r="B22" s="21"/>
      <c r="C22" s="21">
        <v>1679</v>
      </c>
      <c r="D22" s="21"/>
      <c r="E22" s="21">
        <v>1680</v>
      </c>
      <c r="F22" s="21"/>
      <c r="G22" s="21">
        <v>1650</v>
      </c>
      <c r="H22" s="21"/>
      <c r="I22" s="121">
        <f t="shared" si="4"/>
        <v>-30</v>
      </c>
      <c r="J22" s="63" t="s">
        <v>17</v>
      </c>
    </row>
    <row r="23" spans="1:10">
      <c r="A23" s="71" t="s">
        <v>87</v>
      </c>
      <c r="B23" s="21"/>
      <c r="C23" s="21">
        <v>397</v>
      </c>
      <c r="D23" s="21"/>
      <c r="E23" s="21">
        <v>375</v>
      </c>
      <c r="F23" s="21"/>
      <c r="G23" s="21">
        <v>375</v>
      </c>
      <c r="H23" s="21"/>
      <c r="I23" s="121">
        <f t="shared" si="4"/>
        <v>0</v>
      </c>
      <c r="J23" s="63" t="s">
        <v>17</v>
      </c>
    </row>
    <row r="24" spans="1:10">
      <c r="A24" s="71" t="s">
        <v>88</v>
      </c>
      <c r="B24" s="21"/>
      <c r="C24" s="21">
        <v>53</v>
      </c>
      <c r="D24" s="21"/>
      <c r="E24" s="21">
        <v>390</v>
      </c>
      <c r="F24" s="21"/>
      <c r="G24" s="21">
        <v>390</v>
      </c>
      <c r="H24" s="21"/>
      <c r="I24" s="121">
        <f t="shared" si="4"/>
        <v>0</v>
      </c>
      <c r="J24" s="63" t="s">
        <v>17</v>
      </c>
    </row>
    <row r="25" spans="1:10">
      <c r="A25" s="71" t="s">
        <v>89</v>
      </c>
      <c r="B25" s="21"/>
      <c r="C25" s="21">
        <v>29911</v>
      </c>
      <c r="D25" s="21"/>
      <c r="E25" s="21">
        <v>29750</v>
      </c>
      <c r="F25" s="21"/>
      <c r="G25" s="21">
        <v>29450</v>
      </c>
      <c r="H25" s="21"/>
      <c r="I25" s="121">
        <f t="shared" si="4"/>
        <v>-300</v>
      </c>
      <c r="J25" s="63" t="s">
        <v>17</v>
      </c>
    </row>
    <row r="26" spans="1:10">
      <c r="A26" s="71" t="s">
        <v>90</v>
      </c>
      <c r="B26" s="21"/>
      <c r="C26" s="21">
        <v>1927</v>
      </c>
      <c r="D26" s="21"/>
      <c r="E26" s="21">
        <v>1925</v>
      </c>
      <c r="F26" s="21"/>
      <c r="G26" s="21">
        <v>1900</v>
      </c>
      <c r="H26" s="21"/>
      <c r="I26" s="121">
        <f t="shared" si="4"/>
        <v>-25</v>
      </c>
      <c r="J26" s="63" t="s">
        <v>17</v>
      </c>
    </row>
    <row r="27" spans="1:10">
      <c r="A27" s="71" t="s">
        <v>91</v>
      </c>
      <c r="B27" s="21"/>
      <c r="C27" s="21">
        <v>75</v>
      </c>
      <c r="D27" s="21"/>
      <c r="E27" s="21">
        <v>75</v>
      </c>
      <c r="F27" s="21"/>
      <c r="G27" s="21">
        <v>75</v>
      </c>
      <c r="H27" s="21"/>
      <c r="I27" s="121">
        <f t="shared" si="4"/>
        <v>0</v>
      </c>
      <c r="J27" s="63" t="s">
        <v>17</v>
      </c>
    </row>
    <row r="28" spans="1:10">
      <c r="A28" s="71" t="s">
        <v>92</v>
      </c>
      <c r="B28" s="21"/>
      <c r="C28" s="21">
        <v>0</v>
      </c>
      <c r="D28" s="21"/>
      <c r="E28" s="21">
        <v>0</v>
      </c>
      <c r="F28" s="21"/>
      <c r="G28" s="21">
        <v>0</v>
      </c>
      <c r="H28" s="21"/>
      <c r="I28" s="121">
        <f t="shared" si="4"/>
        <v>0</v>
      </c>
      <c r="J28" s="63" t="s">
        <v>17</v>
      </c>
    </row>
    <row r="29" spans="1:10">
      <c r="A29" s="71" t="s">
        <v>44</v>
      </c>
      <c r="B29" s="21"/>
      <c r="C29" s="21">
        <v>161</v>
      </c>
      <c r="D29" s="21"/>
      <c r="E29" s="21">
        <v>160</v>
      </c>
      <c r="F29" s="21"/>
      <c r="G29" s="21">
        <v>160</v>
      </c>
      <c r="H29" s="21"/>
      <c r="I29" s="121">
        <f t="shared" si="4"/>
        <v>0</v>
      </c>
      <c r="J29" s="63" t="s">
        <v>17</v>
      </c>
    </row>
    <row r="30" spans="1:10">
      <c r="A30" s="71" t="s">
        <v>93</v>
      </c>
      <c r="B30" s="21"/>
      <c r="C30" s="21">
        <v>596</v>
      </c>
      <c r="D30" s="21"/>
      <c r="E30" s="21">
        <v>600</v>
      </c>
      <c r="F30" s="21"/>
      <c r="G30" s="21">
        <v>575</v>
      </c>
      <c r="H30" s="21"/>
      <c r="I30" s="121">
        <f t="shared" si="4"/>
        <v>-25</v>
      </c>
      <c r="J30" s="63" t="s">
        <v>17</v>
      </c>
    </row>
    <row r="31" spans="1:10">
      <c r="A31" s="71" t="s">
        <v>94</v>
      </c>
      <c r="B31" s="21"/>
      <c r="C31" s="21">
        <v>0</v>
      </c>
      <c r="D31" s="21"/>
      <c r="E31" s="21">
        <v>0</v>
      </c>
      <c r="F31" s="21"/>
      <c r="G31" s="21">
        <v>0</v>
      </c>
      <c r="H31" s="21"/>
      <c r="I31" s="121">
        <f t="shared" si="4"/>
        <v>0</v>
      </c>
      <c r="J31" s="63" t="s">
        <v>17</v>
      </c>
    </row>
    <row r="32" spans="1:10">
      <c r="A32" s="71" t="s">
        <v>95</v>
      </c>
      <c r="B32" s="21"/>
      <c r="C32" s="21">
        <v>950</v>
      </c>
      <c r="D32" s="21"/>
      <c r="E32" s="21">
        <v>925</v>
      </c>
      <c r="F32" s="21"/>
      <c r="G32" s="21">
        <v>900</v>
      </c>
      <c r="H32" s="21"/>
      <c r="I32" s="121">
        <f t="shared" si="4"/>
        <v>-25</v>
      </c>
      <c r="J32" s="63" t="s">
        <v>17</v>
      </c>
    </row>
    <row r="33" spans="1:10">
      <c r="A33" s="71" t="s">
        <v>96</v>
      </c>
      <c r="B33" s="21"/>
      <c r="C33" s="21">
        <v>1548</v>
      </c>
      <c r="D33" s="21"/>
      <c r="E33" s="21">
        <v>1525</v>
      </c>
      <c r="F33" s="21"/>
      <c r="G33" s="21">
        <v>1500</v>
      </c>
      <c r="H33" s="21"/>
      <c r="I33" s="121">
        <f t="shared" si="4"/>
        <v>-25</v>
      </c>
      <c r="J33" s="63" t="s">
        <v>17</v>
      </c>
    </row>
    <row r="34" spans="1:10">
      <c r="A34" s="71" t="s">
        <v>97</v>
      </c>
      <c r="B34" s="21"/>
      <c r="C34" s="21">
        <v>433</v>
      </c>
      <c r="D34" s="21"/>
      <c r="E34" s="21">
        <v>250</v>
      </c>
      <c r="F34" s="21"/>
      <c r="G34" s="21">
        <v>250</v>
      </c>
      <c r="H34" s="21"/>
      <c r="I34" s="121">
        <f t="shared" si="4"/>
        <v>0</v>
      </c>
      <c r="J34" s="63" t="s">
        <v>17</v>
      </c>
    </row>
    <row r="35" spans="1:10">
      <c r="A35" s="71" t="s">
        <v>98</v>
      </c>
      <c r="B35" s="21"/>
      <c r="C35" s="21">
        <v>0</v>
      </c>
      <c r="D35" s="21"/>
      <c r="E35" s="21">
        <v>0</v>
      </c>
      <c r="F35" s="21"/>
      <c r="G35" s="21">
        <v>0</v>
      </c>
      <c r="H35" s="21"/>
      <c r="I35" s="121">
        <f t="shared" si="4"/>
        <v>0</v>
      </c>
      <c r="J35" s="63" t="s">
        <v>17</v>
      </c>
    </row>
    <row r="36" spans="1:10">
      <c r="A36" s="71" t="s">
        <v>99</v>
      </c>
      <c r="B36" s="21"/>
      <c r="C36" s="21">
        <v>188</v>
      </c>
      <c r="D36" s="21"/>
      <c r="E36" s="21">
        <v>180</v>
      </c>
      <c r="F36" s="21"/>
      <c r="G36" s="21">
        <v>180</v>
      </c>
      <c r="H36" s="21"/>
      <c r="I36" s="121">
        <f t="shared" si="4"/>
        <v>0</v>
      </c>
      <c r="J36" s="63" t="s">
        <v>17</v>
      </c>
    </row>
    <row r="37" spans="1:10" ht="15">
      <c r="A37" s="74" t="s">
        <v>100</v>
      </c>
      <c r="B37" s="85"/>
      <c r="C37" s="85">
        <f>SUM(C14:C36)</f>
        <v>165459</v>
      </c>
      <c r="D37" s="85"/>
      <c r="E37" s="85">
        <f t="shared" ref="E37:I37" si="5">SUM(E14:E36)</f>
        <v>161749</v>
      </c>
      <c r="F37" s="85"/>
      <c r="G37" s="85">
        <f t="shared" si="5"/>
        <v>162010</v>
      </c>
      <c r="H37" s="85"/>
      <c r="I37" s="87">
        <f t="shared" si="5"/>
        <v>261</v>
      </c>
      <c r="J37" s="63" t="s">
        <v>17</v>
      </c>
    </row>
    <row r="38" spans="1:10">
      <c r="A38" s="108" t="s">
        <v>149</v>
      </c>
      <c r="B38" s="21"/>
      <c r="C38" s="21">
        <v>-17873</v>
      </c>
      <c r="D38" s="21"/>
      <c r="E38" s="21">
        <v>-19944</v>
      </c>
      <c r="F38" s="21"/>
      <c r="G38" s="21">
        <v>-19944</v>
      </c>
      <c r="H38" s="21"/>
      <c r="I38" s="121">
        <f>G38-E38</f>
        <v>0</v>
      </c>
      <c r="J38" s="63" t="s">
        <v>17</v>
      </c>
    </row>
    <row r="39" spans="1:10">
      <c r="A39" s="150" t="s">
        <v>160</v>
      </c>
      <c r="B39" s="21"/>
      <c r="C39" s="21">
        <v>0</v>
      </c>
      <c r="D39" s="21"/>
      <c r="E39" s="21">
        <v>0</v>
      </c>
      <c r="F39" s="21"/>
      <c r="G39" s="21">
        <v>0</v>
      </c>
      <c r="H39" s="21"/>
      <c r="I39" s="121">
        <f t="shared" ref="I39:I43" si="6">G39-E39</f>
        <v>0</v>
      </c>
      <c r="J39" s="63" t="s">
        <v>17</v>
      </c>
    </row>
    <row r="40" spans="1:10">
      <c r="A40" s="150" t="s">
        <v>161</v>
      </c>
      <c r="B40" s="21"/>
      <c r="C40" s="21">
        <v>-2172</v>
      </c>
      <c r="D40" s="21"/>
      <c r="E40" s="21">
        <v>-1185</v>
      </c>
      <c r="F40" s="21"/>
      <c r="G40" s="21">
        <v>-1600</v>
      </c>
      <c r="H40" s="21"/>
      <c r="I40" s="121">
        <f t="shared" si="6"/>
        <v>-415</v>
      </c>
      <c r="J40" s="63" t="s">
        <v>17</v>
      </c>
    </row>
    <row r="41" spans="1:10" s="234" customFormat="1">
      <c r="A41" s="231" t="s">
        <v>205</v>
      </c>
      <c r="B41" s="232"/>
      <c r="C41" s="232">
        <v>-5771</v>
      </c>
      <c r="D41" s="232"/>
      <c r="E41" s="232">
        <v>0</v>
      </c>
      <c r="F41" s="232"/>
      <c r="G41" s="232">
        <v>0</v>
      </c>
      <c r="H41" s="232"/>
      <c r="I41" s="233">
        <f t="shared" si="6"/>
        <v>0</v>
      </c>
      <c r="J41" s="63" t="s">
        <v>17</v>
      </c>
    </row>
    <row r="42" spans="1:10">
      <c r="A42" s="71" t="s">
        <v>101</v>
      </c>
      <c r="B42" s="21"/>
      <c r="C42" s="21">
        <v>19944</v>
      </c>
      <c r="D42" s="21"/>
      <c r="E42" s="21">
        <v>19944</v>
      </c>
      <c r="F42" s="21"/>
      <c r="G42" s="21">
        <v>19944</v>
      </c>
      <c r="H42" s="21"/>
      <c r="I42" s="121">
        <f t="shared" si="6"/>
        <v>0</v>
      </c>
      <c r="J42" s="63" t="s">
        <v>17</v>
      </c>
    </row>
    <row r="43" spans="1:10">
      <c r="A43" s="110" t="s">
        <v>152</v>
      </c>
      <c r="B43" s="21"/>
      <c r="C43" s="21">
        <v>0</v>
      </c>
      <c r="D43" s="21"/>
      <c r="E43" s="21">
        <v>0</v>
      </c>
      <c r="F43" s="21"/>
      <c r="G43" s="21">
        <v>0</v>
      </c>
      <c r="H43" s="21"/>
      <c r="I43" s="121">
        <f t="shared" si="6"/>
        <v>0</v>
      </c>
      <c r="J43" s="63" t="s">
        <v>17</v>
      </c>
    </row>
    <row r="44" spans="1:10" ht="15.75" thickBot="1">
      <c r="A44" s="75" t="s">
        <v>102</v>
      </c>
      <c r="B44" s="148">
        <f t="shared" ref="B44:I44" si="7">SUM(B37:B43)</f>
        <v>0</v>
      </c>
      <c r="C44" s="148">
        <f>SUM(C37:C43)</f>
        <v>159587</v>
      </c>
      <c r="D44" s="148">
        <f t="shared" si="7"/>
        <v>0</v>
      </c>
      <c r="E44" s="148">
        <f t="shared" si="7"/>
        <v>160564</v>
      </c>
      <c r="F44" s="148">
        <f t="shared" si="7"/>
        <v>0</v>
      </c>
      <c r="G44" s="148">
        <f t="shared" si="7"/>
        <v>160410</v>
      </c>
      <c r="H44" s="148">
        <f t="shared" si="7"/>
        <v>0</v>
      </c>
      <c r="I44" s="149">
        <f t="shared" si="7"/>
        <v>-154</v>
      </c>
      <c r="J44" s="63" t="s">
        <v>17</v>
      </c>
    </row>
    <row r="45" spans="1:10">
      <c r="J45" s="63" t="s">
        <v>17</v>
      </c>
    </row>
    <row r="46" spans="1:10">
      <c r="A46" s="171" t="s">
        <v>168</v>
      </c>
      <c r="J46" s="4" t="s">
        <v>18</v>
      </c>
    </row>
  </sheetData>
  <mergeCells count="10">
    <mergeCell ref="A1:I1"/>
    <mergeCell ref="A2:I2"/>
    <mergeCell ref="A3:I3"/>
    <mergeCell ref="A4:I4"/>
    <mergeCell ref="A5:I5"/>
    <mergeCell ref="A6:A7"/>
    <mergeCell ref="B6:C6"/>
    <mergeCell ref="D6:E6"/>
    <mergeCell ref="F6:G6"/>
    <mergeCell ref="H6:I6"/>
  </mergeCells>
  <printOptions horizontalCentered="1"/>
  <pageMargins left="0.6" right="0.6" top="0.56999999999999995" bottom="0.55000000000000004" header="0.3" footer="0.3"/>
  <pageSetup scale="73" fitToHeight="9999" orientation="landscape" r:id="rId1"/>
  <headerFooter>
    <oddHeader>&amp;L&amp;"Arial,Bold"&amp;12L. Summary of Requirements by Object Class</oddHeader>
    <oddFooter>&amp;C&amp;"Arial,Regular"Exhibit L - Summary of Requirements by Object Class</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15</vt:i4>
      </vt:variant>
    </vt:vector>
  </HeadingPairs>
  <TitlesOfParts>
    <vt:vector size="28" baseType="lpstr">
      <vt:lpstr>A. Organization Chart</vt:lpstr>
      <vt:lpstr>B. Summ of Req.</vt:lpstr>
      <vt:lpstr>B. Summ of Req. by DU</vt:lpstr>
      <vt:lpstr>C. Program Changes by DU</vt:lpstr>
      <vt:lpstr>D. Strategic Goals &amp; Objectives</vt:lpstr>
      <vt:lpstr>E. ATB Justification</vt:lpstr>
      <vt:lpstr>F. 2012 Crosswalk</vt:lpstr>
      <vt:lpstr>G. 2013 Crosswalk</vt:lpstr>
      <vt:lpstr>H. Reimbursable Resources</vt:lpstr>
      <vt:lpstr>I. Permanent Positions</vt:lpstr>
      <vt:lpstr>J. Financial Analysis</vt:lpstr>
      <vt:lpstr>K. Summary by Grade</vt:lpstr>
      <vt:lpstr>L. Summary by OC</vt:lpstr>
      <vt:lpstr>'A. Organization Chart'!Print_Area</vt:lpstr>
      <vt:lpstr>'B. Summ of Req.'!Print_Area</vt:lpstr>
      <vt:lpstr>'B. Summ of Req. by DU'!Print_Area</vt:lpstr>
      <vt:lpstr>'C. Program Changes by DU'!Print_Area</vt:lpstr>
      <vt:lpstr>'D. Strategic Goals &amp; Objectives'!Print_Area</vt:lpstr>
      <vt:lpstr>'E. ATB Justification'!Print_Area</vt:lpstr>
      <vt:lpstr>'F. 2012 Crosswalk'!Print_Area</vt:lpstr>
      <vt:lpstr>'G. 2013 Crosswalk'!Print_Area</vt:lpstr>
      <vt:lpstr>'H. Reimbursable Resources'!Print_Area</vt:lpstr>
      <vt:lpstr>'I. Permanent Positions'!Print_Area</vt:lpstr>
      <vt:lpstr>'J. Financial Analysis'!Print_Area</vt:lpstr>
      <vt:lpstr>'K. Summary by Grade'!Print_Area</vt:lpstr>
      <vt:lpstr>'L. Summary by OC'!Print_Area</vt:lpstr>
      <vt:lpstr>'E. ATB Justification'!Print_Titles</vt:lpstr>
      <vt:lpstr>'J. Financial Analysis'!Print_Titles</vt:lpstr>
    </vt:vector>
  </TitlesOfParts>
  <Company>JMD</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tphan</dc:creator>
  <cp:lastModifiedBy>Antitrust Division</cp:lastModifiedBy>
  <cp:lastPrinted>2013-03-21T21:21:13Z</cp:lastPrinted>
  <dcterms:created xsi:type="dcterms:W3CDTF">2012-12-06T16:08:32Z</dcterms:created>
  <dcterms:modified xsi:type="dcterms:W3CDTF">2013-03-25T17:18:28Z</dcterms:modified>
</cp:coreProperties>
</file>