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11550" windowWidth="10830" windowHeight="6375" tabRatio="732"/>
  </bookViews>
  <sheets>
    <sheet name="A. Org Chart" sheetId="64" r:id="rId1"/>
    <sheet name="B. Summ of Req." sheetId="70" r:id="rId2"/>
    <sheet name="B. Summ of Req. by DU" sheetId="71" r:id="rId3"/>
    <sheet name="C. Program Changes by DU" sheetId="81" r:id="rId4"/>
    <sheet name="D. Strategic Goals &amp; Objectives" sheetId="72" r:id="rId5"/>
    <sheet name="E. ATB Justification" sheetId="78" r:id="rId6"/>
    <sheet name="F. 2012 Crosswalk " sheetId="79" r:id="rId7"/>
    <sheet name="G. 2013 Crosswalk" sheetId="73" r:id="rId8"/>
    <sheet name="I. Permanent Positions" sheetId="74" r:id="rId9"/>
    <sheet name="J. Financial Analysis" sheetId="82" r:id="rId10"/>
    <sheet name="K. Summary by Grade" sheetId="80" r:id="rId11"/>
    <sheet name="L. Summary by OC" sheetId="75" r:id="rId12"/>
    <sheet name="M.  SOC" sheetId="77" r:id="rId13"/>
    <sheet name="N. Status of Construction" sheetId="55" r:id="rId14"/>
    <sheet name="O. Waterfall" sheetId="52" r:id="rId15"/>
  </sheets>
  <definedNames>
    <definedName name="_11POS_BY_CAT" localSheetId="3">#REF!</definedName>
    <definedName name="_11POS_BY_CAT" localSheetId="4">#REF!</definedName>
    <definedName name="_11POS_BY_CAT" localSheetId="6">#REF!</definedName>
    <definedName name="_11POS_BY_CAT" localSheetId="7">#REF!</definedName>
    <definedName name="_11POS_BY_CAT" localSheetId="8">#REF!</definedName>
    <definedName name="_11POS_BY_CAT" localSheetId="10">#REF!</definedName>
    <definedName name="_11POS_BY_CAT" localSheetId="11">#REF!</definedName>
    <definedName name="_11POS_BY_CAT" localSheetId="12">#REF!</definedName>
    <definedName name="_11POS_BY_CAT">#REF!</definedName>
    <definedName name="_1ATTORNEY_SUPP" localSheetId="3">#REF!</definedName>
    <definedName name="_1ATTORNEY_SUPP" localSheetId="4">#REF!</definedName>
    <definedName name="_1ATTORNEY_SUPP" localSheetId="6">#REF!</definedName>
    <definedName name="_1ATTORNEY_SUPP" localSheetId="7">#REF!</definedName>
    <definedName name="_1ATTORNEY_SUPP" localSheetId="8">#REF!</definedName>
    <definedName name="_1ATTORNEY_SUPP" localSheetId="10">#REF!</definedName>
    <definedName name="_1ATTORNEY_SUPP" localSheetId="11">#REF!</definedName>
    <definedName name="_1ATTORNEY_SUPP" localSheetId="12">#REF!</definedName>
    <definedName name="_1ATTORNEY_SUPP">#REF!</definedName>
    <definedName name="_2ATTORNEY_SUPP" localSheetId="3">#REF!</definedName>
    <definedName name="_2ATTORNEY_SUPP" localSheetId="6">#REF!</definedName>
    <definedName name="_2ATTORNEY_SUPP" localSheetId="10">#REF!</definedName>
    <definedName name="_2ATTORNEY_SUPP" localSheetId="12">#REF!</definedName>
    <definedName name="_2ATTORNEY_SUPP">#REF!</definedName>
    <definedName name="_2GA_ROLLUP" localSheetId="3">#REF!</definedName>
    <definedName name="_2GA_ROLLUP" localSheetId="4">#REF!</definedName>
    <definedName name="_2GA_ROLLUP" localSheetId="7">#REF!</definedName>
    <definedName name="_2GA_ROLLUP" localSheetId="8">#REF!</definedName>
    <definedName name="_2GA_ROLLUP" localSheetId="10">#REF!</definedName>
    <definedName name="_2GA_ROLLUP" localSheetId="11">#REF!</definedName>
    <definedName name="_2GA_ROLLUP" localSheetId="12">#REF!</definedName>
    <definedName name="_2GA_ROLLUP">#REF!</definedName>
    <definedName name="_3POS_BY_CAT" localSheetId="3">#REF!</definedName>
    <definedName name="_3POS_BY_CAT" localSheetId="4">#REF!</definedName>
    <definedName name="_3POS_BY_CAT" localSheetId="7">#REF!</definedName>
    <definedName name="_3POS_BY_CAT" localSheetId="8">#REF!</definedName>
    <definedName name="_3POS_BY_CAT" localSheetId="10">#REF!</definedName>
    <definedName name="_3POS_BY_CAT" localSheetId="11">#REF!</definedName>
    <definedName name="_3POS_BY_CAT" localSheetId="12">#REF!</definedName>
    <definedName name="_3POS_BY_CAT">#REF!</definedName>
    <definedName name="_4GA_ROLLUP" localSheetId="12">#REF!</definedName>
    <definedName name="_6GA_ROLLUP" localSheetId="3">#REF!</definedName>
    <definedName name="_6GA_ROLLUP" localSheetId="4">#REF!</definedName>
    <definedName name="_6GA_ROLLUP" localSheetId="7">#REF!</definedName>
    <definedName name="_6GA_ROLLUP" localSheetId="8">#REF!</definedName>
    <definedName name="_6GA_ROLLUP" localSheetId="10">#REF!</definedName>
    <definedName name="_6GA_ROLLUP" localSheetId="11">#REF!</definedName>
    <definedName name="_6GA_ROLLUP" localSheetId="12">#REF!</definedName>
    <definedName name="_6GA_ROLLUP">#REF!</definedName>
    <definedName name="_6POS_BY_CAT" localSheetId="12">#REF!</definedName>
    <definedName name="_7GA_ROLLUP" localSheetId="3">#REF!</definedName>
    <definedName name="_7GA_ROLLUP" localSheetId="4">#REF!</definedName>
    <definedName name="_7GA_ROLLUP" localSheetId="7">#REF!</definedName>
    <definedName name="_7GA_ROLLUP" localSheetId="8">#REF!</definedName>
    <definedName name="_7GA_ROLLUP" localSheetId="10">#REF!</definedName>
    <definedName name="_7GA_ROLLUP" localSheetId="11">#REF!</definedName>
    <definedName name="_7GA_ROLLUP" localSheetId="12">#REF!</definedName>
    <definedName name="_7GA_ROLLUP">#REF!</definedName>
    <definedName name="_9POS_BY_CAT" localSheetId="3">#REF!</definedName>
    <definedName name="_9POS_BY_CAT" localSheetId="4">#REF!</definedName>
    <definedName name="_9POS_BY_CAT" localSheetId="7">#REF!</definedName>
    <definedName name="_9POS_BY_CAT" localSheetId="8">#REF!</definedName>
    <definedName name="_9POS_BY_CAT" localSheetId="10">#REF!</definedName>
    <definedName name="_9POS_BY_CAT" localSheetId="11">#REF!</definedName>
    <definedName name="_9POS_BY_CAT" localSheetId="12">#REF!</definedName>
    <definedName name="_9POS_BY_CAT">#REF!</definedName>
    <definedName name="DL" localSheetId="1">#REF!</definedName>
    <definedName name="DL" localSheetId="2">#REF!</definedName>
    <definedName name="DL" localSheetId="3">#REF!</definedName>
    <definedName name="DL" localSheetId="4">#REF!</definedName>
    <definedName name="DL" localSheetId="7">#REF!</definedName>
    <definedName name="DL" localSheetId="8">#REF!</definedName>
    <definedName name="DL" localSheetId="10">#REF!</definedName>
    <definedName name="DL" localSheetId="11">#REF!</definedName>
    <definedName name="DL" localSheetId="12">#REF!</definedName>
    <definedName name="DL">#REF!</definedName>
    <definedName name="EXECSUPP" localSheetId="1">#REF!</definedName>
    <definedName name="EXECSUPP" localSheetId="2">#REF!</definedName>
    <definedName name="EXECSUPP" localSheetId="3">#REF!</definedName>
    <definedName name="EXECSUPP" localSheetId="4">#REF!</definedName>
    <definedName name="EXECSUPP" localSheetId="7">#REF!</definedName>
    <definedName name="EXECSUPP" localSheetId="8">#REF!</definedName>
    <definedName name="EXECSUPP" localSheetId="10">#REF!</definedName>
    <definedName name="EXECSUPP" localSheetId="11">#REF!</definedName>
    <definedName name="EXECSUPP" localSheetId="12">#REF!</definedName>
    <definedName name="EXECSUPP">#REF!</definedName>
    <definedName name="FY0711.1" localSheetId="1">#REF!</definedName>
    <definedName name="FY0711.1" localSheetId="2">#REF!</definedName>
    <definedName name="FY0711.1" localSheetId="3">#REF!</definedName>
    <definedName name="FY0711.1" localSheetId="4">#REF!</definedName>
    <definedName name="FY0711.1" localSheetId="7">#REF!</definedName>
    <definedName name="FY0711.1" localSheetId="8">#REF!</definedName>
    <definedName name="FY0711.1" localSheetId="10">#REF!</definedName>
    <definedName name="FY0711.1" localSheetId="11">#REF!</definedName>
    <definedName name="FY0711.1" localSheetId="12">#REF!</definedName>
    <definedName name="FY0711.1">#REF!</definedName>
    <definedName name="FY0711.5" localSheetId="1">#REF!</definedName>
    <definedName name="FY0711.5" localSheetId="2">#REF!</definedName>
    <definedName name="FY0711.5" localSheetId="3">#REF!</definedName>
    <definedName name="FY0711.5" localSheetId="4">#REF!</definedName>
    <definedName name="FY0711.5" localSheetId="7">#REF!</definedName>
    <definedName name="FY0711.5" localSheetId="8">#REF!</definedName>
    <definedName name="FY0711.5" localSheetId="10">#REF!</definedName>
    <definedName name="FY0711.5" localSheetId="11">#REF!</definedName>
    <definedName name="FY0711.5" localSheetId="12">#REF!</definedName>
    <definedName name="FY0711.5">#REF!</definedName>
    <definedName name="FY0712.1" localSheetId="3">#REF!</definedName>
    <definedName name="FY0712.1" localSheetId="10">#REF!</definedName>
    <definedName name="FY0712.1" localSheetId="12">#REF!</definedName>
    <definedName name="FY0712.1">#REF!</definedName>
    <definedName name="FY0721.0" localSheetId="3">#REF!</definedName>
    <definedName name="FY0721.0" localSheetId="10">#REF!</definedName>
    <definedName name="FY0721.0" localSheetId="12">#REF!</definedName>
    <definedName name="FY0721.0">#REF!</definedName>
    <definedName name="FY0722.0" localSheetId="3">#REF!</definedName>
    <definedName name="FY0722.0" localSheetId="10">#REF!</definedName>
    <definedName name="FY0722.0" localSheetId="12">#REF!</definedName>
    <definedName name="FY0722.0">#REF!</definedName>
    <definedName name="FY0723.1" localSheetId="3">#REF!</definedName>
    <definedName name="FY0723.1" localSheetId="10">#REF!</definedName>
    <definedName name="FY0723.1" localSheetId="12">#REF!</definedName>
    <definedName name="FY0723.1">#REF!</definedName>
    <definedName name="FY0723.2" localSheetId="3">#REF!</definedName>
    <definedName name="FY0723.2" localSheetId="10">#REF!</definedName>
    <definedName name="FY0723.2" localSheetId="12">#REF!</definedName>
    <definedName name="FY0723.2">#REF!</definedName>
    <definedName name="FY0723.3" localSheetId="3">#REF!</definedName>
    <definedName name="FY0723.3" localSheetId="10">#REF!</definedName>
    <definedName name="FY0723.3" localSheetId="12">#REF!</definedName>
    <definedName name="FY0723.3">#REF!</definedName>
    <definedName name="FY0724.0" localSheetId="3">#REF!</definedName>
    <definedName name="FY0724.0" localSheetId="10">#REF!</definedName>
    <definedName name="FY0724.0" localSheetId="12">#REF!</definedName>
    <definedName name="FY0724.0">#REF!</definedName>
    <definedName name="FY0725.2" localSheetId="3">#REF!</definedName>
    <definedName name="FY0725.2" localSheetId="10">#REF!</definedName>
    <definedName name="FY0725.2" localSheetId="12">#REF!</definedName>
    <definedName name="FY0725.2">#REF!</definedName>
    <definedName name="FY0725.3" localSheetId="3">#REF!</definedName>
    <definedName name="FY0725.3" localSheetId="10">#REF!</definedName>
    <definedName name="FY0725.3" localSheetId="12">#REF!</definedName>
    <definedName name="FY0725.3">#REF!</definedName>
    <definedName name="FY0725.6" localSheetId="3">#REF!</definedName>
    <definedName name="FY0725.6" localSheetId="10">#REF!</definedName>
    <definedName name="FY0725.6" localSheetId="12">#REF!</definedName>
    <definedName name="FY0725.6">#REF!</definedName>
    <definedName name="FY0726.0" localSheetId="3">#REF!</definedName>
    <definedName name="FY0726.0" localSheetId="10">#REF!</definedName>
    <definedName name="FY0726.0" localSheetId="12">#REF!</definedName>
    <definedName name="FY0726.0">#REF!</definedName>
    <definedName name="FY0731.0" localSheetId="3">#REF!</definedName>
    <definedName name="FY0731.0" localSheetId="10">#REF!</definedName>
    <definedName name="FY0731.0" localSheetId="12">#REF!</definedName>
    <definedName name="FY0731.0">#REF!</definedName>
    <definedName name="FY0732.0" localSheetId="3">#REF!</definedName>
    <definedName name="FY0732.0" localSheetId="10">#REF!</definedName>
    <definedName name="FY0732.0" localSheetId="12">#REF!</definedName>
    <definedName name="FY0732.0">#REF!</definedName>
    <definedName name="FY07Ling" localSheetId="3">#REF!</definedName>
    <definedName name="FY07Ling" localSheetId="10">#REF!</definedName>
    <definedName name="FY07Ling" localSheetId="12">#REF!</definedName>
    <definedName name="FY07Ling">#REF!</definedName>
    <definedName name="FY07Mult" localSheetId="3">#REF!</definedName>
    <definedName name="FY07Mult" localSheetId="10">#REF!</definedName>
    <definedName name="FY07Mult" localSheetId="12">#REF!</definedName>
    <definedName name="FY07Mult">#REF!</definedName>
    <definedName name="FY07PEPI" localSheetId="3">#REF!</definedName>
    <definedName name="FY07PEPI" localSheetId="10">#REF!</definedName>
    <definedName name="FY07PEPI" localSheetId="12">#REF!</definedName>
    <definedName name="FY07PEPI">#REF!</definedName>
    <definedName name="FY07Tot" localSheetId="3">#REF!</definedName>
    <definedName name="FY07Tot" localSheetId="10">#REF!</definedName>
    <definedName name="FY07Tot" localSheetId="12">#REF!</definedName>
    <definedName name="FY07Tot">#REF!</definedName>
    <definedName name="FY07Train" localSheetId="3">#REF!</definedName>
    <definedName name="FY07Train" localSheetId="10">#REF!</definedName>
    <definedName name="FY07Train" localSheetId="12">#REF!</definedName>
    <definedName name="FY07Train">#REF!</definedName>
    <definedName name="FY0811.1" localSheetId="3">#REF!</definedName>
    <definedName name="FY0811.1" localSheetId="10">#REF!</definedName>
    <definedName name="FY0811.1" localSheetId="12">#REF!</definedName>
    <definedName name="FY0811.1">#REF!</definedName>
    <definedName name="FY0811.5" localSheetId="3">#REF!</definedName>
    <definedName name="FY0811.5" localSheetId="10">#REF!</definedName>
    <definedName name="FY0811.5" localSheetId="12">#REF!</definedName>
    <definedName name="FY0811.5">#REF!</definedName>
    <definedName name="FY0812.1" localSheetId="3">#REF!</definedName>
    <definedName name="FY0812.1" localSheetId="10">#REF!</definedName>
    <definedName name="FY0812.1" localSheetId="12">#REF!</definedName>
    <definedName name="FY0812.1">#REF!</definedName>
    <definedName name="FY0821.0" localSheetId="3">#REF!</definedName>
    <definedName name="FY0821.0" localSheetId="10">#REF!</definedName>
    <definedName name="FY0821.0" localSheetId="12">#REF!</definedName>
    <definedName name="FY0821.0">#REF!</definedName>
    <definedName name="FY0822.0" localSheetId="3">#REF!</definedName>
    <definedName name="FY0822.0" localSheetId="10">#REF!</definedName>
    <definedName name="FY0822.0" localSheetId="12">#REF!</definedName>
    <definedName name="FY0822.0">#REF!</definedName>
    <definedName name="FY0823.1" localSheetId="3">#REF!</definedName>
    <definedName name="FY0823.1" localSheetId="10">#REF!</definedName>
    <definedName name="FY0823.1" localSheetId="12">#REF!</definedName>
    <definedName name="FY0823.1">#REF!</definedName>
    <definedName name="FY0823.2" localSheetId="3">#REF!</definedName>
    <definedName name="FY0823.2" localSheetId="10">#REF!</definedName>
    <definedName name="FY0823.2" localSheetId="12">#REF!</definedName>
    <definedName name="FY0823.2">#REF!</definedName>
    <definedName name="FY0823.3" localSheetId="3">#REF!</definedName>
    <definedName name="FY0823.3" localSheetId="10">#REF!</definedName>
    <definedName name="FY0823.3" localSheetId="12">#REF!</definedName>
    <definedName name="FY0823.3">#REF!</definedName>
    <definedName name="FY0824.0" localSheetId="3">#REF!</definedName>
    <definedName name="FY0824.0" localSheetId="10">#REF!</definedName>
    <definedName name="FY0824.0" localSheetId="12">#REF!</definedName>
    <definedName name="FY0824.0">#REF!</definedName>
    <definedName name="FY0825.2" localSheetId="3">#REF!</definedName>
    <definedName name="FY0825.2" localSheetId="10">#REF!</definedName>
    <definedName name="FY0825.2" localSheetId="12">#REF!</definedName>
    <definedName name="FY0825.2">#REF!</definedName>
    <definedName name="FY0825.3" localSheetId="3">#REF!</definedName>
    <definedName name="FY0825.3" localSheetId="10">#REF!</definedName>
    <definedName name="FY0825.3" localSheetId="12">#REF!</definedName>
    <definedName name="FY0825.3">#REF!</definedName>
    <definedName name="FY0825.6" localSheetId="3">#REF!</definedName>
    <definedName name="FY0825.6" localSheetId="10">#REF!</definedName>
    <definedName name="FY0825.6" localSheetId="12">#REF!</definedName>
    <definedName name="FY0825.6">#REF!</definedName>
    <definedName name="FY0826.0" localSheetId="3">#REF!</definedName>
    <definedName name="FY0826.0" localSheetId="10">#REF!</definedName>
    <definedName name="FY0826.0" localSheetId="12">#REF!</definedName>
    <definedName name="FY0826.0">#REF!</definedName>
    <definedName name="FY0831.0" localSheetId="3">#REF!</definedName>
    <definedName name="FY0831.0" localSheetId="10">#REF!</definedName>
    <definedName name="FY0831.0" localSheetId="12">#REF!</definedName>
    <definedName name="FY0831.0">#REF!</definedName>
    <definedName name="FY0832.0" localSheetId="3">#REF!</definedName>
    <definedName name="FY0832.0" localSheetId="10">#REF!</definedName>
    <definedName name="FY0832.0" localSheetId="12">#REF!</definedName>
    <definedName name="FY0832.0">#REF!</definedName>
    <definedName name="FY08Ling" localSheetId="3">#REF!</definedName>
    <definedName name="FY08Ling" localSheetId="10">#REF!</definedName>
    <definedName name="FY08Ling" localSheetId="12">#REF!</definedName>
    <definedName name="FY08Ling">#REF!</definedName>
    <definedName name="FY08Mult" localSheetId="3">#REF!</definedName>
    <definedName name="FY08Mult" localSheetId="10">#REF!</definedName>
    <definedName name="FY08Mult" localSheetId="12">#REF!</definedName>
    <definedName name="FY08Mult">#REF!</definedName>
    <definedName name="FY08PEPI" localSheetId="3">#REF!</definedName>
    <definedName name="FY08PEPI" localSheetId="10">#REF!</definedName>
    <definedName name="FY08PEPI" localSheetId="12">#REF!</definedName>
    <definedName name="FY08PEPI">#REF!</definedName>
    <definedName name="FY08Tot" localSheetId="3">#REF!</definedName>
    <definedName name="FY08Tot" localSheetId="10">#REF!</definedName>
    <definedName name="FY08Tot" localSheetId="12">#REF!</definedName>
    <definedName name="FY08Tot">#REF!</definedName>
    <definedName name="FY08Train" localSheetId="3">#REF!</definedName>
    <definedName name="FY08Train" localSheetId="10">#REF!</definedName>
    <definedName name="FY08Train" localSheetId="12">#REF!</definedName>
    <definedName name="FY08Train">#REF!</definedName>
    <definedName name="FY0911.1" localSheetId="3">#REF!</definedName>
    <definedName name="FY0911.1" localSheetId="10">#REF!</definedName>
    <definedName name="FY0911.1" localSheetId="12">#REF!</definedName>
    <definedName name="FY0911.1">#REF!</definedName>
    <definedName name="FY0911.5" localSheetId="3">#REF!</definedName>
    <definedName name="FY0911.5" localSheetId="10">#REF!</definedName>
    <definedName name="FY0911.5" localSheetId="12">#REF!</definedName>
    <definedName name="FY0911.5">#REF!</definedName>
    <definedName name="FY0912.1" localSheetId="3">#REF!</definedName>
    <definedName name="FY0912.1" localSheetId="10">#REF!</definedName>
    <definedName name="FY0912.1" localSheetId="12">#REF!</definedName>
    <definedName name="FY0912.1">#REF!</definedName>
    <definedName name="FY0921.0" localSheetId="3">#REF!</definedName>
    <definedName name="FY0921.0" localSheetId="10">#REF!</definedName>
    <definedName name="FY0921.0" localSheetId="12">#REF!</definedName>
    <definedName name="FY0921.0">#REF!</definedName>
    <definedName name="FY0922.0" localSheetId="3">#REF!</definedName>
    <definedName name="FY0922.0" localSheetId="10">#REF!</definedName>
    <definedName name="FY0922.0" localSheetId="12">#REF!</definedName>
    <definedName name="FY0922.0">#REF!</definedName>
    <definedName name="FY0923.1" localSheetId="3">#REF!</definedName>
    <definedName name="FY0923.1" localSheetId="10">#REF!</definedName>
    <definedName name="FY0923.1" localSheetId="12">#REF!</definedName>
    <definedName name="FY0923.1">#REF!</definedName>
    <definedName name="FY0923.2" localSheetId="3">#REF!</definedName>
    <definedName name="FY0923.2" localSheetId="10">#REF!</definedName>
    <definedName name="FY0923.2" localSheetId="12">#REF!</definedName>
    <definedName name="FY0923.2">#REF!</definedName>
    <definedName name="FY0923.3" localSheetId="3">#REF!</definedName>
    <definedName name="FY0923.3" localSheetId="10">#REF!</definedName>
    <definedName name="FY0923.3" localSheetId="12">#REF!</definedName>
    <definedName name="FY0923.3">#REF!</definedName>
    <definedName name="FY0924.0" localSheetId="3">#REF!</definedName>
    <definedName name="FY0924.0" localSheetId="10">#REF!</definedName>
    <definedName name="FY0924.0" localSheetId="12">#REF!</definedName>
    <definedName name="FY0924.0">#REF!</definedName>
    <definedName name="FY0925.2" localSheetId="3">#REF!</definedName>
    <definedName name="FY0925.2" localSheetId="10">#REF!</definedName>
    <definedName name="FY0925.2" localSheetId="12">#REF!</definedName>
    <definedName name="FY0925.2">#REF!</definedName>
    <definedName name="FY0925.3" localSheetId="3">#REF!</definedName>
    <definedName name="FY0925.3" localSheetId="10">#REF!</definedName>
    <definedName name="FY0925.3" localSheetId="12">#REF!</definedName>
    <definedName name="FY0925.3">#REF!</definedName>
    <definedName name="FY0925.6" localSheetId="3">#REF!</definedName>
    <definedName name="FY0925.6" localSheetId="10">#REF!</definedName>
    <definedName name="FY0925.6" localSheetId="12">#REF!</definedName>
    <definedName name="FY0925.6">#REF!</definedName>
    <definedName name="FY0926.0" localSheetId="3">#REF!</definedName>
    <definedName name="FY0926.0" localSheetId="10">#REF!</definedName>
    <definedName name="FY0926.0" localSheetId="12">#REF!</definedName>
    <definedName name="FY0926.0">#REF!</definedName>
    <definedName name="FY0931.0" localSheetId="3">#REF!</definedName>
    <definedName name="FY0931.0" localSheetId="10">#REF!</definedName>
    <definedName name="FY0931.0" localSheetId="12">#REF!</definedName>
    <definedName name="FY0931.0">#REF!</definedName>
    <definedName name="FY0932.0" localSheetId="3">#REF!</definedName>
    <definedName name="FY0932.0" localSheetId="10">#REF!</definedName>
    <definedName name="FY0932.0" localSheetId="12">#REF!</definedName>
    <definedName name="FY0932.0">#REF!</definedName>
    <definedName name="FY09Ling" localSheetId="3">#REF!</definedName>
    <definedName name="FY09Ling" localSheetId="10">#REF!</definedName>
    <definedName name="FY09Ling" localSheetId="12">#REF!</definedName>
    <definedName name="FY09Ling">#REF!</definedName>
    <definedName name="FY09Mult" localSheetId="3">#REF!</definedName>
    <definedName name="FY09Mult" localSheetId="10">#REF!</definedName>
    <definedName name="FY09Mult" localSheetId="12">#REF!</definedName>
    <definedName name="FY09Mult">#REF!</definedName>
    <definedName name="FY09PEPI" localSheetId="3">#REF!</definedName>
    <definedName name="FY09PEPI" localSheetId="10">#REF!</definedName>
    <definedName name="FY09PEPI" localSheetId="12">#REF!</definedName>
    <definedName name="FY09PEPI">#REF!</definedName>
    <definedName name="FY09Tot" localSheetId="3">#REF!</definedName>
    <definedName name="FY09Tot" localSheetId="10">#REF!</definedName>
    <definedName name="FY09Tot" localSheetId="12">#REF!</definedName>
    <definedName name="FY09Tot">#REF!</definedName>
    <definedName name="FY09Train" localSheetId="3">#REF!</definedName>
    <definedName name="FY09Train" localSheetId="10">#REF!</definedName>
    <definedName name="FY09Train" localSheetId="12">#REF!</definedName>
    <definedName name="FY09Train">#REF!</definedName>
    <definedName name="INTEL" localSheetId="1">#REF!</definedName>
    <definedName name="INTEL" localSheetId="2">#REF!</definedName>
    <definedName name="INTEL" localSheetId="3">#REF!</definedName>
    <definedName name="INTEL" localSheetId="4">#REF!</definedName>
    <definedName name="INTEL" localSheetId="7">#REF!</definedName>
    <definedName name="INTEL" localSheetId="8">#REF!</definedName>
    <definedName name="INTEL" localSheetId="10">#REF!</definedName>
    <definedName name="INTEL" localSheetId="11">#REF!</definedName>
    <definedName name="INTEL" localSheetId="12">#REF!</definedName>
    <definedName name="INTEL">#REF!</definedName>
    <definedName name="JMD" localSheetId="1">#REF!</definedName>
    <definedName name="JMD" localSheetId="2">#REF!</definedName>
    <definedName name="JMD" localSheetId="3">#REF!</definedName>
    <definedName name="JMD" localSheetId="4">#REF!</definedName>
    <definedName name="JMD" localSheetId="7">#REF!</definedName>
    <definedName name="JMD" localSheetId="8">#REF!</definedName>
    <definedName name="JMD" localSheetId="10">#REF!</definedName>
    <definedName name="JMD" localSheetId="11">#REF!</definedName>
    <definedName name="JMD" localSheetId="12">#REF!</definedName>
    <definedName name="JMD">#REF!</definedName>
    <definedName name="msoc">#REF!</definedName>
    <definedName name="PART" localSheetId="1">#REF!</definedName>
    <definedName name="PART" localSheetId="2">#REF!</definedName>
    <definedName name="PART" localSheetId="3">#REF!</definedName>
    <definedName name="PART" localSheetId="4">#REF!</definedName>
    <definedName name="PART" localSheetId="7">#REF!</definedName>
    <definedName name="PART" localSheetId="8">#REF!</definedName>
    <definedName name="PART" localSheetId="10">#REF!</definedName>
    <definedName name="PART" localSheetId="11">#REF!</definedName>
    <definedName name="PART" localSheetId="12">#REF!</definedName>
    <definedName name="PART">#REF!</definedName>
    <definedName name="_xlnm.Print_Area" localSheetId="0">'A. Org Chart'!$A$1:$L$33</definedName>
    <definedName name="_xlnm.Print_Area" localSheetId="1">'B. Summ of Req.'!$A$1:$D$43</definedName>
    <definedName name="_xlnm.Print_Area" localSheetId="2">'B. Summ of Req. by DU'!$A$1:$M$39</definedName>
    <definedName name="_xlnm.Print_Area" localSheetId="3">'C. Program Changes by DU'!$A$1:$N$25</definedName>
    <definedName name="_xlnm.Print_Area" localSheetId="4">'D. Strategic Goals &amp; Objectives'!$A$1:$N$32</definedName>
    <definedName name="_xlnm.Print_Area" localSheetId="5">'E. ATB Justification'!$A$1:$G$27</definedName>
    <definedName name="_xlnm.Print_Area" localSheetId="6">'F. 2012 Crosswalk '!$A$1:$O$26</definedName>
    <definedName name="_xlnm.Print_Area" localSheetId="7">'G. 2013 Crosswalk'!$A$1:$M$24</definedName>
    <definedName name="_xlnm.Print_Area" localSheetId="8">'I. Permanent Positions'!$A$1:$J$18</definedName>
    <definedName name="_xlnm.Print_Area" localSheetId="9">'J. Financial Analysis'!$A$1:$H$43</definedName>
    <definedName name="_xlnm.Print_Area" localSheetId="10">'K. Summary by Grade'!$A$1:$L$22</definedName>
    <definedName name="_xlnm.Print_Area" localSheetId="11">'L. Summary by OC'!$A$1:$I$39</definedName>
    <definedName name="_xlnm.Print_Area" localSheetId="12">'M.  SOC'!$A$1:$D$46</definedName>
    <definedName name="_xlnm.Print_Area" localSheetId="13">'N. Status of Construction'!$A$1:$P$121</definedName>
    <definedName name="_xlnm.Print_Area" localSheetId="14">'O. Waterfall'!$A$1:$V$38</definedName>
    <definedName name="_xlnm.Print_Area">#REF!</definedName>
    <definedName name="REIMPRO" localSheetId="1">#REF!</definedName>
    <definedName name="REIMPRO" localSheetId="2">#REF!</definedName>
    <definedName name="REIMPRO" localSheetId="3">#REF!</definedName>
    <definedName name="REIMPRO" localSheetId="4">#REF!</definedName>
    <definedName name="REIMPRO" localSheetId="6">#REF!</definedName>
    <definedName name="REIMPRO" localSheetId="7">#REF!</definedName>
    <definedName name="REIMPRO" localSheetId="8">#REF!</definedName>
    <definedName name="REIMPRO" localSheetId="10">#REF!</definedName>
    <definedName name="REIMPRO" localSheetId="11">#REF!</definedName>
    <definedName name="REIMPRO" localSheetId="12">#REF!</definedName>
    <definedName name="REIMPRO">#REF!</definedName>
    <definedName name="REIMSOR" localSheetId="1">#REF!</definedName>
    <definedName name="REIMSOR" localSheetId="2">#REF!</definedName>
    <definedName name="REIMSOR" localSheetId="3">#REF!</definedName>
    <definedName name="REIMSOR" localSheetId="4">#REF!</definedName>
    <definedName name="REIMSOR" localSheetId="6">#REF!</definedName>
    <definedName name="REIMSOR" localSheetId="7">#REF!</definedName>
    <definedName name="REIMSOR" localSheetId="8">#REF!</definedName>
    <definedName name="REIMSOR" localSheetId="10">#REF!</definedName>
    <definedName name="REIMSOR" localSheetId="11">#REF!</definedName>
    <definedName name="REIMSOR" localSheetId="12">#REF!</definedName>
    <definedName name="REIMSOR">#REF!</definedName>
    <definedName name="SOC">#REF!</definedName>
    <definedName name="Test" localSheetId="3">#REF!</definedName>
    <definedName name="Test" localSheetId="4">#REF!</definedName>
    <definedName name="Test" localSheetId="6">#REF!</definedName>
    <definedName name="Test" localSheetId="7">#REF!</definedName>
    <definedName name="Test" localSheetId="8">#REF!</definedName>
    <definedName name="Test" localSheetId="11">#REF!</definedName>
    <definedName name="Test" localSheetId="12">#REF!</definedName>
    <definedName name="Test">#REF!</definedName>
  </definedNames>
  <calcPr calcId="145621"/>
</workbook>
</file>

<file path=xl/calcChain.xml><?xml version="1.0" encoding="utf-8"?>
<calcChain xmlns="http://schemas.openxmlformats.org/spreadsheetml/2006/main">
  <c r="G38" i="82" l="1"/>
  <c r="F24" i="82"/>
  <c r="F23" i="82"/>
  <c r="G23" i="82"/>
  <c r="E24" i="82"/>
  <c r="D24" i="82"/>
  <c r="B24" i="82"/>
  <c r="C24" i="82"/>
  <c r="G22" i="82" l="1"/>
  <c r="G24" i="82" s="1"/>
  <c r="G25" i="82"/>
  <c r="G26" i="82"/>
  <c r="G27" i="82"/>
  <c r="G28" i="82"/>
  <c r="G29" i="82"/>
  <c r="G30" i="82"/>
  <c r="G31" i="82"/>
  <c r="G32" i="82"/>
  <c r="G33" i="82"/>
  <c r="G34" i="82"/>
  <c r="G35" i="82"/>
  <c r="G36" i="82"/>
  <c r="G37" i="82"/>
  <c r="F25" i="82"/>
  <c r="F26" i="82"/>
  <c r="F27" i="82"/>
  <c r="F28" i="82"/>
  <c r="F29" i="82"/>
  <c r="F30" i="82"/>
  <c r="F31" i="82"/>
  <c r="F32" i="82"/>
  <c r="F33" i="82"/>
  <c r="F34" i="82"/>
  <c r="F35" i="82"/>
  <c r="F36" i="82"/>
  <c r="F37" i="82"/>
  <c r="E38" i="82"/>
  <c r="D21" i="82"/>
  <c r="D22" i="82" s="1"/>
  <c r="D38" i="82" s="1"/>
  <c r="C22" i="82"/>
  <c r="F38" i="82" l="1"/>
  <c r="C38" i="82"/>
  <c r="N19" i="81" l="1"/>
  <c r="N16" i="81"/>
  <c r="M16" i="81"/>
  <c r="L16" i="81"/>
  <c r="K16" i="81"/>
  <c r="N9" i="81"/>
  <c r="N11" i="81" s="1"/>
  <c r="M9" i="81"/>
  <c r="M11" i="81" s="1"/>
  <c r="L9" i="81"/>
  <c r="K9" i="81"/>
  <c r="K11" i="81" s="1"/>
  <c r="C11" i="81"/>
  <c r="D11" i="81"/>
  <c r="E11" i="81"/>
  <c r="F11" i="81"/>
  <c r="G11" i="81"/>
  <c r="H11" i="81"/>
  <c r="I11" i="81"/>
  <c r="J11" i="81"/>
  <c r="L11" i="81"/>
  <c r="C19" i="81"/>
  <c r="D19" i="81"/>
  <c r="E19" i="81"/>
  <c r="F19" i="81"/>
  <c r="G19" i="81"/>
  <c r="H19" i="81"/>
  <c r="I19" i="81"/>
  <c r="J19" i="81"/>
  <c r="L19" i="81" l="1"/>
  <c r="M19" i="81"/>
  <c r="K19" i="81"/>
  <c r="L9" i="80"/>
  <c r="K9" i="80"/>
  <c r="L10" i="80"/>
  <c r="K10" i="80"/>
  <c r="L11" i="80"/>
  <c r="K11" i="80"/>
  <c r="K12" i="80"/>
  <c r="L13" i="80"/>
  <c r="K13" i="80"/>
  <c r="K14" i="80"/>
  <c r="L14" i="80"/>
  <c r="K15" i="80"/>
  <c r="K16" i="80"/>
  <c r="L17" i="80"/>
  <c r="K17" i="80"/>
  <c r="E18" i="80"/>
  <c r="G18" i="80"/>
  <c r="I18" i="80"/>
  <c r="L15" i="80" l="1"/>
  <c r="K18" i="80"/>
  <c r="L16" i="80"/>
  <c r="F18" i="80"/>
  <c r="J18" i="80"/>
  <c r="L12" i="80"/>
  <c r="L18" i="80" s="1"/>
  <c r="H18" i="80"/>
  <c r="M9" i="79" l="1"/>
  <c r="N9" i="79"/>
  <c r="O9" i="79"/>
  <c r="M11" i="79"/>
  <c r="N11" i="79"/>
  <c r="O11" i="79"/>
  <c r="B12" i="79"/>
  <c r="C12" i="79"/>
  <c r="D12" i="79"/>
  <c r="E12" i="79"/>
  <c r="F12" i="79"/>
  <c r="G12" i="79"/>
  <c r="H12" i="79"/>
  <c r="I12" i="79"/>
  <c r="J12" i="79"/>
  <c r="K12" i="79"/>
  <c r="L12" i="79"/>
  <c r="O12" i="79" l="1"/>
  <c r="N12" i="79"/>
  <c r="M12" i="79"/>
  <c r="G27" i="78"/>
  <c r="F27" i="78"/>
  <c r="E27" i="78"/>
  <c r="G14" i="78"/>
  <c r="F14" i="78"/>
  <c r="E14" i="78"/>
  <c r="B41" i="70"/>
  <c r="C41" i="70"/>
  <c r="D41" i="70"/>
  <c r="G23" i="78" l="1"/>
  <c r="F23" i="78"/>
  <c r="E23" i="78"/>
  <c r="D37" i="77" l="1"/>
  <c r="C37" i="77"/>
  <c r="B37" i="77"/>
  <c r="D35" i="77"/>
  <c r="C35" i="77"/>
  <c r="C38" i="77" s="1"/>
  <c r="B35" i="77"/>
  <c r="D29" i="77"/>
  <c r="C29" i="77"/>
  <c r="B29" i="77"/>
  <c r="D22" i="77"/>
  <c r="C22" i="77"/>
  <c r="B22" i="77"/>
  <c r="D16" i="77"/>
  <c r="C16" i="77"/>
  <c r="B16" i="77"/>
  <c r="D10" i="77"/>
  <c r="C10" i="77"/>
  <c r="B10" i="77"/>
  <c r="H8" i="75"/>
  <c r="I8" i="75"/>
  <c r="H9" i="75"/>
  <c r="I9" i="75"/>
  <c r="I14" i="75" s="1"/>
  <c r="I26" i="75" s="1"/>
  <c r="B10" i="75"/>
  <c r="B14" i="75" s="1"/>
  <c r="C10" i="75"/>
  <c r="C14" i="75" s="1"/>
  <c r="C26" i="75" s="1"/>
  <c r="C32" i="75" s="1"/>
  <c r="H10" i="75"/>
  <c r="I10" i="75"/>
  <c r="H11" i="75"/>
  <c r="I11" i="75"/>
  <c r="H12" i="75"/>
  <c r="I12" i="75"/>
  <c r="H13" i="75"/>
  <c r="H14" i="75" s="1"/>
  <c r="I13" i="75"/>
  <c r="D14" i="75"/>
  <c r="E14" i="75"/>
  <c r="F14" i="75"/>
  <c r="G14" i="75"/>
  <c r="G26" i="75" s="1"/>
  <c r="G32" i="75" s="1"/>
  <c r="I16" i="75"/>
  <c r="I17" i="75"/>
  <c r="I18" i="75"/>
  <c r="I19" i="75"/>
  <c r="I20" i="75"/>
  <c r="I21" i="75"/>
  <c r="I22" i="75"/>
  <c r="I23" i="75"/>
  <c r="I24" i="75"/>
  <c r="I25" i="75"/>
  <c r="E26" i="75"/>
  <c r="I27" i="75"/>
  <c r="I28" i="75"/>
  <c r="I29" i="75"/>
  <c r="I30" i="75"/>
  <c r="I31" i="75"/>
  <c r="B32" i="75"/>
  <c r="D32" i="75"/>
  <c r="E32" i="75"/>
  <c r="F32" i="75"/>
  <c r="H32" i="75"/>
  <c r="H34" i="75"/>
  <c r="I36" i="75"/>
  <c r="I37" i="75"/>
  <c r="I32" i="75" l="1"/>
  <c r="B38" i="77"/>
  <c r="D38" i="77"/>
  <c r="D30" i="77"/>
  <c r="D31" i="77" s="1"/>
  <c r="D39" i="77" s="1"/>
  <c r="D41" i="77" s="1"/>
  <c r="B30" i="77"/>
  <c r="B31" i="77" s="1"/>
  <c r="B39" i="77" s="1"/>
  <c r="B41" i="77" s="1"/>
  <c r="C30" i="77"/>
  <c r="C31" i="77" s="1"/>
  <c r="C39" i="77" s="1"/>
  <c r="C41" i="77" s="1"/>
  <c r="I9" i="74" l="1"/>
  <c r="I10" i="74"/>
  <c r="I11" i="74"/>
  <c r="I14" i="74" s="1"/>
  <c r="I12" i="74"/>
  <c r="I13" i="74"/>
  <c r="B14" i="74"/>
  <c r="C14" i="74"/>
  <c r="D14" i="74"/>
  <c r="E14" i="74"/>
  <c r="F14" i="74"/>
  <c r="G14" i="74"/>
  <c r="H14" i="74"/>
  <c r="H16" i="74" s="1"/>
  <c r="I16" i="74" s="1"/>
  <c r="J14" i="74"/>
  <c r="H15" i="74"/>
  <c r="B18" i="74"/>
  <c r="C18" i="74"/>
  <c r="D18" i="74"/>
  <c r="E18" i="74"/>
  <c r="F18" i="74"/>
  <c r="G18" i="74"/>
  <c r="J18" i="74"/>
  <c r="H18" i="74" l="1"/>
  <c r="H17" i="74"/>
  <c r="I17" i="74" s="1"/>
  <c r="I15" i="74"/>
  <c r="I18" i="74" s="1"/>
  <c r="K9" i="73"/>
  <c r="L9" i="73"/>
  <c r="M9" i="73"/>
  <c r="M12" i="73" s="1"/>
  <c r="M14" i="73" s="1"/>
  <c r="K11" i="73"/>
  <c r="L11" i="73"/>
  <c r="M11" i="73"/>
  <c r="B12" i="73"/>
  <c r="C12" i="73"/>
  <c r="D12" i="73"/>
  <c r="D14" i="73" s="1"/>
  <c r="E12" i="73"/>
  <c r="F12" i="73"/>
  <c r="G12" i="73"/>
  <c r="H12" i="73"/>
  <c r="I12" i="73"/>
  <c r="J12" i="73"/>
  <c r="M13" i="73"/>
  <c r="K12" i="73" l="1"/>
  <c r="L12" i="73"/>
  <c r="M10" i="72"/>
  <c r="N10" i="72"/>
  <c r="M11" i="72"/>
  <c r="M13" i="72" s="1"/>
  <c r="N11" i="72"/>
  <c r="N13" i="72" s="1"/>
  <c r="M12" i="72"/>
  <c r="N12" i="72"/>
  <c r="C13" i="72"/>
  <c r="D13" i="72"/>
  <c r="E13" i="72"/>
  <c r="F13" i="72"/>
  <c r="G13" i="72"/>
  <c r="H13" i="72"/>
  <c r="I13" i="72"/>
  <c r="J13" i="72"/>
  <c r="K13" i="72"/>
  <c r="L13" i="72"/>
  <c r="M15" i="72"/>
  <c r="M21" i="72" s="1"/>
  <c r="N15" i="72"/>
  <c r="N21" i="72" s="1"/>
  <c r="M16" i="72"/>
  <c r="N16" i="72"/>
  <c r="M17" i="72"/>
  <c r="N17" i="72"/>
  <c r="M18" i="72"/>
  <c r="N18" i="72"/>
  <c r="M19" i="72"/>
  <c r="N19" i="72"/>
  <c r="M20" i="72"/>
  <c r="N20" i="72"/>
  <c r="C21" i="72"/>
  <c r="D21" i="72"/>
  <c r="E21" i="72"/>
  <c r="F21" i="72"/>
  <c r="G21" i="72"/>
  <c r="H21" i="72"/>
  <c r="I21" i="72"/>
  <c r="J21" i="72"/>
  <c r="K21" i="72"/>
  <c r="L21" i="72"/>
  <c r="M23" i="72"/>
  <c r="M27" i="72" s="1"/>
  <c r="M28" i="72" s="1"/>
  <c r="N23" i="72"/>
  <c r="M24" i="72"/>
  <c r="N24" i="72"/>
  <c r="M25" i="72"/>
  <c r="N25" i="72"/>
  <c r="M26" i="72"/>
  <c r="N26" i="72"/>
  <c r="C27" i="72"/>
  <c r="D27" i="72"/>
  <c r="D28" i="72" s="1"/>
  <c r="E27" i="72"/>
  <c r="F27" i="72"/>
  <c r="F28" i="72" s="1"/>
  <c r="G27" i="72"/>
  <c r="G28" i="72" s="1"/>
  <c r="H27" i="72"/>
  <c r="I27" i="72"/>
  <c r="J27" i="72"/>
  <c r="K27" i="72"/>
  <c r="L27" i="72"/>
  <c r="L28" i="72" s="1"/>
  <c r="N27" i="72"/>
  <c r="C28" i="72"/>
  <c r="E28" i="72"/>
  <c r="H28" i="72"/>
  <c r="I28" i="72"/>
  <c r="J28" i="72"/>
  <c r="K28" i="72"/>
  <c r="N28" i="72" l="1"/>
  <c r="D22" i="70"/>
  <c r="C22" i="70"/>
  <c r="B22" i="70"/>
  <c r="D16" i="70"/>
  <c r="K9" i="71"/>
  <c r="K11" i="71" s="1"/>
  <c r="L9" i="71"/>
  <c r="M9" i="71"/>
  <c r="K10" i="71"/>
  <c r="H25" i="71" s="1"/>
  <c r="L10" i="71"/>
  <c r="M10" i="71"/>
  <c r="M11" i="71" s="1"/>
  <c r="B11" i="71"/>
  <c r="C11" i="71"/>
  <c r="C15" i="71" s="1"/>
  <c r="C20" i="71" s="1"/>
  <c r="D11" i="71"/>
  <c r="D13" i="71" s="1"/>
  <c r="E11" i="71"/>
  <c r="F11" i="71"/>
  <c r="G11" i="71"/>
  <c r="G13" i="71" s="1"/>
  <c r="H11" i="71"/>
  <c r="I11" i="71"/>
  <c r="I15" i="71" s="1"/>
  <c r="I20" i="71" s="1"/>
  <c r="J11" i="71"/>
  <c r="J13" i="71" s="1"/>
  <c r="M12" i="71"/>
  <c r="J27" i="71" s="1"/>
  <c r="L14" i="71"/>
  <c r="F15" i="71"/>
  <c r="L18" i="71"/>
  <c r="I33" i="71" s="1"/>
  <c r="L19" i="71"/>
  <c r="I34" i="71" s="1"/>
  <c r="F20" i="71"/>
  <c r="A24" i="71"/>
  <c r="J24" i="71"/>
  <c r="A25" i="71"/>
  <c r="I25" i="71"/>
  <c r="B26" i="71"/>
  <c r="C26" i="71"/>
  <c r="C30" i="71" s="1"/>
  <c r="C35" i="71" s="1"/>
  <c r="D26" i="71"/>
  <c r="D28" i="71" s="1"/>
  <c r="E26" i="71"/>
  <c r="F26" i="71"/>
  <c r="F30" i="71" s="1"/>
  <c r="F35" i="71" s="1"/>
  <c r="G26" i="71"/>
  <c r="G28" i="71" s="1"/>
  <c r="I29" i="71"/>
  <c r="I31" i="71"/>
  <c r="I32" i="71"/>
  <c r="B10" i="70"/>
  <c r="C10" i="70"/>
  <c r="D10" i="70"/>
  <c r="B16" i="70"/>
  <c r="C16" i="70"/>
  <c r="B28" i="70"/>
  <c r="C28" i="70"/>
  <c r="D28" i="70"/>
  <c r="B34" i="70"/>
  <c r="B37" i="70" s="1"/>
  <c r="C34" i="70"/>
  <c r="D34" i="70"/>
  <c r="B36" i="70"/>
  <c r="C36" i="70"/>
  <c r="D36" i="70"/>
  <c r="H24" i="71" l="1"/>
  <c r="D37" i="70"/>
  <c r="C37" i="70"/>
  <c r="L20" i="71"/>
  <c r="I35" i="71" s="1"/>
  <c r="L15" i="71"/>
  <c r="I30" i="71" s="1"/>
  <c r="H26" i="71"/>
  <c r="L11" i="71"/>
  <c r="J25" i="71"/>
  <c r="J26" i="71" s="1"/>
  <c r="B29" i="70"/>
  <c r="B30" i="70" s="1"/>
  <c r="B38" i="70" s="1"/>
  <c r="C29" i="70"/>
  <c r="C30" i="70" s="1"/>
  <c r="C38" i="70" s="1"/>
  <c r="D29" i="70"/>
  <c r="D30" i="70" s="1"/>
  <c r="M13" i="71"/>
  <c r="J28" i="71" s="1"/>
  <c r="I24" i="71"/>
  <c r="I26" i="71" s="1"/>
  <c r="E47" i="55"/>
  <c r="D38" i="70" l="1"/>
  <c r="C40" i="70"/>
  <c r="B40" i="70"/>
  <c r="D40" i="70" l="1"/>
  <c r="E27" i="55" l="1"/>
  <c r="E82" i="55" l="1"/>
  <c r="E41" i="55"/>
  <c r="T27" i="52" l="1"/>
  <c r="E115" i="55" l="1"/>
  <c r="E109" i="55"/>
  <c r="E102" i="55"/>
  <c r="E72" i="55"/>
  <c r="E71" i="55"/>
  <c r="E75" i="55" l="1"/>
  <c r="P27" i="52" l="1"/>
  <c r="R27" i="52" l="1"/>
  <c r="H27" i="52"/>
  <c r="J27" i="52"/>
  <c r="L27" i="52"/>
  <c r="N27" i="52"/>
  <c r="V27" i="52" l="1"/>
</calcChain>
</file>

<file path=xl/sharedStrings.xml><?xml version="1.0" encoding="utf-8"?>
<sst xmlns="http://schemas.openxmlformats.org/spreadsheetml/2006/main" count="1212" uniqueCount="323">
  <si>
    <t>Buildings and Facilities</t>
  </si>
  <si>
    <t>Federal Prison System</t>
  </si>
  <si>
    <t>New Construction</t>
  </si>
  <si>
    <t>Modernization and Repair</t>
  </si>
  <si>
    <t>N/A</t>
  </si>
  <si>
    <t>ATBs</t>
  </si>
  <si>
    <t>end of sheet</t>
  </si>
  <si>
    <t>Increase/Decrease</t>
  </si>
  <si>
    <t>Total</t>
  </si>
  <si>
    <t>Detail of Permanent Positions by Category</t>
  </si>
  <si>
    <t>Category</t>
  </si>
  <si>
    <t>Average GS Salary</t>
  </si>
  <si>
    <t>Average GS Grade</t>
  </si>
  <si>
    <t>Summary of Requirements by Object Class</t>
  </si>
  <si>
    <t>Business &amp; Industry (1100-1199)</t>
  </si>
  <si>
    <t>(Dollars in Thousands)</t>
  </si>
  <si>
    <t>Headquarters (Washington, D.C.)</t>
  </si>
  <si>
    <t>Summary of Requirements</t>
  </si>
  <si>
    <t xml:space="preserve"> </t>
  </si>
  <si>
    <t>Amount</t>
  </si>
  <si>
    <t>Clerical and Office Services (300-399)</t>
  </si>
  <si>
    <t>Accounting and Budget (500-599)</t>
  </si>
  <si>
    <t>U.S. Field</t>
  </si>
  <si>
    <t>TOTAL</t>
  </si>
  <si>
    <t>Summary of Requirements by Grade</t>
  </si>
  <si>
    <t>end of line</t>
  </si>
  <si>
    <t>Engineering and Architecture Grp (800-899)</t>
  </si>
  <si>
    <t>Ungraded (mechanical and construction)</t>
  </si>
  <si>
    <t>Oblig.</t>
  </si>
  <si>
    <t>*Activation</t>
  </si>
  <si>
    <t xml:space="preserve">Total Funding </t>
  </si>
  <si>
    <t>Cost</t>
  </si>
  <si>
    <t>to Date</t>
  </si>
  <si>
    <t>Funding</t>
  </si>
  <si>
    <t>by Fiscal Year</t>
  </si>
  <si>
    <t>Estimate</t>
  </si>
  <si>
    <t>Date</t>
  </si>
  <si>
    <t>New Facilities (Rated Capacity):</t>
  </si>
  <si>
    <t>are cumulative and reflect past and future months of ramped up activity (staffing, equipment purchase and install, etc.)  until the facility</t>
  </si>
  <si>
    <t>is ready to house inmates.</t>
  </si>
  <si>
    <t>USP Yazoo City, MS with Camp (1,216)</t>
  </si>
  <si>
    <t>FCI Hazelton, WV with Camp (1,280)</t>
  </si>
  <si>
    <t>**</t>
  </si>
  <si>
    <t>to</t>
  </si>
  <si>
    <t>Considering potential sites.</t>
  </si>
  <si>
    <t>Considering potential sites at or near Bennettsville.</t>
  </si>
  <si>
    <t>Facility</t>
  </si>
  <si>
    <t>USP Yazoo City, MS (Minimum &amp; High)</t>
  </si>
  <si>
    <t>FCI Hazelton, WV (Minimum &amp; Medium)</t>
  </si>
  <si>
    <t>TOTAL   CAPACITY</t>
  </si>
  <si>
    <t>Status of Projects</t>
  </si>
  <si>
    <t>FULLY OR PARTIALLY FUNDED CAPACITY BY FISCAL YEAR</t>
  </si>
  <si>
    <t>with Camp (1,856)</t>
  </si>
  <si>
    <t>Developing environmental services requirements.</t>
  </si>
  <si>
    <t>Technical Adjustments</t>
  </si>
  <si>
    <t>Preliminary</t>
  </si>
  <si>
    <t>Estimate**</t>
  </si>
  <si>
    <t>Program Increases</t>
  </si>
  <si>
    <t>Const. Award</t>
  </si>
  <si>
    <t>*The "Activation Funding Date" reflects the change to "operations" funding from construction expenses.  Operational expenses</t>
  </si>
  <si>
    <t>* The "Activation Funding Date" reflects the change to "operations" funding from construction expenses.  Operational expenses are cumulative and reflect past and future month of ramped up activity</t>
  </si>
  <si>
    <t>** Preliminary cost estimates are updated based on the following factors:  When full construction funds are anticipated to become available;  Geographic location;  Historical and projected cost escalation/</t>
  </si>
  <si>
    <t>deflation; and Allowances for uncertainty as to actual sites to be developed.</t>
  </si>
  <si>
    <t>***FCI Midwestern/Leavenworth, KS with Camp (1,408)</t>
  </si>
  <si>
    <t>***USP Letcher County, KY with Camp (1,216)</t>
  </si>
  <si>
    <t>***USP South Central/Forrest City, AR with Camp (1,216)</t>
  </si>
  <si>
    <t xml:space="preserve">***Administrative USP El Reno (Western),OK </t>
  </si>
  <si>
    <t>Crosswalk of 2012 Availability</t>
  </si>
  <si>
    <t>Environmental studies are complete.</t>
  </si>
  <si>
    <t>Construction Completion: November 2012</t>
  </si>
  <si>
    <t>Status of Construction</t>
  </si>
  <si>
    <t>Considering potential sites at or near Pekin.</t>
  </si>
  <si>
    <t>2014 Current Services</t>
  </si>
  <si>
    <t>2014 Total Request</t>
  </si>
  <si>
    <t>2014 Increases</t>
  </si>
  <si>
    <t>2014 Offsets</t>
  </si>
  <si>
    <t>2014 Request</t>
  </si>
  <si>
    <t>FY 2014 Request</t>
  </si>
  <si>
    <t>Program Changes</t>
  </si>
  <si>
    <t>Resources by Department of Justice Strategic Goal/Objective</t>
  </si>
  <si>
    <t>Strategic Goal and Strategic Objective</t>
  </si>
  <si>
    <t>Subtotal, Goal 3</t>
  </si>
  <si>
    <t>2012 Appropriation Enacted</t>
  </si>
  <si>
    <t>The Finding of No Significant Impact (FONSI) was signed May 6, 2008.</t>
  </si>
  <si>
    <t xml:space="preserve">The FONSI was signed on 8/21/2009.  The design-build contract was  </t>
  </si>
  <si>
    <t>2013 Continuing Resolution</t>
  </si>
  <si>
    <t>2014 Technical and Base Adjustments</t>
  </si>
  <si>
    <t>2012 Actual</t>
  </si>
  <si>
    <t>2013 Availability</t>
  </si>
  <si>
    <t>Total Offsets</t>
  </si>
  <si>
    <t>Corr. Off.</t>
  </si>
  <si>
    <t>Program Offsets</t>
  </si>
  <si>
    <t>Total Program Increases</t>
  </si>
  <si>
    <t>Pay and Benefits</t>
  </si>
  <si>
    <t>GS-11</t>
  </si>
  <si>
    <t>GS-12</t>
  </si>
  <si>
    <t>GS-13</t>
  </si>
  <si>
    <t>Financial Analysis of Program Changes</t>
  </si>
  <si>
    <t>Actual FTE</t>
  </si>
  <si>
    <t>Total Direct</t>
  </si>
  <si>
    <t>Crosswalk of 2013 Availability</t>
  </si>
  <si>
    <t>N:  Status of Construction</t>
  </si>
  <si>
    <t>O. Waterfall</t>
  </si>
  <si>
    <t xml:space="preserve">The design-build contract was awarded on 9/11/2009. Substantial completion </t>
  </si>
  <si>
    <t>was granted on 8/23/2012.  Resolution of Punch list items continues.</t>
  </si>
  <si>
    <t xml:space="preserve">awarded on 9/4/2009.   Proceeding with interior finishes and electrical </t>
  </si>
  <si>
    <t>systems.</t>
  </si>
  <si>
    <t>Construction Completion Estimate: July 2013</t>
  </si>
  <si>
    <r>
      <t>Administrative USP Thomson, IL with camp (2,100)</t>
    </r>
    <r>
      <rPr>
        <sz val="14"/>
        <rFont val="Calibri"/>
        <family val="2"/>
      </rPr>
      <t>₁</t>
    </r>
  </si>
  <si>
    <t>The facility was acquired on 10/2/2012.</t>
  </si>
  <si>
    <t>The Consolidated and Further Continuing Appropriations Act, 2012 (P.L. 112-55)</t>
  </si>
  <si>
    <t>rescinded $40 million from this project.</t>
  </si>
  <si>
    <t>FY 2014 Congressional Budget Submission</t>
  </si>
  <si>
    <t>Final Preparation and publication of the Final Environmental Impact</t>
  </si>
  <si>
    <t xml:space="preserve">Statement is on hold due to the proposed rescission of project funds and </t>
  </si>
  <si>
    <t>uncertainty of the project.</t>
  </si>
  <si>
    <t>uncertainty of the project.  The Consolidated and Further Continuing</t>
  </si>
  <si>
    <t>Appropriation Act, 2012 rescinded $5 million from this project.</t>
  </si>
  <si>
    <t>Proposal for the Environmental Impact Statement (EIS) preparation were</t>
  </si>
  <si>
    <t>received on 9/24/2012.  Award on hold due to proposed rescission and</t>
  </si>
  <si>
    <t>Administrative USP Thomson,IL (High)</t>
  </si>
  <si>
    <t>2014 Total Request (with Balance Rescission)</t>
  </si>
  <si>
    <t>2014 Balance Rescission (Prior Years' New Construction Project Funds)</t>
  </si>
  <si>
    <t>Total Program Changes</t>
  </si>
  <si>
    <t>Subtotal, Offsets</t>
  </si>
  <si>
    <t>Offsets</t>
  </si>
  <si>
    <t>Subtotal, Increases</t>
  </si>
  <si>
    <t xml:space="preserve">Increases: </t>
  </si>
  <si>
    <t>Total Technical and Base Adjustments</t>
  </si>
  <si>
    <t>Total Base Adjustments</t>
  </si>
  <si>
    <t>Personnel Related Decreases:</t>
  </si>
  <si>
    <t>Transfers</t>
  </si>
  <si>
    <t>Base Adjustments</t>
  </si>
  <si>
    <t>Total Technical Adjustments</t>
  </si>
  <si>
    <t>Adjustment - 2013 CR 0.612%</t>
  </si>
  <si>
    <t>Supplemental Adjustment - Sandy Hurricane Relief</t>
  </si>
  <si>
    <t>Total 2013 Continuing Resolution (with Balance Rescission and Supplemental)</t>
  </si>
  <si>
    <t>2013 Supplemental Appropriation -  Sandy Hurricane Relief</t>
  </si>
  <si>
    <t>2013 CR 0.612% Increase</t>
  </si>
  <si>
    <t>Total 2012 Enacted (with Balance Rescission)</t>
  </si>
  <si>
    <t>2012 Balance Rescission (if applicable)</t>
  </si>
  <si>
    <t>2012 Enacted</t>
  </si>
  <si>
    <t>Estimate FTE</t>
  </si>
  <si>
    <t>Direct Pos.</t>
  </si>
  <si>
    <t>Grand Total, FTE</t>
  </si>
  <si>
    <t>Overtime</t>
  </si>
  <si>
    <t>LEAP</t>
  </si>
  <si>
    <t>Other FTE:</t>
  </si>
  <si>
    <t>Total Direct and Reimb. FTE</t>
  </si>
  <si>
    <t>Reimbursable FTE</t>
  </si>
  <si>
    <t>Total Direct with Rescission</t>
  </si>
  <si>
    <t>Balance Rescission</t>
  </si>
  <si>
    <t>Est. FTE</t>
  </si>
  <si>
    <t>Program Activity</t>
  </si>
  <si>
    <t xml:space="preserve">2012 Appropriation Enacted </t>
  </si>
  <si>
    <t xml:space="preserve">   Balance Rescission</t>
  </si>
  <si>
    <t>Positions Associated with Construction Projects (FCI Hazelton -9; FCI Mendota -9;</t>
  </si>
  <si>
    <t>Restoration of Rescission</t>
  </si>
  <si>
    <t>*The 2013 Continuing Resolution includes the 0.612% funding provided by the Continuing Appropriations Resolution, 2013 (P.L. 112-175, Section 101 (c)).</t>
  </si>
  <si>
    <r>
      <t>Note</t>
    </r>
    <r>
      <rPr>
        <b/>
        <sz val="11"/>
        <color theme="1"/>
        <rFont val="Arial"/>
        <family val="2"/>
      </rPr>
      <t>:</t>
    </r>
    <r>
      <rPr>
        <sz val="11"/>
        <color theme="1"/>
        <rFont val="Arial"/>
        <family val="2"/>
      </rPr>
      <t xml:space="preserve"> Excludes Balance Rescission and/or Supplemental Appropriations.</t>
    </r>
  </si>
  <si>
    <t>Adjudicate all immigration cases promptly and impartially in accordance with due process.</t>
  </si>
  <si>
    <t>Provide for the safe, secure, humane, and cost-effective confinement of detainees awaiting trial and/or sentencing, and those of the custody of the Federal Prison System.</t>
  </si>
  <si>
    <t>Protect judges, witnesses, and other participants in federal proceedings; apprehend fugitives; and ensure the appearance of criminal defendants for judicial proceedings or confinement.</t>
  </si>
  <si>
    <t>Promote and Strengthen relationship and strategies for the administration of justice with state, local, tribal and international law enforcement.</t>
  </si>
  <si>
    <t>Ensure and Support the Fair, Impartial, Efficient, and Transparent Administration of Justice at the Federal, State, Local, Tribal and International Levels.</t>
  </si>
  <si>
    <t>Goal 3</t>
  </si>
  <si>
    <t>Subtotal, Goal 2</t>
  </si>
  <si>
    <t>Protect the federal fisc and defend the interests of the United States.</t>
  </si>
  <si>
    <t>Promote and protect Americans' civil rights.</t>
  </si>
  <si>
    <t>Combat corruption, economic crimes, and international organized crime.</t>
  </si>
  <si>
    <t>Combat the threat, trafficking, and use of illegal drugs and the diversion of licit drugs.</t>
  </si>
  <si>
    <t>Prevent and intervene in crimes against vulnerable of violent crime.</t>
  </si>
  <si>
    <t>Combat the threat, incidence, and prevalence of violent crime.</t>
  </si>
  <si>
    <t>Prevent Crime, Protect the Rights of the American People, and enforce Federal Law</t>
  </si>
  <si>
    <t>Goal 2</t>
  </si>
  <si>
    <t>Subtotal, Goal 1</t>
  </si>
  <si>
    <t>Combat espionage against the United States.</t>
  </si>
  <si>
    <t>Prosecute those involved in terrorist acts.</t>
  </si>
  <si>
    <t>Prevent, disrupt, and defeat terrorist operations before they occur.</t>
  </si>
  <si>
    <t xml:space="preserve">Prevent Terrorism and Promote the Nation's Security Consistent with the Rule of Law
</t>
  </si>
  <si>
    <t>Goal 1</t>
  </si>
  <si>
    <t>Direct Amount</t>
  </si>
  <si>
    <t>Direct/
Reimb FTE</t>
  </si>
  <si>
    <t>2013 Continuing Resolution *</t>
  </si>
  <si>
    <t>Rescissions - $45 million in unobligated balances is proposed for rescission from the Buildings and Facilities account.</t>
  </si>
  <si>
    <t xml:space="preserve">  funds provided in prior years for the Buildings and Facilities account.</t>
  </si>
  <si>
    <t xml:space="preserve">Carryover - Funds were carried over from FY 2012 from the Buildings and Facilities account.  The Bureau of Prisons brought forward $123,385,000 from </t>
  </si>
  <si>
    <t>Estim. FTE</t>
  </si>
  <si>
    <t>Foreign Field</t>
  </si>
  <si>
    <t>Total Reimb. Pos.</t>
  </si>
  <si>
    <t>Total Direct Pos.</t>
  </si>
  <si>
    <t>Reimb. Pos.</t>
  </si>
  <si>
    <t>2012 Appropriation Enacted with Balance Rescissions</t>
  </si>
  <si>
    <t>*The 2013 Availability includes the 0.612% funding provided by the Continuing Appropriations Resolution, 2013 (P.L. 112-175, Section 101 (c)).</t>
  </si>
  <si>
    <t>25.3 Other Goods and Services from Federal Sources - DHS Security (Reimbursable)</t>
  </si>
  <si>
    <t>23.1 Rental Payments to GSA (Reimbursable)</t>
  </si>
  <si>
    <t>Full-Time Permanent</t>
  </si>
  <si>
    <t>Total Direct Requirements</t>
  </si>
  <si>
    <t>Total Obligations</t>
  </si>
  <si>
    <t>32.0 Land and Structures</t>
  </si>
  <si>
    <t>31.0 Equipment</t>
  </si>
  <si>
    <t>26.0 Supplies and Materials</t>
  </si>
  <si>
    <t>25.2 Other Services from Non-Federal Sources</t>
  </si>
  <si>
    <t>24.0 Printing and Reproduction</t>
  </si>
  <si>
    <t>23.3 Communications, Utilities, and Miscellaneous Charges</t>
  </si>
  <si>
    <t>23.2 Rental Payments to Others</t>
  </si>
  <si>
    <t>22.0 Transportation of Things</t>
  </si>
  <si>
    <t>21.0 Travel and Transportation of Persons</t>
  </si>
  <si>
    <t>12.0 Personnel Benefits</t>
  </si>
  <si>
    <t>Other Object  Classes</t>
  </si>
  <si>
    <t>11.8 Special Personal Services Payments</t>
  </si>
  <si>
    <t>Other Compensation</t>
  </si>
  <si>
    <t>11.5 Other Personnel Compensation</t>
  </si>
  <si>
    <t>11.3 Other than Full-Time Permanent</t>
  </si>
  <si>
    <t>11.1 Full-Time Permanent</t>
  </si>
  <si>
    <t>Direct FTE</t>
  </si>
  <si>
    <t>2013 Availability *</t>
  </si>
  <si>
    <t>Object Class</t>
  </si>
  <si>
    <t>Summary of Change</t>
  </si>
  <si>
    <t xml:space="preserve">               on the Status of Construction (Exhibit N), leaving $500,000 or less in available funding for each of the four projects.</t>
  </si>
  <si>
    <t xml:space="preserve">   USP Yazoo City -9 and Secure Female FCI Aliceville -9)</t>
  </si>
  <si>
    <t>Justifications for Technical and Base Adjustments</t>
  </si>
  <si>
    <t>Subtotal, Pay and Benefits</t>
  </si>
  <si>
    <t>TOTAL DIRECT TECHNICAL and BASE ADJUSTMENTS</t>
  </si>
  <si>
    <r>
      <t xml:space="preserve">Adjustment - 2013 CR 0.612%:
</t>
    </r>
    <r>
      <rPr>
        <sz val="9"/>
        <color theme="1"/>
        <rFont val="Arial"/>
        <family val="2"/>
      </rPr>
      <t xml:space="preserve">   </t>
    </r>
  </si>
  <si>
    <r>
      <t>Health Insurance:</t>
    </r>
    <r>
      <rPr>
        <sz val="9"/>
        <color theme="1"/>
        <rFont val="Arial"/>
        <family val="2"/>
      </rPr>
      <t xml:space="preserve">
Effective January 2014, the component's contribution to Federal employees' health insurance increases by 5.1 percent.  Applied against the 2013 estimate of $1,000,000, the additional amount required is $51,000.</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</si>
  <si>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$52,000 is necessary to meet our increased retirement obligations as a result of this conversion.</t>
    </r>
  </si>
  <si>
    <r>
      <t xml:space="preserve">Annualization of 2013 Pay Raise:
</t>
    </r>
    <r>
      <rPr>
        <sz val="9"/>
        <color theme="1"/>
        <rFont val="Arial"/>
        <family val="2"/>
      </rPr>
      <t>This pay annualization represents first quarter amounts (October through December) of the 2013 pay increase of 0.5% included in the 2013 President's Budget.  The amount requested $22,000.00, represents the pay amounts for 1/4 of the fiscal year plus appropriate benefits ($ 9,240 for pay and $12,760 for benefits).</t>
    </r>
  </si>
  <si>
    <t>23.1 Rental Payments to GSA</t>
  </si>
  <si>
    <t>NOTE:  The FY 2014 budet proposes a rescission of $30 million from prior years' unobligated new construction balances.  The rescission</t>
  </si>
  <si>
    <t xml:space="preserve">            reduces funding from the Administrative USP Thomson, IL" project.  Further, the rescission reduces four partially funded projects</t>
  </si>
  <si>
    <t xml:space="preserve">            as shown on the Status of Construction (Exhibit N), leaving $500,000 or less in available funding for each.</t>
  </si>
  <si>
    <t xml:space="preserve"> *** The status of these projects are uncertain due to proposed rescission of funds and/or insufficient available resources.</t>
  </si>
  <si>
    <t>***USP North Central /Pekin,IL with Camp (1,216)</t>
  </si>
  <si>
    <t>***FCI Florida with Camp (1,408)</t>
  </si>
  <si>
    <t>***USP Bennettsville, SC with Camp (1,088)</t>
  </si>
  <si>
    <t xml:space="preserve">    and the FY 2014 budget proposes another rescission in the amount of $19.7.</t>
  </si>
  <si>
    <t>₁ The status of "Acquired Existing Institution for Higher Security FCI" project is now "Administrative USP Thomson".  In addition, the FY 2013 CR includes a  rescission of $45 million for this project</t>
  </si>
  <si>
    <t>(FY 2014 Request proposes a rescission to reduce this project by $5.4 million)</t>
  </si>
  <si>
    <t>(FY 2014 Request proposes a rescission to reduce this project by $3.8 million)</t>
  </si>
  <si>
    <t>(FY 2014 Request proposes a rescission to reduce this project by $848,000)</t>
  </si>
  <si>
    <t>(FY 2014 Request proposes a rescission to reduce this project by $ 127,000)</t>
  </si>
  <si>
    <t>(staffing, equipment purchase and install, etc.)  until the facility is ready to house inmates.  The funding activation date for the projects on this page can not be estimated due to uncertain funding status.</t>
  </si>
  <si>
    <t xml:space="preserve">*  The status and future activation dates of these projects are uncertain due to proposed rescission of funds and/or insufficient available resources. </t>
  </si>
  <si>
    <t>Administrative USP El Reno, OK (Western) (Minimum &amp; High 1,856 beds) *</t>
  </si>
  <si>
    <t>FCI Florida (Minimum &amp; Medium 1,408 beds) *</t>
  </si>
  <si>
    <t>USP Letcher County, KY (Minimum &amp; High 1,216 beds) *</t>
  </si>
  <si>
    <t>USP Bennettsville, SC (Minimum &amp; High 1,088 beds) *</t>
  </si>
  <si>
    <t>FCI Midwestern/Leavenworth, KS (Minimum &amp; Medium 1,408 beds) *</t>
  </si>
  <si>
    <t>USP North Central/Pekin, IL (Minimum &amp; High 1,216 beds) *</t>
  </si>
  <si>
    <t>USP South Central/Forrest City, AR (Minimum &amp; High 1,216 beds) *</t>
  </si>
  <si>
    <t xml:space="preserve">              reduces funding from the Administrative USP Thomson, IL" project.  Further, the rescission reduces four partially funded projects</t>
  </si>
  <si>
    <t xml:space="preserve">              as shown on the Status of Construction (Exhibit N), leaving $500,000 or less in available funding for each.</t>
  </si>
  <si>
    <t xml:space="preserve">(The FY 2014 budget proposes a rescission of $30 million from prior years' unobligated new construction balances.  The rescission reduces funding of $19.7 million from the  </t>
  </si>
  <si>
    <t>"Administrative USP Thomson" project.  Further, the rescission reduces four partially funded projects, leaving $500,000 or less in available funding for each.)</t>
  </si>
  <si>
    <t xml:space="preserve">(The FY 2014 budget proposes a rescission of $30 million from prior years' unobligated new construction balances.  The rescission reduces funding of $19.7 million from the </t>
  </si>
  <si>
    <t>(FY 2013 CR includes a rescission of $45 million for this project and the FY 2014 Request proposes a rescission to further reduce this project by $19.7 million.)</t>
  </si>
  <si>
    <t>FY 2013 Continuing Resolution</t>
  </si>
  <si>
    <t>Supplemental Appropriation</t>
  </si>
  <si>
    <t>Reprogramming/Transfers</t>
  </si>
  <si>
    <t xml:space="preserve">Carryover </t>
  </si>
  <si>
    <t>Recoveries/Refunds</t>
  </si>
  <si>
    <t>PL 112-175 section 101 © provided 0.612% across the board increase above the current rate for the 2013 CR funding level.  The adjustment reverses this increase.</t>
  </si>
  <si>
    <t>Subtotal, Technical Adjustments</t>
  </si>
  <si>
    <r>
      <t xml:space="preserve">2014 Pay Raise:
</t>
    </r>
    <r>
      <rPr>
        <sz val="9"/>
        <color theme="1"/>
        <rFont val="Arial"/>
        <family val="2"/>
      </rPr>
      <t>This request provides for a proposed 1 percent pay raise to be effective in January of 2014.  The amount requested, $ 119,000.00, represents the pay amounts for 3/4 of the fiscal year plus appropriate benefits ($50,000 for pay and $69,000 for benefits.)</t>
    </r>
  </si>
  <si>
    <t xml:space="preserve">2012 Balance Rescission </t>
  </si>
  <si>
    <t>Renovation of Administrative US Penitentiary Thomson, IL (2,100 beds)</t>
  </si>
  <si>
    <t>2012 - 2014 Total Change</t>
  </si>
  <si>
    <t>Note:  The FY 2013 CR and 2014 Technical and Base Adjustments include $10 million in the Modernization and Repair decision unit as Supplemental Appropriation for Hurricane Sandy Relief.</t>
  </si>
  <si>
    <r>
      <rPr>
        <u/>
        <sz val="9"/>
        <color theme="1"/>
        <rFont val="Arial"/>
        <family val="2"/>
      </rPr>
      <t>Restoration of Rescission</t>
    </r>
    <r>
      <rPr>
        <sz val="9"/>
        <color theme="1"/>
        <rFont val="Arial"/>
        <family val="2"/>
      </rPr>
      <t>:</t>
    </r>
  </si>
  <si>
    <t>Restoration of Rescission of new construction project's prior years' unobligated balances.</t>
  </si>
  <si>
    <r>
      <rPr>
        <u/>
        <sz val="9"/>
        <color theme="1"/>
        <rFont val="Arial"/>
        <family val="2"/>
      </rPr>
      <t>Supplemental Adjustment</t>
    </r>
    <r>
      <rPr>
        <sz val="9"/>
        <color theme="1"/>
        <rFont val="Arial"/>
        <family val="2"/>
      </rPr>
      <t>:</t>
    </r>
  </si>
  <si>
    <r>
      <rPr>
        <b/>
        <sz val="9"/>
        <color theme="1"/>
        <rFont val="Arial"/>
        <family val="2"/>
      </rPr>
      <t>Personnel Related Decreases</t>
    </r>
    <r>
      <rPr>
        <sz val="9"/>
        <color theme="1"/>
        <rFont val="Arial"/>
        <family val="2"/>
      </rPr>
      <t xml:space="preserve">
</t>
    </r>
  </si>
  <si>
    <t>2012 Appropriation Enacted w/o Balance Rescission</t>
  </si>
  <si>
    <t>Rescissions - The Consolidated and Further Continuing Appropriations Act, 2012 (P.L. 112-55) rescinded $45 million in unobligated balances from the Buildings and Facilities account.</t>
  </si>
  <si>
    <t>Transfers - $9,000,000 was transferred from the BOP's Salaries and Expenses appropriation to provide resources for the acquisition of the Administrative USP Thomson, IL facility.</t>
  </si>
  <si>
    <t xml:space="preserve">Carryover - Funds were carried over from FY 2011 from the Buildings and Facilities account.  The Bureau of Prisons brought forward $197,445,000 from funds provided in prior years </t>
  </si>
  <si>
    <t>Total, Appropriated Positions</t>
  </si>
  <si>
    <t>-</t>
  </si>
  <si>
    <t>GS-5</t>
  </si>
  <si>
    <t>GS-6</t>
  </si>
  <si>
    <t>GS-7</t>
  </si>
  <si>
    <t>GS-8</t>
  </si>
  <si>
    <t>GS-14</t>
  </si>
  <si>
    <t>GS-15</t>
  </si>
  <si>
    <t>Grades and Salary Ranges</t>
  </si>
  <si>
    <t xml:space="preserve">Supplemental Appropriation - The Disaster Relief Appropriations Act, 2013 included $10,000,000 for the Buildings and Facilities account for the repair of prisons </t>
  </si>
  <si>
    <t xml:space="preserve">  for the Buildings and Facilities account.</t>
  </si>
  <si>
    <t xml:space="preserve">  that were damaged by Hurricane Sandy.</t>
  </si>
  <si>
    <t>Non-recurral of Modernization and Repair funds which was provided by the Disaster Relief Appropriations Act, 2013 for the repair of prisons that were damaged by Hurricane Sandy.</t>
  </si>
  <si>
    <t>Total Program Offsets</t>
  </si>
  <si>
    <t>Corr. Off</t>
  </si>
  <si>
    <t>Location of Description by Program Activity</t>
  </si>
  <si>
    <t>Total Increases</t>
  </si>
  <si>
    <t>FY 2014 Program Increases/Offsets by Decision Unit</t>
  </si>
  <si>
    <t>Renovation of Administrative USP Thomson, IL</t>
  </si>
  <si>
    <t xml:space="preserve">NOTE:   The FY 2014 budget proposes a rescission to reduce funding from the "Administrative USP Thomson, IL" project as well as four other partially funded projects as shown </t>
  </si>
  <si>
    <t>Grades</t>
  </si>
  <si>
    <t>SES</t>
  </si>
  <si>
    <t>GS-10</t>
  </si>
  <si>
    <t>GS-9</t>
  </si>
  <si>
    <t>Total Positions and Annual Amount</t>
  </si>
  <si>
    <t>Lapse (-)</t>
  </si>
  <si>
    <t>Total FTEs and Personnel Compensation</t>
  </si>
  <si>
    <t>13.0 Benefits for former personnel</t>
  </si>
  <si>
    <t>25.1 Advisory and Assistance Services</t>
  </si>
  <si>
    <t>25.3 Other Goods and Services from Federal Sources</t>
  </si>
  <si>
    <t>25.5 Research and Development Contracts</t>
  </si>
  <si>
    <t>25.7 Operation and Maintenance of Equipment</t>
  </si>
  <si>
    <t>Total Program Change Requests</t>
  </si>
  <si>
    <t>NOTE:  The FY 2014 budget proposes a rescission of $30 million from prior years' unobligated new construction balances.  The rescission reduces funding from the "Administrative USP Thomson, IL" project.  Further, the rescission reduces four partially funded projects as shown on the Status of Construction (Exhibit N), leaving $500,000 or less in available funding for each.</t>
  </si>
  <si>
    <t>Renovate Administrative USP Thomson , IL</t>
  </si>
  <si>
    <t>Positions Associated with Construction Projects</t>
  </si>
  <si>
    <t>2013 Continuing 
Resolution and Supplementals*</t>
  </si>
  <si>
    <t>*The 2013 Continuing Resolution includes the 0.612% funding provided by the Continuing Appropriations Resolution, 2013 (P.L. 112-175, Section 101(c)); and the funding provided by the Disaster Relief Appropriation P.L. 113-2, for Hurricane Sandy Relief.</t>
  </si>
  <si>
    <r>
      <rPr>
        <u/>
        <sz val="9"/>
        <color theme="1"/>
        <rFont val="Arial"/>
        <family val="2"/>
      </rPr>
      <t>Positions Asssociated with Construction Projects</t>
    </r>
    <r>
      <rPr>
        <sz val="9"/>
        <color theme="1"/>
        <rFont val="Arial"/>
        <family val="2"/>
      </rPr>
      <t>:
Positions Associated with Construction Projects (FCI Hazelton-9; FCI Mendota-9; USP Yazoo City-9; and Secure Female FCI Aliceville-9)</t>
    </r>
  </si>
  <si>
    <t>TBD</t>
  </si>
  <si>
    <t>Construction is approximately 99.9% complete.</t>
  </si>
  <si>
    <t>Construction is approximately 94% complete.</t>
  </si>
  <si>
    <t>Unobligated Balance, Start-of-Year</t>
  </si>
  <si>
    <t>Transfers/Reprogramming</t>
  </si>
  <si>
    <t>Unobligated End-of-Year, Available</t>
  </si>
  <si>
    <t>Unobligated End-of-Year, Expiring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</si>
</sst>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6" formatCode="_(* #,##0_);_(* \(#,##0\);_(* &quot;-&quot;??_);_(@_)"/>
    <numFmt numFmtId="167" formatCode="&quot;$&quot;#,##0.00"/>
    <numFmt numFmtId="168" formatCode="mm/dd/yy;@"/>
    <numFmt numFmtId="169" formatCode="m/yyyy"/>
    <numFmt numFmtId="170" formatCode="#,##0.0"/>
    <numFmt numFmtId="171" formatCode="_(&quot;$&quot;* #,##0_);_(&quot;$&quot;* \(#,##0\);_(&quot;$&quot;* &quot;-&quot;??_);_(@_)"/>
  </numFmts>
  <fonts count="58" x14ac:knownFonts="1">
    <font>
      <sz val="12"/>
      <name val="Arial"/>
    </font>
    <font>
      <sz val="11"/>
      <color theme="1"/>
      <name val="Calibri"/>
      <family val="2"/>
      <scheme val="minor"/>
    </font>
    <font>
      <sz val="11"/>
      <color theme="1"/>
      <name val="Calibri"/>
      <family val="2"/>
      <scheme val="minor"/>
    </font>
    <font>
      <sz val="12"/>
      <name val="Times New Roman"/>
      <family val="1"/>
    </font>
    <font>
      <sz val="10"/>
      <name val="Times New Roman"/>
      <family val="1"/>
    </font>
    <font>
      <u/>
      <sz val="12"/>
      <name val="Times New Roman"/>
      <family val="1"/>
    </font>
    <font>
      <b/>
      <sz val="12"/>
      <name val="Arial"/>
      <family val="2"/>
    </font>
    <font>
      <sz val="12"/>
      <name val="Arial"/>
      <family val="2"/>
    </font>
    <font>
      <sz val="10"/>
      <name val="Arial"/>
      <family val="2"/>
    </font>
    <font>
      <sz val="14"/>
      <name val="Arial"/>
      <family val="2"/>
    </font>
    <font>
      <sz val="18"/>
      <name val="Times New Roman"/>
      <family val="1"/>
    </font>
    <font>
      <sz val="16"/>
      <name val="Arial"/>
      <family val="2"/>
    </font>
    <font>
      <b/>
      <u/>
      <sz val="14"/>
      <name val="Arial"/>
      <family val="2"/>
    </font>
    <font>
      <sz val="11"/>
      <name val="Arial"/>
      <family val="2"/>
    </font>
    <font>
      <sz val="8"/>
      <name val="Arial"/>
      <family val="2"/>
    </font>
    <font>
      <sz val="10"/>
      <color indexed="9"/>
      <name val="Times New Roman"/>
      <family val="1"/>
    </font>
    <font>
      <u/>
      <sz val="18"/>
      <name val="Times New Roman"/>
      <family val="1"/>
    </font>
    <font>
      <sz val="18"/>
      <name val="Arial"/>
      <family val="2"/>
    </font>
    <font>
      <b/>
      <sz val="14"/>
      <name val="Times New Roman"/>
      <family val="1"/>
    </font>
    <font>
      <sz val="14"/>
      <name val="Times New Roman"/>
      <family val="1"/>
    </font>
    <font>
      <sz val="14"/>
      <color indexed="9"/>
      <name val="Times New Roman"/>
      <family val="1"/>
    </font>
    <font>
      <b/>
      <u/>
      <sz val="14"/>
      <name val="Times New Roman"/>
      <family val="1"/>
    </font>
    <font>
      <b/>
      <sz val="14"/>
      <name val="Arial"/>
      <family val="2"/>
    </font>
    <font>
      <u/>
      <sz val="14"/>
      <name val="Arial"/>
      <family val="2"/>
    </font>
    <font>
      <b/>
      <sz val="18"/>
      <name val="Arial"/>
      <family val="2"/>
    </font>
    <font>
      <b/>
      <u/>
      <sz val="18"/>
      <name val="Arial"/>
      <family val="2"/>
    </font>
    <font>
      <sz val="14"/>
      <name val="Calibri"/>
      <family val="2"/>
    </font>
    <font>
      <b/>
      <sz val="16"/>
      <name val="Arial"/>
      <family val="2"/>
    </font>
    <font>
      <b/>
      <sz val="16"/>
      <name val="Times New Roman"/>
      <family val="1"/>
    </font>
    <font>
      <b/>
      <u/>
      <sz val="16"/>
      <name val="Arial"/>
      <family val="2"/>
    </font>
    <font>
      <u/>
      <sz val="16"/>
      <name val="Times New Roman"/>
      <family val="1"/>
    </font>
    <font>
      <sz val="16"/>
      <name val="Times New Roman"/>
      <family val="1"/>
    </font>
    <font>
      <sz val="10"/>
      <color theme="0" tint="-4.9989318521683403E-2"/>
      <name val="Arial"/>
      <family val="2"/>
    </font>
    <font>
      <sz val="11"/>
      <color theme="1"/>
      <name val="Arial"/>
      <family val="2"/>
    </font>
    <font>
      <sz val="11"/>
      <color theme="0"/>
      <name val="Arial"/>
      <family val="2"/>
    </font>
    <font>
      <b/>
      <vertAlign val="superscript"/>
      <sz val="11"/>
      <color theme="1"/>
      <name val="Arial"/>
      <family val="2"/>
    </font>
    <font>
      <b/>
      <sz val="11"/>
      <name val="Arial"/>
      <family val="2"/>
    </font>
    <font>
      <b/>
      <sz val="11"/>
      <color theme="1"/>
      <name val="Arial"/>
      <family val="2"/>
    </font>
    <font>
      <u/>
      <sz val="11"/>
      <color theme="1"/>
      <name val="Arial"/>
      <family val="2"/>
    </font>
    <font>
      <sz val="10"/>
      <color theme="1"/>
      <name val="Arial"/>
      <family val="2"/>
    </font>
    <font>
      <sz val="12"/>
      <color theme="1"/>
      <name val="Arial"/>
      <family val="2"/>
    </font>
    <font>
      <b/>
      <u/>
      <sz val="11"/>
      <color theme="0"/>
      <name val="Arial"/>
      <family val="2"/>
    </font>
    <font>
      <b/>
      <sz val="14"/>
      <color theme="1"/>
      <name val="Arial"/>
      <family val="2"/>
    </font>
    <font>
      <sz val="9"/>
      <color rgb="FF1F497D"/>
      <name val="Arial"/>
      <family val="2"/>
    </font>
    <font>
      <sz val="9"/>
      <color theme="1"/>
      <name val="Arial"/>
      <family val="2"/>
    </font>
    <font>
      <b/>
      <sz val="11"/>
      <color theme="0"/>
      <name val="Arial"/>
      <family val="2"/>
    </font>
    <font>
      <b/>
      <u/>
      <sz val="11"/>
      <color theme="1"/>
      <name val="Arial"/>
      <family val="2"/>
    </font>
    <font>
      <b/>
      <sz val="10"/>
      <color theme="1"/>
      <name val="Arial"/>
      <family val="2"/>
    </font>
    <font>
      <i/>
      <sz val="11"/>
      <color theme="1"/>
      <name val="Arial"/>
      <family val="2"/>
    </font>
    <font>
      <b/>
      <sz val="12"/>
      <color theme="1"/>
      <name val="Arial"/>
      <family val="2"/>
    </font>
    <font>
      <sz val="9"/>
      <color theme="0"/>
      <name val="Arial"/>
      <family val="2"/>
    </font>
    <font>
      <sz val="8"/>
      <color theme="1"/>
      <name val="Arial"/>
      <family val="2"/>
    </font>
    <font>
      <b/>
      <sz val="9"/>
      <color theme="1"/>
      <name val="Arial"/>
      <family val="2"/>
    </font>
    <font>
      <u/>
      <sz val="9"/>
      <color theme="1"/>
      <name val="Arial"/>
      <family val="2"/>
    </font>
    <font>
      <sz val="14"/>
      <color theme="1"/>
      <name val="Times New Roman"/>
      <family val="1"/>
    </font>
    <font>
      <sz val="14"/>
      <color theme="0"/>
      <name val="Arial"/>
      <family val="2"/>
    </font>
    <font>
      <sz val="10"/>
      <name val="Cambria"/>
      <family val="1"/>
      <scheme val="major"/>
    </font>
    <font>
      <sz val="10"/>
      <color theme="0"/>
      <name val="Cambria"/>
      <family val="1"/>
      <scheme val="major"/>
    </font>
  </fonts>
  <fills count="2">
    <fill>
      <patternFill patternType="none"/>
    </fill>
    <fill>
      <patternFill patternType="gray125"/>
    </fill>
  </fills>
  <borders count="123">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right/>
      <top/>
      <bottom style="thin">
        <color auto="1"/>
      </bottom>
      <diagonal/>
    </border>
    <border>
      <left/>
      <right/>
      <top style="thin">
        <color indexed="8"/>
      </top>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auto="1"/>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auto="1"/>
      </left>
      <right/>
      <top/>
      <bottom style="medium">
        <color auto="1"/>
      </bottom>
      <diagonal/>
    </border>
    <border>
      <left style="thin">
        <color auto="1"/>
      </left>
      <right style="thin">
        <color auto="1"/>
      </right>
      <top/>
      <bottom/>
      <diagonal/>
    </border>
    <border>
      <left style="medium">
        <color auto="1"/>
      </left>
      <right/>
      <top/>
      <bottom/>
      <diagonal/>
    </border>
    <border>
      <left style="medium">
        <color auto="1"/>
      </left>
      <right style="medium">
        <color auto="1"/>
      </right>
      <top/>
      <bottom/>
      <diagonal/>
    </border>
    <border>
      <left/>
      <right style="medium">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medium">
        <color auto="1"/>
      </left>
      <right/>
      <top style="dashed">
        <color theme="0" tint="-0.14996795556505021"/>
      </top>
      <bottom style="thin">
        <color auto="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thin">
        <color auto="1"/>
      </left>
      <right style="medium">
        <color auto="1"/>
      </right>
      <top/>
      <bottom style="dashed">
        <color theme="0" tint="-0.14996795556505021"/>
      </bottom>
      <diagonal/>
    </border>
    <border>
      <left style="medium">
        <color auto="1"/>
      </left>
      <right style="thin">
        <color auto="1"/>
      </right>
      <top/>
      <bottom style="dashed">
        <color theme="0" tint="-0.14996795556505021"/>
      </bottom>
      <diagonal/>
    </border>
    <border>
      <left style="medium">
        <color auto="1"/>
      </left>
      <right style="medium">
        <color auto="1"/>
      </right>
      <top style="hair">
        <color theme="0" tint="-0.34998626667073579"/>
      </top>
      <bottom style="dashed">
        <color theme="0" tint="-0.14996795556505021"/>
      </bottom>
      <diagonal/>
    </border>
    <border>
      <left style="thin">
        <color auto="1"/>
      </left>
      <right style="medium">
        <color auto="1"/>
      </right>
      <top style="dashed">
        <color theme="0" tint="-0.14996795556505021"/>
      </top>
      <bottom style="thin">
        <color auto="1"/>
      </bottom>
      <diagonal/>
    </border>
    <border>
      <left style="medium">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right style="medium">
        <color auto="1"/>
      </right>
      <top style="dashed">
        <color theme="0" tint="-0.14996795556505021"/>
      </top>
      <bottom/>
      <diagonal/>
    </border>
    <border>
      <left style="thin">
        <color auto="1"/>
      </left>
      <right style="thin">
        <color auto="1"/>
      </right>
      <top style="dashed">
        <color theme="0" tint="-0.14996795556505021"/>
      </top>
      <bottom/>
      <diagonal/>
    </border>
    <border>
      <left style="medium">
        <color auto="1"/>
      </left>
      <right/>
      <top style="dashed">
        <color theme="0" tint="-0.14996795556505021"/>
      </top>
      <bottom/>
      <diagonal/>
    </border>
    <border>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medium">
        <color auto="1"/>
      </top>
      <bottom style="dashed">
        <color theme="0" tint="-0.1499679555650502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dashed">
        <color theme="0" tint="-0.14996795556505021"/>
      </top>
      <bottom/>
      <diagonal/>
    </border>
    <border>
      <left style="medium">
        <color auto="1"/>
      </left>
      <right style="thin">
        <color auto="1"/>
      </right>
      <top style="dashed">
        <color theme="0" tint="-0.14996795556505021"/>
      </top>
      <bottom/>
      <diagonal/>
    </border>
    <border>
      <left style="thin">
        <color auto="1"/>
      </left>
      <right style="medium">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medium">
        <color auto="1"/>
      </left>
      <right style="thin">
        <color auto="1"/>
      </right>
      <top style="thin">
        <color auto="1"/>
      </top>
      <bottom style="dashed">
        <color theme="0" tint="-0.1499679555650502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dashed">
        <color theme="0" tint="-0.1499679555650502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dashed">
        <color theme="0" tint="-0.14996795556505021"/>
      </bottom>
      <diagonal/>
    </border>
    <border>
      <left style="thin">
        <color auto="1"/>
      </left>
      <right style="medium">
        <color auto="1"/>
      </right>
      <top/>
      <bottom/>
      <diagonal/>
    </border>
    <border>
      <left style="medium">
        <color auto="1"/>
      </left>
      <right/>
      <top style="thin">
        <color auto="1"/>
      </top>
      <bottom style="medium">
        <color auto="1"/>
      </bottom>
      <diagonal/>
    </border>
    <border>
      <left/>
      <right style="thin">
        <color auto="1"/>
      </right>
      <top style="dashed">
        <color theme="0" tint="-0.14996795556505021"/>
      </top>
      <bottom style="thin">
        <color auto="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dashed">
        <color theme="0" tint="-0.1499679555650502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dashed">
        <color theme="0" tint="-0.14996795556505021"/>
      </top>
      <bottom style="medium">
        <color auto="1"/>
      </bottom>
      <diagonal/>
    </border>
    <border>
      <left style="thin">
        <color auto="1"/>
      </left>
      <right style="thin">
        <color auto="1"/>
      </right>
      <top style="dashed">
        <color theme="0" tint="-0.14996795556505021"/>
      </top>
      <bottom style="medium">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right/>
      <top style="medium">
        <color auto="1"/>
      </top>
      <bottom style="dashed">
        <color theme="0" tint="-0.14996795556505021"/>
      </bottom>
      <diagonal/>
    </border>
    <border>
      <left/>
      <right/>
      <top style="dashed">
        <color theme="0" tint="-0.14996795556505021"/>
      </top>
      <bottom/>
      <diagonal/>
    </border>
    <border>
      <left/>
      <right style="thin">
        <color auto="1"/>
      </right>
      <top style="dashed">
        <color theme="0" tint="-0.14996795556505021"/>
      </top>
      <bottom/>
      <diagonal/>
    </border>
    <border>
      <left/>
      <right/>
      <top/>
      <bottom style="dashed">
        <color theme="0" tint="-0.14996795556505021"/>
      </bottom>
      <diagonal/>
    </border>
    <border>
      <left/>
      <right style="thin">
        <color auto="1"/>
      </right>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medium">
        <color auto="1"/>
      </left>
      <right/>
      <top style="dashed">
        <color theme="0" tint="-0.14996795556505021"/>
      </top>
      <bottom style="medium">
        <color auto="1"/>
      </bottom>
      <diagonal/>
    </border>
    <border>
      <left/>
      <right/>
      <top style="thin">
        <color auto="1"/>
      </top>
      <bottom style="medium">
        <color auto="1"/>
      </bottom>
      <diagonal/>
    </border>
    <border>
      <left/>
      <right style="thin">
        <color auto="1"/>
      </right>
      <top/>
      <bottom/>
      <diagonal/>
    </border>
    <border>
      <left/>
      <right style="thin">
        <color auto="1"/>
      </right>
      <top style="medium">
        <color auto="1"/>
      </top>
      <bottom style="dashed">
        <color theme="0" tint="-0.14996795556505021"/>
      </bottom>
      <diagonal/>
    </border>
    <border>
      <left/>
      <right/>
      <top style="medium">
        <color auto="1"/>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ashed">
        <color theme="0" tint="-0.1499679555650502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indexed="64"/>
      </bottom>
      <diagonal/>
    </border>
    <border>
      <left style="thin">
        <color auto="1"/>
      </left>
      <right/>
      <top/>
      <bottom/>
      <diagonal/>
    </border>
  </borders>
  <cellStyleXfs count="32">
    <xf numFmtId="0" fontId="0" fillId="0" borderId="0"/>
    <xf numFmtId="0" fontId="8" fillId="0" borderId="0"/>
    <xf numFmtId="0" fontId="7" fillId="0" borderId="0"/>
    <xf numFmtId="0" fontId="2" fillId="0" borderId="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7"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561">
    <xf numFmtId="0" fontId="0" fillId="0" borderId="0" xfId="0"/>
    <xf numFmtId="0" fontId="0" fillId="0" borderId="0" xfId="0" applyNumberFormat="1" applyFont="1" applyAlignment="1"/>
    <xf numFmtId="0" fontId="0" fillId="0" borderId="0" xfId="0" applyNumberFormat="1"/>
    <xf numFmtId="0" fontId="4" fillId="0" borderId="0" xfId="0" applyFont="1"/>
    <xf numFmtId="165" fontId="15" fillId="0" borderId="0" xfId="0" applyNumberFormat="1" applyFont="1"/>
    <xf numFmtId="3" fontId="19" fillId="0" borderId="0" xfId="0" applyNumberFormat="1" applyFont="1" applyAlignment="1"/>
    <xf numFmtId="3" fontId="19" fillId="0" borderId="0" xfId="0" applyNumberFormat="1" applyFont="1" applyBorder="1" applyAlignment="1"/>
    <xf numFmtId="3" fontId="19" fillId="0" borderId="3" xfId="0" applyNumberFormat="1" applyFont="1" applyBorder="1" applyAlignment="1"/>
    <xf numFmtId="0" fontId="19" fillId="0" borderId="0" xfId="0" applyNumberFormat="1" applyFont="1" applyAlignment="1"/>
    <xf numFmtId="165" fontId="20" fillId="0" borderId="0" xfId="0" applyNumberFormat="1" applyFont="1"/>
    <xf numFmtId="0" fontId="21" fillId="0" borderId="0" xfId="0" applyNumberFormat="1" applyFont="1" applyAlignment="1"/>
    <xf numFmtId="0" fontId="21" fillId="0" borderId="0" xfId="0" applyNumberFormat="1" applyFont="1" applyAlignment="1">
      <alignment horizontal="right"/>
    </xf>
    <xf numFmtId="0" fontId="21" fillId="0" borderId="0" xfId="0" applyNumberFormat="1" applyFont="1" applyAlignment="1" applyProtection="1">
      <alignment horizontal="right"/>
    </xf>
    <xf numFmtId="0" fontId="19" fillId="0" borderId="0" xfId="0" applyNumberFormat="1" applyFont="1" applyBorder="1" applyAlignment="1"/>
    <xf numFmtId="0" fontId="19" fillId="0" borderId="3" xfId="0" applyNumberFormat="1" applyFont="1" applyBorder="1" applyAlignment="1"/>
    <xf numFmtId="0" fontId="9" fillId="0" borderId="0" xfId="0" applyNumberFormat="1" applyFont="1" applyAlignment="1">
      <alignment horizontal="centerContinuous" readingOrder="1"/>
    </xf>
    <xf numFmtId="0" fontId="22" fillId="0" borderId="0" xfId="0" applyNumberFormat="1" applyFont="1" applyAlignment="1">
      <alignment horizontal="centerContinuous" readingOrder="1"/>
    </xf>
    <xf numFmtId="0" fontId="23" fillId="0" borderId="0" xfId="0" applyNumberFormat="1" applyFont="1" applyAlignment="1">
      <alignment horizontal="centerContinuous" readingOrder="1"/>
    </xf>
    <xf numFmtId="0" fontId="19" fillId="0" borderId="0" xfId="0" applyNumberFormat="1" applyFont="1" applyAlignment="1">
      <alignment horizontal="left" readingOrder="1"/>
    </xf>
    <xf numFmtId="0" fontId="19" fillId="0" borderId="8" xfId="0" applyNumberFormat="1" applyFont="1" applyBorder="1" applyAlignment="1"/>
    <xf numFmtId="3" fontId="19" fillId="0" borderId="0" xfId="0" applyNumberFormat="1" applyFont="1" applyFill="1" applyBorder="1" applyAlignment="1"/>
    <xf numFmtId="0" fontId="17" fillId="0" borderId="0" xfId="0" applyNumberFormat="1" applyFont="1" applyAlignment="1"/>
    <xf numFmtId="0" fontId="17" fillId="0" borderId="0" xfId="0" applyNumberFormat="1" applyFont="1" applyAlignment="1">
      <alignment horizontal="center"/>
    </xf>
    <xf numFmtId="0" fontId="10" fillId="0" borderId="0" xfId="0" applyNumberFormat="1" applyFont="1" applyAlignment="1">
      <alignment horizontal="center"/>
    </xf>
    <xf numFmtId="0" fontId="24" fillId="0" borderId="0" xfId="0" applyNumberFormat="1" applyFont="1" applyAlignment="1">
      <alignment horizontal="center"/>
    </xf>
    <xf numFmtId="0" fontId="24" fillId="0" borderId="0" xfId="0" applyNumberFormat="1" applyFont="1" applyAlignment="1">
      <alignment horizontal="right"/>
    </xf>
    <xf numFmtId="0" fontId="16" fillId="0" borderId="0" xfId="0" applyNumberFormat="1" applyFont="1" applyAlignment="1">
      <alignment horizontal="right"/>
    </xf>
    <xf numFmtId="0" fontId="16" fillId="0" borderId="0" xfId="0" applyNumberFormat="1" applyFont="1" applyAlignment="1">
      <alignment horizontal="center"/>
    </xf>
    <xf numFmtId="0" fontId="12" fillId="0" borderId="0" xfId="0" applyNumberFormat="1" applyFont="1" applyAlignment="1"/>
    <xf numFmtId="0" fontId="23" fillId="0" borderId="0" xfId="0" applyNumberFormat="1" applyFont="1" applyAlignment="1"/>
    <xf numFmtId="0" fontId="9" fillId="0" borderId="0" xfId="0" applyNumberFormat="1" applyFont="1" applyAlignment="1"/>
    <xf numFmtId="0" fontId="19" fillId="0" borderId="0" xfId="0" applyNumberFormat="1" applyFont="1" applyAlignment="1">
      <alignment horizontal="center"/>
    </xf>
    <xf numFmtId="0" fontId="9" fillId="0" borderId="0" xfId="0" applyNumberFormat="1" applyFont="1" applyAlignment="1">
      <alignment horizontal="center"/>
    </xf>
    <xf numFmtId="0" fontId="7" fillId="0" borderId="0" xfId="0" applyNumberFormat="1" applyFont="1" applyAlignment="1"/>
    <xf numFmtId="0" fontId="9" fillId="0" borderId="0" xfId="0" applyNumberFormat="1" applyFont="1" applyAlignment="1">
      <alignment horizontal="centerContinuous"/>
    </xf>
    <xf numFmtId="0" fontId="9" fillId="0" borderId="0" xfId="0" applyNumberFormat="1" applyFont="1" applyAlignment="1">
      <alignment horizontal="right"/>
    </xf>
    <xf numFmtId="0" fontId="23" fillId="0" borderId="0" xfId="0" applyNumberFormat="1" applyFont="1" applyAlignment="1">
      <alignment horizontal="center"/>
    </xf>
    <xf numFmtId="168" fontId="23" fillId="0" borderId="0" xfId="0" applyNumberFormat="1" applyFont="1" applyAlignment="1">
      <alignment horizontal="center"/>
    </xf>
    <xf numFmtId="0" fontId="9" fillId="0" borderId="0" xfId="0" applyNumberFormat="1" applyFont="1" applyFill="1" applyAlignment="1">
      <alignment horizontal="center"/>
    </xf>
    <xf numFmtId="0" fontId="7" fillId="0" borderId="9" xfId="0" applyNumberFormat="1" applyFont="1" applyBorder="1" applyAlignment="1"/>
    <xf numFmtId="0" fontId="3" fillId="0" borderId="0" xfId="0" applyNumberFormat="1" applyFont="1" applyAlignment="1"/>
    <xf numFmtId="0" fontId="3" fillId="0" borderId="9" xfId="0" applyNumberFormat="1" applyFont="1" applyBorder="1" applyAlignment="1"/>
    <xf numFmtId="5" fontId="9" fillId="0" borderId="0" xfId="0" applyNumberFormat="1" applyFont="1" applyAlignment="1">
      <alignment horizontal="center"/>
    </xf>
    <xf numFmtId="3" fontId="9" fillId="0" borderId="0" xfId="0" applyNumberFormat="1" applyFont="1" applyAlignment="1"/>
    <xf numFmtId="164" fontId="9" fillId="0" borderId="0" xfId="0" applyNumberFormat="1" applyFont="1" applyAlignment="1">
      <alignment horizontal="center" vertical="center"/>
    </xf>
    <xf numFmtId="3" fontId="9" fillId="0" borderId="0" xfId="0" applyNumberFormat="1" applyFont="1" applyAlignment="1">
      <alignment horizontal="centerContinuous" vertical="center"/>
    </xf>
    <xf numFmtId="164" fontId="9" fillId="0" borderId="0" xfId="0" applyNumberFormat="1" applyFont="1" applyAlignment="1">
      <alignment horizontal="centerContinuous" vertical="center"/>
    </xf>
    <xf numFmtId="14" fontId="9" fillId="0" borderId="0" xfId="0" applyNumberFormat="1" applyFont="1" applyAlignment="1">
      <alignment horizontal="right"/>
    </xf>
    <xf numFmtId="169" fontId="9" fillId="0" borderId="0" xfId="0" applyNumberFormat="1" applyFont="1" applyAlignment="1"/>
    <xf numFmtId="164" fontId="9" fillId="0" borderId="0" xfId="0" applyNumberFormat="1" applyFont="1" applyAlignment="1"/>
    <xf numFmtId="37" fontId="9" fillId="0" borderId="0" xfId="0" applyNumberFormat="1" applyFont="1" applyAlignment="1">
      <alignment horizontal="right"/>
    </xf>
    <xf numFmtId="0" fontId="9" fillId="0" borderId="0" xfId="0" applyNumberFormat="1" applyFont="1" applyAlignment="1">
      <alignment horizontal="centerContinuous" vertical="center"/>
    </xf>
    <xf numFmtId="3" fontId="9" fillId="0" borderId="0" xfId="0" applyNumberFormat="1" applyFont="1" applyAlignment="1">
      <alignment horizontal="right"/>
    </xf>
    <xf numFmtId="3" fontId="9" fillId="0" borderId="0" xfId="0" applyNumberFormat="1" applyFont="1" applyAlignment="1">
      <alignment horizontal="center" vertical="center"/>
    </xf>
    <xf numFmtId="0" fontId="22" fillId="0" borderId="0" xfId="0" applyNumberFormat="1" applyFont="1" applyAlignment="1"/>
    <xf numFmtId="3" fontId="9" fillId="0" borderId="0" xfId="0" applyNumberFormat="1" applyFont="1" applyAlignment="1">
      <alignment horizontal="right" wrapText="1"/>
    </xf>
    <xf numFmtId="37" fontId="9" fillId="0" borderId="0" xfId="0" applyNumberFormat="1" applyFont="1" applyAlignment="1">
      <alignment horizontal="right" wrapText="1"/>
    </xf>
    <xf numFmtId="37" fontId="9" fillId="0" borderId="0" xfId="0" applyNumberFormat="1" applyFont="1" applyAlignment="1"/>
    <xf numFmtId="0" fontId="9" fillId="0" borderId="0" xfId="0" applyNumberFormat="1" applyFont="1" applyBorder="1" applyAlignment="1"/>
    <xf numFmtId="15" fontId="9" fillId="0" borderId="0" xfId="0" applyNumberFormat="1" applyFont="1" applyAlignment="1"/>
    <xf numFmtId="0" fontId="7" fillId="0" borderId="0" xfId="0" applyNumberFormat="1" applyFont="1" applyAlignment="1">
      <alignment horizontal="center"/>
    </xf>
    <xf numFmtId="0" fontId="3" fillId="0" borderId="0" xfId="0" applyNumberFormat="1" applyFont="1" applyAlignment="1">
      <alignment horizontal="center"/>
    </xf>
    <xf numFmtId="0" fontId="7" fillId="0" borderId="0" xfId="0" applyNumberFormat="1" applyFont="1" applyAlignment="1">
      <alignment horizontal="centerContinuous"/>
    </xf>
    <xf numFmtId="0" fontId="5" fillId="0" borderId="0" xfId="0" applyNumberFormat="1" applyFont="1" applyAlignment="1">
      <alignment horizontal="right"/>
    </xf>
    <xf numFmtId="0" fontId="5" fillId="0" borderId="0" xfId="0" applyNumberFormat="1" applyFont="1" applyAlignment="1">
      <alignment horizontal="center"/>
    </xf>
    <xf numFmtId="0" fontId="7" fillId="0" borderId="0" xfId="0" applyNumberFormat="1" applyFont="1" applyBorder="1" applyAlignment="1"/>
    <xf numFmtId="0" fontId="9" fillId="0" borderId="10" xfId="0" applyNumberFormat="1" applyFont="1" applyBorder="1" applyAlignment="1">
      <alignment horizontal="centerContinuous"/>
    </xf>
    <xf numFmtId="0" fontId="9" fillId="0" borderId="10" xfId="0" applyNumberFormat="1" applyFont="1" applyFill="1" applyBorder="1" applyAlignment="1">
      <alignment horizontal="center"/>
    </xf>
    <xf numFmtId="0" fontId="9" fillId="0" borderId="0" xfId="0" applyNumberFormat="1" applyFont="1" applyBorder="1" applyAlignment="1">
      <alignment horizontal="centerContinuous"/>
    </xf>
    <xf numFmtId="0" fontId="9" fillId="0" borderId="0" xfId="0" applyNumberFormat="1" applyFont="1" applyFill="1" applyBorder="1" applyAlignment="1">
      <alignment horizontal="center"/>
    </xf>
    <xf numFmtId="37" fontId="9" fillId="0" borderId="0" xfId="0" applyNumberFormat="1" applyFont="1" applyAlignment="1">
      <alignment horizontal="center" vertical="center"/>
    </xf>
    <xf numFmtId="5" fontId="9" fillId="0" borderId="0" xfId="0" applyNumberFormat="1" applyFont="1" applyAlignment="1"/>
    <xf numFmtId="167" fontId="9" fillId="0" borderId="0" xfId="0" applyNumberFormat="1" applyFont="1" applyAlignment="1"/>
    <xf numFmtId="0" fontId="9" fillId="0" borderId="0" xfId="0" applyNumberFormat="1" applyFont="1" applyAlignment="1">
      <alignment horizontal="left"/>
    </xf>
    <xf numFmtId="3" fontId="24" fillId="0" borderId="0" xfId="0" applyNumberFormat="1" applyFont="1" applyAlignment="1"/>
    <xf numFmtId="0" fontId="25" fillId="0" borderId="0" xfId="0" applyNumberFormat="1" applyFont="1" applyAlignment="1"/>
    <xf numFmtId="0" fontId="24" fillId="0" borderId="0" xfId="0" applyNumberFormat="1" applyFont="1" applyAlignment="1" applyProtection="1">
      <alignment horizontal="left" vertical="center" indent="2"/>
      <protection locked="0"/>
    </xf>
    <xf numFmtId="0" fontId="23" fillId="0" borderId="0" xfId="0" applyNumberFormat="1" applyFont="1" applyBorder="1" applyAlignment="1"/>
    <xf numFmtId="0" fontId="3" fillId="0" borderId="0" xfId="0" applyNumberFormat="1" applyFont="1" applyBorder="1" applyAlignment="1"/>
    <xf numFmtId="37" fontId="9" fillId="0" borderId="7" xfId="0" applyNumberFormat="1" applyFont="1" applyBorder="1" applyAlignment="1"/>
    <xf numFmtId="0" fontId="0" fillId="0" borderId="0" xfId="0"/>
    <xf numFmtId="3" fontId="19" fillId="0" borderId="7" xfId="0" applyNumberFormat="1" applyFont="1" applyBorder="1" applyAlignment="1"/>
    <xf numFmtId="0" fontId="0" fillId="0" borderId="0" xfId="0"/>
    <xf numFmtId="0" fontId="0" fillId="0" borderId="0" xfId="0"/>
    <xf numFmtId="3" fontId="19" fillId="0" borderId="0" xfId="0" applyNumberFormat="1" applyFont="1"/>
    <xf numFmtId="0" fontId="0" fillId="0" borderId="0" xfId="0"/>
    <xf numFmtId="0" fontId="6" fillId="0" borderId="0" xfId="0" applyNumberFormat="1" applyFont="1" applyAlignment="1">
      <alignment horizontal="centerContinuous" vertical="center"/>
    </xf>
    <xf numFmtId="0" fontId="27" fillId="0" borderId="0" xfId="0" applyNumberFormat="1" applyFont="1" applyAlignment="1"/>
    <xf numFmtId="37" fontId="27" fillId="0" borderId="0" xfId="0" applyNumberFormat="1" applyFont="1" applyAlignment="1"/>
    <xf numFmtId="3" fontId="28" fillId="0" borderId="0" xfId="0" applyNumberFormat="1" applyFont="1" applyAlignment="1"/>
    <xf numFmtId="37" fontId="27" fillId="0" borderId="0" xfId="0" applyNumberFormat="1" applyFont="1" applyAlignment="1">
      <alignment horizontal="center" vertical="center"/>
    </xf>
    <xf numFmtId="3" fontId="27" fillId="0" borderId="0" xfId="0" applyNumberFormat="1" applyFont="1" applyAlignment="1"/>
    <xf numFmtId="3" fontId="27" fillId="0" borderId="0" xfId="0" applyNumberFormat="1" applyFont="1" applyAlignment="1">
      <alignment horizontal="right"/>
    </xf>
    <xf numFmtId="3" fontId="27" fillId="0" borderId="0" xfId="0" applyNumberFormat="1" applyFont="1" applyAlignment="1">
      <alignment horizontal="center" vertical="center"/>
    </xf>
    <xf numFmtId="0" fontId="28" fillId="0" borderId="0" xfId="0" applyNumberFormat="1" applyFont="1" applyAlignment="1"/>
    <xf numFmtId="0" fontId="0" fillId="0" borderId="0" xfId="0"/>
    <xf numFmtId="0" fontId="24" fillId="0" borderId="0" xfId="0" applyNumberFormat="1" applyFont="1" applyAlignment="1">
      <alignment horizontal="center"/>
    </xf>
    <xf numFmtId="0" fontId="7" fillId="0" borderId="0" xfId="0" applyNumberFormat="1" applyFont="1" applyAlignment="1">
      <alignment horizontal="center"/>
    </xf>
    <xf numFmtId="0" fontId="17" fillId="0" borderId="0" xfId="0" applyNumberFormat="1" applyFont="1" applyAlignment="1">
      <alignment horizontal="center"/>
    </xf>
    <xf numFmtId="0" fontId="0" fillId="0" borderId="0" xfId="0"/>
    <xf numFmtId="0" fontId="27" fillId="0" borderId="0" xfId="0" applyNumberFormat="1" applyFont="1" applyAlignment="1">
      <alignment horizontal="center"/>
    </xf>
    <xf numFmtId="0" fontId="11" fillId="0" borderId="0" xfId="0" applyFont="1"/>
    <xf numFmtId="0" fontId="11" fillId="0" borderId="0" xfId="0" applyNumberFormat="1" applyFont="1" applyAlignment="1">
      <alignment horizontal="centerContinuous"/>
    </xf>
    <xf numFmtId="0" fontId="11" fillId="0" borderId="0" xfId="0" applyNumberFormat="1" applyFont="1" applyAlignment="1">
      <alignment horizontal="center"/>
    </xf>
    <xf numFmtId="0" fontId="30" fillId="0" borderId="0" xfId="0" applyNumberFormat="1" applyFont="1" applyAlignment="1">
      <alignment horizontal="right"/>
    </xf>
    <xf numFmtId="0" fontId="30" fillId="0" borderId="0" xfId="0" applyNumberFormat="1" applyFont="1" applyAlignment="1">
      <alignment horizontal="center"/>
    </xf>
    <xf numFmtId="0" fontId="31" fillId="0" borderId="0" xfId="0" applyNumberFormat="1" applyFont="1" applyAlignment="1">
      <alignment horizontal="center"/>
    </xf>
    <xf numFmtId="0" fontId="27" fillId="0" borderId="0" xfId="0" applyNumberFormat="1" applyFont="1" applyAlignment="1" applyProtection="1">
      <alignment horizontal="left" vertical="center" indent="2"/>
      <protection locked="0"/>
    </xf>
    <xf numFmtId="0" fontId="27" fillId="0" borderId="0" xfId="0" applyNumberFormat="1" applyFont="1" applyAlignment="1">
      <alignment horizontal="centerContinuous" vertical="center"/>
    </xf>
    <xf numFmtId="5" fontId="27" fillId="0" borderId="0" xfId="0" applyNumberFormat="1" applyFont="1" applyAlignment="1">
      <alignment horizontal="centerContinuous" vertical="center"/>
    </xf>
    <xf numFmtId="37" fontId="9" fillId="0" borderId="0" xfId="0" applyNumberFormat="1" applyFont="1" applyBorder="1" applyAlignment="1"/>
    <xf numFmtId="3" fontId="24" fillId="0" borderId="0" xfId="0" applyNumberFormat="1" applyFont="1" applyAlignment="1">
      <alignment horizontal="centerContinuous"/>
    </xf>
    <xf numFmtId="0" fontId="17" fillId="0" borderId="0" xfId="0" applyNumberFormat="1" applyFont="1" applyAlignment="1">
      <alignment horizontal="centerContinuous"/>
    </xf>
    <xf numFmtId="0" fontId="10" fillId="0" borderId="0" xfId="0" applyNumberFormat="1" applyFont="1" applyAlignment="1">
      <alignment horizontal="centerContinuous"/>
    </xf>
    <xf numFmtId="0" fontId="24" fillId="0" borderId="0" xfId="0" applyNumberFormat="1" applyFont="1" applyAlignment="1">
      <alignment horizontal="centerContinuous"/>
    </xf>
    <xf numFmtId="0" fontId="17" fillId="0" borderId="0" xfId="0" applyFont="1" applyAlignment="1">
      <alignment horizontal="centerContinuous"/>
    </xf>
    <xf numFmtId="0" fontId="24" fillId="0" borderId="0" xfId="0" quotePrefix="1" applyNumberFormat="1" applyFont="1" applyAlignment="1">
      <alignment horizontal="centerContinuous"/>
    </xf>
    <xf numFmtId="0" fontId="16" fillId="0" borderId="0" xfId="0" applyNumberFormat="1" applyFont="1" applyAlignment="1">
      <alignment horizontal="centerContinuous"/>
    </xf>
    <xf numFmtId="0" fontId="3" fillId="0" borderId="0" xfId="0" applyNumberFormat="1" applyFont="1" applyAlignment="1">
      <alignment horizontal="centerContinuous"/>
    </xf>
    <xf numFmtId="0" fontId="0" fillId="0" borderId="0" xfId="0" applyAlignment="1">
      <alignment horizontal="centerContinuous"/>
    </xf>
    <xf numFmtId="0" fontId="24" fillId="0" borderId="0" xfId="0" applyNumberFormat="1" applyFont="1" applyAlignment="1" applyProtection="1">
      <alignment horizontal="centerContinuous" vertical="center"/>
      <protection locked="0"/>
    </xf>
    <xf numFmtId="0" fontId="5" fillId="0" borderId="0" xfId="0" applyNumberFormat="1" applyFont="1" applyAlignment="1">
      <alignment horizontal="centerContinuous"/>
    </xf>
    <xf numFmtId="0" fontId="18" fillId="0" borderId="0" xfId="0" applyNumberFormat="1" applyFont="1" applyAlignment="1">
      <alignment horizontal="center"/>
    </xf>
    <xf numFmtId="0" fontId="0" fillId="0" borderId="0" xfId="0" applyAlignment="1">
      <alignment horizontal="center"/>
    </xf>
    <xf numFmtId="37" fontId="9" fillId="0" borderId="8" xfId="0" applyNumberFormat="1" applyFont="1" applyBorder="1" applyAlignment="1"/>
    <xf numFmtId="0" fontId="32" fillId="0" borderId="0" xfId="0" applyFont="1"/>
    <xf numFmtId="3" fontId="22" fillId="0" borderId="0" xfId="0" applyNumberFormat="1" applyFont="1" applyAlignment="1">
      <alignment horizontal="center"/>
    </xf>
    <xf numFmtId="0" fontId="33" fillId="0" borderId="0" xfId="3" applyFont="1"/>
    <xf numFmtId="0" fontId="34" fillId="0" borderId="0" xfId="3" applyFont="1"/>
    <xf numFmtId="166" fontId="33" fillId="0" borderId="0" xfId="4" applyNumberFormat="1" applyFont="1"/>
    <xf numFmtId="3" fontId="33" fillId="0" borderId="0" xfId="3" applyNumberFormat="1" applyFont="1"/>
    <xf numFmtId="0" fontId="36" fillId="0" borderId="0" xfId="3" applyFont="1"/>
    <xf numFmtId="3" fontId="33" fillId="0" borderId="15" xfId="3" applyNumberFormat="1" applyFont="1" applyBorder="1"/>
    <xf numFmtId="3" fontId="33" fillId="0" borderId="5" xfId="3" applyNumberFormat="1" applyFont="1" applyBorder="1"/>
    <xf numFmtId="3" fontId="33" fillId="0" borderId="20" xfId="3" applyNumberFormat="1" applyFont="1" applyBorder="1"/>
    <xf numFmtId="0" fontId="33" fillId="0" borderId="14" xfId="3" applyFont="1" applyBorder="1" applyAlignment="1">
      <alignment horizontal="left"/>
    </xf>
    <xf numFmtId="0" fontId="37" fillId="0" borderId="0" xfId="3" applyFont="1"/>
    <xf numFmtId="3" fontId="37" fillId="0" borderId="12" xfId="3" applyNumberFormat="1" applyFont="1" applyBorder="1"/>
    <xf numFmtId="3" fontId="37" fillId="0" borderId="21" xfId="3" applyNumberFormat="1" applyFont="1" applyBorder="1"/>
    <xf numFmtId="3" fontId="37" fillId="0" borderId="22" xfId="3" applyNumberFormat="1" applyFont="1" applyBorder="1"/>
    <xf numFmtId="0" fontId="37" fillId="0" borderId="23" xfId="3" applyFont="1" applyBorder="1" applyAlignment="1">
      <alignment horizontal="left"/>
    </xf>
    <xf numFmtId="0" fontId="13" fillId="0" borderId="0" xfId="3" applyFont="1"/>
    <xf numFmtId="3" fontId="33" fillId="0" borderId="24" xfId="3" applyNumberFormat="1" applyFont="1" applyBorder="1"/>
    <xf numFmtId="3" fontId="37" fillId="0" borderId="25" xfId="3" applyNumberFormat="1" applyFont="1" applyBorder="1"/>
    <xf numFmtId="3" fontId="37" fillId="0" borderId="26" xfId="3" applyNumberFormat="1" applyFont="1" applyBorder="1"/>
    <xf numFmtId="0" fontId="33" fillId="0" borderId="27" xfId="3" applyFont="1" applyBorder="1" applyAlignment="1">
      <alignment horizontal="left" indent="1"/>
    </xf>
    <xf numFmtId="3" fontId="37" fillId="0" borderId="28" xfId="3" applyNumberFormat="1" applyFont="1" applyBorder="1"/>
    <xf numFmtId="3" fontId="37" fillId="0" borderId="29" xfId="3" applyNumberFormat="1" applyFont="1" applyBorder="1"/>
    <xf numFmtId="3" fontId="37" fillId="0" borderId="30" xfId="3" applyNumberFormat="1" applyFont="1" applyBorder="1"/>
    <xf numFmtId="0" fontId="37" fillId="0" borderId="27" xfId="3" applyFont="1" applyBorder="1" applyAlignment="1">
      <alignment horizontal="left"/>
    </xf>
    <xf numFmtId="3" fontId="37" fillId="0" borderId="24" xfId="3" applyNumberFormat="1" applyFont="1" applyBorder="1"/>
    <xf numFmtId="0" fontId="37" fillId="0" borderId="27" xfId="3" applyFont="1" applyBorder="1" applyAlignment="1">
      <alignment horizontal="left" indent="1"/>
    </xf>
    <xf numFmtId="3" fontId="33" fillId="0" borderId="31" xfId="3" applyNumberFormat="1" applyFont="1" applyBorder="1"/>
    <xf numFmtId="3" fontId="33" fillId="0" borderId="32" xfId="3" applyNumberFormat="1" applyFont="1" applyBorder="1"/>
    <xf numFmtId="3" fontId="33" fillId="0" borderId="33" xfId="3" applyNumberFormat="1" applyFont="1" applyBorder="1"/>
    <xf numFmtId="0" fontId="33" fillId="0" borderId="27" xfId="3" applyFont="1" applyBorder="1" applyAlignment="1">
      <alignment horizontal="left" indent="4"/>
    </xf>
    <xf numFmtId="3" fontId="37" fillId="0" borderId="31" xfId="3" applyNumberFormat="1" applyFont="1" applyBorder="1"/>
    <xf numFmtId="3" fontId="37" fillId="0" borderId="32" xfId="3" applyNumberFormat="1" applyFont="1" applyBorder="1"/>
    <xf numFmtId="3" fontId="37" fillId="0" borderId="33" xfId="3" applyNumberFormat="1" applyFont="1" applyBorder="1"/>
    <xf numFmtId="0" fontId="33" fillId="0" borderId="27" xfId="3" applyFont="1" applyBorder="1" applyAlignment="1">
      <alignment horizontal="left" indent="3"/>
    </xf>
    <xf numFmtId="3" fontId="37" fillId="0" borderId="34" xfId="3" applyNumberFormat="1" applyFont="1" applyBorder="1"/>
    <xf numFmtId="3" fontId="37" fillId="0" borderId="35" xfId="3" applyNumberFormat="1" applyFont="1" applyBorder="1"/>
    <xf numFmtId="0" fontId="37" fillId="0" borderId="36" xfId="3" applyFont="1" applyBorder="1" applyAlignment="1">
      <alignment horizontal="left"/>
    </xf>
    <xf numFmtId="3" fontId="37" fillId="0" borderId="37" xfId="3" applyNumberFormat="1" applyFont="1" applyBorder="1"/>
    <xf numFmtId="3" fontId="37" fillId="0" borderId="39" xfId="3" applyNumberFormat="1" applyFont="1" applyBorder="1"/>
    <xf numFmtId="3" fontId="37" fillId="0" borderId="40" xfId="3" applyNumberFormat="1" applyFont="1" applyBorder="1"/>
    <xf numFmtId="0" fontId="37" fillId="0" borderId="27" xfId="3" applyFont="1" applyBorder="1" applyAlignment="1">
      <alignment horizontal="left" indent="3"/>
    </xf>
    <xf numFmtId="3" fontId="38" fillId="0" borderId="39" xfId="3" applyNumberFormat="1" applyFont="1" applyBorder="1"/>
    <xf numFmtId="3" fontId="38" fillId="0" borderId="32" xfId="3" applyNumberFormat="1" applyFont="1" applyBorder="1"/>
    <xf numFmtId="3" fontId="38" fillId="0" borderId="40" xfId="3" applyNumberFormat="1" applyFont="1" applyBorder="1"/>
    <xf numFmtId="0" fontId="33" fillId="0" borderId="27" xfId="3" applyFont="1" applyBorder="1" applyAlignment="1">
      <alignment horizontal="left" indent="6"/>
    </xf>
    <xf numFmtId="3" fontId="33" fillId="0" borderId="39" xfId="3" applyNumberFormat="1" applyFont="1" applyBorder="1"/>
    <xf numFmtId="3" fontId="33" fillId="0" borderId="40" xfId="3" applyNumberFormat="1" applyFont="1" applyBorder="1"/>
    <xf numFmtId="0" fontId="37" fillId="0" borderId="27" xfId="3" applyFont="1" applyBorder="1"/>
    <xf numFmtId="3" fontId="33" fillId="0" borderId="41" xfId="3" applyNumberFormat="1" applyFont="1" applyBorder="1"/>
    <xf numFmtId="3" fontId="37" fillId="0" borderId="42" xfId="3" applyNumberFormat="1" applyFont="1" applyBorder="1"/>
    <xf numFmtId="3" fontId="37" fillId="0" borderId="44" xfId="3" applyNumberFormat="1" applyFont="1" applyBorder="1"/>
    <xf numFmtId="3" fontId="37" fillId="0" borderId="45" xfId="3" applyNumberFormat="1" applyFont="1" applyBorder="1"/>
    <xf numFmtId="3" fontId="37" fillId="0" borderId="46" xfId="3" applyNumberFormat="1" applyFont="1" applyBorder="1"/>
    <xf numFmtId="0" fontId="37" fillId="0" borderId="47" xfId="3" applyFont="1" applyBorder="1"/>
    <xf numFmtId="0" fontId="37" fillId="0" borderId="47" xfId="3" applyFont="1" applyBorder="1" applyAlignment="1">
      <alignment horizontal="left" indent="1"/>
    </xf>
    <xf numFmtId="0" fontId="37" fillId="0" borderId="48" xfId="3" applyFont="1" applyBorder="1"/>
    <xf numFmtId="0" fontId="13" fillId="0" borderId="0" xfId="3" applyFont="1" applyBorder="1" applyAlignment="1">
      <alignment horizontal="left" vertical="top"/>
    </xf>
    <xf numFmtId="166" fontId="37" fillId="0" borderId="49" xfId="4" applyNumberFormat="1" applyFont="1" applyBorder="1" applyAlignment="1">
      <alignment horizontal="center" vertical="top" wrapText="1"/>
    </xf>
    <xf numFmtId="3" fontId="37" fillId="0" borderId="6" xfId="3" applyNumberFormat="1" applyFont="1" applyBorder="1" applyAlignment="1">
      <alignment horizontal="center" vertical="top" wrapText="1"/>
    </xf>
    <xf numFmtId="3" fontId="37" fillId="0" borderId="50" xfId="3" applyNumberFormat="1" applyFont="1" applyBorder="1" applyAlignment="1">
      <alignment horizontal="center" vertical="top" wrapText="1"/>
    </xf>
    <xf numFmtId="0" fontId="43" fillId="0" borderId="0" xfId="3" applyFont="1" applyAlignment="1">
      <alignment vertical="center"/>
    </xf>
    <xf numFmtId="0" fontId="44" fillId="0" borderId="0" xfId="3" applyFont="1"/>
    <xf numFmtId="0" fontId="34" fillId="0" borderId="0" xfId="3" applyFont="1" applyAlignment="1"/>
    <xf numFmtId="3" fontId="33" fillId="0" borderId="49" xfId="3" applyNumberFormat="1" applyFont="1" applyBorder="1"/>
    <xf numFmtId="3" fontId="33" fillId="0" borderId="6" xfId="3" applyNumberFormat="1" applyFont="1" applyBorder="1"/>
    <xf numFmtId="0" fontId="33" fillId="0" borderId="50" xfId="3" applyFont="1" applyBorder="1" applyAlignment="1">
      <alignment horizontal="left" indent="3"/>
    </xf>
    <xf numFmtId="3" fontId="33" fillId="0" borderId="54" xfId="3" applyNumberFormat="1" applyFont="1" applyBorder="1"/>
    <xf numFmtId="3" fontId="33" fillId="0" borderId="42" xfId="3" applyNumberFormat="1" applyFont="1" applyBorder="1"/>
    <xf numFmtId="0" fontId="33" fillId="0" borderId="55" xfId="3" applyFont="1" applyBorder="1" applyAlignment="1">
      <alignment horizontal="left" indent="5"/>
    </xf>
    <xf numFmtId="0" fontId="33" fillId="0" borderId="40" xfId="3" applyFont="1" applyBorder="1" applyAlignment="1">
      <alignment horizontal="left" indent="5"/>
    </xf>
    <xf numFmtId="0" fontId="33" fillId="0" borderId="40" xfId="3" applyFont="1" applyBorder="1" applyAlignment="1">
      <alignment horizontal="left" indent="3"/>
    </xf>
    <xf numFmtId="3" fontId="33" fillId="0" borderId="34" xfId="3" applyNumberFormat="1" applyFont="1" applyBorder="1"/>
    <xf numFmtId="3" fontId="33" fillId="0" borderId="29" xfId="3" applyNumberFormat="1" applyFont="1" applyBorder="1"/>
    <xf numFmtId="0" fontId="33" fillId="0" borderId="35" xfId="3" applyFont="1" applyBorder="1" applyAlignment="1">
      <alignment horizontal="left" indent="3"/>
    </xf>
    <xf numFmtId="3" fontId="33" fillId="0" borderId="37" xfId="3" applyNumberFormat="1" applyFont="1" applyBorder="1"/>
    <xf numFmtId="3" fontId="33" fillId="0" borderId="25" xfId="3" applyNumberFormat="1" applyFont="1" applyBorder="1"/>
    <xf numFmtId="0" fontId="33" fillId="0" borderId="38" xfId="3" applyFont="1" applyBorder="1" applyAlignment="1">
      <alignment horizontal="left" indent="2"/>
    </xf>
    <xf numFmtId="3" fontId="33" fillId="0" borderId="56" xfId="3" applyNumberFormat="1" applyFont="1" applyBorder="1"/>
    <xf numFmtId="3" fontId="37" fillId="0" borderId="57" xfId="3" applyNumberFormat="1" applyFont="1" applyBorder="1"/>
    <xf numFmtId="3" fontId="33" fillId="0" borderId="57" xfId="3" applyNumberFormat="1" applyFont="1" applyBorder="1"/>
    <xf numFmtId="0" fontId="33" fillId="0" borderId="58" xfId="3" applyFont="1" applyBorder="1" applyAlignment="1">
      <alignment horizontal="left" indent="2"/>
    </xf>
    <xf numFmtId="3" fontId="37" fillId="0" borderId="59" xfId="3" applyNumberFormat="1" applyFont="1" applyBorder="1"/>
    <xf numFmtId="3" fontId="37" fillId="0" borderId="60" xfId="3" applyNumberFormat="1" applyFont="1" applyBorder="1"/>
    <xf numFmtId="0" fontId="37" fillId="0" borderId="61" xfId="3" applyFont="1" applyBorder="1" applyAlignment="1">
      <alignment horizontal="right"/>
    </xf>
    <xf numFmtId="0" fontId="33" fillId="0" borderId="58" xfId="3" applyFont="1" applyBorder="1" applyAlignment="1">
      <alignment horizontal="left" indent="3"/>
    </xf>
    <xf numFmtId="0" fontId="33" fillId="0" borderId="59" xfId="3" applyFont="1" applyBorder="1" applyAlignment="1">
      <alignment horizontal="center" vertical="top" wrapText="1"/>
    </xf>
    <xf numFmtId="0" fontId="33" fillId="0" borderId="60" xfId="3" applyFont="1" applyBorder="1" applyAlignment="1">
      <alignment horizontal="center" vertical="top" wrapText="1"/>
    </xf>
    <xf numFmtId="0" fontId="39" fillId="0" borderId="0" xfId="3" applyFont="1" applyAlignment="1"/>
    <xf numFmtId="0" fontId="33" fillId="0" borderId="0" xfId="3" applyFont="1" applyAlignment="1"/>
    <xf numFmtId="0" fontId="40" fillId="0" borderId="0" xfId="3" applyFont="1" applyAlignment="1"/>
    <xf numFmtId="0" fontId="42" fillId="0" borderId="0" xfId="3" applyFont="1" applyAlignment="1"/>
    <xf numFmtId="0" fontId="33" fillId="0" borderId="47" xfId="3" applyFont="1" applyBorder="1"/>
    <xf numFmtId="3" fontId="33" fillId="0" borderId="22" xfId="3" applyNumberFormat="1" applyFont="1" applyBorder="1"/>
    <xf numFmtId="3" fontId="33" fillId="0" borderId="43" xfId="3" applyNumberFormat="1" applyFont="1" applyBorder="1"/>
    <xf numFmtId="3" fontId="33" fillId="0" borderId="26" xfId="3" applyNumberFormat="1" applyFont="1" applyBorder="1"/>
    <xf numFmtId="3" fontId="33" fillId="0" borderId="21" xfId="3" applyNumberFormat="1" applyFont="1" applyBorder="1"/>
    <xf numFmtId="3" fontId="33" fillId="0" borderId="12" xfId="3" applyNumberFormat="1" applyFont="1" applyBorder="1"/>
    <xf numFmtId="3" fontId="37" fillId="0" borderId="55" xfId="3" applyNumberFormat="1" applyFont="1" applyBorder="1"/>
    <xf numFmtId="3" fontId="37" fillId="0" borderId="54" xfId="3" applyNumberFormat="1" applyFont="1" applyBorder="1"/>
    <xf numFmtId="0" fontId="37" fillId="0" borderId="64" xfId="3" applyFont="1" applyBorder="1" applyAlignment="1">
      <alignment horizontal="left" indent="3"/>
    </xf>
    <xf numFmtId="0" fontId="37" fillId="0" borderId="47" xfId="3" applyFont="1" applyBorder="1" applyAlignment="1">
      <alignment horizontal="left"/>
    </xf>
    <xf numFmtId="0" fontId="37" fillId="0" borderId="63" xfId="3" applyFont="1" applyBorder="1" applyAlignment="1">
      <alignment horizontal="left" indent="1"/>
    </xf>
    <xf numFmtId="3" fontId="37" fillId="0" borderId="65" xfId="3" applyNumberFormat="1" applyFont="1" applyBorder="1"/>
    <xf numFmtId="3" fontId="37" fillId="0" borderId="66" xfId="3" applyNumberFormat="1" applyFont="1" applyBorder="1"/>
    <xf numFmtId="3" fontId="37" fillId="0" borderId="67" xfId="3" applyNumberFormat="1" applyFont="1" applyBorder="1"/>
    <xf numFmtId="3" fontId="37" fillId="0" borderId="58" xfId="3" applyNumberFormat="1" applyFont="1" applyBorder="1"/>
    <xf numFmtId="0" fontId="39" fillId="0" borderId="0" xfId="3" applyFont="1"/>
    <xf numFmtId="3" fontId="37" fillId="0" borderId="49" xfId="3" applyNumberFormat="1" applyFont="1" applyBorder="1"/>
    <xf numFmtId="3" fontId="37" fillId="0" borderId="6" xfId="3" applyNumberFormat="1" applyFont="1" applyBorder="1"/>
    <xf numFmtId="0" fontId="37" fillId="0" borderId="11" xfId="3" applyFont="1" applyBorder="1" applyAlignment="1">
      <alignment horizontal="center"/>
    </xf>
    <xf numFmtId="0" fontId="33" fillId="0" borderId="70" xfId="3" applyFont="1" applyBorder="1"/>
    <xf numFmtId="0" fontId="37" fillId="0" borderId="71" xfId="3" applyFont="1" applyBorder="1" applyAlignment="1">
      <alignment horizontal="right"/>
    </xf>
    <xf numFmtId="0" fontId="33" fillId="0" borderId="26" xfId="3" applyFont="1" applyBorder="1"/>
    <xf numFmtId="0" fontId="33" fillId="0" borderId="72" xfId="3" applyFont="1" applyBorder="1" applyAlignment="1">
      <alignment vertical="top" wrapText="1"/>
    </xf>
    <xf numFmtId="0" fontId="33" fillId="0" borderId="33" xfId="3" applyFont="1" applyBorder="1" applyAlignment="1">
      <alignment vertical="top"/>
    </xf>
    <xf numFmtId="0" fontId="33" fillId="0" borderId="56" xfId="3" applyFont="1" applyBorder="1"/>
    <xf numFmtId="0" fontId="33" fillId="0" borderId="57" xfId="3" applyFont="1" applyBorder="1"/>
    <xf numFmtId="0" fontId="37" fillId="0" borderId="73" xfId="3" applyFont="1" applyBorder="1" applyAlignment="1">
      <alignment vertical="top" wrapText="1"/>
    </xf>
    <xf numFmtId="0" fontId="37" fillId="0" borderId="68" xfId="3" applyFont="1" applyBorder="1" applyAlignment="1">
      <alignment vertical="top"/>
    </xf>
    <xf numFmtId="0" fontId="37" fillId="0" borderId="71" xfId="3" applyFont="1" applyBorder="1" applyAlignment="1">
      <alignment horizontal="right" vertical="top"/>
    </xf>
    <xf numFmtId="0" fontId="33" fillId="0" borderId="72" xfId="3" applyFont="1" applyBorder="1" applyAlignment="1">
      <alignment vertical="top"/>
    </xf>
    <xf numFmtId="3" fontId="33" fillId="0" borderId="32" xfId="4" applyNumberFormat="1" applyFont="1" applyBorder="1"/>
    <xf numFmtId="0" fontId="39" fillId="0" borderId="0" xfId="3" applyFont="1" applyBorder="1" applyAlignment="1"/>
    <xf numFmtId="0" fontId="33" fillId="0" borderId="13" xfId="3" applyFont="1" applyBorder="1" applyAlignment="1">
      <alignment horizontal="left" indent="1"/>
    </xf>
    <xf numFmtId="0" fontId="33" fillId="0" borderId="76" xfId="3" applyFont="1" applyBorder="1" applyAlignment="1">
      <alignment horizontal="left" indent="1"/>
    </xf>
    <xf numFmtId="0" fontId="37" fillId="0" borderId="52" xfId="3" applyFont="1" applyBorder="1" applyAlignment="1">
      <alignment horizontal="center" vertical="center" wrapText="1"/>
    </xf>
    <xf numFmtId="0" fontId="39" fillId="0" borderId="4" xfId="3" applyFont="1" applyBorder="1" applyAlignment="1"/>
    <xf numFmtId="0" fontId="37" fillId="0" borderId="77" xfId="3" applyFont="1" applyBorder="1" applyAlignment="1">
      <alignment horizontal="center"/>
    </xf>
    <xf numFmtId="0" fontId="33" fillId="0" borderId="33" xfId="3" applyFont="1" applyBorder="1" applyAlignment="1">
      <alignment horizontal="left" indent="1"/>
    </xf>
    <xf numFmtId="0" fontId="33" fillId="0" borderId="30" xfId="3" applyFont="1" applyBorder="1" applyAlignment="1">
      <alignment horizontal="left" indent="1"/>
    </xf>
    <xf numFmtId="0" fontId="33" fillId="0" borderId="33" xfId="3" applyFont="1" applyBorder="1"/>
    <xf numFmtId="0" fontId="39" fillId="0" borderId="0" xfId="3" applyFont="1" applyAlignment="1">
      <alignment horizontal="left"/>
    </xf>
    <xf numFmtId="3" fontId="33" fillId="0" borderId="83" xfId="3" applyNumberFormat="1" applyFont="1" applyBorder="1"/>
    <xf numFmtId="3" fontId="33" fillId="0" borderId="84" xfId="3" applyNumberFormat="1" applyFont="1" applyBorder="1"/>
    <xf numFmtId="0" fontId="33" fillId="0" borderId="85" xfId="3" applyFont="1" applyBorder="1" applyAlignment="1">
      <alignment horizontal="left" wrapText="1" indent="2"/>
    </xf>
    <xf numFmtId="0" fontId="33" fillId="0" borderId="40" xfId="3" applyFont="1" applyBorder="1" applyAlignment="1">
      <alignment horizontal="left" indent="2"/>
    </xf>
    <xf numFmtId="3" fontId="33" fillId="0" borderId="86" xfId="3" applyNumberFormat="1" applyFont="1" applyBorder="1"/>
    <xf numFmtId="3" fontId="33" fillId="0" borderId="45" xfId="3" applyNumberFormat="1" applyFont="1" applyBorder="1"/>
    <xf numFmtId="0" fontId="33" fillId="0" borderId="87" xfId="3" applyFont="1" applyBorder="1"/>
    <xf numFmtId="3" fontId="37" fillId="0" borderId="83" xfId="3" applyNumberFormat="1" applyFont="1" applyBorder="1"/>
    <xf numFmtId="3" fontId="37" fillId="0" borderId="84" xfId="3" applyNumberFormat="1" applyFont="1" applyBorder="1"/>
    <xf numFmtId="0" fontId="37" fillId="0" borderId="85" xfId="3" applyFont="1" applyBorder="1" applyAlignment="1">
      <alignment horizontal="center"/>
    </xf>
    <xf numFmtId="0" fontId="37" fillId="0" borderId="40" xfId="3" applyFont="1" applyBorder="1" applyAlignment="1">
      <alignment horizontal="center"/>
    </xf>
    <xf numFmtId="0" fontId="37" fillId="0" borderId="40" xfId="3" applyFont="1" applyBorder="1"/>
    <xf numFmtId="3" fontId="48" fillId="0" borderId="39" xfId="3" applyNumberFormat="1" applyFont="1" applyBorder="1"/>
    <xf numFmtId="3" fontId="48" fillId="0" borderId="32" xfId="3" applyNumberFormat="1" applyFont="1" applyBorder="1"/>
    <xf numFmtId="0" fontId="48" fillId="0" borderId="40" xfId="3" applyFont="1" applyBorder="1" applyAlignment="1">
      <alignment horizontal="left" indent="8"/>
    </xf>
    <xf numFmtId="0" fontId="37" fillId="0" borderId="14" xfId="3" applyFont="1" applyBorder="1" applyAlignment="1">
      <alignment horizontal="left"/>
    </xf>
    <xf numFmtId="3" fontId="37" fillId="0" borderId="20" xfId="3" applyNumberFormat="1" applyFont="1" applyBorder="1"/>
    <xf numFmtId="3" fontId="37" fillId="0" borderId="5" xfId="3" applyNumberFormat="1" applyFont="1" applyBorder="1"/>
    <xf numFmtId="0" fontId="50" fillId="0" borderId="0" xfId="0" applyFont="1" applyAlignment="1"/>
    <xf numFmtId="0" fontId="42" fillId="0" borderId="0" xfId="0" applyFont="1" applyAlignment="1"/>
    <xf numFmtId="0" fontId="33" fillId="0" borderId="0" xfId="0" applyFont="1"/>
    <xf numFmtId="0" fontId="40" fillId="0" borderId="0" xfId="0" applyFont="1" applyAlignment="1"/>
    <xf numFmtId="0" fontId="33" fillId="0" borderId="0" xfId="0" applyFont="1" applyAlignment="1"/>
    <xf numFmtId="0" fontId="39" fillId="0" borderId="0" xfId="0" applyFont="1" applyAlignment="1"/>
    <xf numFmtId="0" fontId="52" fillId="0" borderId="4" xfId="0" applyFont="1" applyBorder="1" applyAlignment="1">
      <alignment vertical="center" wrapText="1"/>
    </xf>
    <xf numFmtId="0" fontId="52" fillId="0" borderId="53" xfId="0" applyFont="1" applyBorder="1" applyAlignment="1">
      <alignment horizontal="center" vertical="center" wrapText="1"/>
    </xf>
    <xf numFmtId="0" fontId="52" fillId="0" borderId="52" xfId="0" applyFont="1" applyBorder="1" applyAlignment="1">
      <alignment horizontal="center" vertical="center" wrapText="1"/>
    </xf>
    <xf numFmtId="0" fontId="52" fillId="0" borderId="51" xfId="0" applyFont="1" applyBorder="1" applyAlignment="1">
      <alignment horizontal="center" vertical="center" wrapText="1"/>
    </xf>
    <xf numFmtId="0" fontId="44" fillId="0" borderId="0" xfId="0" applyFont="1"/>
    <xf numFmtId="0" fontId="52" fillId="0" borderId="30" xfId="0" applyFont="1" applyBorder="1" applyAlignment="1">
      <alignment vertical="top"/>
    </xf>
    <xf numFmtId="0" fontId="44" fillId="0" borderId="57" xfId="0" applyFont="1" applyBorder="1"/>
    <xf numFmtId="0" fontId="44" fillId="0" borderId="56" xfId="0" applyFont="1" applyBorder="1"/>
    <xf numFmtId="0" fontId="39" fillId="0" borderId="0" xfId="0" applyFont="1"/>
    <xf numFmtId="0" fontId="44" fillId="0" borderId="33" xfId="0" applyFont="1" applyBorder="1" applyAlignment="1">
      <alignment vertical="top"/>
    </xf>
    <xf numFmtId="3" fontId="44" fillId="0" borderId="32" xfId="0" applyNumberFormat="1" applyFont="1" applyBorder="1"/>
    <xf numFmtId="3" fontId="44" fillId="0" borderId="39" xfId="0" applyNumberFormat="1" applyFont="1" applyBorder="1"/>
    <xf numFmtId="0" fontId="44" fillId="0" borderId="26" xfId="0" applyFont="1" applyBorder="1"/>
    <xf numFmtId="3" fontId="52" fillId="0" borderId="25" xfId="0" applyNumberFormat="1" applyFont="1" applyBorder="1"/>
    <xf numFmtId="3" fontId="52" fillId="0" borderId="37" xfId="0" applyNumberFormat="1" applyFont="1" applyBorder="1"/>
    <xf numFmtId="0" fontId="44" fillId="0" borderId="68" xfId="0" applyFont="1" applyBorder="1" applyAlignment="1">
      <alignment vertical="top"/>
    </xf>
    <xf numFmtId="3" fontId="44" fillId="0" borderId="57" xfId="0" applyNumberFormat="1" applyFont="1" applyBorder="1"/>
    <xf numFmtId="3" fontId="44" fillId="0" borderId="56" xfId="0" applyNumberFormat="1" applyFont="1" applyBorder="1"/>
    <xf numFmtId="0" fontId="44" fillId="0" borderId="22" xfId="0" applyFont="1" applyBorder="1" applyAlignment="1">
      <alignment vertical="top"/>
    </xf>
    <xf numFmtId="3" fontId="44" fillId="0" borderId="29" xfId="0" applyNumberFormat="1" applyFont="1" applyBorder="1"/>
    <xf numFmtId="3" fontId="44" fillId="0" borderId="34" xfId="0" applyNumberFormat="1" applyFont="1" applyBorder="1"/>
    <xf numFmtId="0" fontId="44" fillId="0" borderId="93" xfId="0" applyFont="1" applyBorder="1" applyAlignment="1">
      <alignment horizontal="left" vertical="top" wrapText="1" indent="2"/>
    </xf>
    <xf numFmtId="3" fontId="44" fillId="0" borderId="93" xfId="0" applyNumberFormat="1" applyFont="1" applyBorder="1"/>
    <xf numFmtId="3" fontId="52" fillId="0" borderId="32" xfId="0" applyNumberFormat="1" applyFont="1" applyBorder="1"/>
    <xf numFmtId="0" fontId="33" fillId="0" borderId="32" xfId="0" applyFont="1" applyBorder="1"/>
    <xf numFmtId="0" fontId="33" fillId="0" borderId="39" xfId="0" applyFont="1" applyBorder="1"/>
    <xf numFmtId="0" fontId="33" fillId="0" borderId="22" xfId="0" applyFont="1" applyBorder="1"/>
    <xf numFmtId="0" fontId="44" fillId="0" borderId="95" xfId="0" applyFont="1" applyBorder="1" applyAlignment="1">
      <alignment vertical="top"/>
    </xf>
    <xf numFmtId="0" fontId="50" fillId="0" borderId="0" xfId="0" applyFont="1"/>
    <xf numFmtId="0" fontId="44" fillId="0" borderId="0" xfId="0" applyFont="1" applyBorder="1" applyAlignment="1">
      <alignment vertical="top"/>
    </xf>
    <xf numFmtId="0" fontId="52" fillId="0" borderId="0" xfId="0" applyFont="1" applyBorder="1" applyAlignment="1">
      <alignment horizontal="center" vertical="top"/>
    </xf>
    <xf numFmtId="3" fontId="52" fillId="0" borderId="0" xfId="0" applyNumberFormat="1" applyFont="1" applyBorder="1"/>
    <xf numFmtId="0" fontId="54" fillId="0" borderId="0" xfId="3" applyFont="1"/>
    <xf numFmtId="0" fontId="9" fillId="0" borderId="0" xfId="0" applyNumberFormat="1" applyFont="1" applyBorder="1" applyAlignment="1">
      <alignment horizontal="right"/>
    </xf>
    <xf numFmtId="0" fontId="7" fillId="0" borderId="0" xfId="0" applyNumberFormat="1" applyFont="1" applyBorder="1" applyAlignment="1">
      <alignment horizontal="right"/>
    </xf>
    <xf numFmtId="0" fontId="44" fillId="0" borderId="43" xfId="0" applyFont="1" applyBorder="1" applyAlignment="1">
      <alignment vertical="top"/>
    </xf>
    <xf numFmtId="3" fontId="44" fillId="0" borderId="42" xfId="0" applyNumberFormat="1" applyFont="1" applyBorder="1"/>
    <xf numFmtId="3" fontId="44" fillId="0" borderId="54" xfId="0" applyNumberFormat="1" applyFont="1" applyBorder="1"/>
    <xf numFmtId="0" fontId="53" fillId="0" borderId="0" xfId="0" applyFont="1" applyBorder="1" applyAlignment="1">
      <alignment horizontal="left" vertical="top" wrapText="1"/>
    </xf>
    <xf numFmtId="3" fontId="52" fillId="0" borderId="21" xfId="0" applyNumberFormat="1" applyFont="1" applyBorder="1"/>
    <xf numFmtId="3" fontId="52" fillId="0" borderId="69" xfId="0" applyNumberFormat="1" applyFont="1" applyBorder="1"/>
    <xf numFmtId="0" fontId="44" fillId="0" borderId="88" xfId="0" applyFont="1" applyBorder="1" applyAlignment="1">
      <alignment horizontal="left" vertical="top" wrapText="1"/>
    </xf>
    <xf numFmtId="0" fontId="44" fillId="0" borderId="98" xfId="0" applyFont="1" applyBorder="1" applyAlignment="1">
      <alignment horizontal="left" vertical="top" wrapText="1"/>
    </xf>
    <xf numFmtId="3" fontId="44" fillId="0" borderId="45" xfId="0" applyNumberFormat="1" applyFont="1" applyBorder="1"/>
    <xf numFmtId="3" fontId="44" fillId="0" borderId="86" xfId="0" applyNumberFormat="1" applyFont="1" applyBorder="1"/>
    <xf numFmtId="0" fontId="44" fillId="0" borderId="46" xfId="0" applyFont="1" applyBorder="1" applyAlignment="1">
      <alignment vertical="top"/>
    </xf>
    <xf numFmtId="164" fontId="52" fillId="0" borderId="25" xfId="0" applyNumberFormat="1" applyFont="1" applyBorder="1"/>
    <xf numFmtId="164" fontId="37" fillId="0" borderId="15" xfId="3" applyNumberFormat="1" applyFont="1" applyBorder="1"/>
    <xf numFmtId="0" fontId="27" fillId="0" borderId="0" xfId="0" applyNumberFormat="1" applyFont="1" applyAlignment="1">
      <alignment horizontal="centerContinuous"/>
    </xf>
    <xf numFmtId="0" fontId="29" fillId="0" borderId="0" xfId="0" applyNumberFormat="1" applyFont="1" applyAlignment="1">
      <alignment horizontal="centerContinuous"/>
    </xf>
    <xf numFmtId="0" fontId="19" fillId="0" borderId="0" xfId="0" applyNumberFormat="1" applyFont="1" applyAlignment="1">
      <alignment horizontal="centerContinuous"/>
    </xf>
    <xf numFmtId="0" fontId="39" fillId="0" borderId="0" xfId="0" applyFont="1" applyAlignment="1">
      <alignment horizontal="center"/>
    </xf>
    <xf numFmtId="0" fontId="52" fillId="0" borderId="0" xfId="0" applyFont="1" applyBorder="1" applyAlignment="1">
      <alignment horizontal="left" vertical="top" wrapText="1"/>
    </xf>
    <xf numFmtId="0" fontId="44" fillId="0" borderId="29" xfId="0" applyFont="1" applyBorder="1"/>
    <xf numFmtId="0" fontId="44" fillId="0" borderId="0" xfId="0" applyFont="1" applyBorder="1" applyAlignment="1">
      <alignment horizontal="left" vertical="top" wrapText="1"/>
    </xf>
    <xf numFmtId="3" fontId="44" fillId="0" borderId="21" xfId="0" applyNumberFormat="1" applyFont="1" applyBorder="1"/>
    <xf numFmtId="3" fontId="44" fillId="0" borderId="69" xfId="0" applyNumberFormat="1" applyFont="1" applyBorder="1"/>
    <xf numFmtId="0" fontId="44" fillId="0" borderId="99" xfId="0" applyFont="1" applyBorder="1" applyAlignment="1">
      <alignment horizontal="left" vertical="top" wrapText="1"/>
    </xf>
    <xf numFmtId="0" fontId="33" fillId="0" borderId="0" xfId="19" applyFont="1"/>
    <xf numFmtId="0" fontId="34" fillId="0" borderId="0" xfId="19" applyFont="1"/>
    <xf numFmtId="0" fontId="34" fillId="0" borderId="0" xfId="19" applyFont="1" applyAlignment="1"/>
    <xf numFmtId="0" fontId="37" fillId="0" borderId="0" xfId="19" applyFont="1"/>
    <xf numFmtId="3" fontId="33" fillId="0" borderId="32" xfId="19" applyNumberFormat="1" applyFont="1" applyBorder="1"/>
    <xf numFmtId="3" fontId="33" fillId="0" borderId="39" xfId="19" applyNumberFormat="1" applyFont="1" applyBorder="1"/>
    <xf numFmtId="0" fontId="33" fillId="0" borderId="40" xfId="19" applyFont="1" applyBorder="1" applyAlignment="1">
      <alignment horizontal="left" indent="3"/>
    </xf>
    <xf numFmtId="0" fontId="33" fillId="0" borderId="35" xfId="19" applyFont="1" applyBorder="1" applyAlignment="1">
      <alignment horizontal="left" indent="3"/>
    </xf>
    <xf numFmtId="3" fontId="37" fillId="0" borderId="59" xfId="19" applyNumberFormat="1" applyFont="1" applyBorder="1"/>
    <xf numFmtId="3" fontId="37" fillId="0" borderId="60" xfId="19" applyNumberFormat="1" applyFont="1" applyBorder="1"/>
    <xf numFmtId="0" fontId="37" fillId="0" borderId="61" xfId="19" applyFont="1" applyBorder="1" applyAlignment="1">
      <alignment horizontal="right"/>
    </xf>
    <xf numFmtId="3" fontId="33" fillId="0" borderId="100" xfId="19" applyNumberFormat="1" applyFont="1" applyBorder="1"/>
    <xf numFmtId="3" fontId="33" fillId="0" borderId="1" xfId="19" applyNumberFormat="1" applyFont="1" applyBorder="1"/>
    <xf numFmtId="0" fontId="33" fillId="0" borderId="13" xfId="19" applyFont="1" applyBorder="1" applyAlignment="1">
      <alignment horizontal="left" indent="3"/>
    </xf>
    <xf numFmtId="3" fontId="33" fillId="0" borderId="56" xfId="19" applyNumberFormat="1" applyFont="1" applyBorder="1"/>
    <xf numFmtId="3" fontId="33" fillId="0" borderId="57" xfId="19" applyNumberFormat="1" applyFont="1" applyBorder="1"/>
    <xf numFmtId="0" fontId="33" fillId="0" borderId="58" xfId="19" applyFont="1" applyBorder="1" applyAlignment="1">
      <alignment horizontal="left" indent="3"/>
    </xf>
    <xf numFmtId="0" fontId="33" fillId="0" borderId="59" xfId="19" applyFont="1" applyBorder="1" applyAlignment="1">
      <alignment horizontal="center" vertical="top" wrapText="1"/>
    </xf>
    <xf numFmtId="0" fontId="33" fillId="0" borderId="60" xfId="19" applyFont="1" applyBorder="1" applyAlignment="1">
      <alignment horizontal="center" vertical="top" wrapText="1"/>
    </xf>
    <xf numFmtId="0" fontId="37" fillId="0" borderId="102" xfId="19" applyFont="1" applyBorder="1" applyAlignment="1">
      <alignment horizontal="center" vertical="center" wrapText="1"/>
    </xf>
    <xf numFmtId="0" fontId="39" fillId="0" borderId="0" xfId="19" applyFont="1" applyAlignment="1"/>
    <xf numFmtId="0" fontId="39" fillId="0" borderId="4" xfId="19" applyFont="1" applyBorder="1" applyAlignment="1"/>
    <xf numFmtId="0" fontId="33" fillId="0" borderId="0" xfId="19" applyFont="1" applyAlignment="1"/>
    <xf numFmtId="0" fontId="40" fillId="0" borderId="0" xfId="19" applyFont="1" applyAlignment="1"/>
    <xf numFmtId="0" fontId="42" fillId="0" borderId="0" xfId="19" applyFont="1" applyAlignment="1"/>
    <xf numFmtId="0" fontId="44" fillId="0" borderId="0" xfId="29" applyFont="1"/>
    <xf numFmtId="0" fontId="50" fillId="0" borderId="0" xfId="29" applyFont="1"/>
    <xf numFmtId="0" fontId="50" fillId="0" borderId="0" xfId="29" applyFont="1" applyAlignment="1"/>
    <xf numFmtId="3" fontId="44" fillId="0" borderId="16" xfId="29" applyNumberFormat="1" applyFont="1" applyBorder="1"/>
    <xf numFmtId="3" fontId="44" fillId="0" borderId="5" xfId="29" applyNumberFormat="1" applyFont="1" applyBorder="1"/>
    <xf numFmtId="170" fontId="52" fillId="0" borderId="5" xfId="29" applyNumberFormat="1" applyFont="1" applyBorder="1"/>
    <xf numFmtId="3" fontId="44" fillId="0" borderId="69" xfId="29" applyNumberFormat="1" applyFont="1" applyBorder="1"/>
    <xf numFmtId="3" fontId="44" fillId="0" borderId="21" xfId="29" applyNumberFormat="1" applyFont="1" applyBorder="1"/>
    <xf numFmtId="3" fontId="52" fillId="0" borderId="21" xfId="30" applyNumberFormat="1" applyFont="1" applyBorder="1"/>
    <xf numFmtId="3" fontId="44" fillId="0" borderId="107" xfId="29" applyNumberFormat="1" applyFont="1" applyBorder="1"/>
    <xf numFmtId="3" fontId="44" fillId="0" borderId="18" xfId="29" applyNumberFormat="1" applyFont="1" applyBorder="1"/>
    <xf numFmtId="3" fontId="52" fillId="0" borderId="18" xfId="30" applyNumberFormat="1" applyFont="1" applyBorder="1"/>
    <xf numFmtId="3" fontId="52" fillId="0" borderId="59" xfId="29" applyNumberFormat="1" applyFont="1" applyBorder="1"/>
    <xf numFmtId="3" fontId="52" fillId="0" borderId="60" xfId="29" applyNumberFormat="1" applyFont="1" applyBorder="1"/>
    <xf numFmtId="3" fontId="44" fillId="0" borderId="12" xfId="29" applyNumberFormat="1" applyFont="1" applyBorder="1"/>
    <xf numFmtId="166" fontId="44" fillId="0" borderId="97" xfId="31" applyNumberFormat="1" applyFont="1" applyBorder="1" applyAlignment="1">
      <alignment horizontal="left"/>
    </xf>
    <xf numFmtId="171" fontId="44" fillId="0" borderId="0" xfId="30" applyNumberFormat="1" applyFont="1" applyBorder="1" applyAlignment="1">
      <alignment horizontal="center"/>
    </xf>
    <xf numFmtId="171" fontId="44" fillId="0" borderId="0" xfId="30" applyNumberFormat="1" applyFont="1" applyBorder="1" applyAlignment="1">
      <alignment horizontal="left"/>
    </xf>
    <xf numFmtId="0" fontId="44" fillId="0" borderId="22" xfId="29" applyFont="1" applyBorder="1" applyAlignment="1">
      <alignment horizontal="left"/>
    </xf>
    <xf numFmtId="0" fontId="52" fillId="0" borderId="0" xfId="29" applyFont="1"/>
    <xf numFmtId="0" fontId="44" fillId="0" borderId="59" xfId="29" applyFont="1" applyBorder="1" applyAlignment="1">
      <alignment horizontal="center" vertical="top" wrapText="1"/>
    </xf>
    <xf numFmtId="0" fontId="44" fillId="0" borderId="60" xfId="29" applyFont="1" applyBorder="1" applyAlignment="1">
      <alignment horizontal="center" vertical="top" wrapText="1"/>
    </xf>
    <xf numFmtId="0" fontId="44" fillId="0" borderId="0" xfId="29" applyFont="1" applyAlignment="1"/>
    <xf numFmtId="0" fontId="52" fillId="0" borderId="0" xfId="29" applyFont="1" applyAlignment="1"/>
    <xf numFmtId="0" fontId="55" fillId="0" borderId="0" xfId="19" applyFont="1" applyAlignment="1"/>
    <xf numFmtId="3" fontId="37" fillId="0" borderId="49" xfId="19" applyNumberFormat="1" applyFont="1" applyBorder="1"/>
    <xf numFmtId="3" fontId="37" fillId="0" borderId="6" xfId="19" applyNumberFormat="1" applyFont="1" applyBorder="1"/>
    <xf numFmtId="0" fontId="37" fillId="0" borderId="11" xfId="19" applyFont="1" applyBorder="1" applyAlignment="1">
      <alignment horizontal="right"/>
    </xf>
    <xf numFmtId="0" fontId="37" fillId="0" borderId="50" xfId="19" applyFont="1" applyBorder="1" applyAlignment="1">
      <alignment horizontal="right"/>
    </xf>
    <xf numFmtId="0" fontId="33" fillId="0" borderId="72" xfId="19" applyFont="1" applyBorder="1" applyAlignment="1">
      <alignment horizontal="left"/>
    </xf>
    <xf numFmtId="0" fontId="33" fillId="0" borderId="76" xfId="19" applyFont="1" applyBorder="1" applyAlignment="1">
      <alignment horizontal="left" indent="3"/>
    </xf>
    <xf numFmtId="3" fontId="33" fillId="0" borderId="37" xfId="19" applyNumberFormat="1" applyFont="1" applyBorder="1"/>
    <xf numFmtId="3" fontId="33" fillId="0" borderId="25" xfId="19" applyNumberFormat="1" applyFont="1" applyBorder="1"/>
    <xf numFmtId="0" fontId="33" fillId="0" borderId="71" xfId="19" applyFont="1" applyBorder="1" applyAlignment="1">
      <alignment horizontal="center"/>
    </xf>
    <xf numFmtId="0" fontId="33" fillId="0" borderId="38" xfId="19" applyFont="1" applyBorder="1" applyAlignment="1">
      <alignment horizontal="left" indent="3"/>
    </xf>
    <xf numFmtId="0" fontId="39" fillId="0" borderId="0" xfId="19" applyFont="1" applyBorder="1" applyAlignment="1">
      <alignment horizontal="center"/>
    </xf>
    <xf numFmtId="0" fontId="36" fillId="0" borderId="0" xfId="1" applyFont="1"/>
    <xf numFmtId="0" fontId="34" fillId="0" borderId="0" xfId="0" applyFont="1" applyAlignment="1"/>
    <xf numFmtId="0" fontId="37" fillId="0" borderId="0" xfId="0" applyFont="1" applyBorder="1" applyAlignment="1">
      <alignment horizontal="center" vertical="center" wrapText="1"/>
    </xf>
    <xf numFmtId="0" fontId="33" fillId="0" borderId="116" xfId="0" applyFont="1" applyBorder="1" applyAlignment="1">
      <alignment horizontal="center" vertical="top" wrapText="1"/>
    </xf>
    <xf numFmtId="0" fontId="33" fillId="0" borderId="0" xfId="0" applyFont="1" applyBorder="1" applyAlignment="1">
      <alignment horizontal="center" vertical="top" wrapText="1"/>
    </xf>
    <xf numFmtId="0" fontId="33" fillId="0" borderId="117" xfId="0" applyFont="1" applyBorder="1" applyAlignment="1">
      <alignment horizontal="left" indent="1"/>
    </xf>
    <xf numFmtId="3" fontId="33" fillId="0" borderId="117" xfId="0" applyNumberFormat="1" applyFont="1" applyBorder="1"/>
    <xf numFmtId="0" fontId="33" fillId="0" borderId="29" xfId="0" applyFont="1" applyBorder="1" applyAlignment="1">
      <alignment horizontal="left" indent="1"/>
    </xf>
    <xf numFmtId="3" fontId="33" fillId="0" borderId="29" xfId="0" applyNumberFormat="1" applyFont="1" applyBorder="1"/>
    <xf numFmtId="0" fontId="33" fillId="0" borderId="25" xfId="0" applyFont="1" applyBorder="1" applyAlignment="1">
      <alignment horizontal="left" indent="1"/>
    </xf>
    <xf numFmtId="3" fontId="33" fillId="0" borderId="25" xfId="0" applyNumberFormat="1" applyFont="1" applyBorder="1"/>
    <xf numFmtId="0" fontId="33" fillId="0" borderId="29" xfId="0" applyFont="1" applyBorder="1" applyAlignment="1">
      <alignment horizontal="left" indent="3"/>
    </xf>
    <xf numFmtId="0" fontId="33" fillId="0" borderId="21" xfId="0" applyFont="1" applyBorder="1" applyAlignment="1">
      <alignment horizontal="left" indent="1"/>
    </xf>
    <xf numFmtId="3" fontId="33" fillId="0" borderId="21" xfId="0" applyNumberFormat="1" applyFont="1" applyBorder="1"/>
    <xf numFmtId="0" fontId="37" fillId="0" borderId="116" xfId="0" applyFont="1" applyBorder="1" applyAlignment="1">
      <alignment horizontal="right" indent="1"/>
    </xf>
    <xf numFmtId="3" fontId="37" fillId="0" borderId="116" xfId="0" applyNumberFormat="1" applyFont="1" applyBorder="1"/>
    <xf numFmtId="0" fontId="37" fillId="0" borderId="0" xfId="0" applyFont="1" applyBorder="1"/>
    <xf numFmtId="0" fontId="37" fillId="0" borderId="0" xfId="0" applyFont="1" applyBorder="1" applyAlignment="1">
      <alignment horizontal="right" indent="1"/>
    </xf>
    <xf numFmtId="0" fontId="34" fillId="0" borderId="0" xfId="0" applyFont="1"/>
    <xf numFmtId="3" fontId="33" fillId="0" borderId="74" xfId="0" applyNumberFormat="1" applyFont="1" applyBorder="1"/>
    <xf numFmtId="3" fontId="37" fillId="0" borderId="122" xfId="0" applyNumberFormat="1" applyFont="1" applyBorder="1"/>
    <xf numFmtId="0" fontId="42" fillId="0" borderId="0" xfId="0" applyFont="1" applyAlignment="1">
      <alignment horizontal="center"/>
    </xf>
    <xf numFmtId="0" fontId="40" fillId="0" borderId="0" xfId="0" applyFont="1" applyAlignment="1">
      <alignment horizontal="center"/>
    </xf>
    <xf numFmtId="0" fontId="33" fillId="0" borderId="0" xfId="0" applyFont="1" applyAlignment="1">
      <alignment horizontal="center"/>
    </xf>
    <xf numFmtId="3" fontId="33" fillId="0" borderId="0" xfId="0" applyNumberFormat="1" applyFont="1" applyBorder="1"/>
    <xf numFmtId="0" fontId="41" fillId="0" borderId="0" xfId="3" applyFont="1" applyBorder="1" applyAlignment="1">
      <alignment horizontal="center"/>
    </xf>
    <xf numFmtId="0" fontId="34" fillId="0" borderId="0" xfId="3" applyFont="1" applyBorder="1"/>
    <xf numFmtId="0" fontId="33" fillId="0" borderId="0" xfId="3" applyFont="1" applyBorder="1"/>
    <xf numFmtId="0" fontId="13" fillId="0" borderId="0" xfId="3" applyFont="1" applyBorder="1"/>
    <xf numFmtId="0" fontId="36" fillId="0" borderId="0" xfId="3" applyFont="1" applyBorder="1"/>
    <xf numFmtId="0" fontId="45" fillId="0" borderId="0" xfId="3" applyFont="1" applyBorder="1"/>
    <xf numFmtId="0" fontId="37" fillId="0" borderId="0" xfId="3" applyFont="1" applyBorder="1" applyAlignment="1"/>
    <xf numFmtId="0" fontId="37" fillId="0" borderId="0" xfId="3" applyFont="1" applyBorder="1"/>
    <xf numFmtId="0" fontId="41" fillId="0" borderId="0" xfId="0" applyFont="1" applyBorder="1" applyAlignment="1">
      <alignment horizontal="center"/>
    </xf>
    <xf numFmtId="0" fontId="34" fillId="0" borderId="0" xfId="0" applyFont="1" applyBorder="1"/>
    <xf numFmtId="0" fontId="47" fillId="0" borderId="0" xfId="0" applyFont="1" applyBorder="1"/>
    <xf numFmtId="0" fontId="39" fillId="0" borderId="0" xfId="0" applyFont="1" applyBorder="1"/>
    <xf numFmtId="0" fontId="41" fillId="0" borderId="0" xfId="19" applyFont="1" applyBorder="1" applyAlignment="1">
      <alignment horizontal="center"/>
    </xf>
    <xf numFmtId="0" fontId="34" fillId="0" borderId="0" xfId="19" applyFont="1" applyBorder="1"/>
    <xf numFmtId="0" fontId="45" fillId="0" borderId="0" xfId="19" applyFont="1" applyBorder="1"/>
    <xf numFmtId="0" fontId="33" fillId="0" borderId="0" xfId="19" applyFont="1" applyBorder="1"/>
    <xf numFmtId="0" fontId="37" fillId="0" borderId="0" xfId="19" applyFont="1" applyBorder="1"/>
    <xf numFmtId="0" fontId="33" fillId="0" borderId="0" xfId="19" applyFont="1" applyBorder="1" applyAlignment="1">
      <alignment horizontal="left" indent="2"/>
    </xf>
    <xf numFmtId="0" fontId="33" fillId="0" borderId="0" xfId="3" applyFont="1" applyBorder="1" applyAlignment="1">
      <alignment horizontal="left" indent="2"/>
    </xf>
    <xf numFmtId="0" fontId="45" fillId="0" borderId="0" xfId="0" applyFont="1" applyBorder="1"/>
    <xf numFmtId="0" fontId="33" fillId="0" borderId="0" xfId="0" applyFont="1" applyBorder="1"/>
    <xf numFmtId="0" fontId="33" fillId="0" borderId="0" xfId="0" applyFont="1" applyBorder="1" applyAlignment="1">
      <alignment vertical="top"/>
    </xf>
    <xf numFmtId="0" fontId="47" fillId="0" borderId="0" xfId="3" applyFont="1" applyBorder="1"/>
    <xf numFmtId="0" fontId="39" fillId="0" borderId="0" xfId="3" applyFont="1" applyBorder="1" applyAlignment="1">
      <alignment wrapText="1"/>
    </xf>
    <xf numFmtId="0" fontId="39" fillId="0" borderId="0" xfId="3" applyFont="1" applyBorder="1"/>
    <xf numFmtId="0" fontId="33" fillId="0" borderId="0" xfId="3" applyFont="1" applyAlignment="1">
      <alignment horizontal="left" vertical="top"/>
    </xf>
    <xf numFmtId="0" fontId="35" fillId="0" borderId="0" xfId="3" applyFont="1" applyAlignment="1">
      <alignment horizontal="left" vertical="top"/>
    </xf>
    <xf numFmtId="0" fontId="42" fillId="0" borderId="0" xfId="3" applyFont="1" applyAlignment="1">
      <alignment horizontal="center"/>
    </xf>
    <xf numFmtId="0" fontId="40" fillId="0" borderId="0" xfId="3" applyFont="1" applyAlignment="1">
      <alignment horizontal="center"/>
    </xf>
    <xf numFmtId="0" fontId="33" fillId="0" borderId="0" xfId="3" applyFont="1" applyAlignment="1">
      <alignment horizontal="center"/>
    </xf>
    <xf numFmtId="0" fontId="39" fillId="0" borderId="0" xfId="3" applyFont="1" applyAlignment="1">
      <alignment horizontal="center"/>
    </xf>
    <xf numFmtId="0" fontId="37" fillId="0" borderId="53" xfId="3" applyFont="1" applyBorder="1" applyAlignment="1">
      <alignment horizontal="center"/>
    </xf>
    <xf numFmtId="0" fontId="37" fillId="0" borderId="52" xfId="3" applyFont="1" applyBorder="1" applyAlignment="1">
      <alignment horizontal="center"/>
    </xf>
    <xf numFmtId="0" fontId="37" fillId="0" borderId="51" xfId="3" applyFont="1" applyBorder="1" applyAlignment="1">
      <alignment horizontal="center"/>
    </xf>
    <xf numFmtId="0" fontId="44" fillId="0" borderId="0" xfId="3" applyFont="1" applyAlignment="1">
      <alignment horizontal="left" vertical="top" wrapText="1"/>
    </xf>
    <xf numFmtId="0" fontId="37" fillId="0" borderId="62" xfId="3" applyFont="1" applyBorder="1" applyAlignment="1">
      <alignment horizontal="center" vertical="center"/>
    </xf>
    <xf numFmtId="0" fontId="37" fillId="0" borderId="13" xfId="3" applyFont="1" applyBorder="1" applyAlignment="1">
      <alignment horizontal="center" vertical="center"/>
    </xf>
    <xf numFmtId="0" fontId="37" fillId="0" borderId="52" xfId="3" applyFont="1" applyBorder="1" applyAlignment="1">
      <alignment horizontal="center" vertical="center" wrapText="1"/>
    </xf>
    <xf numFmtId="0" fontId="37" fillId="0" borderId="51" xfId="3" applyFont="1" applyBorder="1" applyAlignment="1">
      <alignment horizontal="center" vertical="center" wrapText="1"/>
    </xf>
    <xf numFmtId="0" fontId="36" fillId="0" borderId="0" xfId="1" applyFont="1"/>
    <xf numFmtId="0" fontId="37" fillId="0" borderId="102" xfId="19" applyFont="1" applyBorder="1" applyAlignment="1">
      <alignment horizontal="center" vertical="center" wrapText="1"/>
    </xf>
    <xf numFmtId="0" fontId="37" fillId="0" borderId="101" xfId="19" applyFont="1" applyBorder="1" applyAlignment="1">
      <alignment horizontal="center" vertical="center" wrapText="1"/>
    </xf>
    <xf numFmtId="0" fontId="37" fillId="0" borderId="105" xfId="19" applyFont="1" applyBorder="1" applyAlignment="1">
      <alignment horizontal="center" vertical="center"/>
    </xf>
    <xf numFmtId="0" fontId="37" fillId="0" borderId="13" xfId="19" applyFont="1" applyBorder="1" applyAlignment="1">
      <alignment horizontal="center" vertical="center"/>
    </xf>
    <xf numFmtId="0" fontId="39" fillId="0" borderId="4" xfId="19" applyFont="1" applyBorder="1" applyAlignment="1">
      <alignment horizontal="center"/>
    </xf>
    <xf numFmtId="0" fontId="37" fillId="0" borderId="17" xfId="19" applyFont="1" applyBorder="1" applyAlignment="1">
      <alignment horizontal="center" vertical="center" wrapText="1"/>
    </xf>
    <xf numFmtId="0" fontId="37" fillId="0" borderId="2" xfId="19" applyFont="1" applyBorder="1" applyAlignment="1">
      <alignment horizontal="center" vertical="center" wrapText="1"/>
    </xf>
    <xf numFmtId="0" fontId="42" fillId="0" borderId="0" xfId="19" applyFont="1" applyAlignment="1">
      <alignment horizontal="center"/>
    </xf>
    <xf numFmtId="0" fontId="40" fillId="0" borderId="0" xfId="19" applyFont="1" applyAlignment="1">
      <alignment horizontal="center"/>
    </xf>
    <xf numFmtId="0" fontId="33" fillId="0" borderId="0" xfId="19" applyFont="1" applyAlignment="1">
      <alignment horizontal="center"/>
    </xf>
    <xf numFmtId="0" fontId="39" fillId="0" borderId="0" xfId="19" applyFont="1" applyAlignment="1">
      <alignment horizontal="center"/>
    </xf>
    <xf numFmtId="0" fontId="46" fillId="0" borderId="0" xfId="3" applyFont="1" applyAlignment="1">
      <alignment horizontal="left" vertical="top"/>
    </xf>
    <xf numFmtId="0" fontId="37" fillId="0" borderId="62" xfId="3" applyFont="1" applyBorder="1" applyAlignment="1">
      <alignment horizontal="center" vertical="center" wrapText="1"/>
    </xf>
    <xf numFmtId="0" fontId="37" fillId="0" borderId="75" xfId="3" applyFont="1" applyBorder="1" applyAlignment="1">
      <alignment horizontal="center" vertical="center" wrapText="1"/>
    </xf>
    <xf numFmtId="0" fontId="37" fillId="0" borderId="13" xfId="3" applyFont="1" applyBorder="1" applyAlignment="1">
      <alignment horizontal="center" vertical="center" wrapText="1"/>
    </xf>
    <xf numFmtId="0" fontId="37" fillId="0" borderId="74" xfId="3" applyFont="1" applyBorder="1" applyAlignment="1">
      <alignment horizontal="center" vertical="center" wrapText="1"/>
    </xf>
    <xf numFmtId="0" fontId="33" fillId="0" borderId="4" xfId="3" applyFont="1" applyBorder="1" applyAlignment="1">
      <alignment horizontal="center"/>
    </xf>
    <xf numFmtId="0" fontId="44" fillId="0" borderId="0" xfId="0" applyFont="1" applyBorder="1" applyAlignment="1">
      <alignment horizontal="left" vertical="top" wrapText="1"/>
    </xf>
    <xf numFmtId="0" fontId="44" fillId="0" borderId="97" xfId="0" applyFont="1" applyBorder="1" applyAlignment="1">
      <alignment horizontal="left" vertical="top" wrapText="1"/>
    </xf>
    <xf numFmtId="0" fontId="44" fillId="0" borderId="93" xfId="0" applyFont="1" applyBorder="1" applyAlignment="1">
      <alignment horizontal="left" vertical="top" wrapText="1"/>
    </xf>
    <xf numFmtId="0" fontId="44" fillId="0" borderId="72" xfId="0" applyFont="1" applyBorder="1" applyAlignment="1">
      <alignment horizontal="left" vertical="top" wrapText="1"/>
    </xf>
    <xf numFmtId="0" fontId="52" fillId="0" borderId="96" xfId="0" applyFont="1" applyBorder="1" applyAlignment="1">
      <alignment horizontal="center" vertical="top"/>
    </xf>
    <xf numFmtId="0" fontId="52" fillId="0" borderId="11" xfId="0" applyFont="1" applyBorder="1" applyAlignment="1">
      <alignment horizontal="center" vertical="top"/>
    </xf>
    <xf numFmtId="0" fontId="53" fillId="0" borderId="93" xfId="0" applyFont="1" applyBorder="1" applyAlignment="1">
      <alignment horizontal="left" vertical="top" wrapText="1"/>
    </xf>
    <xf numFmtId="0" fontId="53" fillId="0" borderId="93" xfId="0" applyFont="1" applyBorder="1" applyAlignment="1">
      <alignment horizontal="left" vertical="top"/>
    </xf>
    <xf numFmtId="0" fontId="53" fillId="0" borderId="72" xfId="0" applyFont="1" applyBorder="1" applyAlignment="1">
      <alignment horizontal="left" vertical="top"/>
    </xf>
    <xf numFmtId="0" fontId="52" fillId="0" borderId="94" xfId="0" applyFont="1" applyBorder="1" applyAlignment="1">
      <alignment horizontal="right" vertical="top"/>
    </xf>
    <xf numFmtId="0" fontId="52" fillId="0" borderId="89" xfId="0" applyFont="1" applyBorder="1" applyAlignment="1">
      <alignment horizontal="right" vertical="top"/>
    </xf>
    <xf numFmtId="0" fontId="52" fillId="0" borderId="90" xfId="0" applyFont="1" applyBorder="1" applyAlignment="1">
      <alignment horizontal="right" vertical="top"/>
    </xf>
    <xf numFmtId="0" fontId="44" fillId="0" borderId="91" xfId="0" applyFont="1" applyBorder="1" applyAlignment="1">
      <alignment horizontal="left" vertical="top" wrapText="1"/>
    </xf>
    <xf numFmtId="0" fontId="44" fillId="0" borderId="92" xfId="0" applyFont="1" applyBorder="1" applyAlignment="1">
      <alignment horizontal="left" vertical="top" wrapText="1"/>
    </xf>
    <xf numFmtId="0" fontId="53" fillId="0" borderId="89" xfId="0" applyFont="1" applyBorder="1" applyAlignment="1">
      <alignment horizontal="left" vertical="top" wrapText="1"/>
    </xf>
    <xf numFmtId="0" fontId="53" fillId="0" borderId="90" xfId="0" applyFont="1" applyBorder="1" applyAlignment="1">
      <alignment horizontal="left" vertical="top" wrapText="1"/>
    </xf>
    <xf numFmtId="0" fontId="52" fillId="0" borderId="91" xfId="0" applyFont="1" applyBorder="1" applyAlignment="1">
      <alignment horizontal="left" vertical="top" wrapText="1"/>
    </xf>
    <xf numFmtId="0" fontId="0" fillId="0" borderId="8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92" xfId="0" applyBorder="1" applyAlignment="1">
      <alignment horizontal="left" vertical="top" wrapText="1"/>
    </xf>
    <xf numFmtId="0" fontId="44" fillId="0" borderId="89" xfId="0" applyFont="1" applyBorder="1" applyAlignment="1">
      <alignment horizontal="left" vertical="top" wrapText="1"/>
    </xf>
    <xf numFmtId="0" fontId="44" fillId="0" borderId="90" xfId="0" applyFont="1" applyBorder="1" applyAlignment="1">
      <alignment horizontal="left" vertical="top" wrapText="1"/>
    </xf>
    <xf numFmtId="0" fontId="52" fillId="0" borderId="88" xfId="0" applyFont="1" applyBorder="1" applyAlignment="1">
      <alignment horizontal="left" vertical="top" wrapText="1"/>
    </xf>
    <xf numFmtId="0" fontId="49" fillId="0" borderId="0" xfId="0" applyFont="1" applyAlignment="1">
      <alignment horizontal="center"/>
    </xf>
    <xf numFmtId="0" fontId="39" fillId="0" borderId="0" xfId="0" applyFont="1" applyAlignment="1">
      <alignment horizontal="center"/>
    </xf>
    <xf numFmtId="0" fontId="44" fillId="0" borderId="0" xfId="0" applyFont="1" applyAlignment="1">
      <alignment horizontal="center"/>
    </xf>
    <xf numFmtId="0" fontId="51" fillId="0" borderId="0" xfId="0" applyFont="1" applyAlignment="1">
      <alignment horizontal="center"/>
    </xf>
    <xf numFmtId="0" fontId="37" fillId="0" borderId="104" xfId="19" applyFont="1" applyBorder="1" applyAlignment="1">
      <alignment horizontal="center" vertical="center" wrapText="1"/>
    </xf>
    <xf numFmtId="0" fontId="37" fillId="0" borderId="103" xfId="19" applyFont="1" applyBorder="1" applyAlignment="1">
      <alignment horizontal="center" vertical="center" wrapText="1"/>
    </xf>
    <xf numFmtId="0" fontId="33" fillId="0" borderId="0" xfId="19" applyFont="1" applyAlignment="1">
      <alignment horizontal="center" wrapText="1"/>
    </xf>
    <xf numFmtId="0" fontId="33" fillId="0" borderId="0" xfId="19" applyFont="1" applyAlignment="1">
      <alignment horizontal="left" wrapText="1"/>
    </xf>
    <xf numFmtId="0" fontId="33" fillId="0" borderId="0" xfId="3" applyFont="1" applyAlignment="1">
      <alignment horizontal="center" wrapText="1"/>
    </xf>
    <xf numFmtId="0" fontId="33" fillId="0" borderId="0" xfId="3" applyFont="1" applyAlignment="1">
      <alignment horizontal="left" wrapText="1"/>
    </xf>
    <xf numFmtId="0" fontId="37" fillId="0" borderId="82" xfId="3" applyFont="1" applyBorder="1" applyAlignment="1">
      <alignment horizontal="center" vertical="center" wrapText="1"/>
    </xf>
    <xf numFmtId="0" fontId="37" fillId="0" borderId="81" xfId="3" applyFont="1" applyBorder="1" applyAlignment="1">
      <alignment horizontal="center" vertical="center" wrapText="1"/>
    </xf>
    <xf numFmtId="0" fontId="37" fillId="0" borderId="80" xfId="3" applyFont="1" applyBorder="1" applyAlignment="1">
      <alignment horizontal="center" vertical="center" wrapText="1"/>
    </xf>
    <xf numFmtId="0" fontId="37" fillId="0" borderId="79" xfId="3" applyFont="1" applyBorder="1" applyAlignment="1">
      <alignment horizontal="center" vertical="center" wrapText="1"/>
    </xf>
    <xf numFmtId="0" fontId="37" fillId="0" borderId="78" xfId="3" applyFont="1" applyBorder="1" applyAlignment="1">
      <alignment horizontal="center" vertical="center" wrapText="1"/>
    </xf>
    <xf numFmtId="0" fontId="33" fillId="0" borderId="0" xfId="0" applyFont="1" applyBorder="1" applyAlignment="1">
      <alignment horizontal="left" wrapText="1"/>
    </xf>
    <xf numFmtId="0" fontId="37" fillId="0" borderId="115" xfId="0" applyFont="1" applyBorder="1" applyAlignment="1">
      <alignment horizontal="center" vertical="center" wrapText="1"/>
    </xf>
    <xf numFmtId="0" fontId="37" fillId="0" borderId="109" xfId="0" applyFont="1" applyBorder="1" applyAlignment="1">
      <alignment horizontal="center" vertical="center" wrapText="1"/>
    </xf>
    <xf numFmtId="0" fontId="37" fillId="0" borderId="118" xfId="0" applyFont="1" applyBorder="1" applyAlignment="1">
      <alignment horizontal="center" vertical="center" wrapText="1"/>
    </xf>
    <xf numFmtId="0" fontId="37" fillId="0" borderId="119" xfId="0" applyFont="1" applyBorder="1" applyAlignment="1">
      <alignment horizontal="center" vertical="center" wrapText="1"/>
    </xf>
    <xf numFmtId="0" fontId="37" fillId="0" borderId="120" xfId="0" applyFont="1" applyBorder="1" applyAlignment="1">
      <alignment horizontal="center" vertical="center" wrapText="1"/>
    </xf>
    <xf numFmtId="0" fontId="37" fillId="0" borderId="121" xfId="0" applyFont="1" applyBorder="1" applyAlignment="1">
      <alignment horizontal="center" vertical="center" wrapText="1"/>
    </xf>
    <xf numFmtId="0" fontId="42" fillId="0" borderId="0" xfId="0" applyFont="1" applyAlignment="1">
      <alignment horizontal="center"/>
    </xf>
    <xf numFmtId="0" fontId="40" fillId="0" borderId="0" xfId="0" applyFont="1" applyAlignment="1">
      <alignment horizontal="center"/>
    </xf>
    <xf numFmtId="0" fontId="33" fillId="0" borderId="0" xfId="0" applyFont="1" applyAlignment="1">
      <alignment horizontal="center"/>
    </xf>
    <xf numFmtId="0" fontId="37" fillId="0" borderId="114" xfId="0" applyFont="1" applyBorder="1" applyAlignment="1">
      <alignment horizontal="center" vertical="center"/>
    </xf>
    <xf numFmtId="0" fontId="37" fillId="0" borderId="21" xfId="0" applyFont="1" applyBorder="1" applyAlignment="1">
      <alignment horizontal="center" vertical="center"/>
    </xf>
    <xf numFmtId="0" fontId="37" fillId="0" borderId="74" xfId="0" applyFont="1" applyBorder="1" applyAlignment="1">
      <alignment horizontal="center" vertical="center"/>
    </xf>
    <xf numFmtId="0" fontId="37" fillId="0" borderId="110" xfId="0" applyFont="1" applyBorder="1" applyAlignment="1">
      <alignment horizontal="center" vertical="center" wrapText="1"/>
    </xf>
    <xf numFmtId="0" fontId="52" fillId="0" borderId="102" xfId="29" applyFont="1" applyBorder="1" applyAlignment="1">
      <alignment horizontal="center" vertical="center" wrapText="1"/>
    </xf>
    <xf numFmtId="0" fontId="52" fillId="0" borderId="101" xfId="29" applyFont="1" applyBorder="1" applyAlignment="1">
      <alignment horizontal="center" vertical="center" wrapText="1"/>
    </xf>
    <xf numFmtId="0" fontId="52" fillId="0" borderId="0" xfId="29" applyFont="1" applyAlignment="1">
      <alignment horizontal="center"/>
    </xf>
    <xf numFmtId="0" fontId="44" fillId="0" borderId="0" xfId="29" applyFont="1" applyAlignment="1">
      <alignment horizontal="center"/>
    </xf>
    <xf numFmtId="0" fontId="52" fillId="0" borderId="106" xfId="29" applyFont="1" applyBorder="1" applyAlignment="1">
      <alignment horizontal="left" indent="2"/>
    </xf>
    <xf numFmtId="0" fontId="52" fillId="0" borderId="4" xfId="29" applyFont="1" applyBorder="1" applyAlignment="1">
      <alignment horizontal="left" indent="2"/>
    </xf>
    <xf numFmtId="0" fontId="52" fillId="0" borderId="113" xfId="29" applyFont="1" applyBorder="1" applyAlignment="1">
      <alignment horizontal="center" vertical="center"/>
    </xf>
    <xf numFmtId="0" fontId="52" fillId="0" borderId="112" xfId="29" applyFont="1" applyBorder="1" applyAlignment="1">
      <alignment horizontal="center" vertical="center"/>
    </xf>
    <xf numFmtId="0" fontId="52" fillId="0" borderId="17" xfId="29" applyFont="1" applyBorder="1" applyAlignment="1">
      <alignment horizontal="center" vertical="center"/>
    </xf>
    <xf numFmtId="0" fontId="52" fillId="0" borderId="111" xfId="29" applyFont="1" applyBorder="1" applyAlignment="1">
      <alignment horizontal="center" vertical="center"/>
    </xf>
    <xf numFmtId="0" fontId="52" fillId="0" borderId="10" xfId="29" applyFont="1" applyBorder="1" applyAlignment="1">
      <alignment horizontal="center" vertical="center"/>
    </xf>
    <xf numFmtId="0" fontId="52" fillId="0" borderId="2" xfId="29" applyFont="1" applyBorder="1" applyAlignment="1">
      <alignment horizontal="center" vertical="center"/>
    </xf>
    <xf numFmtId="0" fontId="52" fillId="0" borderId="77" xfId="29" applyFont="1" applyBorder="1" applyAlignment="1">
      <alignment horizontal="center"/>
    </xf>
    <xf numFmtId="0" fontId="52" fillId="0" borderId="110" xfId="29" applyFont="1" applyBorder="1" applyAlignment="1">
      <alignment horizontal="center"/>
    </xf>
    <xf numFmtId="0" fontId="52" fillId="0" borderId="109" xfId="29" applyFont="1" applyBorder="1" applyAlignment="1">
      <alignment horizontal="center"/>
    </xf>
    <xf numFmtId="0" fontId="52" fillId="0" borderId="108" xfId="29" applyFont="1" applyBorder="1" applyAlignment="1">
      <alignment horizontal="left" indent="2"/>
    </xf>
    <xf numFmtId="0" fontId="52" fillId="0" borderId="19" xfId="29" applyFont="1" applyBorder="1" applyAlignment="1">
      <alignment horizontal="left" indent="2"/>
    </xf>
    <xf numFmtId="0" fontId="52" fillId="0" borderId="22" xfId="29" applyFont="1" applyBorder="1" applyAlignment="1">
      <alignment horizontal="left" indent="2"/>
    </xf>
    <xf numFmtId="0" fontId="52" fillId="0" borderId="0" xfId="29" applyFont="1" applyBorder="1" applyAlignment="1">
      <alignment horizontal="left" indent="2"/>
    </xf>
    <xf numFmtId="0" fontId="27" fillId="0" borderId="0" xfId="0" applyNumberFormat="1" applyFont="1" applyAlignment="1">
      <alignment horizontal="center"/>
    </xf>
    <xf numFmtId="0" fontId="18" fillId="0" borderId="0" xfId="0" applyNumberFormat="1" applyFont="1" applyAlignment="1">
      <alignment horizontal="center"/>
    </xf>
    <xf numFmtId="0" fontId="0" fillId="0" borderId="0" xfId="0" applyAlignment="1">
      <alignment horizontal="center"/>
    </xf>
    <xf numFmtId="0" fontId="56" fillId="0" borderId="0" xfId="0" applyFont="1"/>
    <xf numFmtId="0" fontId="57" fillId="0" borderId="0" xfId="3" applyFont="1"/>
    <xf numFmtId="0" fontId="57" fillId="0" borderId="0" xfId="0" applyNumberFormat="1" applyFont="1"/>
  </cellXfs>
  <cellStyles count="32">
    <cellStyle name="Comma 2" xfId="4"/>
    <cellStyle name="Comma 2 2" xfId="5"/>
    <cellStyle name="Comma 3" xfId="6"/>
    <cellStyle name="Comma 4" xfId="7"/>
    <cellStyle name="Comma 4 2" xfId="8"/>
    <cellStyle name="Comma 4 3" xfId="31"/>
    <cellStyle name="Comma 5" xfId="20"/>
    <cellStyle name="Comma 6" xfId="21"/>
    <cellStyle name="Currency 2" xfId="9"/>
    <cellStyle name="Currency 2 2" xfId="10"/>
    <cellStyle name="Currency 3" xfId="11"/>
    <cellStyle name="Currency 3 2" xfId="22"/>
    <cellStyle name="Currency 3 3" xfId="30"/>
    <cellStyle name="Currency 4" xfId="12"/>
    <cellStyle name="Currency 4 2" xfId="13"/>
    <cellStyle name="Currency 5" xfId="23"/>
    <cellStyle name="Normal" xfId="0" builtinId="0"/>
    <cellStyle name="Normal 2" xfId="2"/>
    <cellStyle name="Normal 3" xfId="3"/>
    <cellStyle name="Normal 4" xfId="14"/>
    <cellStyle name="Normal 4 2" xfId="24"/>
    <cellStyle name="Normal 4 3" xfId="29"/>
    <cellStyle name="Normal 5" xfId="25"/>
    <cellStyle name="Normal 6" xfId="26"/>
    <cellStyle name="Normal 7" xfId="19"/>
    <cellStyle name="Normal 8" xfId="27"/>
    <cellStyle name="Normal 9" xfId="28"/>
    <cellStyle name="Normal_Rsrcs_X_ DOJ Goal  Obj" xfId="1"/>
    <cellStyle name="Percent 2" xfId="15"/>
    <cellStyle name="Percent 2 2" xfId="16"/>
    <cellStyle name="Percent 3" xfId="17"/>
    <cellStyle name="Percent 3 2"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44823</xdr:colOff>
      <xdr:row>0</xdr:row>
      <xdr:rowOff>22412</xdr:rowOff>
    </xdr:from>
    <xdr:to>
      <xdr:col>10</xdr:col>
      <xdr:colOff>570401</xdr:colOff>
      <xdr:row>32</xdr:row>
      <xdr:rowOff>85912</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823" y="22412"/>
          <a:ext cx="7383578" cy="615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M1:M33"/>
  <sheetViews>
    <sheetView tabSelected="1" view="pageBreakPreview" zoomScaleNormal="100" zoomScaleSheetLayoutView="100" workbookViewId="0"/>
  </sheetViews>
  <sheetFormatPr defaultColWidth="8.88671875" defaultRowHeight="15" x14ac:dyDescent="0.2"/>
  <cols>
    <col min="1" max="11" width="8.88671875" style="99"/>
    <col min="12" max="12" width="8.33203125" style="99" customWidth="1"/>
    <col min="13" max="16384" width="8.88671875" style="99"/>
  </cols>
  <sheetData>
    <row r="1" spans="13:13" x14ac:dyDescent="0.2">
      <c r="M1" s="125" t="s">
        <v>25</v>
      </c>
    </row>
    <row r="2" spans="13:13" x14ac:dyDescent="0.2">
      <c r="M2" s="125" t="s">
        <v>25</v>
      </c>
    </row>
    <row r="3" spans="13:13" x14ac:dyDescent="0.2">
      <c r="M3" s="125" t="s">
        <v>25</v>
      </c>
    </row>
    <row r="4" spans="13:13" x14ac:dyDescent="0.2">
      <c r="M4" s="125" t="s">
        <v>25</v>
      </c>
    </row>
    <row r="5" spans="13:13" x14ac:dyDescent="0.2">
      <c r="M5" s="125" t="s">
        <v>25</v>
      </c>
    </row>
    <row r="6" spans="13:13" x14ac:dyDescent="0.2">
      <c r="M6" s="125" t="s">
        <v>25</v>
      </c>
    </row>
    <row r="7" spans="13:13" x14ac:dyDescent="0.2">
      <c r="M7" s="125" t="s">
        <v>25</v>
      </c>
    </row>
    <row r="8" spans="13:13" x14ac:dyDescent="0.2">
      <c r="M8" s="125" t="s">
        <v>25</v>
      </c>
    </row>
    <row r="9" spans="13:13" x14ac:dyDescent="0.2">
      <c r="M9" s="125" t="s">
        <v>25</v>
      </c>
    </row>
    <row r="10" spans="13:13" x14ac:dyDescent="0.2">
      <c r="M10" s="125" t="s">
        <v>25</v>
      </c>
    </row>
    <row r="11" spans="13:13" x14ac:dyDescent="0.2">
      <c r="M11" s="125" t="s">
        <v>25</v>
      </c>
    </row>
    <row r="12" spans="13:13" x14ac:dyDescent="0.2">
      <c r="M12" s="125" t="s">
        <v>25</v>
      </c>
    </row>
    <row r="13" spans="13:13" x14ac:dyDescent="0.2">
      <c r="M13" s="125" t="s">
        <v>25</v>
      </c>
    </row>
    <row r="14" spans="13:13" x14ac:dyDescent="0.2">
      <c r="M14" s="125" t="s">
        <v>25</v>
      </c>
    </row>
    <row r="15" spans="13:13" x14ac:dyDescent="0.2">
      <c r="M15" s="125" t="s">
        <v>25</v>
      </c>
    </row>
    <row r="16" spans="13:13" x14ac:dyDescent="0.2">
      <c r="M16" s="125" t="s">
        <v>25</v>
      </c>
    </row>
    <row r="17" spans="13:13" x14ac:dyDescent="0.2">
      <c r="M17" s="125" t="s">
        <v>25</v>
      </c>
    </row>
    <row r="18" spans="13:13" x14ac:dyDescent="0.2">
      <c r="M18" s="125" t="s">
        <v>25</v>
      </c>
    </row>
    <row r="19" spans="13:13" x14ac:dyDescent="0.2">
      <c r="M19" s="125" t="s">
        <v>25</v>
      </c>
    </row>
    <row r="20" spans="13:13" x14ac:dyDescent="0.2">
      <c r="M20" s="125" t="s">
        <v>25</v>
      </c>
    </row>
    <row r="21" spans="13:13" x14ac:dyDescent="0.2">
      <c r="M21" s="125" t="s">
        <v>25</v>
      </c>
    </row>
    <row r="22" spans="13:13" x14ac:dyDescent="0.2">
      <c r="M22" s="125" t="s">
        <v>25</v>
      </c>
    </row>
    <row r="23" spans="13:13" x14ac:dyDescent="0.2">
      <c r="M23" s="125" t="s">
        <v>25</v>
      </c>
    </row>
    <row r="24" spans="13:13" x14ac:dyDescent="0.2">
      <c r="M24" s="125" t="s">
        <v>25</v>
      </c>
    </row>
    <row r="25" spans="13:13" x14ac:dyDescent="0.2">
      <c r="M25" s="125" t="s">
        <v>25</v>
      </c>
    </row>
    <row r="26" spans="13:13" x14ac:dyDescent="0.2">
      <c r="M26" s="125" t="s">
        <v>25</v>
      </c>
    </row>
    <row r="27" spans="13:13" x14ac:dyDescent="0.2">
      <c r="M27" s="125" t="s">
        <v>25</v>
      </c>
    </row>
    <row r="28" spans="13:13" x14ac:dyDescent="0.2">
      <c r="M28" s="125" t="s">
        <v>25</v>
      </c>
    </row>
    <row r="29" spans="13:13" x14ac:dyDescent="0.2">
      <c r="M29" s="125" t="s">
        <v>25</v>
      </c>
    </row>
    <row r="30" spans="13:13" x14ac:dyDescent="0.2">
      <c r="M30" s="125" t="s">
        <v>25</v>
      </c>
    </row>
    <row r="31" spans="13:13" x14ac:dyDescent="0.2">
      <c r="M31" s="125" t="s">
        <v>25</v>
      </c>
    </row>
    <row r="32" spans="13:13" x14ac:dyDescent="0.2">
      <c r="M32" s="125" t="s">
        <v>25</v>
      </c>
    </row>
    <row r="33" spans="13:13" x14ac:dyDescent="0.2">
      <c r="M33" s="125" t="s">
        <v>6</v>
      </c>
    </row>
  </sheetData>
  <pageMargins left="0.7" right="0.7" top="1.25" bottom="1" header="1" footer="0.5"/>
  <pageSetup scale="85" fitToHeight="0" orientation="landscape" r:id="rId1"/>
  <headerFooter>
    <oddHeader>&amp;L&amp;"Times New Roman,Bold"A: Organization Chart</oddHeader>
    <oddFooter>&amp;C&amp;"Times New Roman,Regular"Exhibit A - Organization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85" zoomScaleNormal="100" zoomScaleSheetLayoutView="85" workbookViewId="0">
      <selection activeCell="I6" sqref="I6"/>
    </sheetView>
  </sheetViews>
  <sheetFormatPr defaultRowHeight="14.25" x14ac:dyDescent="0.2"/>
  <cols>
    <col min="1" max="1" width="49.44140625" style="278" customWidth="1"/>
    <col min="2" max="2" width="6.77734375" style="278" customWidth="1"/>
    <col min="3" max="3" width="9.88671875" style="278" customWidth="1"/>
    <col min="4" max="4" width="6.77734375" style="278" customWidth="1"/>
    <col min="5" max="7" width="9.88671875" style="278" customWidth="1"/>
    <col min="8" max="8" width="1.77734375" style="278" customWidth="1"/>
    <col min="9" max="9" width="10.88671875" style="419" bestFit="1" customWidth="1"/>
    <col min="10" max="10" width="3.5546875" style="278" customWidth="1"/>
    <col min="11" max="11" width="95.5546875" style="278" customWidth="1"/>
    <col min="12" max="13" width="6.44140625" style="278" customWidth="1"/>
    <col min="14" max="14" width="9.88671875" style="278" customWidth="1"/>
    <col min="15" max="16" width="6.44140625" style="278" customWidth="1"/>
    <col min="17" max="17" width="9.88671875" style="278" customWidth="1"/>
    <col min="18" max="16384" width="8.88671875" style="278"/>
  </cols>
  <sheetData>
    <row r="1" spans="1:17" ht="18" x14ac:dyDescent="0.25">
      <c r="A1" s="529" t="s">
        <v>97</v>
      </c>
      <c r="B1" s="529"/>
      <c r="C1" s="529"/>
      <c r="D1" s="529"/>
      <c r="E1" s="529"/>
      <c r="F1" s="529"/>
      <c r="G1" s="529"/>
      <c r="H1" s="422"/>
      <c r="I1" s="402" t="s">
        <v>25</v>
      </c>
      <c r="J1" s="277"/>
      <c r="K1" s="434"/>
      <c r="L1" s="277"/>
      <c r="M1" s="277"/>
      <c r="N1" s="277"/>
      <c r="O1" s="277"/>
      <c r="P1" s="277"/>
      <c r="Q1" s="277"/>
    </row>
    <row r="2" spans="1:17" ht="15" x14ac:dyDescent="0.2">
      <c r="A2" s="530" t="s">
        <v>1</v>
      </c>
      <c r="B2" s="530"/>
      <c r="C2" s="530"/>
      <c r="D2" s="530"/>
      <c r="E2" s="530"/>
      <c r="F2" s="530"/>
      <c r="G2" s="530"/>
      <c r="H2" s="423"/>
      <c r="I2" s="402" t="s">
        <v>25</v>
      </c>
      <c r="J2" s="279"/>
      <c r="K2" s="435"/>
      <c r="L2" s="279"/>
      <c r="M2" s="279"/>
      <c r="N2" s="279"/>
      <c r="O2" s="279"/>
      <c r="P2" s="279"/>
      <c r="Q2" s="279"/>
    </row>
    <row r="3" spans="1:17" x14ac:dyDescent="0.2">
      <c r="A3" s="531" t="s">
        <v>0</v>
      </c>
      <c r="B3" s="531"/>
      <c r="C3" s="531"/>
      <c r="D3" s="531"/>
      <c r="E3" s="531"/>
      <c r="F3" s="531"/>
      <c r="G3" s="531"/>
      <c r="H3" s="424"/>
      <c r="I3" s="402" t="s">
        <v>25</v>
      </c>
      <c r="J3" s="280"/>
      <c r="K3" s="435"/>
      <c r="L3" s="280"/>
      <c r="M3" s="280"/>
      <c r="N3" s="280"/>
      <c r="O3" s="280"/>
      <c r="P3" s="280"/>
      <c r="Q3" s="280"/>
    </row>
    <row r="4" spans="1:17" x14ac:dyDescent="0.2">
      <c r="A4" s="508" t="s">
        <v>15</v>
      </c>
      <c r="B4" s="508"/>
      <c r="C4" s="508"/>
      <c r="D4" s="508"/>
      <c r="E4" s="508"/>
      <c r="F4" s="508"/>
      <c r="G4" s="508"/>
      <c r="H4" s="333"/>
      <c r="I4" s="402" t="s">
        <v>25</v>
      </c>
      <c r="J4" s="281"/>
      <c r="K4" s="435"/>
      <c r="L4" s="281"/>
      <c r="M4" s="281"/>
      <c r="N4" s="281"/>
      <c r="O4" s="281"/>
      <c r="P4" s="281"/>
      <c r="Q4" s="281"/>
    </row>
    <row r="5" spans="1:17" ht="15" x14ac:dyDescent="0.25">
      <c r="A5" s="508"/>
      <c r="B5" s="508"/>
      <c r="C5" s="508"/>
      <c r="D5" s="508"/>
      <c r="E5" s="508"/>
      <c r="F5" s="333"/>
      <c r="G5" s="333"/>
      <c r="H5" s="333"/>
      <c r="I5" s="402" t="s">
        <v>25</v>
      </c>
      <c r="J5" s="281"/>
      <c r="K5" s="445"/>
      <c r="L5" s="281"/>
      <c r="M5" s="281"/>
      <c r="N5" s="281"/>
      <c r="O5" s="281"/>
      <c r="P5" s="281"/>
      <c r="Q5" s="281"/>
    </row>
    <row r="6" spans="1:17" ht="39.75" customHeight="1" x14ac:dyDescent="0.2">
      <c r="A6" s="532" t="s">
        <v>297</v>
      </c>
      <c r="B6" s="523" t="s">
        <v>2</v>
      </c>
      <c r="C6" s="524"/>
      <c r="D6" s="535" t="s">
        <v>3</v>
      </c>
      <c r="E6" s="524"/>
      <c r="F6" s="525" t="s">
        <v>123</v>
      </c>
      <c r="G6" s="526"/>
      <c r="H6" s="403"/>
      <c r="I6" s="402" t="s">
        <v>25</v>
      </c>
      <c r="K6" s="446"/>
    </row>
    <row r="7" spans="1:17" ht="51" customHeight="1" x14ac:dyDescent="0.2">
      <c r="A7" s="533"/>
      <c r="B7" s="523"/>
      <c r="C7" s="524"/>
      <c r="D7" s="523" t="s">
        <v>311</v>
      </c>
      <c r="E7" s="524"/>
      <c r="F7" s="527"/>
      <c r="G7" s="528"/>
      <c r="H7" s="403"/>
      <c r="I7" s="402" t="s">
        <v>25</v>
      </c>
      <c r="K7" s="446"/>
    </row>
    <row r="8" spans="1:17" ht="28.5" x14ac:dyDescent="0.2">
      <c r="A8" s="534"/>
      <c r="B8" s="404" t="s">
        <v>143</v>
      </c>
      <c r="C8" s="404" t="s">
        <v>19</v>
      </c>
      <c r="D8" s="404" t="s">
        <v>143</v>
      </c>
      <c r="E8" s="404" t="s">
        <v>19</v>
      </c>
      <c r="F8" s="404" t="s">
        <v>143</v>
      </c>
      <c r="G8" s="404" t="s">
        <v>19</v>
      </c>
      <c r="H8" s="405"/>
      <c r="I8" s="402" t="s">
        <v>25</v>
      </c>
      <c r="K8" s="446"/>
    </row>
    <row r="9" spans="1:17" x14ac:dyDescent="0.2">
      <c r="A9" s="406" t="s">
        <v>298</v>
      </c>
      <c r="B9" s="407">
        <v>0</v>
      </c>
      <c r="C9" s="407">
        <v>0</v>
      </c>
      <c r="D9" s="407">
        <v>0</v>
      </c>
      <c r="E9" s="407">
        <v>0</v>
      </c>
      <c r="F9" s="407">
        <v>0</v>
      </c>
      <c r="G9" s="407">
        <v>0</v>
      </c>
      <c r="H9" s="425"/>
      <c r="I9" s="402" t="s">
        <v>25</v>
      </c>
      <c r="K9" s="447"/>
    </row>
    <row r="10" spans="1:17" x14ac:dyDescent="0.2">
      <c r="A10" s="408" t="s">
        <v>284</v>
      </c>
      <c r="B10" s="409">
        <v>0</v>
      </c>
      <c r="C10" s="409">
        <v>0</v>
      </c>
      <c r="D10" s="409">
        <v>0</v>
      </c>
      <c r="E10" s="409">
        <v>0</v>
      </c>
      <c r="F10" s="409">
        <v>0</v>
      </c>
      <c r="G10" s="409">
        <v>0</v>
      </c>
      <c r="H10" s="425"/>
      <c r="I10" s="402" t="s">
        <v>25</v>
      </c>
      <c r="K10" s="447"/>
    </row>
    <row r="11" spans="1:17" x14ac:dyDescent="0.2">
      <c r="A11" s="408" t="s">
        <v>283</v>
      </c>
      <c r="B11" s="409">
        <v>0</v>
      </c>
      <c r="C11" s="409">
        <v>0</v>
      </c>
      <c r="D11" s="409">
        <v>0</v>
      </c>
      <c r="E11" s="409">
        <v>0</v>
      </c>
      <c r="F11" s="409">
        <v>0</v>
      </c>
      <c r="G11" s="409">
        <v>0</v>
      </c>
      <c r="H11" s="425"/>
      <c r="I11" s="402" t="s">
        <v>25</v>
      </c>
      <c r="K11" s="446"/>
    </row>
    <row r="12" spans="1:17" x14ac:dyDescent="0.2">
      <c r="A12" s="408" t="s">
        <v>96</v>
      </c>
      <c r="B12" s="409">
        <v>0</v>
      </c>
      <c r="C12" s="409">
        <v>0</v>
      </c>
      <c r="D12" s="409">
        <v>0</v>
      </c>
      <c r="E12" s="409">
        <v>0</v>
      </c>
      <c r="F12" s="409">
        <v>0</v>
      </c>
      <c r="G12" s="409">
        <v>0</v>
      </c>
      <c r="H12" s="425"/>
      <c r="I12" s="402" t="s">
        <v>25</v>
      </c>
      <c r="K12" s="447"/>
    </row>
    <row r="13" spans="1:17" x14ac:dyDescent="0.2">
      <c r="A13" s="408" t="s">
        <v>95</v>
      </c>
      <c r="B13" s="409">
        <v>0</v>
      </c>
      <c r="C13" s="409">
        <v>0</v>
      </c>
      <c r="D13" s="409">
        <v>0</v>
      </c>
      <c r="E13" s="409">
        <v>0</v>
      </c>
      <c r="F13" s="409">
        <v>0</v>
      </c>
      <c r="G13" s="409">
        <v>0</v>
      </c>
      <c r="H13" s="425"/>
      <c r="I13" s="402" t="s">
        <v>25</v>
      </c>
      <c r="K13" s="447"/>
    </row>
    <row r="14" spans="1:17" x14ac:dyDescent="0.2">
      <c r="A14" s="408" t="s">
        <v>94</v>
      </c>
      <c r="B14" s="409">
        <v>0</v>
      </c>
      <c r="C14" s="409">
        <v>0</v>
      </c>
      <c r="D14" s="409">
        <v>0</v>
      </c>
      <c r="E14" s="409">
        <v>0</v>
      </c>
      <c r="F14" s="409">
        <v>0</v>
      </c>
      <c r="G14" s="409">
        <v>0</v>
      </c>
      <c r="H14" s="425"/>
      <c r="I14" s="402" t="s">
        <v>25</v>
      </c>
      <c r="K14" s="447"/>
    </row>
    <row r="15" spans="1:17" x14ac:dyDescent="0.2">
      <c r="A15" s="408" t="s">
        <v>299</v>
      </c>
      <c r="B15" s="409">
        <v>0</v>
      </c>
      <c r="C15" s="409">
        <v>0</v>
      </c>
      <c r="D15" s="409">
        <v>0</v>
      </c>
      <c r="E15" s="409">
        <v>0</v>
      </c>
      <c r="F15" s="409">
        <v>0</v>
      </c>
      <c r="G15" s="409">
        <v>0</v>
      </c>
      <c r="H15" s="425"/>
      <c r="I15" s="402" t="s">
        <v>25</v>
      </c>
      <c r="K15" s="447"/>
    </row>
    <row r="16" spans="1:17" x14ac:dyDescent="0.2">
      <c r="A16" s="408" t="s">
        <v>300</v>
      </c>
      <c r="B16" s="409">
        <v>0</v>
      </c>
      <c r="C16" s="409">
        <v>0</v>
      </c>
      <c r="D16" s="409">
        <v>0</v>
      </c>
      <c r="E16" s="409">
        <v>0</v>
      </c>
      <c r="F16" s="409">
        <v>0</v>
      </c>
      <c r="G16" s="409">
        <v>0</v>
      </c>
      <c r="H16" s="425"/>
      <c r="I16" s="402" t="s">
        <v>25</v>
      </c>
      <c r="K16" s="447"/>
    </row>
    <row r="17" spans="1:11" x14ac:dyDescent="0.2">
      <c r="A17" s="408" t="s">
        <v>282</v>
      </c>
      <c r="B17" s="409">
        <v>0</v>
      </c>
      <c r="C17" s="409">
        <v>0</v>
      </c>
      <c r="D17" s="409">
        <v>0</v>
      </c>
      <c r="E17" s="409">
        <v>0</v>
      </c>
      <c r="F17" s="409">
        <v>0</v>
      </c>
      <c r="G17" s="409">
        <v>0</v>
      </c>
      <c r="H17" s="425"/>
      <c r="I17" s="402" t="s">
        <v>25</v>
      </c>
      <c r="K17" s="447"/>
    </row>
    <row r="18" spans="1:11" x14ac:dyDescent="0.2">
      <c r="A18" s="408" t="s">
        <v>281</v>
      </c>
      <c r="B18" s="409">
        <v>0</v>
      </c>
      <c r="C18" s="409">
        <v>0</v>
      </c>
      <c r="D18" s="409">
        <v>0</v>
      </c>
      <c r="E18" s="409">
        <v>0</v>
      </c>
      <c r="F18" s="409">
        <v>0</v>
      </c>
      <c r="G18" s="409">
        <v>0</v>
      </c>
      <c r="H18" s="425"/>
      <c r="I18" s="402" t="s">
        <v>25</v>
      </c>
      <c r="K18" s="446"/>
    </row>
    <row r="19" spans="1:11" x14ac:dyDescent="0.2">
      <c r="A19" s="408" t="s">
        <v>280</v>
      </c>
      <c r="B19" s="409">
        <v>0</v>
      </c>
      <c r="C19" s="409">
        <v>0</v>
      </c>
      <c r="D19" s="409">
        <v>0</v>
      </c>
      <c r="E19" s="409">
        <v>0</v>
      </c>
      <c r="F19" s="409">
        <v>0</v>
      </c>
      <c r="G19" s="409">
        <v>0</v>
      </c>
      <c r="H19" s="425"/>
      <c r="I19" s="402" t="s">
        <v>25</v>
      </c>
      <c r="K19" s="446"/>
    </row>
    <row r="20" spans="1:11" x14ac:dyDescent="0.2">
      <c r="A20" s="410" t="s">
        <v>279</v>
      </c>
      <c r="B20" s="411">
        <v>0</v>
      </c>
      <c r="C20" s="411">
        <v>0</v>
      </c>
      <c r="D20" s="411">
        <v>0</v>
      </c>
      <c r="E20" s="411">
        <v>0</v>
      </c>
      <c r="F20" s="411">
        <v>0</v>
      </c>
      <c r="G20" s="411">
        <v>0</v>
      </c>
      <c r="H20" s="425"/>
      <c r="I20" s="402" t="s">
        <v>25</v>
      </c>
      <c r="K20" s="446"/>
    </row>
    <row r="21" spans="1:11" x14ac:dyDescent="0.2">
      <c r="A21" s="406" t="s">
        <v>301</v>
      </c>
      <c r="B21" s="407">
        <v>0</v>
      </c>
      <c r="C21" s="407">
        <v>0</v>
      </c>
      <c r="D21" s="407">
        <f>SUM(D9:D20)</f>
        <v>0</v>
      </c>
      <c r="E21" s="407">
        <v>0</v>
      </c>
      <c r="F21" s="407"/>
      <c r="G21" s="407">
        <v>0</v>
      </c>
      <c r="H21" s="425"/>
      <c r="I21" s="402" t="s">
        <v>25</v>
      </c>
      <c r="K21" s="447"/>
    </row>
    <row r="22" spans="1:11" x14ac:dyDescent="0.2">
      <c r="A22" s="412" t="s">
        <v>302</v>
      </c>
      <c r="B22" s="409">
        <v>0</v>
      </c>
      <c r="C22" s="409">
        <f t="shared" ref="C22:D22" si="0">-C21*0.5</f>
        <v>0</v>
      </c>
      <c r="D22" s="409">
        <f t="shared" si="0"/>
        <v>0</v>
      </c>
      <c r="E22" s="409">
        <v>0</v>
      </c>
      <c r="F22" s="409"/>
      <c r="G22" s="409">
        <f t="shared" ref="G22" si="1">-G21*0.5</f>
        <v>0</v>
      </c>
      <c r="H22" s="425"/>
      <c r="I22" s="402" t="s">
        <v>25</v>
      </c>
      <c r="K22" s="447"/>
    </row>
    <row r="23" spans="1:11" x14ac:dyDescent="0.2">
      <c r="A23" s="408" t="s">
        <v>212</v>
      </c>
      <c r="B23" s="409">
        <v>0</v>
      </c>
      <c r="C23" s="409">
        <v>0</v>
      </c>
      <c r="D23" s="409">
        <v>2</v>
      </c>
      <c r="E23" s="414">
        <v>230</v>
      </c>
      <c r="F23" s="409">
        <f>SUM(B23+D23)</f>
        <v>2</v>
      </c>
      <c r="G23" s="409">
        <f>SUM(C23+E23)</f>
        <v>230</v>
      </c>
      <c r="H23" s="425"/>
      <c r="I23" s="402" t="s">
        <v>25</v>
      </c>
      <c r="K23" s="447"/>
    </row>
    <row r="24" spans="1:11" x14ac:dyDescent="0.2">
      <c r="A24" s="410" t="s">
        <v>303</v>
      </c>
      <c r="B24" s="411">
        <f>SUM(B21:B23)</f>
        <v>0</v>
      </c>
      <c r="C24" s="411">
        <f t="shared" ref="C24:E24" si="2">SUM(C21:C23)</f>
        <v>0</v>
      </c>
      <c r="D24" s="411">
        <f t="shared" si="2"/>
        <v>2</v>
      </c>
      <c r="E24" s="420">
        <f t="shared" si="2"/>
        <v>230</v>
      </c>
      <c r="F24" s="420">
        <f t="shared" ref="F24:G24" si="3">SUM(F21:F23)</f>
        <v>2</v>
      </c>
      <c r="G24" s="411">
        <f t="shared" si="3"/>
        <v>230</v>
      </c>
      <c r="H24" s="425"/>
      <c r="I24" s="402" t="s">
        <v>25</v>
      </c>
      <c r="K24" s="446"/>
    </row>
    <row r="25" spans="1:11" x14ac:dyDescent="0.2">
      <c r="A25" s="408" t="s">
        <v>304</v>
      </c>
      <c r="B25" s="409"/>
      <c r="C25" s="409">
        <v>0</v>
      </c>
      <c r="D25" s="409"/>
      <c r="E25" s="409">
        <v>0</v>
      </c>
      <c r="F25" s="409">
        <f t="shared" ref="F25:F37" si="4">B25+D25</f>
        <v>0</v>
      </c>
      <c r="G25" s="409">
        <f t="shared" ref="G25:G37" si="5">C25+E25</f>
        <v>0</v>
      </c>
      <c r="H25" s="425"/>
      <c r="I25" s="402" t="s">
        <v>25</v>
      </c>
      <c r="K25" s="446"/>
    </row>
    <row r="26" spans="1:11" x14ac:dyDescent="0.2">
      <c r="A26" s="408" t="s">
        <v>207</v>
      </c>
      <c r="B26" s="409"/>
      <c r="C26" s="409">
        <v>0</v>
      </c>
      <c r="D26" s="409"/>
      <c r="E26" s="409">
        <v>50</v>
      </c>
      <c r="F26" s="409">
        <f t="shared" si="4"/>
        <v>0</v>
      </c>
      <c r="G26" s="409">
        <f t="shared" si="5"/>
        <v>50</v>
      </c>
      <c r="H26" s="425"/>
      <c r="I26" s="402" t="s">
        <v>25</v>
      </c>
      <c r="K26" s="446"/>
    </row>
    <row r="27" spans="1:11" x14ac:dyDescent="0.2">
      <c r="A27" s="408" t="s">
        <v>206</v>
      </c>
      <c r="B27" s="409"/>
      <c r="C27" s="409">
        <v>0</v>
      </c>
      <c r="D27" s="409"/>
      <c r="E27" s="409">
        <v>10</v>
      </c>
      <c r="F27" s="409">
        <f t="shared" si="4"/>
        <v>0</v>
      </c>
      <c r="G27" s="409">
        <f t="shared" si="5"/>
        <v>10</v>
      </c>
      <c r="H27" s="425"/>
      <c r="I27" s="402" t="s">
        <v>25</v>
      </c>
      <c r="K27" s="446"/>
    </row>
    <row r="28" spans="1:11" x14ac:dyDescent="0.2">
      <c r="A28" s="408" t="s">
        <v>228</v>
      </c>
      <c r="B28" s="409"/>
      <c r="C28" s="409">
        <v>0</v>
      </c>
      <c r="D28" s="409"/>
      <c r="E28" s="409">
        <v>10</v>
      </c>
      <c r="F28" s="409">
        <f t="shared" si="4"/>
        <v>0</v>
      </c>
      <c r="G28" s="409">
        <f t="shared" si="5"/>
        <v>10</v>
      </c>
      <c r="H28" s="425"/>
      <c r="I28" s="402" t="s">
        <v>25</v>
      </c>
      <c r="K28" s="446"/>
    </row>
    <row r="29" spans="1:11" x14ac:dyDescent="0.2">
      <c r="A29" s="408" t="s">
        <v>204</v>
      </c>
      <c r="B29" s="409"/>
      <c r="C29" s="409">
        <v>0</v>
      </c>
      <c r="D29" s="409"/>
      <c r="E29" s="409">
        <v>2200</v>
      </c>
      <c r="F29" s="409">
        <f t="shared" si="4"/>
        <v>0</v>
      </c>
      <c r="G29" s="409">
        <f t="shared" si="5"/>
        <v>2200</v>
      </c>
      <c r="H29" s="425"/>
      <c r="I29" s="402" t="s">
        <v>25</v>
      </c>
      <c r="K29" s="446"/>
    </row>
    <row r="30" spans="1:11" x14ac:dyDescent="0.2">
      <c r="A30" s="408" t="s">
        <v>203</v>
      </c>
      <c r="B30" s="409"/>
      <c r="C30" s="409">
        <v>0</v>
      </c>
      <c r="D30" s="409"/>
      <c r="E30" s="409">
        <v>8</v>
      </c>
      <c r="F30" s="409">
        <f t="shared" si="4"/>
        <v>0</v>
      </c>
      <c r="G30" s="409">
        <f t="shared" si="5"/>
        <v>8</v>
      </c>
      <c r="H30" s="425"/>
      <c r="I30" s="402" t="s">
        <v>25</v>
      </c>
      <c r="K30" s="446"/>
    </row>
    <row r="31" spans="1:11" x14ac:dyDescent="0.2">
      <c r="A31" s="408" t="s">
        <v>305</v>
      </c>
      <c r="B31" s="409"/>
      <c r="C31" s="409">
        <v>0</v>
      </c>
      <c r="D31" s="409"/>
      <c r="E31" s="409">
        <v>0</v>
      </c>
      <c r="F31" s="409">
        <f t="shared" si="4"/>
        <v>0</v>
      </c>
      <c r="G31" s="409">
        <f t="shared" si="5"/>
        <v>0</v>
      </c>
      <c r="H31" s="425"/>
      <c r="I31" s="402" t="s">
        <v>25</v>
      </c>
      <c r="K31" s="446"/>
    </row>
    <row r="32" spans="1:11" x14ac:dyDescent="0.2">
      <c r="A32" s="408" t="s">
        <v>202</v>
      </c>
      <c r="B32" s="409"/>
      <c r="C32" s="409">
        <v>0</v>
      </c>
      <c r="D32" s="409"/>
      <c r="E32" s="409">
        <v>11992</v>
      </c>
      <c r="F32" s="409">
        <f t="shared" si="4"/>
        <v>0</v>
      </c>
      <c r="G32" s="409">
        <f t="shared" si="5"/>
        <v>11992</v>
      </c>
      <c r="H32" s="425"/>
      <c r="I32" s="402" t="s">
        <v>25</v>
      </c>
      <c r="K32" s="446"/>
    </row>
    <row r="33" spans="1:11" x14ac:dyDescent="0.2">
      <c r="A33" s="408" t="s">
        <v>306</v>
      </c>
      <c r="B33" s="409"/>
      <c r="C33" s="409">
        <v>0</v>
      </c>
      <c r="D33" s="409"/>
      <c r="E33" s="409">
        <v>0</v>
      </c>
      <c r="F33" s="409">
        <f t="shared" si="4"/>
        <v>0</v>
      </c>
      <c r="G33" s="409">
        <f t="shared" si="5"/>
        <v>0</v>
      </c>
      <c r="H33" s="425"/>
      <c r="I33" s="402" t="s">
        <v>25</v>
      </c>
      <c r="K33" s="446"/>
    </row>
    <row r="34" spans="1:11" x14ac:dyDescent="0.2">
      <c r="A34" s="408" t="s">
        <v>307</v>
      </c>
      <c r="B34" s="409"/>
      <c r="C34" s="409">
        <v>0</v>
      </c>
      <c r="D34" s="409"/>
      <c r="E34" s="409">
        <v>0</v>
      </c>
      <c r="F34" s="409">
        <f t="shared" si="4"/>
        <v>0</v>
      </c>
      <c r="G34" s="409">
        <f t="shared" si="5"/>
        <v>0</v>
      </c>
      <c r="H34" s="425"/>
      <c r="I34" s="402" t="s">
        <v>25</v>
      </c>
      <c r="K34" s="446"/>
    </row>
    <row r="35" spans="1:11" x14ac:dyDescent="0.2">
      <c r="A35" s="408" t="s">
        <v>308</v>
      </c>
      <c r="B35" s="409"/>
      <c r="C35" s="409">
        <v>0</v>
      </c>
      <c r="D35" s="409"/>
      <c r="E35" s="409">
        <v>0</v>
      </c>
      <c r="F35" s="409">
        <f t="shared" si="4"/>
        <v>0</v>
      </c>
      <c r="G35" s="409">
        <f t="shared" si="5"/>
        <v>0</v>
      </c>
      <c r="H35" s="425"/>
      <c r="I35" s="402" t="s">
        <v>25</v>
      </c>
    </row>
    <row r="36" spans="1:11" x14ac:dyDescent="0.2">
      <c r="A36" s="408" t="s">
        <v>201</v>
      </c>
      <c r="B36" s="409"/>
      <c r="C36" s="409">
        <v>0</v>
      </c>
      <c r="D36" s="409"/>
      <c r="E36" s="409">
        <v>295</v>
      </c>
      <c r="F36" s="409">
        <f t="shared" si="4"/>
        <v>0</v>
      </c>
      <c r="G36" s="409">
        <f t="shared" si="5"/>
        <v>295</v>
      </c>
      <c r="H36" s="425"/>
      <c r="I36" s="402" t="s">
        <v>25</v>
      </c>
    </row>
    <row r="37" spans="1:11" x14ac:dyDescent="0.2">
      <c r="A37" s="413" t="s">
        <v>200</v>
      </c>
      <c r="B37" s="414"/>
      <c r="C37" s="414">
        <v>0</v>
      </c>
      <c r="D37" s="414"/>
      <c r="E37" s="414">
        <v>205</v>
      </c>
      <c r="F37" s="409">
        <f t="shared" si="4"/>
        <v>0</v>
      </c>
      <c r="G37" s="409">
        <f t="shared" si="5"/>
        <v>205</v>
      </c>
      <c r="H37" s="425"/>
      <c r="I37" s="402" t="s">
        <v>25</v>
      </c>
    </row>
    <row r="38" spans="1:11" ht="15" x14ac:dyDescent="0.25">
      <c r="A38" s="415" t="s">
        <v>309</v>
      </c>
      <c r="B38" s="416">
        <v>0</v>
      </c>
      <c r="C38" s="416">
        <f>SUM(C9:C37)</f>
        <v>0</v>
      </c>
      <c r="D38" s="416">
        <f t="shared" ref="D38:G38" si="6">SUM(D24:D37)</f>
        <v>2</v>
      </c>
      <c r="E38" s="416">
        <f t="shared" si="6"/>
        <v>15000</v>
      </c>
      <c r="F38" s="416">
        <f t="shared" si="6"/>
        <v>2</v>
      </c>
      <c r="G38" s="416">
        <f t="shared" si="6"/>
        <v>15000</v>
      </c>
      <c r="H38" s="421"/>
      <c r="I38" s="128" t="s">
        <v>25</v>
      </c>
    </row>
    <row r="39" spans="1:11" ht="15" x14ac:dyDescent="0.25">
      <c r="A39" s="418"/>
      <c r="B39" s="417"/>
      <c r="C39" s="417"/>
      <c r="D39" s="417"/>
      <c r="E39" s="417"/>
      <c r="F39" s="417"/>
      <c r="G39" s="417"/>
      <c r="H39" s="417"/>
      <c r="I39" s="402" t="s">
        <v>25</v>
      </c>
    </row>
    <row r="40" spans="1:11" x14ac:dyDescent="0.2">
      <c r="A40" s="522" t="s">
        <v>310</v>
      </c>
      <c r="B40" s="522"/>
      <c r="C40" s="522"/>
      <c r="D40" s="522"/>
      <c r="E40" s="522"/>
      <c r="F40" s="522"/>
      <c r="G40" s="522"/>
      <c r="I40" s="402" t="s">
        <v>25</v>
      </c>
    </row>
    <row r="41" spans="1:11" x14ac:dyDescent="0.2">
      <c r="A41" s="522"/>
      <c r="B41" s="522"/>
      <c r="C41" s="522"/>
      <c r="D41" s="522"/>
      <c r="E41" s="522"/>
      <c r="F41" s="522"/>
      <c r="G41" s="522"/>
      <c r="I41" s="402" t="s">
        <v>25</v>
      </c>
    </row>
    <row r="42" spans="1:11" ht="18" customHeight="1" x14ac:dyDescent="0.2">
      <c r="A42" s="522"/>
      <c r="B42" s="522"/>
      <c r="C42" s="522"/>
      <c r="D42" s="522"/>
      <c r="E42" s="522"/>
      <c r="F42" s="522"/>
      <c r="G42" s="522"/>
      <c r="I42" s="402" t="s">
        <v>25</v>
      </c>
    </row>
    <row r="43" spans="1:11" x14ac:dyDescent="0.2">
      <c r="I43" s="402" t="s">
        <v>6</v>
      </c>
    </row>
  </sheetData>
  <mergeCells count="12">
    <mergeCell ref="A40:G42"/>
    <mergeCell ref="B6:C6"/>
    <mergeCell ref="F6:G7"/>
    <mergeCell ref="D7:E7"/>
    <mergeCell ref="A1:G1"/>
    <mergeCell ref="A2:G2"/>
    <mergeCell ref="A3:G3"/>
    <mergeCell ref="A4:G4"/>
    <mergeCell ref="A5:E5"/>
    <mergeCell ref="A6:A8"/>
    <mergeCell ref="D6:E6"/>
    <mergeCell ref="B7:C7"/>
  </mergeCells>
  <pageMargins left="0.7" right="0.7" top="0.75" bottom="0.75" header="0.3" footer="0.3"/>
  <pageSetup scale="73" orientation="landscape" r:id="rId1"/>
  <headerFooter>
    <oddHeader>&amp;L&amp;"Arial,Bold"&amp;10J. Financial Analysis of Program Changes</oddHeader>
    <oddFooter>&amp;CExhibit J - Financial Analysis of Program Changes</oddFooter>
  </headerFooter>
  <ignoredErrors>
    <ignoredError sqref="B2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view="pageBreakPreview" zoomScaleNormal="100" zoomScaleSheetLayoutView="100" workbookViewId="0">
      <selection activeCell="M7" sqref="M7"/>
    </sheetView>
  </sheetViews>
  <sheetFormatPr defaultRowHeight="12" x14ac:dyDescent="0.2"/>
  <cols>
    <col min="1" max="1" width="8.88671875" style="365" customWidth="1"/>
    <col min="2" max="2" width="10.5546875" style="365" customWidth="1"/>
    <col min="3" max="3" width="2.88671875" style="365" customWidth="1"/>
    <col min="4" max="4" width="8.33203125" style="365" bestFit="1" customWidth="1"/>
    <col min="5" max="5" width="6.44140625" style="365" customWidth="1"/>
    <col min="6" max="6" width="9.88671875" style="365" customWidth="1"/>
    <col min="7" max="7" width="6.44140625" style="365" customWidth="1"/>
    <col min="8" max="8" width="9.88671875" style="365" customWidth="1"/>
    <col min="9" max="9" width="6.44140625" style="365" customWidth="1"/>
    <col min="10" max="10" width="9.88671875" style="365" customWidth="1"/>
    <col min="11" max="11" width="6.44140625" style="365" customWidth="1"/>
    <col min="12" max="12" width="9.88671875" style="365" customWidth="1"/>
    <col min="13" max="13" width="10.88671875" style="366" bestFit="1" customWidth="1"/>
    <col min="14" max="14" width="3.5546875" style="365" customWidth="1"/>
    <col min="15" max="15" width="5.44140625" style="365" customWidth="1"/>
    <col min="16" max="17" width="9.88671875" style="365" customWidth="1"/>
    <col min="18" max="19" width="6.44140625" style="365" customWidth="1"/>
    <col min="20" max="20" width="9.88671875" style="365" customWidth="1"/>
    <col min="21" max="16384" width="8.88671875" style="365"/>
  </cols>
  <sheetData>
    <row r="1" spans="1:20" x14ac:dyDescent="0.2">
      <c r="A1" s="538" t="s">
        <v>24</v>
      </c>
      <c r="B1" s="538"/>
      <c r="C1" s="538"/>
      <c r="D1" s="538"/>
      <c r="E1" s="538"/>
      <c r="F1" s="538"/>
      <c r="G1" s="538"/>
      <c r="H1" s="538"/>
      <c r="I1" s="538"/>
      <c r="J1" s="538"/>
      <c r="K1" s="538"/>
      <c r="L1" s="538"/>
      <c r="M1" s="367" t="s">
        <v>25</v>
      </c>
      <c r="N1" s="388"/>
      <c r="O1" s="388"/>
      <c r="P1" s="388"/>
      <c r="Q1" s="388"/>
      <c r="R1" s="388"/>
      <c r="S1" s="388"/>
      <c r="T1" s="388"/>
    </row>
    <row r="2" spans="1:20" x14ac:dyDescent="0.2">
      <c r="A2" s="539" t="s">
        <v>1</v>
      </c>
      <c r="B2" s="539"/>
      <c r="C2" s="539"/>
      <c r="D2" s="539"/>
      <c r="E2" s="539"/>
      <c r="F2" s="539"/>
      <c r="G2" s="539"/>
      <c r="H2" s="539"/>
      <c r="I2" s="539"/>
      <c r="J2" s="539"/>
      <c r="K2" s="539"/>
      <c r="L2" s="539"/>
      <c r="M2" s="367" t="s">
        <v>25</v>
      </c>
      <c r="N2" s="387"/>
      <c r="O2" s="387"/>
      <c r="P2" s="387"/>
      <c r="Q2" s="387"/>
      <c r="R2" s="387"/>
      <c r="S2" s="387"/>
      <c r="T2" s="387"/>
    </row>
    <row r="3" spans="1:20" x14ac:dyDescent="0.2">
      <c r="A3" s="539" t="s">
        <v>0</v>
      </c>
      <c r="B3" s="539"/>
      <c r="C3" s="539"/>
      <c r="D3" s="539"/>
      <c r="E3" s="539"/>
      <c r="F3" s="539"/>
      <c r="G3" s="539"/>
      <c r="H3" s="539"/>
      <c r="I3" s="539"/>
      <c r="J3" s="539"/>
      <c r="K3" s="539"/>
      <c r="L3" s="539"/>
      <c r="M3" s="367" t="s">
        <v>25</v>
      </c>
      <c r="N3" s="387"/>
      <c r="O3" s="387"/>
      <c r="P3" s="387"/>
      <c r="Q3" s="387"/>
      <c r="R3" s="387"/>
      <c r="S3" s="387"/>
      <c r="T3" s="387"/>
    </row>
    <row r="4" spans="1:20" x14ac:dyDescent="0.2">
      <c r="A4" s="539" t="s">
        <v>15</v>
      </c>
      <c r="B4" s="539"/>
      <c r="C4" s="539"/>
      <c r="D4" s="539"/>
      <c r="E4" s="539"/>
      <c r="F4" s="539"/>
      <c r="G4" s="539"/>
      <c r="H4" s="539"/>
      <c r="I4" s="539"/>
      <c r="J4" s="539"/>
      <c r="K4" s="539"/>
      <c r="L4" s="539"/>
      <c r="M4" s="367" t="s">
        <v>25</v>
      </c>
      <c r="N4" s="387"/>
      <c r="O4" s="387"/>
      <c r="P4" s="387"/>
      <c r="Q4" s="387"/>
      <c r="R4" s="387"/>
      <c r="S4" s="387"/>
      <c r="T4" s="387"/>
    </row>
    <row r="5" spans="1:20" x14ac:dyDescent="0.2">
      <c r="A5" s="539"/>
      <c r="B5" s="539"/>
      <c r="C5" s="539"/>
      <c r="D5" s="539"/>
      <c r="E5" s="539"/>
      <c r="F5" s="539"/>
      <c r="G5" s="539"/>
      <c r="H5" s="539"/>
      <c r="I5" s="539"/>
      <c r="J5" s="539"/>
      <c r="K5" s="539"/>
      <c r="L5" s="539"/>
      <c r="M5" s="367" t="s">
        <v>25</v>
      </c>
      <c r="N5" s="387"/>
      <c r="O5" s="387"/>
      <c r="P5" s="387"/>
      <c r="Q5" s="387"/>
      <c r="R5" s="387"/>
      <c r="S5" s="387"/>
      <c r="T5" s="387"/>
    </row>
    <row r="6" spans="1:20" ht="12.75" thickBot="1" x14ac:dyDescent="0.25">
      <c r="A6" s="539"/>
      <c r="B6" s="539"/>
      <c r="C6" s="539"/>
      <c r="D6" s="539"/>
      <c r="E6" s="539"/>
      <c r="F6" s="539"/>
      <c r="G6" s="539"/>
      <c r="H6" s="539"/>
      <c r="I6" s="539"/>
      <c r="J6" s="539"/>
      <c r="K6" s="539"/>
      <c r="L6" s="539"/>
      <c r="M6" s="367" t="s">
        <v>25</v>
      </c>
      <c r="N6" s="387"/>
      <c r="O6" s="387"/>
      <c r="P6" s="387"/>
      <c r="Q6" s="387"/>
      <c r="R6" s="387"/>
      <c r="S6" s="387"/>
      <c r="T6" s="387"/>
    </row>
    <row r="7" spans="1:20" ht="30.75" customHeight="1" x14ac:dyDescent="0.2">
      <c r="A7" s="542" t="s">
        <v>285</v>
      </c>
      <c r="B7" s="543"/>
      <c r="C7" s="543"/>
      <c r="D7" s="544"/>
      <c r="E7" s="536" t="s">
        <v>141</v>
      </c>
      <c r="F7" s="536"/>
      <c r="G7" s="536" t="s">
        <v>85</v>
      </c>
      <c r="H7" s="536"/>
      <c r="I7" s="536" t="s">
        <v>76</v>
      </c>
      <c r="J7" s="536"/>
      <c r="K7" s="536" t="s">
        <v>7</v>
      </c>
      <c r="L7" s="537"/>
      <c r="M7" s="367" t="s">
        <v>25</v>
      </c>
    </row>
    <row r="8" spans="1:20" ht="24" x14ac:dyDescent="0.2">
      <c r="A8" s="545"/>
      <c r="B8" s="546"/>
      <c r="C8" s="546"/>
      <c r="D8" s="547"/>
      <c r="E8" s="386" t="s">
        <v>143</v>
      </c>
      <c r="F8" s="386" t="s">
        <v>19</v>
      </c>
      <c r="G8" s="386" t="s">
        <v>143</v>
      </c>
      <c r="H8" s="386" t="s">
        <v>19</v>
      </c>
      <c r="I8" s="386" t="s">
        <v>143</v>
      </c>
      <c r="J8" s="386" t="s">
        <v>19</v>
      </c>
      <c r="K8" s="386" t="s">
        <v>143</v>
      </c>
      <c r="L8" s="385" t="s">
        <v>19</v>
      </c>
      <c r="M8" s="367" t="s">
        <v>25</v>
      </c>
    </row>
    <row r="9" spans="1:20" x14ac:dyDescent="0.2">
      <c r="A9" s="383" t="s">
        <v>284</v>
      </c>
      <c r="B9" s="382">
        <v>123758</v>
      </c>
      <c r="C9" s="381" t="s">
        <v>278</v>
      </c>
      <c r="D9" s="380">
        <v>155500</v>
      </c>
      <c r="E9" s="372">
        <v>2</v>
      </c>
      <c r="F9" s="372">
        <v>294</v>
      </c>
      <c r="G9" s="372">
        <v>2</v>
      </c>
      <c r="H9" s="372">
        <v>294</v>
      </c>
      <c r="I9" s="372">
        <v>2</v>
      </c>
      <c r="J9" s="372">
        <v>299</v>
      </c>
      <c r="K9" s="372">
        <f t="shared" ref="K9:K17" si="0">I9-G9</f>
        <v>0</v>
      </c>
      <c r="L9" s="379">
        <f t="shared" ref="L9:L17" si="1">J9-H9</f>
        <v>5</v>
      </c>
      <c r="M9" s="367" t="s">
        <v>25</v>
      </c>
      <c r="P9" s="384"/>
    </row>
    <row r="10" spans="1:20" x14ac:dyDescent="0.2">
      <c r="A10" s="383" t="s">
        <v>283</v>
      </c>
      <c r="B10" s="382">
        <v>105211</v>
      </c>
      <c r="C10" s="381" t="s">
        <v>278</v>
      </c>
      <c r="D10" s="380">
        <v>136771</v>
      </c>
      <c r="E10" s="372">
        <v>17</v>
      </c>
      <c r="F10" s="372">
        <v>2249</v>
      </c>
      <c r="G10" s="372">
        <v>17</v>
      </c>
      <c r="H10" s="372">
        <v>2249</v>
      </c>
      <c r="I10" s="372">
        <v>12</v>
      </c>
      <c r="J10" s="372">
        <v>1604</v>
      </c>
      <c r="K10" s="372">
        <f t="shared" si="0"/>
        <v>-5</v>
      </c>
      <c r="L10" s="379">
        <f t="shared" si="1"/>
        <v>-645</v>
      </c>
      <c r="M10" s="367" t="s">
        <v>25</v>
      </c>
    </row>
    <row r="11" spans="1:20" x14ac:dyDescent="0.2">
      <c r="A11" s="383" t="s">
        <v>96</v>
      </c>
      <c r="B11" s="382">
        <v>89033</v>
      </c>
      <c r="C11" s="381" t="s">
        <v>278</v>
      </c>
      <c r="D11" s="380">
        <v>115742</v>
      </c>
      <c r="E11" s="372">
        <v>82</v>
      </c>
      <c r="F11" s="372">
        <v>8707</v>
      </c>
      <c r="G11" s="372">
        <v>82</v>
      </c>
      <c r="H11" s="372">
        <v>8707</v>
      </c>
      <c r="I11" s="372">
        <v>71</v>
      </c>
      <c r="J11" s="372">
        <v>7604</v>
      </c>
      <c r="K11" s="372">
        <f t="shared" si="0"/>
        <v>-11</v>
      </c>
      <c r="L11" s="379">
        <f t="shared" si="1"/>
        <v>-1103</v>
      </c>
      <c r="M11" s="367" t="s">
        <v>25</v>
      </c>
    </row>
    <row r="12" spans="1:20" x14ac:dyDescent="0.2">
      <c r="A12" s="383" t="s">
        <v>95</v>
      </c>
      <c r="B12" s="382">
        <v>74872</v>
      </c>
      <c r="C12" s="381" t="s">
        <v>278</v>
      </c>
      <c r="D12" s="380">
        <v>97333</v>
      </c>
      <c r="E12" s="372">
        <v>104</v>
      </c>
      <c r="F12" s="372">
        <v>9081</v>
      </c>
      <c r="G12" s="372">
        <v>104</v>
      </c>
      <c r="H12" s="372">
        <v>9081</v>
      </c>
      <c r="I12" s="372">
        <v>90</v>
      </c>
      <c r="J12" s="372">
        <v>7907</v>
      </c>
      <c r="K12" s="372">
        <f t="shared" si="0"/>
        <v>-14</v>
      </c>
      <c r="L12" s="379">
        <f t="shared" si="1"/>
        <v>-1174</v>
      </c>
      <c r="M12" s="367" t="s">
        <v>25</v>
      </c>
    </row>
    <row r="13" spans="1:20" x14ac:dyDescent="0.2">
      <c r="A13" s="383" t="s">
        <v>94</v>
      </c>
      <c r="B13" s="382">
        <v>62467</v>
      </c>
      <c r="C13" s="381" t="s">
        <v>278</v>
      </c>
      <c r="D13" s="380">
        <v>81204</v>
      </c>
      <c r="E13" s="372">
        <v>55</v>
      </c>
      <c r="F13" s="372">
        <v>3931</v>
      </c>
      <c r="G13" s="372">
        <v>55</v>
      </c>
      <c r="H13" s="372">
        <v>3931</v>
      </c>
      <c r="I13" s="372">
        <v>50</v>
      </c>
      <c r="J13" s="372">
        <v>3677</v>
      </c>
      <c r="K13" s="372">
        <f t="shared" si="0"/>
        <v>-5</v>
      </c>
      <c r="L13" s="379">
        <f t="shared" si="1"/>
        <v>-254</v>
      </c>
      <c r="M13" s="367" t="s">
        <v>25</v>
      </c>
    </row>
    <row r="14" spans="1:20" x14ac:dyDescent="0.2">
      <c r="A14" s="383" t="s">
        <v>282</v>
      </c>
      <c r="B14" s="382">
        <v>49861</v>
      </c>
      <c r="C14" s="381" t="s">
        <v>278</v>
      </c>
      <c r="D14" s="380">
        <v>63880</v>
      </c>
      <c r="E14" s="372">
        <v>5</v>
      </c>
      <c r="F14" s="372">
        <v>282</v>
      </c>
      <c r="G14" s="372">
        <v>5</v>
      </c>
      <c r="H14" s="372">
        <v>282</v>
      </c>
      <c r="I14" s="372">
        <v>5</v>
      </c>
      <c r="J14" s="372">
        <v>287</v>
      </c>
      <c r="K14" s="372">
        <f t="shared" si="0"/>
        <v>0</v>
      </c>
      <c r="L14" s="379">
        <f t="shared" si="1"/>
        <v>5</v>
      </c>
      <c r="M14" s="367" t="s">
        <v>25</v>
      </c>
    </row>
    <row r="15" spans="1:20" x14ac:dyDescent="0.2">
      <c r="A15" s="383" t="s">
        <v>281</v>
      </c>
      <c r="B15" s="382">
        <v>47838</v>
      </c>
      <c r="C15" s="381" t="s">
        <v>278</v>
      </c>
      <c r="D15" s="380">
        <v>60505</v>
      </c>
      <c r="E15" s="372">
        <v>4</v>
      </c>
      <c r="F15" s="372">
        <v>197</v>
      </c>
      <c r="G15" s="372">
        <v>4</v>
      </c>
      <c r="H15" s="372">
        <v>197</v>
      </c>
      <c r="I15" s="372">
        <v>4</v>
      </c>
      <c r="J15" s="372">
        <v>199</v>
      </c>
      <c r="K15" s="372">
        <f t="shared" si="0"/>
        <v>0</v>
      </c>
      <c r="L15" s="379">
        <f t="shared" si="1"/>
        <v>2</v>
      </c>
      <c r="M15" s="367" t="s">
        <v>25</v>
      </c>
    </row>
    <row r="16" spans="1:20" x14ac:dyDescent="0.2">
      <c r="A16" s="383" t="s">
        <v>280</v>
      </c>
      <c r="B16" s="382">
        <v>44312</v>
      </c>
      <c r="C16" s="381" t="s">
        <v>278</v>
      </c>
      <c r="D16" s="380">
        <v>55704</v>
      </c>
      <c r="E16" s="372">
        <v>5</v>
      </c>
      <c r="F16" s="372">
        <v>223</v>
      </c>
      <c r="G16" s="372">
        <v>5</v>
      </c>
      <c r="H16" s="372">
        <v>223</v>
      </c>
      <c r="I16" s="372">
        <v>4</v>
      </c>
      <c r="J16" s="372">
        <v>227</v>
      </c>
      <c r="K16" s="372">
        <f t="shared" si="0"/>
        <v>-1</v>
      </c>
      <c r="L16" s="379">
        <f t="shared" si="1"/>
        <v>4</v>
      </c>
      <c r="M16" s="367" t="s">
        <v>25</v>
      </c>
    </row>
    <row r="17" spans="1:13" x14ac:dyDescent="0.2">
      <c r="A17" s="383" t="s">
        <v>279</v>
      </c>
      <c r="B17" s="382">
        <v>42022</v>
      </c>
      <c r="C17" s="381" t="s">
        <v>278</v>
      </c>
      <c r="D17" s="380">
        <v>52241</v>
      </c>
      <c r="E17" s="372">
        <v>1</v>
      </c>
      <c r="F17" s="372">
        <v>36</v>
      </c>
      <c r="G17" s="372">
        <v>1</v>
      </c>
      <c r="H17" s="372">
        <v>36</v>
      </c>
      <c r="I17" s="372">
        <v>1</v>
      </c>
      <c r="J17" s="372">
        <v>37</v>
      </c>
      <c r="K17" s="372">
        <f t="shared" si="0"/>
        <v>0</v>
      </c>
      <c r="L17" s="379">
        <f t="shared" si="1"/>
        <v>1</v>
      </c>
      <c r="M17" s="367" t="s">
        <v>25</v>
      </c>
    </row>
    <row r="18" spans="1:13" x14ac:dyDescent="0.2">
      <c r="A18" s="548" t="s">
        <v>277</v>
      </c>
      <c r="B18" s="549"/>
      <c r="C18" s="549"/>
      <c r="D18" s="550"/>
      <c r="E18" s="378">
        <f t="shared" ref="E18:L18" si="2">SUM(E9:E17)</f>
        <v>275</v>
      </c>
      <c r="F18" s="378">
        <f t="shared" si="2"/>
        <v>25000</v>
      </c>
      <c r="G18" s="378">
        <f t="shared" si="2"/>
        <v>275</v>
      </c>
      <c r="H18" s="378">
        <f t="shared" si="2"/>
        <v>25000</v>
      </c>
      <c r="I18" s="378">
        <f t="shared" si="2"/>
        <v>239</v>
      </c>
      <c r="J18" s="378">
        <f t="shared" si="2"/>
        <v>21841</v>
      </c>
      <c r="K18" s="378">
        <f t="shared" si="2"/>
        <v>-36</v>
      </c>
      <c r="L18" s="377">
        <f t="shared" si="2"/>
        <v>-3159</v>
      </c>
      <c r="M18" s="367" t="s">
        <v>25</v>
      </c>
    </row>
    <row r="19" spans="1:13" x14ac:dyDescent="0.2">
      <c r="A19" s="551"/>
      <c r="B19" s="552"/>
      <c r="C19" s="552"/>
      <c r="D19" s="552"/>
      <c r="E19" s="375"/>
      <c r="F19" s="376"/>
      <c r="G19" s="375"/>
      <c r="H19" s="376"/>
      <c r="I19" s="375"/>
      <c r="J19" s="376"/>
      <c r="K19" s="375"/>
      <c r="L19" s="374"/>
      <c r="M19" s="367" t="s">
        <v>25</v>
      </c>
    </row>
    <row r="20" spans="1:13" x14ac:dyDescent="0.2">
      <c r="A20" s="553" t="s">
        <v>11</v>
      </c>
      <c r="B20" s="554"/>
      <c r="C20" s="554"/>
      <c r="D20" s="554"/>
      <c r="E20" s="372"/>
      <c r="F20" s="373">
        <v>90910</v>
      </c>
      <c r="G20" s="372"/>
      <c r="H20" s="373">
        <v>90910</v>
      </c>
      <c r="I20" s="372"/>
      <c r="J20" s="373">
        <v>91380</v>
      </c>
      <c r="K20" s="372"/>
      <c r="L20" s="371"/>
      <c r="M20" s="367" t="s">
        <v>25</v>
      </c>
    </row>
    <row r="21" spans="1:13" ht="12.75" thickBot="1" x14ac:dyDescent="0.25">
      <c r="A21" s="540" t="s">
        <v>12</v>
      </c>
      <c r="B21" s="541"/>
      <c r="C21" s="541"/>
      <c r="D21" s="541"/>
      <c r="E21" s="369"/>
      <c r="F21" s="370">
        <v>12</v>
      </c>
      <c r="G21" s="369"/>
      <c r="H21" s="370">
        <v>12</v>
      </c>
      <c r="I21" s="369"/>
      <c r="J21" s="370">
        <v>12</v>
      </c>
      <c r="K21" s="369"/>
      <c r="L21" s="368"/>
      <c r="M21" s="367" t="s">
        <v>25</v>
      </c>
    </row>
    <row r="22" spans="1:13" x14ac:dyDescent="0.2">
      <c r="M22" s="367" t="s">
        <v>6</v>
      </c>
    </row>
    <row r="24" spans="1:13" x14ac:dyDescent="0.2">
      <c r="M24" s="367"/>
    </row>
    <row r="25" spans="1:13" x14ac:dyDescent="0.2">
      <c r="M25" s="367"/>
    </row>
  </sheetData>
  <mergeCells count="15">
    <mergeCell ref="A21:D21"/>
    <mergeCell ref="A7:D8"/>
    <mergeCell ref="A18:D18"/>
    <mergeCell ref="A19:D19"/>
    <mergeCell ref="A20:D20"/>
    <mergeCell ref="G7:H7"/>
    <mergeCell ref="I7:J7"/>
    <mergeCell ref="K7:L7"/>
    <mergeCell ref="A1:L1"/>
    <mergeCell ref="A2:L2"/>
    <mergeCell ref="A3:L3"/>
    <mergeCell ref="A4:L4"/>
    <mergeCell ref="A5:L5"/>
    <mergeCell ref="A6:L6"/>
    <mergeCell ref="E7:F7"/>
  </mergeCells>
  <printOptions horizontalCentered="1"/>
  <pageMargins left="0.7" right="0.7" top="0.75" bottom="0.75" header="0.3" footer="0.3"/>
  <pageSetup orientation="landscape" r:id="rId1"/>
  <headerFooter>
    <oddHeader>&amp;L&amp;"Arial,Bold"&amp;12K. Summary of Requirements by Grade</oddHeader>
    <oddFooter>&amp;C&amp;"Arial,Regular"Exhibit K - Summary of Requirements by Grade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view="pageBreakPreview" zoomScale="90" zoomScaleNormal="100" zoomScaleSheetLayoutView="90" workbookViewId="0">
      <pane xSplit="1" ySplit="7" topLeftCell="B8" activePane="bottomRight" state="frozen"/>
      <selection pane="topRight" activeCell="B1" sqref="B1"/>
      <selection pane="bottomLeft" activeCell="A8" sqref="A8"/>
      <selection pane="bottomRight" activeCell="J7" sqref="J7"/>
    </sheetView>
  </sheetViews>
  <sheetFormatPr defaultRowHeight="14.25" x14ac:dyDescent="0.2"/>
  <cols>
    <col min="1" max="1" width="67.33203125" style="127" customWidth="1"/>
    <col min="2" max="2" width="6.44140625" style="127" customWidth="1"/>
    <col min="3" max="3" width="9.88671875" style="127" customWidth="1"/>
    <col min="4" max="4" width="6.44140625" style="127" customWidth="1"/>
    <col min="5" max="5" width="9.88671875" style="127" customWidth="1"/>
    <col min="6" max="6" width="6.44140625" style="127" customWidth="1"/>
    <col min="7" max="7" width="9.88671875" style="127" customWidth="1"/>
    <col min="8" max="8" width="6.44140625" style="127" customWidth="1"/>
    <col min="9" max="9" width="9.88671875" style="127" customWidth="1"/>
    <col min="10" max="10" width="10.88671875" style="128" bestFit="1" customWidth="1"/>
    <col min="11" max="11" width="3.5546875" style="127" customWidth="1"/>
    <col min="12" max="12" width="90.77734375" style="232" customWidth="1"/>
    <col min="13" max="14" width="6.44140625" style="127" customWidth="1"/>
    <col min="15" max="15" width="9.88671875" style="127" customWidth="1"/>
    <col min="16" max="17" width="6.44140625" style="127" customWidth="1"/>
    <col min="18" max="18" width="9.88671875" style="127" customWidth="1"/>
    <col min="19" max="16384" width="8.88671875" style="127"/>
  </cols>
  <sheetData>
    <row r="1" spans="1:18" ht="18" x14ac:dyDescent="0.25">
      <c r="A1" s="453" t="s">
        <v>13</v>
      </c>
      <c r="B1" s="453"/>
      <c r="C1" s="453"/>
      <c r="D1" s="453"/>
      <c r="E1" s="453"/>
      <c r="F1" s="453"/>
      <c r="G1" s="453"/>
      <c r="H1" s="453"/>
      <c r="I1" s="453"/>
      <c r="J1" s="188" t="s">
        <v>25</v>
      </c>
      <c r="K1" s="216"/>
      <c r="L1" s="426"/>
      <c r="M1" s="216"/>
      <c r="N1" s="216"/>
      <c r="O1" s="216"/>
      <c r="P1" s="216"/>
      <c r="Q1" s="216"/>
      <c r="R1" s="216"/>
    </row>
    <row r="2" spans="1:18" ht="15" x14ac:dyDescent="0.2">
      <c r="A2" s="454" t="s">
        <v>1</v>
      </c>
      <c r="B2" s="454"/>
      <c r="C2" s="454"/>
      <c r="D2" s="454"/>
      <c r="E2" s="454"/>
      <c r="F2" s="454"/>
      <c r="G2" s="454"/>
      <c r="H2" s="454"/>
      <c r="I2" s="454"/>
      <c r="J2" s="188" t="s">
        <v>25</v>
      </c>
      <c r="K2" s="215"/>
      <c r="L2" s="427"/>
      <c r="M2" s="215"/>
      <c r="N2" s="215"/>
      <c r="O2" s="215"/>
      <c r="P2" s="215"/>
      <c r="Q2" s="215"/>
      <c r="R2" s="215"/>
    </row>
    <row r="3" spans="1:18" x14ac:dyDescent="0.2">
      <c r="A3" s="455" t="s">
        <v>0</v>
      </c>
      <c r="B3" s="455"/>
      <c r="C3" s="455"/>
      <c r="D3" s="455"/>
      <c r="E3" s="455"/>
      <c r="F3" s="455"/>
      <c r="G3" s="455"/>
      <c r="H3" s="455"/>
      <c r="I3" s="455"/>
      <c r="J3" s="188" t="s">
        <v>25</v>
      </c>
      <c r="K3" s="214"/>
      <c r="L3" s="427"/>
      <c r="M3" s="214"/>
      <c r="N3" s="214"/>
      <c r="O3" s="214"/>
      <c r="P3" s="214"/>
      <c r="Q3" s="214"/>
      <c r="R3" s="214"/>
    </row>
    <row r="4" spans="1:18" x14ac:dyDescent="0.2">
      <c r="A4" s="456" t="s">
        <v>15</v>
      </c>
      <c r="B4" s="456"/>
      <c r="C4" s="456"/>
      <c r="D4" s="456"/>
      <c r="E4" s="456"/>
      <c r="F4" s="456"/>
      <c r="G4" s="456"/>
      <c r="H4" s="456"/>
      <c r="I4" s="456"/>
      <c r="J4" s="188" t="s">
        <v>25</v>
      </c>
      <c r="K4" s="213"/>
      <c r="L4" s="427"/>
      <c r="M4" s="213"/>
      <c r="N4" s="213"/>
      <c r="O4" s="213"/>
      <c r="P4" s="213"/>
      <c r="Q4" s="213"/>
      <c r="R4" s="213"/>
    </row>
    <row r="5" spans="1:18" ht="15.75" thickBot="1" x14ac:dyDescent="0.3">
      <c r="A5" s="456"/>
      <c r="B5" s="456"/>
      <c r="C5" s="456"/>
      <c r="D5" s="456"/>
      <c r="E5" s="456"/>
      <c r="F5" s="456"/>
      <c r="G5" s="456"/>
      <c r="H5" s="456"/>
      <c r="I5" s="456"/>
      <c r="J5" s="188" t="s">
        <v>25</v>
      </c>
      <c r="K5" s="213"/>
      <c r="L5" s="431"/>
      <c r="M5" s="213"/>
      <c r="N5" s="213"/>
      <c r="O5" s="213"/>
      <c r="P5" s="213"/>
      <c r="Q5" s="213"/>
      <c r="R5" s="213"/>
    </row>
    <row r="6" spans="1:18" ht="15" x14ac:dyDescent="0.2">
      <c r="A6" s="461" t="s">
        <v>217</v>
      </c>
      <c r="B6" s="463" t="s">
        <v>87</v>
      </c>
      <c r="C6" s="463"/>
      <c r="D6" s="463" t="s">
        <v>216</v>
      </c>
      <c r="E6" s="463"/>
      <c r="F6" s="463" t="s">
        <v>76</v>
      </c>
      <c r="G6" s="463"/>
      <c r="H6" s="463" t="s">
        <v>7</v>
      </c>
      <c r="I6" s="464"/>
      <c r="J6" s="188" t="s">
        <v>25</v>
      </c>
      <c r="L6" s="448"/>
    </row>
    <row r="7" spans="1:18" ht="28.5" x14ac:dyDescent="0.2">
      <c r="A7" s="462"/>
      <c r="B7" s="212" t="s">
        <v>215</v>
      </c>
      <c r="C7" s="212" t="s">
        <v>19</v>
      </c>
      <c r="D7" s="212" t="s">
        <v>215</v>
      </c>
      <c r="E7" s="212" t="s">
        <v>19</v>
      </c>
      <c r="F7" s="212" t="s">
        <v>215</v>
      </c>
      <c r="G7" s="212" t="s">
        <v>19</v>
      </c>
      <c r="H7" s="212" t="s">
        <v>215</v>
      </c>
      <c r="I7" s="211" t="s">
        <v>19</v>
      </c>
      <c r="J7" s="188" t="s">
        <v>25</v>
      </c>
      <c r="L7" s="449"/>
    </row>
    <row r="8" spans="1:18" x14ac:dyDescent="0.2">
      <c r="A8" s="206" t="s">
        <v>214</v>
      </c>
      <c r="B8" s="205">
        <v>256</v>
      </c>
      <c r="C8" s="205">
        <v>12708</v>
      </c>
      <c r="D8" s="205">
        <v>0</v>
      </c>
      <c r="E8" s="205">
        <v>0</v>
      </c>
      <c r="F8" s="205">
        <v>0</v>
      </c>
      <c r="G8" s="205">
        <v>0</v>
      </c>
      <c r="H8" s="205">
        <f t="shared" ref="H8:I13" si="0">F8-D8</f>
        <v>0</v>
      </c>
      <c r="I8" s="203">
        <f t="shared" si="0"/>
        <v>0</v>
      </c>
      <c r="J8" s="188" t="s">
        <v>25</v>
      </c>
      <c r="L8" s="448"/>
    </row>
    <row r="9" spans="1:18" x14ac:dyDescent="0.2">
      <c r="A9" s="261" t="s">
        <v>213</v>
      </c>
      <c r="B9" s="153">
        <v>0</v>
      </c>
      <c r="C9" s="153">
        <v>93</v>
      </c>
      <c r="D9" s="153">
        <v>0</v>
      </c>
      <c r="E9" s="153">
        <v>0</v>
      </c>
      <c r="F9" s="153">
        <v>0</v>
      </c>
      <c r="G9" s="153">
        <v>0</v>
      </c>
      <c r="H9" s="153">
        <f t="shared" si="0"/>
        <v>0</v>
      </c>
      <c r="I9" s="171">
        <f t="shared" si="0"/>
        <v>0</v>
      </c>
      <c r="J9" s="188" t="s">
        <v>25</v>
      </c>
      <c r="L9" s="450"/>
    </row>
    <row r="10" spans="1:18" x14ac:dyDescent="0.2">
      <c r="A10" s="261" t="s">
        <v>212</v>
      </c>
      <c r="B10" s="153">
        <f>SUM(B11:B12)</f>
        <v>0</v>
      </c>
      <c r="C10" s="153">
        <f>SUM(C11:C12)</f>
        <v>158</v>
      </c>
      <c r="D10" s="153">
        <v>124</v>
      </c>
      <c r="E10" s="153">
        <v>13805</v>
      </c>
      <c r="F10" s="153">
        <v>126</v>
      </c>
      <c r="G10" s="153">
        <v>12210</v>
      </c>
      <c r="H10" s="153">
        <f t="shared" si="0"/>
        <v>2</v>
      </c>
      <c r="I10" s="171">
        <f t="shared" si="0"/>
        <v>-1595</v>
      </c>
      <c r="J10" s="188" t="s">
        <v>25</v>
      </c>
      <c r="L10" s="450"/>
    </row>
    <row r="11" spans="1:18" x14ac:dyDescent="0.2">
      <c r="A11" s="272" t="s">
        <v>145</v>
      </c>
      <c r="B11" s="271">
        <v>0</v>
      </c>
      <c r="C11" s="271">
        <v>0</v>
      </c>
      <c r="D11" s="271">
        <v>0</v>
      </c>
      <c r="E11" s="271">
        <v>0</v>
      </c>
      <c r="F11" s="271">
        <v>0</v>
      </c>
      <c r="G11" s="271">
        <v>0</v>
      </c>
      <c r="H11" s="271">
        <f t="shared" si="0"/>
        <v>0</v>
      </c>
      <c r="I11" s="270">
        <f t="shared" si="0"/>
        <v>0</v>
      </c>
      <c r="J11" s="188" t="s">
        <v>25</v>
      </c>
      <c r="L11" s="450"/>
    </row>
    <row r="12" spans="1:18" x14ac:dyDescent="0.2">
      <c r="A12" s="272" t="s">
        <v>211</v>
      </c>
      <c r="B12" s="271">
        <v>0</v>
      </c>
      <c r="C12" s="271">
        <v>158</v>
      </c>
      <c r="D12" s="271">
        <v>0</v>
      </c>
      <c r="E12" s="271">
        <v>0</v>
      </c>
      <c r="F12" s="271">
        <v>0</v>
      </c>
      <c r="G12" s="271">
        <v>0</v>
      </c>
      <c r="H12" s="271">
        <f t="shared" si="0"/>
        <v>0</v>
      </c>
      <c r="I12" s="270">
        <f t="shared" si="0"/>
        <v>0</v>
      </c>
      <c r="J12" s="188" t="s">
        <v>25</v>
      </c>
      <c r="L12" s="450"/>
    </row>
    <row r="13" spans="1:18" x14ac:dyDescent="0.2">
      <c r="A13" s="261" t="s">
        <v>210</v>
      </c>
      <c r="B13" s="201">
        <v>0</v>
      </c>
      <c r="C13" s="201">
        <v>0</v>
      </c>
      <c r="D13" s="201">
        <v>0</v>
      </c>
      <c r="E13" s="201">
        <v>0</v>
      </c>
      <c r="F13" s="201">
        <v>0</v>
      </c>
      <c r="G13" s="201">
        <v>0</v>
      </c>
      <c r="H13" s="201">
        <f t="shared" si="0"/>
        <v>0</v>
      </c>
      <c r="I13" s="200">
        <f t="shared" si="0"/>
        <v>0</v>
      </c>
      <c r="J13" s="188" t="s">
        <v>25</v>
      </c>
      <c r="L13" s="450"/>
    </row>
    <row r="14" spans="1:18" ht="15" x14ac:dyDescent="0.25">
      <c r="A14" s="268" t="s">
        <v>8</v>
      </c>
      <c r="B14" s="147">
        <f t="shared" ref="B14:I14" si="1">SUM(B8:B10,B13)</f>
        <v>256</v>
      </c>
      <c r="C14" s="147">
        <f t="shared" si="1"/>
        <v>12959</v>
      </c>
      <c r="D14" s="147">
        <f t="shared" si="1"/>
        <v>124</v>
      </c>
      <c r="E14" s="147">
        <f t="shared" si="1"/>
        <v>13805</v>
      </c>
      <c r="F14" s="147">
        <f t="shared" si="1"/>
        <v>126</v>
      </c>
      <c r="G14" s="147">
        <f t="shared" si="1"/>
        <v>12210</v>
      </c>
      <c r="H14" s="147">
        <f t="shared" si="1"/>
        <v>2</v>
      </c>
      <c r="I14" s="160">
        <f t="shared" si="1"/>
        <v>-1595</v>
      </c>
      <c r="J14" s="188" t="s">
        <v>25</v>
      </c>
      <c r="L14" s="450"/>
    </row>
    <row r="15" spans="1:18" ht="15" x14ac:dyDescent="0.25">
      <c r="A15" s="269" t="s">
        <v>209</v>
      </c>
      <c r="B15" s="153"/>
      <c r="C15" s="153"/>
      <c r="D15" s="153"/>
      <c r="E15" s="153"/>
      <c r="F15" s="153"/>
      <c r="G15" s="153"/>
      <c r="H15" s="153"/>
      <c r="I15" s="171"/>
      <c r="J15" s="188" t="s">
        <v>25</v>
      </c>
      <c r="L15" s="450"/>
    </row>
    <row r="16" spans="1:18" x14ac:dyDescent="0.2">
      <c r="A16" s="261" t="s">
        <v>208</v>
      </c>
      <c r="B16" s="153"/>
      <c r="C16" s="153">
        <v>4949</v>
      </c>
      <c r="D16" s="153"/>
      <c r="E16" s="153">
        <v>4734</v>
      </c>
      <c r="F16" s="153"/>
      <c r="G16" s="153">
        <v>4759</v>
      </c>
      <c r="H16" s="153"/>
      <c r="I16" s="171">
        <f t="shared" ref="I16:I25" si="2">G16-E16</f>
        <v>25</v>
      </c>
      <c r="J16" s="188" t="s">
        <v>25</v>
      </c>
      <c r="L16" s="450"/>
    </row>
    <row r="17" spans="1:12" x14ac:dyDescent="0.2">
      <c r="A17" s="261" t="s">
        <v>207</v>
      </c>
      <c r="B17" s="153"/>
      <c r="C17" s="153">
        <v>641</v>
      </c>
      <c r="D17" s="153"/>
      <c r="E17" s="153">
        <v>563</v>
      </c>
      <c r="F17" s="153"/>
      <c r="G17" s="153">
        <v>670</v>
      </c>
      <c r="H17" s="153"/>
      <c r="I17" s="171">
        <f t="shared" si="2"/>
        <v>107</v>
      </c>
      <c r="J17" s="188" t="s">
        <v>25</v>
      </c>
      <c r="L17" s="450"/>
    </row>
    <row r="18" spans="1:12" x14ac:dyDescent="0.2">
      <c r="A18" s="261" t="s">
        <v>206</v>
      </c>
      <c r="B18" s="153"/>
      <c r="C18" s="153">
        <v>10</v>
      </c>
      <c r="D18" s="153"/>
      <c r="E18" s="153">
        <v>27</v>
      </c>
      <c r="F18" s="153"/>
      <c r="G18" s="153">
        <v>35</v>
      </c>
      <c r="H18" s="153"/>
      <c r="I18" s="171">
        <f t="shared" si="2"/>
        <v>8</v>
      </c>
      <c r="J18" s="188" t="s">
        <v>25</v>
      </c>
      <c r="L18" s="450"/>
    </row>
    <row r="19" spans="1:12" x14ac:dyDescent="0.2">
      <c r="A19" s="261" t="s">
        <v>205</v>
      </c>
      <c r="B19" s="153"/>
      <c r="C19" s="153">
        <v>9082</v>
      </c>
      <c r="D19" s="153"/>
      <c r="E19" s="153">
        <v>9000</v>
      </c>
      <c r="F19" s="153"/>
      <c r="G19" s="153">
        <v>9000</v>
      </c>
      <c r="H19" s="153"/>
      <c r="I19" s="171">
        <f t="shared" si="2"/>
        <v>0</v>
      </c>
      <c r="J19" s="188" t="s">
        <v>25</v>
      </c>
      <c r="L19" s="450"/>
    </row>
    <row r="20" spans="1:12" x14ac:dyDescent="0.2">
      <c r="A20" s="261" t="s">
        <v>204</v>
      </c>
      <c r="B20" s="153"/>
      <c r="C20" s="153">
        <v>3752</v>
      </c>
      <c r="D20" s="153"/>
      <c r="E20" s="153">
        <v>1470</v>
      </c>
      <c r="F20" s="153"/>
      <c r="G20" s="153">
        <v>3065</v>
      </c>
      <c r="H20" s="153"/>
      <c r="I20" s="171">
        <f t="shared" si="2"/>
        <v>1595</v>
      </c>
      <c r="J20" s="188" t="s">
        <v>25</v>
      </c>
      <c r="L20" s="450"/>
    </row>
    <row r="21" spans="1:12" x14ac:dyDescent="0.2">
      <c r="A21" s="261" t="s">
        <v>203</v>
      </c>
      <c r="B21" s="153"/>
      <c r="C21" s="153">
        <v>0</v>
      </c>
      <c r="D21" s="153"/>
      <c r="E21" s="153">
        <v>0</v>
      </c>
      <c r="F21" s="153"/>
      <c r="G21" s="153">
        <v>0</v>
      </c>
      <c r="H21" s="153"/>
      <c r="I21" s="171">
        <f t="shared" si="2"/>
        <v>0</v>
      </c>
      <c r="J21" s="188" t="s">
        <v>25</v>
      </c>
      <c r="L21" s="450"/>
    </row>
    <row r="22" spans="1:12" x14ac:dyDescent="0.2">
      <c r="A22" s="261" t="s">
        <v>202</v>
      </c>
      <c r="B22" s="153"/>
      <c r="C22" s="153">
        <v>69008</v>
      </c>
      <c r="D22" s="153"/>
      <c r="E22" s="153">
        <v>60598</v>
      </c>
      <c r="F22" s="153"/>
      <c r="G22" s="153">
        <v>56750</v>
      </c>
      <c r="H22" s="153"/>
      <c r="I22" s="171">
        <f t="shared" si="2"/>
        <v>-3848</v>
      </c>
      <c r="J22" s="188" t="s">
        <v>25</v>
      </c>
      <c r="L22" s="450"/>
    </row>
    <row r="23" spans="1:12" x14ac:dyDescent="0.2">
      <c r="A23" s="261" t="s">
        <v>201</v>
      </c>
      <c r="B23" s="153"/>
      <c r="C23" s="153">
        <v>16097</v>
      </c>
      <c r="D23" s="153"/>
      <c r="E23" s="153">
        <v>15300</v>
      </c>
      <c r="F23" s="153"/>
      <c r="G23" s="153">
        <v>15450</v>
      </c>
      <c r="H23" s="153"/>
      <c r="I23" s="171">
        <f t="shared" si="2"/>
        <v>150</v>
      </c>
      <c r="J23" s="188" t="s">
        <v>25</v>
      </c>
      <c r="L23" s="450"/>
    </row>
    <row r="24" spans="1:12" x14ac:dyDescent="0.2">
      <c r="A24" s="261" t="s">
        <v>200</v>
      </c>
      <c r="B24" s="153"/>
      <c r="C24" s="153">
        <v>10861</v>
      </c>
      <c r="D24" s="153"/>
      <c r="E24" s="153">
        <v>8373</v>
      </c>
      <c r="F24" s="153"/>
      <c r="G24" s="153">
        <v>6975</v>
      </c>
      <c r="H24" s="153"/>
      <c r="I24" s="171">
        <f t="shared" si="2"/>
        <v>-1398</v>
      </c>
      <c r="J24" s="188" t="s">
        <v>25</v>
      </c>
      <c r="L24" s="450"/>
    </row>
    <row r="25" spans="1:12" x14ac:dyDescent="0.2">
      <c r="A25" s="261" t="s">
        <v>199</v>
      </c>
      <c r="B25" s="153"/>
      <c r="C25" s="153">
        <v>701</v>
      </c>
      <c r="D25" s="153"/>
      <c r="E25" s="153">
        <v>700</v>
      </c>
      <c r="F25" s="153"/>
      <c r="G25" s="153">
        <v>750</v>
      </c>
      <c r="H25" s="153"/>
      <c r="I25" s="171">
        <f t="shared" si="2"/>
        <v>50</v>
      </c>
      <c r="J25" s="188" t="s">
        <v>25</v>
      </c>
      <c r="L25" s="450"/>
    </row>
    <row r="26" spans="1:12" ht="15" x14ac:dyDescent="0.25">
      <c r="A26" s="268" t="s">
        <v>198</v>
      </c>
      <c r="B26" s="157"/>
      <c r="C26" s="157">
        <f>SUM(C14:C25)</f>
        <v>128060</v>
      </c>
      <c r="D26" s="157"/>
      <c r="E26" s="157">
        <f>SUM(E14:E25)</f>
        <v>114570</v>
      </c>
      <c r="F26" s="157"/>
      <c r="G26" s="157">
        <f>SUM(G14:G25)</f>
        <v>109664</v>
      </c>
      <c r="H26" s="157"/>
      <c r="I26" s="164">
        <f>SUM(I14:I25)</f>
        <v>-4906</v>
      </c>
      <c r="J26" s="188" t="s">
        <v>25</v>
      </c>
      <c r="L26" s="448"/>
    </row>
    <row r="27" spans="1:12" x14ac:dyDescent="0.2">
      <c r="A27" s="261" t="s">
        <v>319</v>
      </c>
      <c r="B27" s="153"/>
      <c r="C27" s="153">
        <v>-152445</v>
      </c>
      <c r="D27" s="153"/>
      <c r="E27" s="153">
        <v>-123385</v>
      </c>
      <c r="F27" s="153"/>
      <c r="G27" s="153">
        <v>-99366</v>
      </c>
      <c r="H27" s="153"/>
      <c r="I27" s="171">
        <f t="shared" ref="I27:I31" si="3">G27-E27</f>
        <v>24019</v>
      </c>
      <c r="J27" s="188" t="s">
        <v>25</v>
      </c>
      <c r="L27" s="448"/>
    </row>
    <row r="28" spans="1:12" x14ac:dyDescent="0.2">
      <c r="A28" s="261" t="s">
        <v>320</v>
      </c>
      <c r="B28" s="153"/>
      <c r="C28" s="153">
        <v>-9000</v>
      </c>
      <c r="D28" s="153"/>
      <c r="E28" s="153">
        <v>0</v>
      </c>
      <c r="F28" s="153"/>
      <c r="G28" s="153">
        <v>0</v>
      </c>
      <c r="H28" s="153"/>
      <c r="I28" s="171">
        <f t="shared" si="3"/>
        <v>0</v>
      </c>
      <c r="J28" s="188" t="s">
        <v>25</v>
      </c>
      <c r="L28" s="448"/>
    </row>
    <row r="29" spans="1:12" x14ac:dyDescent="0.2">
      <c r="A29" s="261" t="s">
        <v>261</v>
      </c>
      <c r="B29" s="153"/>
      <c r="C29" s="153">
        <v>0</v>
      </c>
      <c r="D29" s="153"/>
      <c r="E29" s="153">
        <v>0</v>
      </c>
      <c r="F29" s="153"/>
      <c r="G29" s="153">
        <v>0</v>
      </c>
      <c r="H29" s="153"/>
      <c r="I29" s="171">
        <f t="shared" si="3"/>
        <v>0</v>
      </c>
      <c r="J29" s="188" t="s">
        <v>25</v>
      </c>
      <c r="L29" s="448"/>
    </row>
    <row r="30" spans="1:12" x14ac:dyDescent="0.2">
      <c r="A30" s="261" t="s">
        <v>321</v>
      </c>
      <c r="B30" s="153"/>
      <c r="C30" s="153">
        <v>123385</v>
      </c>
      <c r="D30" s="153"/>
      <c r="E30" s="153">
        <v>99366</v>
      </c>
      <c r="F30" s="153"/>
      <c r="G30" s="153">
        <v>94946</v>
      </c>
      <c r="H30" s="153"/>
      <c r="I30" s="171">
        <f t="shared" si="3"/>
        <v>-4420</v>
      </c>
      <c r="J30" s="188" t="s">
        <v>25</v>
      </c>
      <c r="L30" s="448"/>
    </row>
    <row r="31" spans="1:12" x14ac:dyDescent="0.2">
      <c r="A31" s="261" t="s">
        <v>322</v>
      </c>
      <c r="B31" s="153"/>
      <c r="C31" s="153">
        <v>0</v>
      </c>
      <c r="D31" s="153"/>
      <c r="E31" s="153">
        <v>0</v>
      </c>
      <c r="F31" s="153"/>
      <c r="G31" s="153">
        <v>0</v>
      </c>
      <c r="H31" s="153"/>
      <c r="I31" s="171">
        <f t="shared" si="3"/>
        <v>0</v>
      </c>
      <c r="J31" s="188" t="s">
        <v>25</v>
      </c>
      <c r="L31" s="448"/>
    </row>
    <row r="32" spans="1:12" ht="15.75" thickBot="1" x14ac:dyDescent="0.3">
      <c r="A32" s="267" t="s">
        <v>197</v>
      </c>
      <c r="B32" s="266">
        <f t="shared" ref="B32:I32" si="4">SUM(B26:B31)</f>
        <v>0</v>
      </c>
      <c r="C32" s="266">
        <f t="shared" si="4"/>
        <v>90000</v>
      </c>
      <c r="D32" s="266">
        <f t="shared" si="4"/>
        <v>0</v>
      </c>
      <c r="E32" s="266">
        <f t="shared" si="4"/>
        <v>90551</v>
      </c>
      <c r="F32" s="266">
        <f t="shared" si="4"/>
        <v>0</v>
      </c>
      <c r="G32" s="266">
        <f t="shared" si="4"/>
        <v>105244</v>
      </c>
      <c r="H32" s="266">
        <f t="shared" si="4"/>
        <v>0</v>
      </c>
      <c r="I32" s="265">
        <f t="shared" si="4"/>
        <v>14693</v>
      </c>
      <c r="J32" s="188" t="s">
        <v>25</v>
      </c>
      <c r="L32" s="448"/>
    </row>
    <row r="33" spans="1:12" x14ac:dyDescent="0.2">
      <c r="A33" s="264" t="s">
        <v>149</v>
      </c>
      <c r="B33" s="263"/>
      <c r="C33" s="263"/>
      <c r="D33" s="263"/>
      <c r="E33" s="263"/>
      <c r="F33" s="263"/>
      <c r="G33" s="263"/>
      <c r="H33" s="263"/>
      <c r="I33" s="262"/>
      <c r="J33" s="188" t="s">
        <v>25</v>
      </c>
      <c r="L33" s="450"/>
    </row>
    <row r="34" spans="1:12" x14ac:dyDescent="0.2">
      <c r="A34" s="261" t="s">
        <v>196</v>
      </c>
      <c r="B34" s="153">
        <v>0</v>
      </c>
      <c r="C34" s="153"/>
      <c r="D34" s="153">
        <v>0</v>
      </c>
      <c r="E34" s="153"/>
      <c r="F34" s="153">
        <v>0</v>
      </c>
      <c r="G34" s="153"/>
      <c r="H34" s="153">
        <f>F34-D34</f>
        <v>0</v>
      </c>
      <c r="I34" s="171"/>
      <c r="J34" s="188" t="s">
        <v>25</v>
      </c>
      <c r="L34" s="450"/>
    </row>
    <row r="35" spans="1:12" x14ac:dyDescent="0.2">
      <c r="A35" s="261"/>
      <c r="B35" s="153"/>
      <c r="C35" s="153"/>
      <c r="D35" s="153"/>
      <c r="E35" s="153"/>
      <c r="F35" s="153"/>
      <c r="G35" s="153"/>
      <c r="H35" s="153"/>
      <c r="I35" s="171"/>
      <c r="J35" s="188" t="s">
        <v>25</v>
      </c>
      <c r="L35" s="448"/>
    </row>
    <row r="36" spans="1:12" x14ac:dyDescent="0.2">
      <c r="A36" s="261" t="s">
        <v>195</v>
      </c>
      <c r="B36" s="153"/>
      <c r="C36" s="153">
        <v>0</v>
      </c>
      <c r="D36" s="153"/>
      <c r="E36" s="153">
        <v>0</v>
      </c>
      <c r="F36" s="153"/>
      <c r="G36" s="153">
        <v>0</v>
      </c>
      <c r="H36" s="153"/>
      <c r="I36" s="171">
        <f>G36-E36</f>
        <v>0</v>
      </c>
      <c r="J36" s="188" t="s">
        <v>25</v>
      </c>
      <c r="L36" s="450"/>
    </row>
    <row r="37" spans="1:12" ht="15" thickBot="1" x14ac:dyDescent="0.25">
      <c r="A37" s="260" t="s">
        <v>194</v>
      </c>
      <c r="B37" s="259"/>
      <c r="C37" s="259">
        <v>0</v>
      </c>
      <c r="D37" s="259"/>
      <c r="E37" s="259">
        <v>0</v>
      </c>
      <c r="F37" s="259"/>
      <c r="G37" s="259">
        <v>0</v>
      </c>
      <c r="H37" s="259"/>
      <c r="I37" s="258">
        <f>G37-E37</f>
        <v>0</v>
      </c>
      <c r="J37" s="188" t="s">
        <v>25</v>
      </c>
      <c r="L37" s="450"/>
    </row>
    <row r="38" spans="1:12" x14ac:dyDescent="0.2">
      <c r="J38" s="188" t="s">
        <v>25</v>
      </c>
    </row>
    <row r="39" spans="1:12" x14ac:dyDescent="0.2">
      <c r="A39" s="257" t="s">
        <v>193</v>
      </c>
      <c r="J39" s="188" t="s">
        <v>6</v>
      </c>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&amp;L&amp;"Arial,Bold"&amp;12L. Summary of Requirements by Object Class</oddHeader>
    <oddFooter>&amp;C&amp;"Arial,Regular"Exhibit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85" zoomScaleNormal="100" zoomScaleSheetLayoutView="85" workbookViewId="0">
      <selection activeCell="A52" sqref="A52"/>
    </sheetView>
  </sheetViews>
  <sheetFormatPr defaultRowHeight="14.25" x14ac:dyDescent="0.2"/>
  <cols>
    <col min="1" max="1" width="88.33203125" style="127" customWidth="1"/>
    <col min="2" max="3" width="11.33203125" style="130" customWidth="1"/>
    <col min="4" max="4" width="11.33203125" style="129" customWidth="1"/>
    <col min="5" max="5" width="9" style="128" bestFit="1" customWidth="1"/>
    <col min="6" max="6" width="3.77734375" style="127" customWidth="1"/>
    <col min="7" max="7" width="109.109375" style="127" customWidth="1"/>
    <col min="8" max="16384" width="8.88671875" style="127"/>
  </cols>
  <sheetData>
    <row r="1" spans="1:7" ht="18" x14ac:dyDescent="0.25">
      <c r="A1" s="453" t="s">
        <v>218</v>
      </c>
      <c r="B1" s="453"/>
      <c r="C1" s="453"/>
      <c r="D1" s="453"/>
      <c r="E1" s="128" t="s">
        <v>25</v>
      </c>
      <c r="G1" s="426"/>
    </row>
    <row r="2" spans="1:7" ht="15" x14ac:dyDescent="0.2">
      <c r="A2" s="454" t="s">
        <v>1</v>
      </c>
      <c r="B2" s="454"/>
      <c r="C2" s="454"/>
      <c r="D2" s="454"/>
      <c r="E2" s="128" t="s">
        <v>25</v>
      </c>
      <c r="G2" s="427"/>
    </row>
    <row r="3" spans="1:7" x14ac:dyDescent="0.2">
      <c r="A3" s="455" t="s">
        <v>0</v>
      </c>
      <c r="B3" s="455"/>
      <c r="C3" s="455"/>
      <c r="D3" s="455"/>
      <c r="E3" s="128" t="s">
        <v>25</v>
      </c>
      <c r="G3" s="427"/>
    </row>
    <row r="4" spans="1:7" x14ac:dyDescent="0.2">
      <c r="A4" s="456" t="s">
        <v>15</v>
      </c>
      <c r="B4" s="456"/>
      <c r="C4" s="456"/>
      <c r="D4" s="456"/>
      <c r="E4" s="128" t="s">
        <v>25</v>
      </c>
      <c r="G4" s="427"/>
    </row>
    <row r="5" spans="1:7" ht="15" thickBot="1" x14ac:dyDescent="0.25">
      <c r="E5" s="128" t="s">
        <v>25</v>
      </c>
      <c r="G5" s="427"/>
    </row>
    <row r="6" spans="1:7" ht="15" x14ac:dyDescent="0.25">
      <c r="B6" s="457" t="s">
        <v>77</v>
      </c>
      <c r="C6" s="458"/>
      <c r="D6" s="459"/>
      <c r="E6" s="128" t="s">
        <v>25</v>
      </c>
      <c r="G6" s="428"/>
    </row>
    <row r="7" spans="1:7" ht="15.75" thickBot="1" x14ac:dyDescent="0.25">
      <c r="B7" s="185" t="s">
        <v>143</v>
      </c>
      <c r="C7" s="184" t="s">
        <v>142</v>
      </c>
      <c r="D7" s="183" t="s">
        <v>19</v>
      </c>
      <c r="E7" s="128" t="s">
        <v>25</v>
      </c>
      <c r="G7" s="182"/>
    </row>
    <row r="8" spans="1:7" ht="15" x14ac:dyDescent="0.25">
      <c r="A8" s="181" t="s">
        <v>141</v>
      </c>
      <c r="B8" s="178">
        <v>275</v>
      </c>
      <c r="C8" s="177">
        <v>256</v>
      </c>
      <c r="D8" s="176">
        <v>90000</v>
      </c>
      <c r="E8" s="128" t="s">
        <v>25</v>
      </c>
      <c r="G8" s="429"/>
    </row>
    <row r="9" spans="1:7" ht="15" x14ac:dyDescent="0.25">
      <c r="A9" s="145" t="s">
        <v>140</v>
      </c>
      <c r="B9" s="144"/>
      <c r="C9" s="143"/>
      <c r="D9" s="142">
        <v>-45000</v>
      </c>
      <c r="E9" s="128" t="s">
        <v>25</v>
      </c>
      <c r="G9" s="429"/>
    </row>
    <row r="10" spans="1:7" ht="15" x14ac:dyDescent="0.25">
      <c r="A10" s="180" t="s">
        <v>139</v>
      </c>
      <c r="B10" s="148">
        <f>SUM(B8:B9)</f>
        <v>275</v>
      </c>
      <c r="C10" s="147">
        <f>SUM(C8:C9)</f>
        <v>256</v>
      </c>
      <c r="D10" s="146">
        <f>SUM(D8:D9)</f>
        <v>45000</v>
      </c>
      <c r="E10" s="128" t="s">
        <v>25</v>
      </c>
      <c r="G10" s="430"/>
    </row>
    <row r="11" spans="1:7" ht="15.75" thickBot="1" x14ac:dyDescent="0.3">
      <c r="A11" s="180"/>
      <c r="B11" s="139"/>
      <c r="C11" s="138"/>
      <c r="D11" s="137"/>
      <c r="E11" s="128" t="s">
        <v>25</v>
      </c>
      <c r="G11" s="430"/>
    </row>
    <row r="12" spans="1:7" ht="15" x14ac:dyDescent="0.25">
      <c r="A12" s="179" t="s">
        <v>85</v>
      </c>
      <c r="B12" s="178">
        <v>275</v>
      </c>
      <c r="C12" s="177">
        <v>124</v>
      </c>
      <c r="D12" s="176">
        <v>90000</v>
      </c>
      <c r="E12" s="128" t="s">
        <v>25</v>
      </c>
      <c r="G12" s="429"/>
    </row>
    <row r="13" spans="1:7" x14ac:dyDescent="0.2">
      <c r="A13" s="217" t="s">
        <v>155</v>
      </c>
      <c r="B13" s="218"/>
      <c r="C13" s="221"/>
      <c r="D13" s="222">
        <v>-45000</v>
      </c>
      <c r="E13" s="128" t="s">
        <v>25</v>
      </c>
      <c r="G13" s="429"/>
    </row>
    <row r="14" spans="1:7" x14ac:dyDescent="0.2">
      <c r="A14" s="145" t="s">
        <v>138</v>
      </c>
      <c r="B14" s="219">
        <v>0</v>
      </c>
      <c r="C14" s="193">
        <v>0</v>
      </c>
      <c r="D14" s="174">
        <v>551</v>
      </c>
      <c r="E14" s="128" t="s">
        <v>25</v>
      </c>
      <c r="G14" s="429"/>
    </row>
    <row r="15" spans="1:7" ht="15" x14ac:dyDescent="0.25">
      <c r="A15" s="145" t="s">
        <v>137</v>
      </c>
      <c r="B15" s="220">
        <v>0</v>
      </c>
      <c r="C15" s="201">
        <v>0</v>
      </c>
      <c r="D15" s="142">
        <v>10000</v>
      </c>
      <c r="E15" s="128" t="s">
        <v>25</v>
      </c>
      <c r="G15" s="430"/>
    </row>
    <row r="16" spans="1:7" ht="15" x14ac:dyDescent="0.25">
      <c r="A16" s="151" t="s">
        <v>136</v>
      </c>
      <c r="B16" s="231">
        <f>SUM(B14:B15)+B12</f>
        <v>275</v>
      </c>
      <c r="C16" s="204">
        <f>SUM(C14:C15)+C12</f>
        <v>124</v>
      </c>
      <c r="D16" s="156">
        <f>SUM(D13:D15)+D12</f>
        <v>55551</v>
      </c>
      <c r="E16" s="128" t="s">
        <v>25</v>
      </c>
      <c r="G16" s="430"/>
    </row>
    <row r="17" spans="1:7" ht="15" x14ac:dyDescent="0.25">
      <c r="A17" s="151"/>
      <c r="B17" s="165"/>
      <c r="C17" s="157"/>
      <c r="D17" s="164"/>
      <c r="E17" s="128" t="s">
        <v>25</v>
      </c>
      <c r="G17" s="429"/>
    </row>
    <row r="18" spans="1:7" ht="15" x14ac:dyDescent="0.25">
      <c r="A18" s="173" t="s">
        <v>54</v>
      </c>
      <c r="B18" s="165"/>
      <c r="C18" s="157"/>
      <c r="D18" s="164"/>
      <c r="E18" s="128" t="s">
        <v>25</v>
      </c>
      <c r="G18" s="429"/>
    </row>
    <row r="19" spans="1:7" x14ac:dyDescent="0.2">
      <c r="A19" s="170" t="s">
        <v>157</v>
      </c>
      <c r="B19" s="172"/>
      <c r="C19" s="153"/>
      <c r="D19" s="171">
        <v>45000</v>
      </c>
      <c r="E19" s="128" t="s">
        <v>25</v>
      </c>
      <c r="G19" s="429"/>
    </row>
    <row r="20" spans="1:7" ht="15" x14ac:dyDescent="0.25">
      <c r="A20" s="170" t="s">
        <v>135</v>
      </c>
      <c r="B20" s="172">
        <v>0</v>
      </c>
      <c r="C20" s="153">
        <v>0</v>
      </c>
      <c r="D20" s="171">
        <v>-10000</v>
      </c>
      <c r="E20" s="128" t="s">
        <v>25</v>
      </c>
      <c r="G20" s="430"/>
    </row>
    <row r="21" spans="1:7" ht="15" x14ac:dyDescent="0.25">
      <c r="A21" s="170" t="s">
        <v>134</v>
      </c>
      <c r="B21" s="169">
        <v>0</v>
      </c>
      <c r="C21" s="168">
        <v>0</v>
      </c>
      <c r="D21" s="167">
        <v>-551</v>
      </c>
      <c r="E21" s="128" t="s">
        <v>25</v>
      </c>
      <c r="G21" s="430"/>
    </row>
    <row r="22" spans="1:7" ht="15" x14ac:dyDescent="0.25">
      <c r="A22" s="166" t="s">
        <v>133</v>
      </c>
      <c r="B22" s="165">
        <f>SUM(B19:B21)</f>
        <v>0</v>
      </c>
      <c r="C22" s="157">
        <f>SUM(C19:C21)</f>
        <v>0</v>
      </c>
      <c r="D22" s="164">
        <f>SUM(D19:D21)</f>
        <v>34449</v>
      </c>
      <c r="E22" s="128" t="s">
        <v>25</v>
      </c>
      <c r="G22" s="429"/>
    </row>
    <row r="23" spans="1:7" ht="15" x14ac:dyDescent="0.25">
      <c r="A23" s="173" t="s">
        <v>132</v>
      </c>
      <c r="B23" s="165"/>
      <c r="C23" s="157"/>
      <c r="D23" s="164"/>
      <c r="E23" s="128" t="s">
        <v>25</v>
      </c>
      <c r="G23" s="430"/>
    </row>
    <row r="24" spans="1:7" x14ac:dyDescent="0.2">
      <c r="A24" s="159" t="s">
        <v>131</v>
      </c>
      <c r="B24" s="172">
        <v>0</v>
      </c>
      <c r="C24" s="153">
        <v>0</v>
      </c>
      <c r="D24" s="171">
        <v>0</v>
      </c>
      <c r="E24" s="128" t="s">
        <v>25</v>
      </c>
      <c r="G24" s="429"/>
    </row>
    <row r="25" spans="1:7" ht="15" x14ac:dyDescent="0.25">
      <c r="A25" s="159" t="s">
        <v>93</v>
      </c>
      <c r="B25" s="172">
        <v>0</v>
      </c>
      <c r="C25" s="153">
        <v>0</v>
      </c>
      <c r="D25" s="171">
        <v>244</v>
      </c>
      <c r="E25" s="128" t="s">
        <v>25</v>
      </c>
      <c r="G25" s="430"/>
    </row>
    <row r="26" spans="1:7" ht="15" x14ac:dyDescent="0.25">
      <c r="A26" s="159" t="s">
        <v>130</v>
      </c>
      <c r="B26" s="165"/>
      <c r="C26" s="157"/>
      <c r="D26" s="164"/>
      <c r="E26" s="128" t="s">
        <v>25</v>
      </c>
      <c r="G26" s="429"/>
    </row>
    <row r="27" spans="1:7" x14ac:dyDescent="0.2">
      <c r="A27" s="170" t="s">
        <v>156</v>
      </c>
      <c r="B27" s="172"/>
      <c r="C27" s="153"/>
      <c r="D27" s="171"/>
      <c r="E27" s="128" t="s">
        <v>25</v>
      </c>
      <c r="G27" s="429"/>
    </row>
    <row r="28" spans="1:7" x14ac:dyDescent="0.2">
      <c r="A28" s="170" t="s">
        <v>220</v>
      </c>
      <c r="B28" s="169">
        <v>-36</v>
      </c>
      <c r="C28" s="168">
        <v>0</v>
      </c>
      <c r="D28" s="167">
        <v>0</v>
      </c>
      <c r="E28" s="128" t="s">
        <v>25</v>
      </c>
      <c r="G28" s="429"/>
    </row>
    <row r="29" spans="1:7" ht="15.75" thickBot="1" x14ac:dyDescent="0.3">
      <c r="A29" s="225" t="s">
        <v>129</v>
      </c>
      <c r="B29" s="223">
        <f>SUM(B24:B28)</f>
        <v>-36</v>
      </c>
      <c r="C29" s="175">
        <f>SUM(C24:C28)</f>
        <v>0</v>
      </c>
      <c r="D29" s="224">
        <f>SUM(D24:D28)</f>
        <v>244</v>
      </c>
      <c r="E29" s="128" t="s">
        <v>25</v>
      </c>
      <c r="G29" s="430"/>
    </row>
    <row r="30" spans="1:7" ht="15.75" thickBot="1" x14ac:dyDescent="0.3">
      <c r="A30" s="227" t="s">
        <v>128</v>
      </c>
      <c r="B30" s="228">
        <f>B29+B22</f>
        <v>-36</v>
      </c>
      <c r="C30" s="229">
        <f>C29+C22</f>
        <v>0</v>
      </c>
      <c r="D30" s="230">
        <f>D29+D22</f>
        <v>34693</v>
      </c>
      <c r="E30" s="128" t="s">
        <v>25</v>
      </c>
      <c r="G30" s="430"/>
    </row>
    <row r="31" spans="1:7" ht="15" x14ac:dyDescent="0.25">
      <c r="A31" s="226" t="s">
        <v>72</v>
      </c>
      <c r="B31" s="161">
        <f>B16+B30</f>
        <v>239</v>
      </c>
      <c r="C31" s="147">
        <f>C16+C30</f>
        <v>124</v>
      </c>
      <c r="D31" s="160">
        <f>D16+D30</f>
        <v>90244</v>
      </c>
      <c r="E31" s="128" t="s">
        <v>25</v>
      </c>
      <c r="G31" s="430"/>
    </row>
    <row r="32" spans="1:7" ht="15" x14ac:dyDescent="0.25">
      <c r="A32" s="162" t="s">
        <v>78</v>
      </c>
      <c r="B32" s="161"/>
      <c r="C32" s="147"/>
      <c r="D32" s="160"/>
      <c r="E32" s="128" t="s">
        <v>25</v>
      </c>
      <c r="G32" s="429"/>
    </row>
    <row r="33" spans="1:7" ht="15" x14ac:dyDescent="0.25">
      <c r="A33" s="159" t="s">
        <v>127</v>
      </c>
      <c r="B33" s="158"/>
      <c r="C33" s="157"/>
      <c r="D33" s="156"/>
      <c r="E33" s="128" t="s">
        <v>25</v>
      </c>
      <c r="G33" s="429"/>
    </row>
    <row r="34" spans="1:7" x14ac:dyDescent="0.2">
      <c r="A34" s="155" t="s">
        <v>266</v>
      </c>
      <c r="B34" s="154">
        <v>0</v>
      </c>
      <c r="C34" s="153">
        <v>2</v>
      </c>
      <c r="D34" s="152">
        <v>15000</v>
      </c>
      <c r="E34" s="128" t="s">
        <v>25</v>
      </c>
      <c r="G34" s="429"/>
    </row>
    <row r="35" spans="1:7" x14ac:dyDescent="0.2">
      <c r="A35" s="155" t="s">
        <v>126</v>
      </c>
      <c r="B35" s="154">
        <f>SUM(B34:B34)</f>
        <v>0</v>
      </c>
      <c r="C35" s="153">
        <f>SUM(C34:C34)</f>
        <v>2</v>
      </c>
      <c r="D35" s="152">
        <f>SUM(D34:D34)</f>
        <v>15000</v>
      </c>
      <c r="E35" s="128" t="s">
        <v>25</v>
      </c>
      <c r="G35" s="429"/>
    </row>
    <row r="36" spans="1:7" x14ac:dyDescent="0.2">
      <c r="A36" s="159" t="s">
        <v>125</v>
      </c>
      <c r="B36" s="154">
        <v>0</v>
      </c>
      <c r="C36" s="153">
        <v>0</v>
      </c>
      <c r="D36" s="152">
        <v>0</v>
      </c>
      <c r="E36" s="128" t="s">
        <v>25</v>
      </c>
      <c r="G36" s="429"/>
    </row>
    <row r="37" spans="1:7" x14ac:dyDescent="0.2">
      <c r="A37" s="155" t="s">
        <v>124</v>
      </c>
      <c r="B37" s="154">
        <f>SUM(B36)</f>
        <v>0</v>
      </c>
      <c r="C37" s="153">
        <f>SUM(C36)</f>
        <v>0</v>
      </c>
      <c r="D37" s="152">
        <f>SUM(D36)</f>
        <v>0</v>
      </c>
      <c r="E37" s="128" t="s">
        <v>25</v>
      </c>
      <c r="G37" s="429"/>
    </row>
    <row r="38" spans="1:7" ht="15" x14ac:dyDescent="0.25">
      <c r="A38" s="151" t="s">
        <v>123</v>
      </c>
      <c r="B38" s="144">
        <f>B35+B37</f>
        <v>0</v>
      </c>
      <c r="C38" s="143">
        <f>C35+C37</f>
        <v>2</v>
      </c>
      <c r="D38" s="150">
        <f>D35+D37</f>
        <v>15000</v>
      </c>
      <c r="E38" s="128" t="s">
        <v>25</v>
      </c>
      <c r="G38" s="430"/>
    </row>
    <row r="39" spans="1:7" ht="15" x14ac:dyDescent="0.25">
      <c r="A39" s="149" t="s">
        <v>73</v>
      </c>
      <c r="B39" s="148">
        <f>B31+B38</f>
        <v>239</v>
      </c>
      <c r="C39" s="147">
        <f>C31+C38</f>
        <v>126</v>
      </c>
      <c r="D39" s="146">
        <f>D31+D38</f>
        <v>105244</v>
      </c>
      <c r="E39" s="128" t="s">
        <v>25</v>
      </c>
      <c r="G39" s="430"/>
    </row>
    <row r="40" spans="1:7" ht="15" x14ac:dyDescent="0.25">
      <c r="A40" s="145" t="s">
        <v>122</v>
      </c>
      <c r="B40" s="144"/>
      <c r="C40" s="143"/>
      <c r="D40" s="142">
        <v>-30000</v>
      </c>
      <c r="E40" s="128" t="s">
        <v>25</v>
      </c>
      <c r="G40" s="429"/>
    </row>
    <row r="41" spans="1:7" s="136" customFormat="1" ht="15.75" thickBot="1" x14ac:dyDescent="0.3">
      <c r="A41" s="273" t="s">
        <v>121</v>
      </c>
      <c r="B41" s="274">
        <f>SUM(B39:B40)</f>
        <v>239</v>
      </c>
      <c r="C41" s="275">
        <f>SUM(C39:C40)</f>
        <v>126</v>
      </c>
      <c r="D41" s="329">
        <f>SUM(D39:D40)</f>
        <v>75244</v>
      </c>
      <c r="E41" s="128" t="s">
        <v>25</v>
      </c>
      <c r="G41" s="430"/>
    </row>
    <row r="42" spans="1:7" x14ac:dyDescent="0.2">
      <c r="A42" s="128"/>
      <c r="E42" s="128" t="s">
        <v>25</v>
      </c>
      <c r="G42" s="428"/>
    </row>
    <row r="43" spans="1:7" x14ac:dyDescent="0.2">
      <c r="E43" s="128" t="s">
        <v>25</v>
      </c>
      <c r="G43" s="428"/>
    </row>
    <row r="44" spans="1:7" x14ac:dyDescent="0.2">
      <c r="A44" s="127" t="s">
        <v>229</v>
      </c>
      <c r="E44" s="128" t="s">
        <v>25</v>
      </c>
      <c r="G44" s="428"/>
    </row>
    <row r="45" spans="1:7" x14ac:dyDescent="0.2">
      <c r="A45" s="127" t="s">
        <v>230</v>
      </c>
      <c r="E45" s="128" t="s">
        <v>25</v>
      </c>
      <c r="G45" s="428"/>
    </row>
    <row r="46" spans="1:7" x14ac:dyDescent="0.2">
      <c r="A46" s="127" t="s">
        <v>231</v>
      </c>
      <c r="E46" s="128" t="s">
        <v>6</v>
      </c>
      <c r="G46" s="428"/>
    </row>
  </sheetData>
  <mergeCells count="5">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&amp;L&amp;"Arial,Bold"M. Summary of Change</oddHeader>
    <oddFooter>&amp;CExhibit M - Summary of Change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view="pageBreakPreview" topLeftCell="D1" zoomScale="55" zoomScaleNormal="100" zoomScaleSheetLayoutView="55" workbookViewId="0">
      <selection activeCell="M34" sqref="M34"/>
    </sheetView>
  </sheetViews>
  <sheetFormatPr defaultRowHeight="15" x14ac:dyDescent="0.2"/>
  <cols>
    <col min="1" max="1" width="1.77734375" customWidth="1"/>
    <col min="2" max="2" width="57" customWidth="1"/>
    <col min="3" max="3" width="7" customWidth="1"/>
    <col min="4" max="4" width="8.5546875" customWidth="1"/>
    <col min="5" max="5" width="10.44140625" customWidth="1"/>
    <col min="6" max="6" width="7.77734375" customWidth="1"/>
    <col min="7" max="7" width="12.21875" customWidth="1"/>
    <col min="8" max="8" width="2.6640625" customWidth="1"/>
    <col min="9" max="9" width="15" customWidth="1"/>
    <col min="10" max="10" width="5.109375" customWidth="1"/>
    <col min="11" max="11" width="14.77734375" customWidth="1"/>
    <col min="12" max="12" width="6.21875" customWidth="1"/>
    <col min="13" max="13" width="13" customWidth="1"/>
    <col min="14" max="14" width="59.77734375" customWidth="1"/>
    <col min="15" max="15" width="16" customWidth="1"/>
    <col min="16" max="16" width="1.6640625" customWidth="1"/>
  </cols>
  <sheetData>
    <row r="1" spans="1:17" ht="23.25" x14ac:dyDescent="0.35">
      <c r="A1" s="33"/>
      <c r="B1" s="74" t="s">
        <v>101</v>
      </c>
      <c r="C1" s="21"/>
      <c r="D1" s="21"/>
      <c r="E1" s="21"/>
      <c r="F1" s="22"/>
      <c r="G1" s="21"/>
      <c r="H1" s="22"/>
      <c r="I1" s="23"/>
      <c r="K1" s="23"/>
      <c r="L1" s="23"/>
      <c r="M1" s="23"/>
      <c r="N1" s="23"/>
      <c r="O1" s="23"/>
      <c r="P1" s="4" t="s">
        <v>25</v>
      </c>
      <c r="Q1" s="3"/>
    </row>
    <row r="2" spans="1:17" ht="23.25" x14ac:dyDescent="0.35">
      <c r="A2" s="33"/>
      <c r="B2" s="74"/>
      <c r="C2" s="21"/>
      <c r="D2" s="21"/>
      <c r="E2" s="21"/>
      <c r="F2" s="22"/>
      <c r="G2" s="21"/>
      <c r="H2" s="22"/>
      <c r="I2" s="23"/>
      <c r="K2" s="23"/>
      <c r="L2" s="23"/>
      <c r="M2" s="23"/>
      <c r="N2" s="23"/>
      <c r="O2" s="23"/>
      <c r="P2" s="4" t="s">
        <v>25</v>
      </c>
      <c r="Q2" s="3"/>
    </row>
    <row r="3" spans="1:17" ht="23.25" x14ac:dyDescent="0.35">
      <c r="A3" s="33"/>
      <c r="B3" s="111" t="s">
        <v>1</v>
      </c>
      <c r="C3" s="112"/>
      <c r="D3" s="112"/>
      <c r="E3" s="112"/>
      <c r="F3" s="112"/>
      <c r="G3" s="112"/>
      <c r="H3" s="112"/>
      <c r="I3" s="113"/>
      <c r="J3" s="114"/>
      <c r="K3" s="113"/>
      <c r="L3" s="113"/>
      <c r="M3" s="113"/>
      <c r="N3" s="113"/>
      <c r="O3" s="113"/>
      <c r="P3" s="4" t="s">
        <v>25</v>
      </c>
      <c r="Q3" s="3"/>
    </row>
    <row r="4" spans="1:17" ht="23.25" x14ac:dyDescent="0.35">
      <c r="A4" s="33"/>
      <c r="B4" s="114" t="s">
        <v>70</v>
      </c>
      <c r="C4" s="114"/>
      <c r="D4" s="114"/>
      <c r="E4" s="114"/>
      <c r="F4" s="114"/>
      <c r="G4" s="115"/>
      <c r="H4" s="115"/>
      <c r="I4" s="115"/>
      <c r="J4" s="115"/>
      <c r="K4" s="115"/>
      <c r="L4" s="115"/>
      <c r="M4" s="115"/>
      <c r="N4" s="115"/>
      <c r="O4" s="115"/>
      <c r="P4" s="4" t="s">
        <v>25</v>
      </c>
      <c r="Q4" s="3"/>
    </row>
    <row r="5" spans="1:17" ht="23.25" x14ac:dyDescent="0.35">
      <c r="A5" s="33"/>
      <c r="B5" s="116" t="s">
        <v>15</v>
      </c>
      <c r="C5" s="114"/>
      <c r="D5" s="114"/>
      <c r="E5" s="114"/>
      <c r="F5" s="114"/>
      <c r="G5" s="112"/>
      <c r="H5" s="114"/>
      <c r="I5" s="112"/>
      <c r="J5" s="112"/>
      <c r="K5" s="112"/>
      <c r="L5" s="112"/>
      <c r="M5" s="117"/>
      <c r="N5" s="117"/>
      <c r="O5" s="113"/>
      <c r="P5" s="4" t="s">
        <v>25</v>
      </c>
      <c r="Q5" s="3"/>
    </row>
    <row r="6" spans="1:17" s="95" customFormat="1" ht="23.25" x14ac:dyDescent="0.35">
      <c r="A6" s="33"/>
      <c r="B6" s="25"/>
      <c r="C6" s="25"/>
      <c r="D6" s="25"/>
      <c r="E6" s="25"/>
      <c r="F6" s="96"/>
      <c r="G6" s="98"/>
      <c r="H6" s="96"/>
      <c r="I6" s="98"/>
      <c r="J6" s="98"/>
      <c r="K6" s="98"/>
      <c r="L6" s="98"/>
      <c r="M6" s="26"/>
      <c r="N6" s="27"/>
      <c r="O6" s="23"/>
      <c r="P6" s="4" t="s">
        <v>25</v>
      </c>
      <c r="Q6" s="3"/>
    </row>
    <row r="7" spans="1:17" s="85" customFormat="1" ht="20.25" x14ac:dyDescent="0.3">
      <c r="A7" s="33"/>
      <c r="B7" s="555" t="s">
        <v>253</v>
      </c>
      <c r="C7" s="555"/>
      <c r="D7" s="555"/>
      <c r="E7" s="555"/>
      <c r="F7" s="555"/>
      <c r="G7" s="555"/>
      <c r="H7" s="555"/>
      <c r="I7" s="555"/>
      <c r="J7" s="555"/>
      <c r="K7" s="555"/>
      <c r="L7" s="555"/>
      <c r="M7" s="555"/>
      <c r="N7" s="555"/>
      <c r="O7" s="555"/>
      <c r="P7" s="4" t="s">
        <v>25</v>
      </c>
      <c r="Q7" s="3"/>
    </row>
    <row r="8" spans="1:17" s="85" customFormat="1" ht="20.25" x14ac:dyDescent="0.3">
      <c r="A8" s="33"/>
      <c r="B8" s="330" t="s">
        <v>254</v>
      </c>
      <c r="C8" s="330"/>
      <c r="D8" s="330"/>
      <c r="E8" s="330"/>
      <c r="F8" s="330"/>
      <c r="G8" s="330"/>
      <c r="H8" s="119"/>
      <c r="I8" s="330"/>
      <c r="J8" s="330"/>
      <c r="K8" s="330"/>
      <c r="L8" s="330"/>
      <c r="M8" s="331"/>
      <c r="N8" s="331"/>
      <c r="O8" s="332"/>
      <c r="P8" s="4" t="s">
        <v>25</v>
      </c>
      <c r="Q8" s="3"/>
    </row>
    <row r="9" spans="1:17" ht="23.25" x14ac:dyDescent="0.35">
      <c r="A9" s="33"/>
      <c r="B9" s="25"/>
      <c r="C9" s="25"/>
      <c r="D9" s="25"/>
      <c r="E9" s="25"/>
      <c r="F9" s="24"/>
      <c r="G9" s="22"/>
      <c r="H9" s="24"/>
      <c r="I9" s="22"/>
      <c r="J9" s="22"/>
      <c r="K9" s="22"/>
      <c r="L9" s="22"/>
      <c r="M9" s="26"/>
      <c r="N9" s="27"/>
      <c r="O9" s="23"/>
      <c r="P9" s="4" t="s">
        <v>25</v>
      </c>
      <c r="Q9" s="3"/>
    </row>
    <row r="10" spans="1:17" ht="18.75" x14ac:dyDescent="0.3">
      <c r="A10" s="33"/>
      <c r="B10" s="30" t="s">
        <v>18</v>
      </c>
      <c r="C10" s="28"/>
      <c r="D10" s="29"/>
      <c r="E10" s="30"/>
      <c r="F10" s="8"/>
      <c r="G10" s="31"/>
      <c r="H10" s="8"/>
      <c r="I10" s="8"/>
      <c r="J10" s="8"/>
      <c r="K10" s="8"/>
      <c r="L10" s="30"/>
      <c r="M10" s="77" t="s">
        <v>112</v>
      </c>
      <c r="N10" s="30"/>
      <c r="O10" s="32"/>
      <c r="P10" s="4" t="s">
        <v>25</v>
      </c>
      <c r="Q10" s="3"/>
    </row>
    <row r="11" spans="1:17" ht="18" x14ac:dyDescent="0.25">
      <c r="A11" s="33"/>
      <c r="B11" s="30"/>
      <c r="C11" s="30"/>
      <c r="D11" s="30"/>
      <c r="E11" s="32"/>
      <c r="F11" s="30"/>
      <c r="G11" s="32" t="s">
        <v>8</v>
      </c>
      <c r="H11" s="30"/>
      <c r="I11" s="32" t="s">
        <v>28</v>
      </c>
      <c r="J11" s="30"/>
      <c r="K11" s="30"/>
      <c r="L11" s="30"/>
      <c r="M11" s="58"/>
      <c r="N11" s="30"/>
      <c r="O11" s="32" t="s">
        <v>29</v>
      </c>
      <c r="P11" s="4" t="s">
        <v>25</v>
      </c>
      <c r="Q11" s="3"/>
    </row>
    <row r="12" spans="1:17" ht="18" x14ac:dyDescent="0.25">
      <c r="A12" s="33"/>
      <c r="B12" s="30"/>
      <c r="C12" s="34" t="s">
        <v>30</v>
      </c>
      <c r="D12" s="34"/>
      <c r="E12" s="34"/>
      <c r="F12" s="30"/>
      <c r="G12" s="32" t="s">
        <v>31</v>
      </c>
      <c r="H12" s="30"/>
      <c r="I12" s="32" t="s">
        <v>32</v>
      </c>
      <c r="J12" s="32"/>
      <c r="K12" s="35" t="s">
        <v>58</v>
      </c>
      <c r="L12" s="30"/>
      <c r="M12" s="30"/>
      <c r="N12" s="30"/>
      <c r="O12" s="32" t="s">
        <v>33</v>
      </c>
      <c r="P12" s="4" t="s">
        <v>25</v>
      </c>
      <c r="Q12" s="3"/>
    </row>
    <row r="13" spans="1:17" ht="18" x14ac:dyDescent="0.25">
      <c r="A13" s="33"/>
      <c r="B13" s="30"/>
      <c r="C13" s="34" t="s">
        <v>34</v>
      </c>
      <c r="D13" s="34"/>
      <c r="E13" s="34"/>
      <c r="F13" s="30"/>
      <c r="G13" s="36" t="s">
        <v>35</v>
      </c>
      <c r="H13" s="30"/>
      <c r="I13" s="37">
        <v>41333</v>
      </c>
      <c r="J13" s="36"/>
      <c r="K13" s="36" t="s">
        <v>36</v>
      </c>
      <c r="L13" s="30"/>
      <c r="M13" s="77" t="s">
        <v>50</v>
      </c>
      <c r="N13" s="29"/>
      <c r="O13" s="38" t="s">
        <v>36</v>
      </c>
      <c r="P13" s="4" t="s">
        <v>25</v>
      </c>
      <c r="Q13" s="3"/>
    </row>
    <row r="14" spans="1:17" ht="23.25" x14ac:dyDescent="0.35">
      <c r="A14" s="33"/>
      <c r="B14" s="75" t="s">
        <v>37</v>
      </c>
      <c r="C14" s="39"/>
      <c r="D14" s="39"/>
      <c r="E14" s="39" t="s">
        <v>18</v>
      </c>
      <c r="F14" s="40"/>
      <c r="G14" s="40"/>
      <c r="H14" s="40"/>
      <c r="I14" s="40"/>
      <c r="J14" s="40"/>
      <c r="K14" s="40"/>
      <c r="L14" s="40"/>
      <c r="M14" s="78"/>
      <c r="N14" s="40"/>
      <c r="O14" s="41"/>
      <c r="P14" s="4" t="s">
        <v>25</v>
      </c>
      <c r="Q14" s="3"/>
    </row>
    <row r="15" spans="1:17" ht="18" x14ac:dyDescent="0.25">
      <c r="A15" s="33"/>
      <c r="B15" s="30"/>
      <c r="C15" s="30"/>
      <c r="D15" s="30"/>
      <c r="E15" s="42"/>
      <c r="F15" s="43"/>
      <c r="G15" s="44"/>
      <c r="H15" s="45"/>
      <c r="I15" s="46"/>
      <c r="J15" s="43"/>
      <c r="K15" s="47"/>
      <c r="L15" s="43"/>
      <c r="M15" s="30"/>
      <c r="N15" s="30"/>
      <c r="O15" s="48"/>
      <c r="P15" s="4" t="s">
        <v>25</v>
      </c>
      <c r="Q15" s="3"/>
    </row>
    <row r="16" spans="1:17" s="99" customFormat="1" ht="18.75" x14ac:dyDescent="0.3">
      <c r="A16" s="33"/>
      <c r="B16" s="30" t="s">
        <v>41</v>
      </c>
      <c r="C16" s="30">
        <v>2001</v>
      </c>
      <c r="D16" s="30"/>
      <c r="E16" s="71">
        <v>5000</v>
      </c>
      <c r="F16" s="8"/>
      <c r="G16" s="44">
        <v>214855</v>
      </c>
      <c r="H16" s="30"/>
      <c r="I16" s="44">
        <v>209730</v>
      </c>
      <c r="J16" s="43"/>
      <c r="K16" s="47">
        <v>40067</v>
      </c>
      <c r="L16" s="43"/>
      <c r="M16" s="30" t="s">
        <v>83</v>
      </c>
      <c r="N16" s="30"/>
      <c r="O16" s="30">
        <v>2014</v>
      </c>
      <c r="P16" s="4" t="s">
        <v>25</v>
      </c>
      <c r="Q16" s="3"/>
    </row>
    <row r="17" spans="1:17" s="99" customFormat="1" ht="18.75" x14ac:dyDescent="0.3">
      <c r="A17" s="33"/>
      <c r="B17" s="30"/>
      <c r="C17" s="30"/>
      <c r="D17" s="30"/>
      <c r="E17" s="57">
        <v>-3000</v>
      </c>
      <c r="F17" s="8"/>
      <c r="G17" s="53"/>
      <c r="H17" s="30"/>
      <c r="I17" s="43"/>
      <c r="J17" s="43"/>
      <c r="K17" s="52"/>
      <c r="L17" s="43"/>
      <c r="M17" s="30" t="s">
        <v>103</v>
      </c>
      <c r="N17" s="30"/>
      <c r="O17" s="30"/>
      <c r="P17" s="4" t="s">
        <v>25</v>
      </c>
      <c r="Q17" s="3"/>
    </row>
    <row r="18" spans="1:17" s="99" customFormat="1" ht="18.75" x14ac:dyDescent="0.3">
      <c r="A18" s="33"/>
      <c r="B18" s="30"/>
      <c r="C18" s="30">
        <v>2004</v>
      </c>
      <c r="D18" s="30"/>
      <c r="E18" s="57">
        <v>3000</v>
      </c>
      <c r="F18" s="8"/>
      <c r="G18" s="53"/>
      <c r="H18" s="30"/>
      <c r="I18" s="43"/>
      <c r="J18" s="43"/>
      <c r="K18" s="52"/>
      <c r="L18" s="43"/>
      <c r="M18" s="30" t="s">
        <v>104</v>
      </c>
      <c r="N18" s="30"/>
      <c r="O18" s="30"/>
      <c r="P18" s="4" t="s">
        <v>25</v>
      </c>
      <c r="Q18" s="3"/>
    </row>
    <row r="19" spans="1:17" s="99" customFormat="1" ht="18.75" x14ac:dyDescent="0.3">
      <c r="A19" s="33"/>
      <c r="B19" s="30"/>
      <c r="C19" s="30">
        <v>2005</v>
      </c>
      <c r="D19" s="30"/>
      <c r="E19" s="57">
        <v>-2500</v>
      </c>
      <c r="F19" s="8"/>
      <c r="G19" s="53"/>
      <c r="H19" s="30"/>
      <c r="I19" s="43"/>
      <c r="J19" s="43"/>
      <c r="K19" s="52"/>
      <c r="L19" s="43"/>
      <c r="M19" s="30" t="s">
        <v>317</v>
      </c>
      <c r="N19" s="30"/>
      <c r="O19" s="30"/>
      <c r="P19" s="4" t="s">
        <v>25</v>
      </c>
      <c r="Q19" s="3"/>
    </row>
    <row r="20" spans="1:17" s="99" customFormat="1" ht="18.75" x14ac:dyDescent="0.3">
      <c r="A20" s="33"/>
      <c r="B20" s="30"/>
      <c r="C20" s="30">
        <v>2008</v>
      </c>
      <c r="D20" s="30"/>
      <c r="E20" s="57">
        <v>60755</v>
      </c>
      <c r="F20" s="8"/>
      <c r="G20" s="53"/>
      <c r="H20" s="30"/>
      <c r="I20" s="43"/>
      <c r="J20" s="43"/>
      <c r="K20" s="52"/>
      <c r="L20" s="43"/>
      <c r="M20" s="30"/>
      <c r="N20" s="30"/>
      <c r="O20" s="30"/>
      <c r="P20" s="4" t="s">
        <v>25</v>
      </c>
      <c r="Q20" s="3"/>
    </row>
    <row r="21" spans="1:17" s="99" customFormat="1" ht="18.75" x14ac:dyDescent="0.3">
      <c r="A21" s="33"/>
      <c r="B21" s="30"/>
      <c r="C21" s="30">
        <v>2009</v>
      </c>
      <c r="D21" s="30"/>
      <c r="E21" s="57">
        <v>223000</v>
      </c>
      <c r="F21" s="8"/>
      <c r="G21" s="53"/>
      <c r="H21" s="30"/>
      <c r="I21" s="43"/>
      <c r="J21" s="43"/>
      <c r="K21" s="52"/>
      <c r="L21" s="43"/>
      <c r="M21" s="30" t="s">
        <v>69</v>
      </c>
      <c r="N21" s="30"/>
      <c r="O21" s="30"/>
      <c r="P21" s="4" t="s">
        <v>25</v>
      </c>
      <c r="Q21" s="3"/>
    </row>
    <row r="22" spans="1:17" s="99" customFormat="1" ht="18.75" x14ac:dyDescent="0.3">
      <c r="A22" s="33"/>
      <c r="B22" s="30"/>
      <c r="C22" s="30">
        <v>2010</v>
      </c>
      <c r="D22" s="30"/>
      <c r="E22" s="57">
        <v>-3000</v>
      </c>
      <c r="F22" s="8"/>
      <c r="G22" s="53"/>
      <c r="H22" s="30"/>
      <c r="I22" s="43"/>
      <c r="J22" s="43"/>
      <c r="K22" s="52"/>
      <c r="L22" s="43"/>
      <c r="M22" s="30"/>
      <c r="N22" s="30"/>
      <c r="O22" s="30"/>
      <c r="P22" s="4" t="s">
        <v>25</v>
      </c>
      <c r="Q22" s="3"/>
    </row>
    <row r="23" spans="1:17" s="99" customFormat="1" ht="18.75" x14ac:dyDescent="0.3">
      <c r="A23" s="33"/>
      <c r="B23" s="30"/>
      <c r="C23" s="30"/>
      <c r="D23" s="30"/>
      <c r="E23" s="57">
        <v>-65000</v>
      </c>
      <c r="F23" s="8"/>
      <c r="G23" s="53"/>
      <c r="H23" s="30"/>
      <c r="I23" s="43"/>
      <c r="J23" s="43"/>
      <c r="K23" s="52"/>
      <c r="L23" s="43"/>
      <c r="M23" s="30"/>
      <c r="N23" s="30"/>
      <c r="O23" s="30"/>
      <c r="P23" s="4" t="s">
        <v>25</v>
      </c>
      <c r="Q23" s="3"/>
    </row>
    <row r="24" spans="1:17" s="99" customFormat="1" ht="18.75" x14ac:dyDescent="0.3">
      <c r="A24" s="33"/>
      <c r="B24" s="30"/>
      <c r="C24" s="30">
        <v>2011</v>
      </c>
      <c r="D24" s="30"/>
      <c r="E24" s="110">
        <v>-800</v>
      </c>
      <c r="F24" s="8"/>
      <c r="G24" s="53"/>
      <c r="H24" s="30"/>
      <c r="I24" s="43"/>
      <c r="J24" s="43"/>
      <c r="K24" s="52"/>
      <c r="L24" s="43"/>
      <c r="M24" s="30"/>
      <c r="N24" s="30"/>
      <c r="O24" s="30"/>
      <c r="P24" s="4" t="s">
        <v>25</v>
      </c>
      <c r="Q24" s="3"/>
    </row>
    <row r="25" spans="1:17" s="99" customFormat="1" ht="18.75" x14ac:dyDescent="0.3">
      <c r="A25" s="33"/>
      <c r="B25" s="30"/>
      <c r="C25" s="30">
        <v>2012</v>
      </c>
      <c r="D25" s="30"/>
      <c r="E25" s="110">
        <v>-3900</v>
      </c>
      <c r="F25" s="8"/>
      <c r="G25" s="53"/>
      <c r="H25" s="30"/>
      <c r="I25" s="43"/>
      <c r="J25" s="43"/>
      <c r="K25" s="52"/>
      <c r="L25" s="43"/>
      <c r="M25" s="30"/>
      <c r="N25" s="30"/>
      <c r="O25" s="30"/>
      <c r="P25" s="4" t="s">
        <v>25</v>
      </c>
      <c r="Q25" s="3"/>
    </row>
    <row r="26" spans="1:17" s="99" customFormat="1" ht="18.75" x14ac:dyDescent="0.3">
      <c r="A26" s="33"/>
      <c r="B26" s="30"/>
      <c r="C26" s="30"/>
      <c r="D26" s="30"/>
      <c r="E26" s="124">
        <v>1300</v>
      </c>
      <c r="F26" s="8"/>
      <c r="G26" s="53"/>
      <c r="H26" s="30"/>
      <c r="I26" s="43"/>
      <c r="J26" s="43"/>
      <c r="K26" s="52"/>
      <c r="L26" s="43"/>
      <c r="M26" s="30"/>
      <c r="N26" s="30"/>
      <c r="O26" s="30"/>
      <c r="P26" s="4" t="s">
        <v>25</v>
      </c>
      <c r="Q26" s="3"/>
    </row>
    <row r="27" spans="1:17" s="99" customFormat="1" ht="18.75" x14ac:dyDescent="0.3">
      <c r="A27" s="33"/>
      <c r="B27" s="30"/>
      <c r="C27" s="30"/>
      <c r="D27" s="30"/>
      <c r="E27" s="110">
        <f>SUM(E16:E26)</f>
        <v>214855</v>
      </c>
      <c r="F27" s="8"/>
      <c r="G27" s="53"/>
      <c r="H27" s="30"/>
      <c r="I27" s="43"/>
      <c r="J27" s="43"/>
      <c r="K27" s="52"/>
      <c r="L27" s="43"/>
      <c r="M27" s="30"/>
      <c r="N27" s="30"/>
      <c r="O27" s="30"/>
      <c r="P27" s="4" t="s">
        <v>25</v>
      </c>
      <c r="Q27" s="3"/>
    </row>
    <row r="28" spans="1:17" ht="18.75" x14ac:dyDescent="0.3">
      <c r="A28" s="33"/>
      <c r="B28" s="30"/>
      <c r="C28" s="30"/>
      <c r="D28" s="30"/>
      <c r="E28" s="57"/>
      <c r="F28" s="8"/>
      <c r="G28" s="53"/>
      <c r="H28" s="30"/>
      <c r="I28" s="43"/>
      <c r="J28" s="43"/>
      <c r="K28" s="52"/>
      <c r="L28" s="43"/>
      <c r="M28" s="30"/>
      <c r="N28" s="30"/>
      <c r="O28" s="30"/>
      <c r="P28" s="4" t="s">
        <v>25</v>
      </c>
      <c r="Q28" s="3"/>
    </row>
    <row r="29" spans="1:17" s="99" customFormat="1" ht="18.75" x14ac:dyDescent="0.3">
      <c r="A29" s="33"/>
      <c r="B29" s="30"/>
      <c r="C29" s="30"/>
      <c r="D29" s="30"/>
      <c r="E29" s="57"/>
      <c r="F29" s="8"/>
      <c r="G29" s="53"/>
      <c r="H29" s="30"/>
      <c r="I29" s="43"/>
      <c r="J29" s="43"/>
      <c r="K29" s="52"/>
      <c r="L29" s="43"/>
      <c r="M29" s="30"/>
      <c r="N29" s="30"/>
      <c r="O29" s="30"/>
      <c r="P29" s="4" t="s">
        <v>25</v>
      </c>
      <c r="Q29" s="3"/>
    </row>
    <row r="30" spans="1:17" ht="18.75" x14ac:dyDescent="0.3">
      <c r="A30" s="33"/>
      <c r="B30" s="30" t="s">
        <v>40</v>
      </c>
      <c r="C30" s="30">
        <v>2006</v>
      </c>
      <c r="D30" s="30"/>
      <c r="E30" s="55">
        <v>3000</v>
      </c>
      <c r="F30" s="5"/>
      <c r="G30" s="53">
        <v>203150</v>
      </c>
      <c r="H30" s="43"/>
      <c r="I30" s="53">
        <v>195422</v>
      </c>
      <c r="J30" s="43"/>
      <c r="K30" s="47">
        <v>40060</v>
      </c>
      <c r="L30" s="43"/>
      <c r="M30" s="30" t="s">
        <v>84</v>
      </c>
      <c r="N30" s="30"/>
      <c r="O30" s="30">
        <v>2014</v>
      </c>
      <c r="P30" s="4" t="s">
        <v>25</v>
      </c>
      <c r="Q30" s="3"/>
    </row>
    <row r="31" spans="1:17" ht="18.75" x14ac:dyDescent="0.3">
      <c r="A31" s="33"/>
      <c r="B31" s="30"/>
      <c r="C31" s="30">
        <v>2007</v>
      </c>
      <c r="D31" s="30"/>
      <c r="E31" s="56">
        <v>12500</v>
      </c>
      <c r="F31" s="8"/>
      <c r="G31" s="53"/>
      <c r="H31" s="30"/>
      <c r="I31" s="43" t="s">
        <v>18</v>
      </c>
      <c r="J31" s="43"/>
      <c r="K31" s="52"/>
      <c r="L31" s="43"/>
      <c r="M31" s="30" t="s">
        <v>105</v>
      </c>
      <c r="N31" s="30"/>
      <c r="O31" s="30"/>
      <c r="P31" s="4" t="s">
        <v>25</v>
      </c>
      <c r="Q31" s="3"/>
    </row>
    <row r="32" spans="1:17" ht="18.75" x14ac:dyDescent="0.3">
      <c r="A32" s="33"/>
      <c r="B32" s="30"/>
      <c r="C32" s="30">
        <v>2008</v>
      </c>
      <c r="D32" s="30"/>
      <c r="E32" s="56">
        <v>60750</v>
      </c>
      <c r="F32" s="8"/>
      <c r="G32" s="53"/>
      <c r="H32" s="30"/>
      <c r="I32" s="43"/>
      <c r="J32" s="43"/>
      <c r="K32" s="52"/>
      <c r="L32" s="43"/>
      <c r="M32" s="30" t="s">
        <v>106</v>
      </c>
      <c r="N32" s="30"/>
      <c r="O32" s="30"/>
      <c r="P32" s="4" t="s">
        <v>25</v>
      </c>
      <c r="Q32" s="3"/>
    </row>
    <row r="33" spans="1:17" ht="18.75" x14ac:dyDescent="0.3">
      <c r="A33" s="33"/>
      <c r="B33" s="30"/>
      <c r="C33" s="30">
        <v>2009</v>
      </c>
      <c r="D33" s="30"/>
      <c r="E33" s="56">
        <v>205000</v>
      </c>
      <c r="F33" s="8"/>
      <c r="G33" s="53"/>
      <c r="H33" s="30"/>
      <c r="I33" s="43"/>
      <c r="J33" s="43"/>
      <c r="K33" s="52"/>
      <c r="L33" s="43"/>
      <c r="M33" s="30" t="s">
        <v>318</v>
      </c>
      <c r="N33" s="30"/>
      <c r="O33" s="30"/>
      <c r="P33" s="4" t="s">
        <v>25</v>
      </c>
      <c r="Q33" s="3"/>
    </row>
    <row r="34" spans="1:17" ht="18.75" x14ac:dyDescent="0.3">
      <c r="A34" s="33"/>
      <c r="B34" s="30"/>
      <c r="C34" s="30"/>
      <c r="D34" s="30"/>
      <c r="E34" s="56">
        <v>-26000</v>
      </c>
      <c r="F34" s="8"/>
      <c r="G34" s="53"/>
      <c r="H34" s="30"/>
      <c r="I34" s="43"/>
      <c r="J34" s="43"/>
      <c r="K34" s="52"/>
      <c r="L34" s="43"/>
      <c r="M34" s="30"/>
      <c r="N34" s="30"/>
      <c r="O34" s="30"/>
      <c r="P34" s="4" t="s">
        <v>25</v>
      </c>
      <c r="Q34" s="3"/>
    </row>
    <row r="35" spans="1:17" ht="18.75" x14ac:dyDescent="0.3">
      <c r="A35" s="33"/>
      <c r="B35" s="30"/>
      <c r="C35" s="30">
        <v>2010</v>
      </c>
      <c r="D35" s="30"/>
      <c r="E35" s="57">
        <v>-40000</v>
      </c>
      <c r="F35" s="8"/>
      <c r="G35" s="53"/>
      <c r="H35" s="30"/>
      <c r="I35" s="43"/>
      <c r="J35" s="43"/>
      <c r="K35" s="52"/>
      <c r="L35" s="43"/>
      <c r="M35" s="30" t="s">
        <v>107</v>
      </c>
      <c r="N35" s="30"/>
      <c r="O35" s="30"/>
      <c r="P35" s="4" t="s">
        <v>25</v>
      </c>
      <c r="Q35" s="3"/>
    </row>
    <row r="36" spans="1:17" ht="18.75" x14ac:dyDescent="0.3">
      <c r="A36" s="33"/>
      <c r="B36" s="30"/>
      <c r="C36" s="30"/>
      <c r="D36" s="30"/>
      <c r="E36" s="57">
        <v>-2500</v>
      </c>
      <c r="F36" s="8"/>
      <c r="G36" s="53"/>
      <c r="H36" s="30"/>
      <c r="I36" s="43"/>
      <c r="J36" s="43"/>
      <c r="K36" s="52"/>
      <c r="L36" s="43"/>
      <c r="M36" s="30"/>
      <c r="N36" s="30"/>
      <c r="O36" s="30"/>
      <c r="P36" s="4" t="s">
        <v>25</v>
      </c>
      <c r="Q36" s="3"/>
    </row>
    <row r="37" spans="1:17" ht="18.75" x14ac:dyDescent="0.3">
      <c r="A37" s="33"/>
      <c r="B37" s="30"/>
      <c r="C37" s="30">
        <v>2011</v>
      </c>
      <c r="D37" s="30"/>
      <c r="E37" s="57">
        <v>-5000</v>
      </c>
      <c r="F37" s="8"/>
      <c r="G37" s="53"/>
      <c r="H37" s="30"/>
      <c r="I37" s="43"/>
      <c r="J37" s="43"/>
      <c r="K37" s="52"/>
      <c r="L37" s="43"/>
      <c r="M37" s="30"/>
      <c r="N37" s="30"/>
      <c r="O37" s="30"/>
      <c r="P37" s="4" t="s">
        <v>25</v>
      </c>
      <c r="Q37" s="3"/>
    </row>
    <row r="38" spans="1:17" s="99" customFormat="1" ht="18.75" x14ac:dyDescent="0.3">
      <c r="A38" s="33"/>
      <c r="B38" s="30"/>
      <c r="C38" s="30"/>
      <c r="D38" s="30"/>
      <c r="E38" s="57">
        <v>-2000</v>
      </c>
      <c r="F38" s="8"/>
      <c r="G38" s="53"/>
      <c r="H38" s="30"/>
      <c r="I38" s="43"/>
      <c r="J38" s="43"/>
      <c r="K38" s="52"/>
      <c r="L38" s="43"/>
      <c r="M38" s="30"/>
      <c r="N38" s="30"/>
      <c r="O38" s="30"/>
      <c r="P38" s="4" t="s">
        <v>25</v>
      </c>
      <c r="Q38" s="3"/>
    </row>
    <row r="39" spans="1:17" s="99" customFormat="1" ht="18.75" x14ac:dyDescent="0.3">
      <c r="A39" s="33"/>
      <c r="B39" s="30"/>
      <c r="C39" s="30">
        <v>2012</v>
      </c>
      <c r="D39" s="30"/>
      <c r="E39" s="57">
        <v>-3900</v>
      </c>
      <c r="F39" s="8"/>
      <c r="G39" s="53"/>
      <c r="H39" s="30"/>
      <c r="I39" s="43"/>
      <c r="J39" s="43"/>
      <c r="K39" s="52"/>
      <c r="L39" s="43"/>
      <c r="M39" s="30"/>
      <c r="N39" s="30"/>
      <c r="O39" s="30"/>
      <c r="P39" s="4" t="s">
        <v>25</v>
      </c>
      <c r="Q39" s="3"/>
    </row>
    <row r="40" spans="1:17" ht="18.75" x14ac:dyDescent="0.3">
      <c r="A40" s="33"/>
      <c r="B40" s="30"/>
      <c r="C40" s="30"/>
      <c r="D40" s="30"/>
      <c r="E40" s="57">
        <v>1300</v>
      </c>
      <c r="F40" s="8"/>
      <c r="G40" s="53"/>
      <c r="H40" s="30"/>
      <c r="I40" s="43"/>
      <c r="J40" s="43"/>
      <c r="K40" s="52"/>
      <c r="L40" s="43"/>
      <c r="M40" s="30"/>
      <c r="N40" s="30"/>
      <c r="O40" s="30"/>
      <c r="P40" s="4" t="s">
        <v>25</v>
      </c>
      <c r="Q40" s="3"/>
    </row>
    <row r="41" spans="1:17" s="99" customFormat="1" ht="18.75" x14ac:dyDescent="0.3">
      <c r="A41" s="33"/>
      <c r="B41" s="30"/>
      <c r="C41" s="30"/>
      <c r="D41" s="30"/>
      <c r="E41" s="79">
        <f>SUM(E30:E40)</f>
        <v>203150</v>
      </c>
      <c r="F41" s="8"/>
      <c r="G41" s="53"/>
      <c r="H41" s="30"/>
      <c r="I41" s="43"/>
      <c r="J41" s="43"/>
      <c r="K41" s="52"/>
      <c r="L41" s="43"/>
      <c r="M41" s="30"/>
      <c r="N41" s="30"/>
      <c r="O41" s="30"/>
      <c r="P41" s="4" t="s">
        <v>25</v>
      </c>
      <c r="Q41" s="3"/>
    </row>
    <row r="42" spans="1:17" s="99" customFormat="1" ht="18.75" x14ac:dyDescent="0.3">
      <c r="A42" s="33"/>
      <c r="B42" s="30"/>
      <c r="C42" s="30"/>
      <c r="D42" s="30"/>
      <c r="E42" s="110"/>
      <c r="F42" s="8"/>
      <c r="G42" s="53"/>
      <c r="H42" s="30"/>
      <c r="I42" s="43"/>
      <c r="J42" s="43"/>
      <c r="K42" s="52"/>
      <c r="L42" s="43"/>
      <c r="M42" s="30"/>
      <c r="N42" s="30"/>
      <c r="O42" s="30"/>
      <c r="P42" s="4" t="s">
        <v>25</v>
      </c>
      <c r="Q42" s="3"/>
    </row>
    <row r="43" spans="1:17" s="99" customFormat="1" ht="18.75" x14ac:dyDescent="0.3">
      <c r="A43" s="33"/>
      <c r="B43" s="30"/>
      <c r="C43" s="30"/>
      <c r="D43" s="30"/>
      <c r="E43" s="110"/>
      <c r="F43" s="8"/>
      <c r="G43" s="53"/>
      <c r="H43" s="30"/>
      <c r="I43" s="43"/>
      <c r="J43" s="43"/>
      <c r="K43" s="52"/>
      <c r="L43" s="43"/>
      <c r="M43" s="30"/>
      <c r="N43" s="30"/>
      <c r="O43" s="30"/>
      <c r="P43" s="4" t="s">
        <v>25</v>
      </c>
      <c r="Q43" s="3"/>
    </row>
    <row r="44" spans="1:17" s="99" customFormat="1" ht="18.75" x14ac:dyDescent="0.3">
      <c r="A44" s="33"/>
      <c r="B44" s="30" t="s">
        <v>108</v>
      </c>
      <c r="C44" s="30">
        <v>2010</v>
      </c>
      <c r="D44" s="30"/>
      <c r="E44" s="110">
        <v>105000</v>
      </c>
      <c r="F44" s="8"/>
      <c r="G44" s="53">
        <v>190000</v>
      </c>
      <c r="H44" s="30"/>
      <c r="I44" s="43">
        <v>165273</v>
      </c>
      <c r="J44" s="43"/>
      <c r="K44" s="52" t="s">
        <v>4</v>
      </c>
      <c r="L44" s="43"/>
      <c r="M44" s="30" t="s">
        <v>109</v>
      </c>
      <c r="N44" s="30"/>
      <c r="O44" s="30">
        <v>2014</v>
      </c>
      <c r="P44" s="4" t="s">
        <v>25</v>
      </c>
      <c r="Q44" s="3"/>
    </row>
    <row r="45" spans="1:17" s="99" customFormat="1" ht="18.75" x14ac:dyDescent="0.3">
      <c r="A45" s="33"/>
      <c r="B45" s="30"/>
      <c r="C45" s="30">
        <v>2012</v>
      </c>
      <c r="D45" s="30"/>
      <c r="E45" s="110">
        <v>-40000</v>
      </c>
      <c r="F45" s="8"/>
      <c r="G45" s="53"/>
      <c r="H45" s="30"/>
      <c r="I45" s="43"/>
      <c r="J45" s="43"/>
      <c r="K45" s="52"/>
      <c r="L45" s="43"/>
      <c r="M45" s="30"/>
      <c r="N45" s="30"/>
      <c r="O45" s="30"/>
      <c r="P45" s="4" t="s">
        <v>25</v>
      </c>
      <c r="Q45" s="3"/>
    </row>
    <row r="46" spans="1:17" s="99" customFormat="1" ht="18.75" x14ac:dyDescent="0.3">
      <c r="A46" s="33"/>
      <c r="B46" s="30"/>
      <c r="C46" s="30"/>
      <c r="D46" s="30"/>
      <c r="E46" s="124">
        <v>165000</v>
      </c>
      <c r="F46" s="8"/>
      <c r="G46" s="53"/>
      <c r="H46" s="30"/>
      <c r="I46" s="43"/>
      <c r="J46" s="43"/>
      <c r="K46" s="52"/>
      <c r="L46" s="43"/>
      <c r="M46" s="30" t="s">
        <v>110</v>
      </c>
      <c r="N46" s="30"/>
      <c r="O46" s="35"/>
      <c r="P46" s="4" t="s">
        <v>25</v>
      </c>
      <c r="Q46" s="3"/>
    </row>
    <row r="47" spans="1:17" s="99" customFormat="1" ht="18.75" x14ac:dyDescent="0.3">
      <c r="A47" s="33"/>
      <c r="B47" s="30"/>
      <c r="C47" s="30"/>
      <c r="D47" s="30"/>
      <c r="E47" s="110">
        <f>SUM(E44:E46)</f>
        <v>230000</v>
      </c>
      <c r="F47" s="8"/>
      <c r="G47" s="53"/>
      <c r="H47" s="30"/>
      <c r="I47" s="43"/>
      <c r="J47" s="43"/>
      <c r="K47" s="52"/>
      <c r="L47" s="43"/>
      <c r="M47" s="30" t="s">
        <v>111</v>
      </c>
      <c r="N47" s="30"/>
      <c r="O47" s="30"/>
      <c r="P47" s="4" t="s">
        <v>25</v>
      </c>
      <c r="Q47" s="3"/>
    </row>
    <row r="48" spans="1:17" ht="18.75" x14ac:dyDescent="0.3">
      <c r="A48" s="33"/>
      <c r="B48" s="30"/>
      <c r="C48" s="30"/>
      <c r="D48" s="30"/>
      <c r="E48" s="55"/>
      <c r="F48" s="5"/>
      <c r="G48" s="53"/>
      <c r="H48" s="43"/>
      <c r="I48" s="43"/>
      <c r="J48" s="43"/>
      <c r="K48" s="47"/>
      <c r="L48" s="43"/>
      <c r="M48" s="30"/>
      <c r="N48" s="30"/>
      <c r="O48" s="30"/>
      <c r="P48" s="4" t="s">
        <v>25</v>
      </c>
      <c r="Q48" s="3"/>
    </row>
    <row r="49" spans="1:17" s="99" customFormat="1" ht="18.75" x14ac:dyDescent="0.3">
      <c r="A49" s="33"/>
      <c r="B49" s="30"/>
      <c r="C49" s="30"/>
      <c r="D49" s="30"/>
      <c r="E49" s="55"/>
      <c r="F49" s="5"/>
      <c r="G49" s="53"/>
      <c r="H49" s="126" t="s">
        <v>256</v>
      </c>
      <c r="I49" s="43"/>
      <c r="J49" s="43"/>
      <c r="K49" s="47"/>
      <c r="L49" s="43"/>
      <c r="M49" s="30"/>
      <c r="N49" s="30"/>
      <c r="O49" s="30"/>
      <c r="P49" s="4" t="s">
        <v>25</v>
      </c>
      <c r="Q49" s="3"/>
    </row>
    <row r="50" spans="1:17" ht="18" x14ac:dyDescent="0.25">
      <c r="A50" s="33"/>
      <c r="B50" s="30"/>
      <c r="C50" s="30"/>
      <c r="D50" s="30"/>
      <c r="E50" s="50"/>
      <c r="F50" s="30"/>
      <c r="G50" s="45"/>
      <c r="H50" s="51"/>
      <c r="I50" s="45"/>
      <c r="J50" s="43"/>
      <c r="K50" s="52"/>
      <c r="L50" s="43"/>
      <c r="M50" s="30"/>
      <c r="N50" s="30"/>
      <c r="O50" s="30"/>
      <c r="P50" s="4" t="s">
        <v>25</v>
      </c>
      <c r="Q50" s="3"/>
    </row>
    <row r="51" spans="1:17" ht="18" x14ac:dyDescent="0.25">
      <c r="A51" s="33"/>
      <c r="B51" s="30"/>
      <c r="C51" s="30"/>
      <c r="D51" s="30"/>
      <c r="E51" s="50"/>
      <c r="F51" s="30"/>
      <c r="G51" s="45"/>
      <c r="H51" s="51"/>
      <c r="I51" s="45"/>
      <c r="J51" s="43"/>
      <c r="K51" s="52"/>
      <c r="L51" s="43"/>
      <c r="M51" s="30"/>
      <c r="N51" s="30"/>
      <c r="O51" s="30"/>
      <c r="P51" s="4" t="s">
        <v>25</v>
      </c>
      <c r="Q51" s="3"/>
    </row>
    <row r="52" spans="1:17" ht="18.75" x14ac:dyDescent="0.3">
      <c r="A52" s="33"/>
      <c r="B52" s="30" t="s">
        <v>59</v>
      </c>
      <c r="C52" s="30"/>
      <c r="D52" s="30"/>
      <c r="E52" s="43"/>
      <c r="F52" s="5"/>
      <c r="G52" s="53"/>
      <c r="H52" s="45"/>
      <c r="I52" s="45"/>
      <c r="J52" s="43"/>
      <c r="K52" s="52"/>
      <c r="L52" s="30"/>
      <c r="M52" s="58"/>
      <c r="N52" s="30"/>
      <c r="O52" s="58"/>
      <c r="P52" s="4" t="s">
        <v>25</v>
      </c>
      <c r="Q52" s="3"/>
    </row>
    <row r="53" spans="1:17" ht="18" x14ac:dyDescent="0.25">
      <c r="A53" s="33"/>
      <c r="B53" s="30" t="s">
        <v>38</v>
      </c>
      <c r="C53" s="30"/>
      <c r="D53" s="30"/>
      <c r="E53" s="57"/>
      <c r="F53" s="30"/>
      <c r="G53" s="43"/>
      <c r="H53" s="30"/>
      <c r="I53" s="43"/>
      <c r="J53" s="43"/>
      <c r="K53" s="52"/>
      <c r="L53" s="43"/>
      <c r="M53" s="30"/>
      <c r="N53" s="30"/>
      <c r="O53" s="30"/>
      <c r="P53" s="4" t="s">
        <v>25</v>
      </c>
      <c r="Q53" s="3"/>
    </row>
    <row r="54" spans="1:17" ht="18" x14ac:dyDescent="0.25">
      <c r="A54" s="33"/>
      <c r="B54" s="30" t="s">
        <v>39</v>
      </c>
      <c r="C54" s="30"/>
      <c r="D54" s="30"/>
      <c r="E54" s="30"/>
      <c r="F54" s="30"/>
      <c r="G54" s="30"/>
      <c r="H54" s="30"/>
      <c r="I54" s="30"/>
      <c r="J54" s="30"/>
      <c r="K54" s="30"/>
      <c r="L54" s="43"/>
      <c r="M54" s="30"/>
      <c r="N54" s="30"/>
      <c r="O54" s="32"/>
      <c r="P54" s="4" t="s">
        <v>25</v>
      </c>
      <c r="Q54" s="3"/>
    </row>
    <row r="55" spans="1:17" ht="18.75" x14ac:dyDescent="0.3">
      <c r="A55" s="33"/>
      <c r="B55" s="30"/>
      <c r="C55" s="30"/>
      <c r="D55" s="30"/>
      <c r="E55" s="43"/>
      <c r="F55" s="5"/>
      <c r="G55" s="53"/>
      <c r="H55" s="45"/>
      <c r="I55" s="45"/>
      <c r="J55" s="43"/>
      <c r="K55" s="52"/>
      <c r="L55" s="43"/>
      <c r="M55" s="30"/>
      <c r="N55" s="30"/>
      <c r="O55" s="32"/>
      <c r="P55" s="4" t="s">
        <v>25</v>
      </c>
      <c r="Q55" s="3"/>
    </row>
    <row r="56" spans="1:17" ht="18" x14ac:dyDescent="0.25">
      <c r="A56" s="33"/>
      <c r="B56" s="30" t="s">
        <v>237</v>
      </c>
      <c r="C56" s="30"/>
      <c r="D56" s="30"/>
      <c r="E56" s="57"/>
      <c r="F56" s="30"/>
      <c r="G56" s="43"/>
      <c r="H56" s="30"/>
      <c r="I56" s="43"/>
      <c r="J56" s="43"/>
      <c r="K56" s="52"/>
      <c r="L56" s="43"/>
      <c r="M56" s="30"/>
      <c r="N56" s="30"/>
      <c r="O56" s="59"/>
      <c r="P56" s="4" t="s">
        <v>25</v>
      </c>
      <c r="Q56" s="3"/>
    </row>
    <row r="57" spans="1:17" ht="18" x14ac:dyDescent="0.25">
      <c r="A57" s="33"/>
      <c r="B57" s="30" t="s">
        <v>236</v>
      </c>
      <c r="C57" s="30"/>
      <c r="D57" s="30"/>
      <c r="E57" s="57"/>
      <c r="F57" s="30"/>
      <c r="G57" s="43"/>
      <c r="H57" s="30"/>
      <c r="I57" s="43"/>
      <c r="J57" s="43"/>
      <c r="K57" s="52"/>
      <c r="L57" s="43"/>
      <c r="M57" s="30"/>
      <c r="N57" s="30"/>
      <c r="O57" s="59"/>
      <c r="P57" s="4" t="s">
        <v>25</v>
      </c>
      <c r="Q57" s="3"/>
    </row>
    <row r="58" spans="1:17" ht="23.25" x14ac:dyDescent="0.35">
      <c r="A58" s="33"/>
      <c r="B58" s="114" t="s">
        <v>1</v>
      </c>
      <c r="C58" s="62"/>
      <c r="D58" s="62"/>
      <c r="E58" s="62"/>
      <c r="F58" s="62"/>
      <c r="G58" s="62"/>
      <c r="H58" s="118"/>
      <c r="I58" s="114"/>
      <c r="J58" s="118"/>
      <c r="K58" s="118"/>
      <c r="L58" s="118"/>
      <c r="M58" s="118"/>
      <c r="N58" s="118"/>
      <c r="O58" s="118"/>
      <c r="P58" s="4" t="s">
        <v>25</v>
      </c>
      <c r="Q58" s="3"/>
    </row>
    <row r="59" spans="1:17" ht="23.25" x14ac:dyDescent="0.35">
      <c r="A59" s="33"/>
      <c r="B59" s="114" t="s">
        <v>70</v>
      </c>
      <c r="C59" s="62"/>
      <c r="D59" s="62"/>
      <c r="E59" s="114"/>
      <c r="F59" s="119"/>
      <c r="G59" s="119"/>
      <c r="H59" s="119"/>
      <c r="I59" s="119"/>
      <c r="J59" s="119"/>
      <c r="K59" s="119"/>
      <c r="L59" s="119"/>
      <c r="M59" s="119"/>
      <c r="N59" s="119"/>
      <c r="O59" s="119"/>
      <c r="P59" s="4" t="s">
        <v>25</v>
      </c>
      <c r="Q59" s="3"/>
    </row>
    <row r="60" spans="1:17" ht="23.25" x14ac:dyDescent="0.35">
      <c r="A60" s="33"/>
      <c r="B60" s="120" t="s">
        <v>15</v>
      </c>
      <c r="C60" s="62"/>
      <c r="D60" s="62"/>
      <c r="E60" s="114"/>
      <c r="F60" s="62"/>
      <c r="G60" s="114"/>
      <c r="H60" s="62"/>
      <c r="I60" s="62"/>
      <c r="J60" s="62"/>
      <c r="K60" s="62"/>
      <c r="L60" s="121"/>
      <c r="M60" s="121"/>
      <c r="N60" s="118"/>
      <c r="O60" s="118"/>
      <c r="P60" s="4" t="s">
        <v>25</v>
      </c>
      <c r="Q60" s="3"/>
    </row>
    <row r="61" spans="1:17" s="95" customFormat="1" ht="23.25" x14ac:dyDescent="0.35">
      <c r="A61" s="33"/>
      <c r="B61" s="76"/>
      <c r="C61" s="62"/>
      <c r="D61" s="62"/>
      <c r="E61" s="96"/>
      <c r="F61" s="97"/>
      <c r="G61" s="96"/>
      <c r="H61" s="97"/>
      <c r="I61" s="97"/>
      <c r="J61" s="97"/>
      <c r="K61" s="97"/>
      <c r="L61" s="63"/>
      <c r="M61" s="64"/>
      <c r="N61" s="61"/>
      <c r="O61" s="61"/>
      <c r="P61" s="4" t="s">
        <v>25</v>
      </c>
      <c r="Q61" s="3"/>
    </row>
    <row r="62" spans="1:17" s="85" customFormat="1" ht="20.25" x14ac:dyDescent="0.3">
      <c r="A62" s="33"/>
      <c r="B62" s="101"/>
      <c r="C62" s="102"/>
      <c r="D62" s="102"/>
      <c r="E62" s="100"/>
      <c r="F62" s="103"/>
      <c r="G62" s="100"/>
      <c r="H62" s="100" t="s">
        <v>255</v>
      </c>
      <c r="I62" s="103"/>
      <c r="J62" s="103"/>
      <c r="K62" s="103"/>
      <c r="L62" s="104"/>
      <c r="M62" s="105"/>
      <c r="N62" s="106"/>
      <c r="O62" s="31"/>
      <c r="P62" s="4" t="s">
        <v>25</v>
      </c>
      <c r="Q62" s="3"/>
    </row>
    <row r="63" spans="1:17" s="85" customFormat="1" ht="20.25" x14ac:dyDescent="0.3">
      <c r="A63" s="33"/>
      <c r="B63" s="107"/>
      <c r="C63" s="102"/>
      <c r="D63" s="102"/>
      <c r="E63" s="100"/>
      <c r="F63" s="103"/>
      <c r="G63" s="100"/>
      <c r="H63" s="100" t="s">
        <v>254</v>
      </c>
      <c r="I63" s="103"/>
      <c r="J63" s="103"/>
      <c r="K63" s="107"/>
      <c r="L63" s="104"/>
      <c r="M63" s="105"/>
      <c r="N63" s="106"/>
      <c r="O63" s="31"/>
      <c r="P63" s="4" t="s">
        <v>25</v>
      </c>
      <c r="Q63" s="3"/>
    </row>
    <row r="64" spans="1:17" s="95" customFormat="1" ht="20.25" x14ac:dyDescent="0.3">
      <c r="A64" s="33"/>
      <c r="B64" s="107"/>
      <c r="C64" s="102"/>
      <c r="D64" s="102"/>
      <c r="E64" s="100"/>
      <c r="F64" s="103"/>
      <c r="G64" s="100"/>
      <c r="H64" s="100"/>
      <c r="I64" s="103"/>
      <c r="J64" s="103"/>
      <c r="K64" s="107"/>
      <c r="L64" s="104"/>
      <c r="M64" s="105"/>
      <c r="N64" s="106"/>
      <c r="O64" s="31"/>
      <c r="P64" s="4" t="s">
        <v>25</v>
      </c>
      <c r="Q64" s="3"/>
    </row>
    <row r="65" spans="1:17" ht="23.25" x14ac:dyDescent="0.35">
      <c r="A65" s="33"/>
      <c r="B65" s="76"/>
      <c r="C65" s="62"/>
      <c r="D65" s="62"/>
      <c r="E65" s="24"/>
      <c r="F65" s="60"/>
      <c r="G65" s="24"/>
      <c r="H65" s="60"/>
      <c r="I65" s="60"/>
      <c r="J65" s="60"/>
      <c r="K65" s="60"/>
      <c r="L65" s="63"/>
      <c r="M65" s="77" t="s">
        <v>112</v>
      </c>
      <c r="N65" s="61"/>
      <c r="O65" s="61"/>
      <c r="P65" s="4" t="s">
        <v>25</v>
      </c>
      <c r="Q65" s="3"/>
    </row>
    <row r="66" spans="1:17" ht="23.25" x14ac:dyDescent="0.35">
      <c r="A66" s="33"/>
      <c r="B66" s="75"/>
      <c r="C66" s="65"/>
      <c r="D66" s="65"/>
      <c r="E66" s="65"/>
      <c r="F66" s="40"/>
      <c r="G66" s="32" t="s">
        <v>55</v>
      </c>
      <c r="H66" s="40"/>
      <c r="I66" s="32" t="s">
        <v>28</v>
      </c>
      <c r="J66" s="40"/>
      <c r="K66" s="40"/>
      <c r="L66" s="40"/>
      <c r="M66" s="58"/>
      <c r="N66" s="30"/>
      <c r="O66" s="32" t="s">
        <v>29</v>
      </c>
      <c r="P66" s="4" t="s">
        <v>25</v>
      </c>
      <c r="Q66" s="3"/>
    </row>
    <row r="67" spans="1:17" ht="18.75" x14ac:dyDescent="0.3">
      <c r="A67" s="33"/>
      <c r="B67" s="33"/>
      <c r="C67" s="34" t="s">
        <v>30</v>
      </c>
      <c r="D67" s="34"/>
      <c r="E67" s="34"/>
      <c r="F67" s="8"/>
      <c r="G67" s="32" t="s">
        <v>31</v>
      </c>
      <c r="H67" s="30"/>
      <c r="I67" s="32" t="s">
        <v>32</v>
      </c>
      <c r="J67" s="32"/>
      <c r="K67" s="35" t="s">
        <v>58</v>
      </c>
      <c r="L67" s="30"/>
      <c r="M67" s="58"/>
      <c r="N67" s="30"/>
      <c r="O67" s="32" t="s">
        <v>33</v>
      </c>
      <c r="P67" s="4" t="s">
        <v>25</v>
      </c>
      <c r="Q67" s="3"/>
    </row>
    <row r="68" spans="1:17" ht="23.25" x14ac:dyDescent="0.35">
      <c r="A68" s="33"/>
      <c r="B68" s="75" t="s">
        <v>37</v>
      </c>
      <c r="C68" s="66" t="s">
        <v>34</v>
      </c>
      <c r="D68" s="66"/>
      <c r="E68" s="66"/>
      <c r="F68" s="8"/>
      <c r="G68" s="36" t="s">
        <v>56</v>
      </c>
      <c r="H68" s="30"/>
      <c r="I68" s="37">
        <v>41333</v>
      </c>
      <c r="J68" s="36"/>
      <c r="K68" s="36" t="s">
        <v>36</v>
      </c>
      <c r="L68" s="30"/>
      <c r="M68" s="77" t="s">
        <v>50</v>
      </c>
      <c r="N68" s="58"/>
      <c r="O68" s="67" t="s">
        <v>36</v>
      </c>
      <c r="P68" s="4" t="s">
        <v>25</v>
      </c>
      <c r="Q68" s="3"/>
    </row>
    <row r="69" spans="1:17" ht="23.25" x14ac:dyDescent="0.35">
      <c r="A69" s="33"/>
      <c r="B69" s="75"/>
      <c r="C69" s="68"/>
      <c r="D69" s="68"/>
      <c r="E69" s="68"/>
      <c r="F69" s="8"/>
      <c r="G69" s="36"/>
      <c r="H69" s="30"/>
      <c r="I69" s="37"/>
      <c r="J69" s="36"/>
      <c r="K69" s="36"/>
      <c r="L69" s="30"/>
      <c r="M69" s="58"/>
      <c r="N69" s="58"/>
      <c r="O69" s="69"/>
      <c r="P69" s="4" t="s">
        <v>25</v>
      </c>
      <c r="Q69" s="3"/>
    </row>
    <row r="70" spans="1:17" ht="18.75" x14ac:dyDescent="0.3">
      <c r="A70" s="33"/>
      <c r="B70" s="30" t="s">
        <v>63</v>
      </c>
      <c r="C70" s="30">
        <v>2001</v>
      </c>
      <c r="D70" s="30"/>
      <c r="E70" s="49">
        <v>5431</v>
      </c>
      <c r="F70" s="5"/>
      <c r="G70" s="44">
        <v>329000</v>
      </c>
      <c r="H70" s="43" t="s">
        <v>42</v>
      </c>
      <c r="I70" s="44">
        <v>2732</v>
      </c>
      <c r="J70" s="43"/>
      <c r="K70" s="52" t="s">
        <v>4</v>
      </c>
      <c r="L70" s="43"/>
      <c r="M70" s="30" t="s">
        <v>113</v>
      </c>
      <c r="N70" s="30"/>
      <c r="O70" s="35" t="s">
        <v>316</v>
      </c>
      <c r="P70" s="4" t="s">
        <v>25</v>
      </c>
      <c r="Q70" s="3"/>
    </row>
    <row r="71" spans="1:17" ht="18.75" x14ac:dyDescent="0.3">
      <c r="A71" s="33"/>
      <c r="B71" s="30"/>
      <c r="C71" s="30"/>
      <c r="D71" s="30"/>
      <c r="E71" s="57">
        <f>-(3000)</f>
        <v>-3000</v>
      </c>
      <c r="F71" s="8"/>
      <c r="G71" s="53" t="s">
        <v>43</v>
      </c>
      <c r="H71" s="30"/>
      <c r="I71" s="43"/>
      <c r="J71" s="43"/>
      <c r="K71" s="52"/>
      <c r="L71" s="43"/>
      <c r="M71" s="30" t="s">
        <v>114</v>
      </c>
      <c r="N71" s="30"/>
      <c r="O71" s="35"/>
      <c r="P71" s="4" t="s">
        <v>25</v>
      </c>
      <c r="Q71" s="3"/>
    </row>
    <row r="72" spans="1:17" ht="18.75" x14ac:dyDescent="0.3">
      <c r="A72" s="33"/>
      <c r="B72" s="30"/>
      <c r="C72" s="30">
        <v>2004</v>
      </c>
      <c r="D72" s="30"/>
      <c r="E72" s="57">
        <f>-(1000)</f>
        <v>-1000</v>
      </c>
      <c r="F72" s="8"/>
      <c r="G72" s="53">
        <v>363600</v>
      </c>
      <c r="H72" s="30"/>
      <c r="I72" s="43"/>
      <c r="J72" s="43"/>
      <c r="K72" s="52"/>
      <c r="L72" s="43"/>
      <c r="M72" s="30" t="s">
        <v>116</v>
      </c>
      <c r="N72" s="30"/>
      <c r="O72" s="35"/>
      <c r="P72" s="4" t="s">
        <v>25</v>
      </c>
      <c r="Q72" s="3"/>
    </row>
    <row r="73" spans="1:17" ht="18.75" x14ac:dyDescent="0.3">
      <c r="A73" s="33"/>
      <c r="B73" s="30"/>
      <c r="C73" s="30">
        <v>2009</v>
      </c>
      <c r="D73" s="30"/>
      <c r="E73" s="57">
        <v>12000</v>
      </c>
      <c r="F73" s="8"/>
      <c r="G73" s="53"/>
      <c r="H73" s="30"/>
      <c r="I73" s="43"/>
      <c r="J73" s="43"/>
      <c r="K73" s="52"/>
      <c r="L73" s="43"/>
      <c r="M73" s="30" t="s">
        <v>117</v>
      </c>
      <c r="N73" s="30"/>
      <c r="O73" s="35"/>
      <c r="P73" s="4" t="s">
        <v>25</v>
      </c>
      <c r="Q73" s="3"/>
    </row>
    <row r="74" spans="1:17" s="82" customFormat="1" ht="18.75" x14ac:dyDescent="0.3">
      <c r="A74" s="33"/>
      <c r="B74" s="30"/>
      <c r="C74" s="30">
        <v>2012</v>
      </c>
      <c r="D74" s="30"/>
      <c r="E74" s="57">
        <v>-5000</v>
      </c>
      <c r="F74" s="8"/>
      <c r="G74" s="53"/>
      <c r="H74" s="30"/>
      <c r="I74" s="43"/>
      <c r="J74" s="43"/>
      <c r="K74" s="52"/>
      <c r="L74" s="43"/>
      <c r="M74" s="30"/>
      <c r="N74" s="30"/>
      <c r="O74" s="35"/>
      <c r="P74" s="4" t="s">
        <v>25</v>
      </c>
      <c r="Q74" s="3"/>
    </row>
    <row r="75" spans="1:17" ht="18.75" x14ac:dyDescent="0.3">
      <c r="A75" s="33"/>
      <c r="B75" s="30"/>
      <c r="C75" s="30"/>
      <c r="D75" s="30"/>
      <c r="E75" s="79">
        <f>SUM(E69:E74)</f>
        <v>8431</v>
      </c>
      <c r="F75" s="8"/>
      <c r="G75" s="53"/>
      <c r="H75" s="30"/>
      <c r="I75" s="43"/>
      <c r="J75" s="43"/>
      <c r="K75" s="52"/>
      <c r="L75" s="43"/>
      <c r="M75" s="30"/>
      <c r="N75" s="30"/>
      <c r="O75" s="35"/>
      <c r="P75" s="4" t="s">
        <v>25</v>
      </c>
      <c r="Q75" s="3"/>
    </row>
    <row r="76" spans="1:17" ht="20.25" x14ac:dyDescent="0.3">
      <c r="A76" s="33"/>
      <c r="B76" s="30"/>
      <c r="C76" s="54"/>
      <c r="D76" s="87"/>
      <c r="E76" s="88"/>
      <c r="F76" s="87"/>
      <c r="G76" s="93"/>
      <c r="H76" s="108" t="s">
        <v>238</v>
      </c>
      <c r="I76" s="91"/>
      <c r="J76" s="91"/>
      <c r="K76" s="92"/>
      <c r="L76" s="91"/>
      <c r="M76" s="30"/>
      <c r="N76" s="30"/>
      <c r="O76" s="35"/>
      <c r="P76" s="4" t="s">
        <v>25</v>
      </c>
      <c r="Q76" s="3"/>
    </row>
    <row r="77" spans="1:17" s="99" customFormat="1" ht="20.25" x14ac:dyDescent="0.3">
      <c r="A77" s="33"/>
      <c r="B77" s="30"/>
      <c r="C77" s="54"/>
      <c r="D77" s="87"/>
      <c r="E77" s="88"/>
      <c r="F77" s="87"/>
      <c r="G77" s="93"/>
      <c r="H77" s="108"/>
      <c r="I77" s="91"/>
      <c r="J77" s="91"/>
      <c r="K77" s="92"/>
      <c r="L77" s="91"/>
      <c r="M77" s="30"/>
      <c r="N77" s="30"/>
      <c r="O77" s="35"/>
      <c r="P77" s="4" t="s">
        <v>25</v>
      </c>
      <c r="Q77" s="3"/>
    </row>
    <row r="78" spans="1:17" s="99" customFormat="1" ht="20.25" x14ac:dyDescent="0.3">
      <c r="A78" s="33"/>
      <c r="B78" s="30"/>
      <c r="C78" s="54"/>
      <c r="D78" s="87"/>
      <c r="E78" s="88"/>
      <c r="F78" s="87"/>
      <c r="G78" s="93"/>
      <c r="H78" s="108"/>
      <c r="I78" s="91"/>
      <c r="J78" s="91"/>
      <c r="K78" s="92"/>
      <c r="L78" s="91"/>
      <c r="M78" s="30"/>
      <c r="N78" s="30"/>
      <c r="O78" s="35"/>
      <c r="P78" s="4" t="s">
        <v>25</v>
      </c>
      <c r="Q78" s="3"/>
    </row>
    <row r="79" spans="1:17" s="99" customFormat="1" ht="18.75" x14ac:dyDescent="0.3">
      <c r="A79" s="33"/>
      <c r="B79" s="30" t="s">
        <v>235</v>
      </c>
      <c r="C79" s="30">
        <v>2002</v>
      </c>
      <c r="D79" s="30"/>
      <c r="E79" s="57">
        <v>5000</v>
      </c>
      <c r="F79" s="5"/>
      <c r="G79" s="70">
        <v>275500</v>
      </c>
      <c r="H79" s="71" t="s">
        <v>42</v>
      </c>
      <c r="I79" s="70">
        <v>0</v>
      </c>
      <c r="J79" s="43"/>
      <c r="K79" s="52" t="s">
        <v>4</v>
      </c>
      <c r="L79" s="43"/>
      <c r="M79" s="30" t="s">
        <v>45</v>
      </c>
      <c r="N79" s="33"/>
      <c r="O79" s="315" t="s">
        <v>316</v>
      </c>
      <c r="P79" s="4" t="s">
        <v>25</v>
      </c>
      <c r="Q79" s="3"/>
    </row>
    <row r="80" spans="1:17" s="99" customFormat="1" ht="18.75" x14ac:dyDescent="0.3">
      <c r="A80" s="33"/>
      <c r="B80" s="30"/>
      <c r="C80" s="30">
        <v>2004</v>
      </c>
      <c r="D80" s="30"/>
      <c r="E80" s="57">
        <v>-2000</v>
      </c>
      <c r="F80" s="5"/>
      <c r="G80" s="70" t="s">
        <v>43</v>
      </c>
      <c r="H80" s="71"/>
      <c r="I80" s="57"/>
      <c r="J80" s="43"/>
      <c r="K80" s="52"/>
      <c r="L80" s="43"/>
      <c r="M80" s="30"/>
      <c r="N80" s="33"/>
      <c r="O80" s="315"/>
      <c r="P80" s="4" t="s">
        <v>25</v>
      </c>
      <c r="Q80" s="3"/>
    </row>
    <row r="81" spans="1:17" s="99" customFormat="1" ht="18.75" x14ac:dyDescent="0.3">
      <c r="A81" s="33"/>
      <c r="B81" s="30"/>
      <c r="C81" s="30">
        <v>2005</v>
      </c>
      <c r="D81" s="30"/>
      <c r="E81" s="57">
        <v>-2500</v>
      </c>
      <c r="F81" s="5"/>
      <c r="G81" s="70">
        <v>304500</v>
      </c>
      <c r="H81" s="71"/>
      <c r="I81" s="57"/>
      <c r="J81" s="43"/>
      <c r="K81" s="52"/>
      <c r="L81" s="43"/>
      <c r="M81" s="30"/>
      <c r="N81" s="33"/>
      <c r="O81" s="315"/>
      <c r="P81" s="4" t="s">
        <v>25</v>
      </c>
      <c r="Q81" s="3"/>
    </row>
    <row r="82" spans="1:17" s="99" customFormat="1" ht="18.75" x14ac:dyDescent="0.3">
      <c r="A82" s="33"/>
      <c r="B82" s="30"/>
      <c r="C82" s="30"/>
      <c r="D82" s="30"/>
      <c r="E82" s="79">
        <f>SUM(E79:E81)</f>
        <v>500</v>
      </c>
      <c r="F82" s="5"/>
      <c r="G82" s="70"/>
      <c r="H82" s="71"/>
      <c r="I82" s="57"/>
      <c r="J82" s="43"/>
      <c r="K82" s="52"/>
      <c r="L82" s="43"/>
      <c r="M82" s="30"/>
      <c r="N82" s="33"/>
      <c r="O82" s="315"/>
      <c r="P82" s="4" t="s">
        <v>25</v>
      </c>
      <c r="Q82" s="3"/>
    </row>
    <row r="83" spans="1:17" s="99" customFormat="1" ht="18.75" x14ac:dyDescent="0.3">
      <c r="A83" s="33"/>
      <c r="B83" s="30"/>
      <c r="C83" s="30"/>
      <c r="D83" s="30"/>
      <c r="E83" s="110"/>
      <c r="F83" s="5"/>
      <c r="G83" s="70"/>
      <c r="H83" s="71"/>
      <c r="I83" s="57"/>
      <c r="J83" s="43"/>
      <c r="K83" s="52"/>
      <c r="L83" s="43"/>
      <c r="M83" s="30"/>
      <c r="N83" s="33"/>
      <c r="O83" s="315"/>
      <c r="P83" s="4" t="s">
        <v>25</v>
      </c>
      <c r="Q83" s="3"/>
    </row>
    <row r="84" spans="1:17" ht="18.75" x14ac:dyDescent="0.3">
      <c r="A84" s="33"/>
      <c r="B84" s="30"/>
      <c r="C84" s="54"/>
      <c r="D84" s="30"/>
      <c r="E84" s="57"/>
      <c r="F84" s="8"/>
      <c r="G84" s="53"/>
      <c r="H84" s="30"/>
      <c r="I84" s="43"/>
      <c r="J84" s="43"/>
      <c r="K84" s="52"/>
      <c r="L84" s="43"/>
      <c r="M84" s="30"/>
      <c r="N84" s="30"/>
      <c r="O84" s="35"/>
      <c r="P84" s="4" t="s">
        <v>25</v>
      </c>
      <c r="Q84" s="3"/>
    </row>
    <row r="85" spans="1:17" ht="18.75" x14ac:dyDescent="0.3">
      <c r="A85" s="33"/>
      <c r="B85" s="30" t="s">
        <v>64</v>
      </c>
      <c r="C85" s="30">
        <v>2006</v>
      </c>
      <c r="D85" s="30"/>
      <c r="E85" s="57">
        <v>5000</v>
      </c>
      <c r="F85" s="5"/>
      <c r="G85" s="70">
        <v>409800</v>
      </c>
      <c r="H85" s="71" t="s">
        <v>42</v>
      </c>
      <c r="I85" s="70">
        <v>675</v>
      </c>
      <c r="J85" s="43"/>
      <c r="K85" s="52" t="s">
        <v>4</v>
      </c>
      <c r="L85" s="43"/>
      <c r="M85" s="30" t="s">
        <v>118</v>
      </c>
      <c r="N85" s="33"/>
      <c r="O85" s="315" t="s">
        <v>316</v>
      </c>
      <c r="P85" s="4" t="s">
        <v>25</v>
      </c>
      <c r="Q85" s="3"/>
    </row>
    <row r="86" spans="1:17" ht="18.75" x14ac:dyDescent="0.3">
      <c r="A86" s="33"/>
      <c r="B86" s="30"/>
      <c r="C86" s="30"/>
      <c r="D86" s="30"/>
      <c r="E86" s="57"/>
      <c r="F86" s="5"/>
      <c r="G86" s="70" t="s">
        <v>43</v>
      </c>
      <c r="H86" s="71"/>
      <c r="I86" s="57"/>
      <c r="J86" s="43"/>
      <c r="K86" s="52"/>
      <c r="L86" s="43"/>
      <c r="M86" s="30" t="s">
        <v>119</v>
      </c>
      <c r="N86" s="33"/>
      <c r="O86" s="315"/>
      <c r="P86" s="4" t="s">
        <v>25</v>
      </c>
      <c r="Q86" s="3"/>
    </row>
    <row r="87" spans="1:17" ht="18.75" x14ac:dyDescent="0.3">
      <c r="A87" s="33"/>
      <c r="B87" s="30"/>
      <c r="C87" s="30"/>
      <c r="D87" s="30"/>
      <c r="E87" s="57"/>
      <c r="F87" s="8"/>
      <c r="G87" s="53">
        <v>453000</v>
      </c>
      <c r="H87" s="51"/>
      <c r="I87" s="45"/>
      <c r="J87" s="43"/>
      <c r="K87" s="52"/>
      <c r="L87" s="43"/>
      <c r="M87" s="30" t="s">
        <v>115</v>
      </c>
      <c r="N87" s="30"/>
      <c r="O87" s="35"/>
      <c r="P87" s="4" t="s">
        <v>25</v>
      </c>
      <c r="Q87" s="3"/>
    </row>
    <row r="88" spans="1:17" ht="20.25" x14ac:dyDescent="0.3">
      <c r="A88" s="33"/>
      <c r="B88" s="30"/>
      <c r="C88" s="30"/>
      <c r="D88" s="87"/>
      <c r="E88" s="88"/>
      <c r="F88" s="94"/>
      <c r="G88" s="93"/>
      <c r="I88" s="91"/>
      <c r="J88" s="91"/>
      <c r="K88" s="92"/>
      <c r="L88" s="91"/>
      <c r="M88" s="30"/>
      <c r="N88" s="30"/>
      <c r="O88" s="35"/>
      <c r="P88" s="4" t="s">
        <v>25</v>
      </c>
      <c r="Q88" s="3"/>
    </row>
    <row r="89" spans="1:17" s="99" customFormat="1" ht="20.25" x14ac:dyDescent="0.3">
      <c r="A89" s="33"/>
      <c r="B89" s="30"/>
      <c r="C89" s="30"/>
      <c r="D89" s="87"/>
      <c r="E89" s="88"/>
      <c r="F89" s="94"/>
      <c r="G89" s="93"/>
      <c r="H89" s="108" t="s">
        <v>239</v>
      </c>
      <c r="I89" s="91"/>
      <c r="J89" s="91"/>
      <c r="K89" s="92"/>
      <c r="L89" s="91"/>
      <c r="M89" s="30"/>
      <c r="N89" s="30"/>
      <c r="O89" s="35"/>
      <c r="P89" s="4" t="s">
        <v>25</v>
      </c>
      <c r="Q89" s="3"/>
    </row>
    <row r="90" spans="1:17" s="99" customFormat="1" ht="20.25" x14ac:dyDescent="0.3">
      <c r="A90" s="33"/>
      <c r="B90" s="30"/>
      <c r="C90" s="30"/>
      <c r="D90" s="87"/>
      <c r="E90" s="88"/>
      <c r="F90" s="94"/>
      <c r="G90" s="93"/>
      <c r="H90" s="108"/>
      <c r="I90" s="91"/>
      <c r="J90" s="91"/>
      <c r="K90" s="92"/>
      <c r="L90" s="91"/>
      <c r="M90" s="30"/>
      <c r="N90" s="30"/>
      <c r="O90" s="35"/>
      <c r="P90" s="4" t="s">
        <v>25</v>
      </c>
      <c r="Q90" s="3"/>
    </row>
    <row r="91" spans="1:17" s="85" customFormat="1" ht="18.75" x14ac:dyDescent="0.3">
      <c r="A91" s="33"/>
      <c r="B91" s="30"/>
      <c r="C91" s="30"/>
      <c r="D91" s="30"/>
      <c r="E91" s="57"/>
      <c r="F91" s="8"/>
      <c r="G91" s="53"/>
      <c r="H91" s="86"/>
      <c r="I91" s="43"/>
      <c r="J91" s="43"/>
      <c r="K91" s="52"/>
      <c r="L91" s="43"/>
      <c r="M91" s="30"/>
      <c r="N91" s="30"/>
      <c r="O91" s="35"/>
      <c r="P91" s="4" t="s">
        <v>25</v>
      </c>
      <c r="Q91" s="3"/>
    </row>
    <row r="92" spans="1:17" ht="18.75" x14ac:dyDescent="0.3">
      <c r="A92" s="33"/>
      <c r="B92" s="30" t="s">
        <v>65</v>
      </c>
      <c r="C92" s="30">
        <v>2001</v>
      </c>
      <c r="D92" s="30"/>
      <c r="E92" s="57">
        <v>5000</v>
      </c>
      <c r="F92" s="8"/>
      <c r="G92" s="53">
        <v>331700</v>
      </c>
      <c r="H92" s="30" t="s">
        <v>42</v>
      </c>
      <c r="I92" s="53">
        <v>652</v>
      </c>
      <c r="J92" s="43"/>
      <c r="K92" s="52" t="s">
        <v>4</v>
      </c>
      <c r="L92" s="43"/>
      <c r="M92" s="30" t="s">
        <v>68</v>
      </c>
      <c r="N92" s="30"/>
      <c r="O92" s="35" t="s">
        <v>316</v>
      </c>
      <c r="P92" s="4" t="s">
        <v>25</v>
      </c>
      <c r="Q92" s="3"/>
    </row>
    <row r="93" spans="1:17" ht="18.75" x14ac:dyDescent="0.3">
      <c r="A93" s="33"/>
      <c r="B93" s="30"/>
      <c r="C93" s="30"/>
      <c r="D93" s="30"/>
      <c r="E93" s="57">
        <v>-3000</v>
      </c>
      <c r="F93" s="8"/>
      <c r="G93" s="53" t="s">
        <v>43</v>
      </c>
      <c r="H93" s="30"/>
      <c r="I93" s="43"/>
      <c r="J93" s="43"/>
      <c r="K93" s="52"/>
      <c r="L93" s="43"/>
      <c r="M93" s="30"/>
      <c r="N93" s="33"/>
      <c r="O93" s="315"/>
      <c r="P93" s="4" t="s">
        <v>25</v>
      </c>
      <c r="Q93" s="3"/>
    </row>
    <row r="94" spans="1:17" ht="18.75" x14ac:dyDescent="0.3">
      <c r="A94" s="33"/>
      <c r="B94" s="30"/>
      <c r="C94" s="30"/>
      <c r="D94" s="30"/>
      <c r="E94" s="79">
        <v>2000</v>
      </c>
      <c r="F94" s="8"/>
      <c r="G94" s="53">
        <v>366700</v>
      </c>
      <c r="H94" s="30"/>
      <c r="I94" s="43"/>
      <c r="J94" s="43"/>
      <c r="K94" s="52"/>
      <c r="L94" s="43"/>
      <c r="M94" s="30"/>
      <c r="N94" s="33"/>
      <c r="O94" s="315"/>
      <c r="P94" s="4" t="s">
        <v>25</v>
      </c>
      <c r="Q94" s="3"/>
    </row>
    <row r="95" spans="1:17" ht="20.25" x14ac:dyDescent="0.3">
      <c r="A95" s="33"/>
      <c r="B95" s="30"/>
      <c r="C95" s="30"/>
      <c r="D95" s="87"/>
      <c r="E95" s="88"/>
      <c r="F95" s="94"/>
      <c r="G95" s="93"/>
      <c r="H95" s="108" t="s">
        <v>240</v>
      </c>
      <c r="I95" s="91"/>
      <c r="J95" s="91"/>
      <c r="K95" s="92"/>
      <c r="L95" s="91"/>
      <c r="M95" s="30"/>
      <c r="N95" s="33"/>
      <c r="O95" s="315"/>
      <c r="P95" s="4" t="s">
        <v>25</v>
      </c>
      <c r="Q95" s="3"/>
    </row>
    <row r="96" spans="1:17" s="99" customFormat="1" ht="20.25" x14ac:dyDescent="0.3">
      <c r="A96" s="33"/>
      <c r="B96" s="30"/>
      <c r="C96" s="30"/>
      <c r="D96" s="87"/>
      <c r="E96" s="88"/>
      <c r="F96" s="94"/>
      <c r="G96" s="93"/>
      <c r="H96" s="108"/>
      <c r="I96" s="91"/>
      <c r="J96" s="91"/>
      <c r="K96" s="92"/>
      <c r="L96" s="91"/>
      <c r="M96" s="30"/>
      <c r="N96" s="33"/>
      <c r="O96" s="315"/>
      <c r="P96" s="4" t="s">
        <v>25</v>
      </c>
      <c r="Q96" s="3"/>
    </row>
    <row r="97" spans="1:17" s="99" customFormat="1" ht="18.75" x14ac:dyDescent="0.3">
      <c r="A97" s="33"/>
      <c r="B97" s="30"/>
      <c r="C97" s="30"/>
      <c r="D97" s="30"/>
      <c r="E97" s="57"/>
      <c r="F97" s="8"/>
      <c r="G97" s="53"/>
      <c r="H97" s="30"/>
      <c r="I97" s="43"/>
      <c r="J97" s="43"/>
      <c r="K97" s="52"/>
      <c r="L97" s="43"/>
      <c r="M97" s="30"/>
      <c r="N97" s="33"/>
      <c r="O97" s="315"/>
      <c r="P97" s="4" t="s">
        <v>25</v>
      </c>
      <c r="Q97" s="3"/>
    </row>
    <row r="98" spans="1:17" ht="18.75" x14ac:dyDescent="0.3">
      <c r="A98" s="33"/>
      <c r="B98" s="30" t="s">
        <v>66</v>
      </c>
      <c r="C98" s="33">
        <v>2001</v>
      </c>
      <c r="D98" s="72"/>
      <c r="E98" s="57">
        <v>6000</v>
      </c>
      <c r="F98" s="8"/>
      <c r="G98" s="53">
        <v>418400</v>
      </c>
      <c r="H98" s="30" t="s">
        <v>42</v>
      </c>
      <c r="I98" s="53">
        <v>3429</v>
      </c>
      <c r="J98" s="43"/>
      <c r="K98" s="52" t="s">
        <v>4</v>
      </c>
      <c r="L98" s="43"/>
      <c r="M98" s="30" t="s">
        <v>53</v>
      </c>
      <c r="N98" s="33"/>
      <c r="O98" s="315" t="s">
        <v>316</v>
      </c>
      <c r="P98" s="4" t="s">
        <v>25</v>
      </c>
      <c r="Q98" s="3"/>
    </row>
    <row r="99" spans="1:17" ht="18.75" x14ac:dyDescent="0.3">
      <c r="A99" s="33"/>
      <c r="B99" s="30" t="s">
        <v>52</v>
      </c>
      <c r="C99" s="30"/>
      <c r="D99" s="30"/>
      <c r="E99" s="57">
        <v>-3000</v>
      </c>
      <c r="F99" s="8"/>
      <c r="G99" s="53" t="s">
        <v>43</v>
      </c>
      <c r="H99" s="30"/>
      <c r="I99" s="43"/>
      <c r="J99" s="43"/>
      <c r="K99" s="52"/>
      <c r="L99" s="43"/>
      <c r="M99" s="30"/>
      <c r="N99" s="33"/>
      <c r="O99" s="316"/>
      <c r="P99" s="4" t="s">
        <v>25</v>
      </c>
      <c r="Q99" s="3"/>
    </row>
    <row r="100" spans="1:17" ht="18.75" x14ac:dyDescent="0.3">
      <c r="A100" s="33"/>
      <c r="B100" s="30"/>
      <c r="C100" s="30">
        <v>2004</v>
      </c>
      <c r="D100" s="30"/>
      <c r="E100" s="57">
        <v>-1000</v>
      </c>
      <c r="F100" s="8"/>
      <c r="G100" s="53">
        <v>462400</v>
      </c>
      <c r="H100" s="30"/>
      <c r="I100" s="43"/>
      <c r="J100" s="43"/>
      <c r="K100" s="52"/>
      <c r="L100" s="43"/>
      <c r="M100" s="30"/>
      <c r="N100" s="30"/>
      <c r="O100" s="35"/>
      <c r="P100" s="4" t="s">
        <v>25</v>
      </c>
      <c r="Q100" s="3"/>
    </row>
    <row r="101" spans="1:17" ht="18.75" x14ac:dyDescent="0.3">
      <c r="A101" s="33"/>
      <c r="B101" s="30"/>
      <c r="C101" s="30">
        <v>2005</v>
      </c>
      <c r="D101" s="30"/>
      <c r="E101" s="57">
        <v>2000</v>
      </c>
      <c r="F101" s="8"/>
      <c r="G101" s="53"/>
      <c r="H101" s="30"/>
      <c r="I101" s="43"/>
      <c r="J101" s="43"/>
      <c r="K101" s="52"/>
      <c r="L101" s="43"/>
      <c r="M101" s="30"/>
      <c r="N101" s="30"/>
      <c r="O101" s="35"/>
      <c r="P101" s="4" t="s">
        <v>25</v>
      </c>
      <c r="Q101" s="3"/>
    </row>
    <row r="102" spans="1:17" ht="18.75" x14ac:dyDescent="0.3">
      <c r="A102" s="33"/>
      <c r="B102" s="30"/>
      <c r="C102" s="30"/>
      <c r="D102" s="30"/>
      <c r="E102" s="79">
        <f>SUM(E98:E101)</f>
        <v>4000</v>
      </c>
      <c r="F102" s="5"/>
      <c r="G102" s="70"/>
      <c r="H102" s="71"/>
      <c r="I102" s="57"/>
      <c r="J102" s="43"/>
      <c r="K102" s="52"/>
      <c r="L102" s="43"/>
      <c r="M102" s="30"/>
      <c r="N102" s="33"/>
      <c r="O102" s="315"/>
      <c r="P102" s="4" t="s">
        <v>25</v>
      </c>
      <c r="Q102" s="3"/>
    </row>
    <row r="103" spans="1:17" ht="20.25" x14ac:dyDescent="0.3">
      <c r="A103" s="33"/>
      <c r="B103" s="30"/>
      <c r="C103" s="54"/>
      <c r="D103" s="87"/>
      <c r="E103" s="88"/>
      <c r="F103" s="89"/>
      <c r="G103" s="90"/>
      <c r="H103" s="109" t="s">
        <v>241</v>
      </c>
      <c r="I103" s="88"/>
      <c r="J103" s="91"/>
      <c r="K103" s="92"/>
      <c r="L103" s="91"/>
      <c r="M103" s="30"/>
      <c r="N103" s="33"/>
      <c r="O103" s="315"/>
      <c r="P103" s="4" t="s">
        <v>25</v>
      </c>
      <c r="Q103" s="3"/>
    </row>
    <row r="104" spans="1:17" ht="18.75" x14ac:dyDescent="0.3">
      <c r="A104" s="33"/>
      <c r="B104" s="30"/>
      <c r="C104" s="30"/>
      <c r="D104" s="30"/>
      <c r="E104" s="110"/>
      <c r="F104" s="5"/>
      <c r="G104" s="70"/>
      <c r="H104" s="71"/>
      <c r="I104" s="57"/>
      <c r="J104" s="43"/>
      <c r="K104" s="52"/>
      <c r="L104" s="43"/>
      <c r="M104" s="30"/>
      <c r="N104" s="33"/>
      <c r="O104" s="315"/>
      <c r="P104" s="4" t="s">
        <v>25</v>
      </c>
      <c r="Q104" s="3"/>
    </row>
    <row r="105" spans="1:17" s="99" customFormat="1" ht="18.75" x14ac:dyDescent="0.3">
      <c r="A105" s="33"/>
      <c r="B105" s="30"/>
      <c r="C105" s="30"/>
      <c r="D105" s="30"/>
      <c r="E105" s="110"/>
      <c r="F105" s="5"/>
      <c r="G105" s="70"/>
      <c r="H105" s="71"/>
      <c r="I105" s="57"/>
      <c r="J105" s="43"/>
      <c r="K105" s="52"/>
      <c r="L105" s="43"/>
      <c r="M105" s="30"/>
      <c r="N105" s="33"/>
      <c r="O105" s="315"/>
      <c r="P105" s="4" t="s">
        <v>25</v>
      </c>
      <c r="Q105" s="3"/>
    </row>
    <row r="106" spans="1:17" ht="18.75" x14ac:dyDescent="0.3">
      <c r="A106" s="33"/>
      <c r="B106" s="30" t="s">
        <v>233</v>
      </c>
      <c r="C106" s="30">
        <v>2002</v>
      </c>
      <c r="D106" s="30"/>
      <c r="E106" s="57">
        <v>5000</v>
      </c>
      <c r="F106" s="8"/>
      <c r="G106" s="53">
        <v>381200</v>
      </c>
      <c r="H106" s="73" t="s">
        <v>42</v>
      </c>
      <c r="I106" s="53">
        <v>22</v>
      </c>
      <c r="J106" s="43"/>
      <c r="K106" s="52" t="s">
        <v>4</v>
      </c>
      <c r="L106" s="43"/>
      <c r="M106" s="30" t="s">
        <v>71</v>
      </c>
      <c r="N106" s="30"/>
      <c r="O106" s="35" t="s">
        <v>316</v>
      </c>
      <c r="P106" s="4" t="s">
        <v>25</v>
      </c>
      <c r="Q106" s="3"/>
    </row>
    <row r="107" spans="1:17" ht="18.75" x14ac:dyDescent="0.3">
      <c r="A107" s="33"/>
      <c r="B107" s="30"/>
      <c r="C107" s="30">
        <v>2004</v>
      </c>
      <c r="D107" s="30"/>
      <c r="E107" s="57">
        <v>-2000</v>
      </c>
      <c r="F107" s="8"/>
      <c r="G107" s="53" t="s">
        <v>43</v>
      </c>
      <c r="H107" s="30"/>
      <c r="I107" s="43"/>
      <c r="J107" s="43"/>
      <c r="K107" s="52"/>
      <c r="L107" s="43"/>
      <c r="M107" s="30"/>
      <c r="N107" s="30"/>
      <c r="O107" s="35"/>
      <c r="P107" s="4" t="s">
        <v>25</v>
      </c>
      <c r="Q107" s="3"/>
    </row>
    <row r="108" spans="1:17" ht="18.75" x14ac:dyDescent="0.3">
      <c r="A108" s="33"/>
      <c r="B108" s="30"/>
      <c r="C108" s="30">
        <v>2005</v>
      </c>
      <c r="D108" s="30"/>
      <c r="E108" s="57">
        <v>-2500</v>
      </c>
      <c r="F108" s="8"/>
      <c r="G108" s="53">
        <v>421300</v>
      </c>
      <c r="H108" s="30"/>
      <c r="I108" s="43"/>
      <c r="J108" s="43"/>
      <c r="K108" s="52"/>
      <c r="L108" s="43"/>
      <c r="M108" s="30"/>
      <c r="N108" s="30"/>
      <c r="O108" s="35"/>
      <c r="P108" s="4" t="s">
        <v>25</v>
      </c>
      <c r="Q108" s="3"/>
    </row>
    <row r="109" spans="1:17" ht="18.75" x14ac:dyDescent="0.3">
      <c r="A109" s="33"/>
      <c r="B109" s="30"/>
      <c r="C109" s="30"/>
      <c r="D109" s="30"/>
      <c r="E109" s="79">
        <f>SUM(E106:E108)</f>
        <v>500</v>
      </c>
      <c r="F109" s="8"/>
      <c r="G109" s="53"/>
      <c r="H109" s="30"/>
      <c r="I109" s="43"/>
      <c r="J109" s="43"/>
      <c r="K109" s="52"/>
      <c r="L109" s="43"/>
      <c r="M109" s="30"/>
      <c r="N109" s="30"/>
      <c r="O109" s="35"/>
      <c r="P109" s="4" t="s">
        <v>25</v>
      </c>
      <c r="Q109" s="3"/>
    </row>
    <row r="110" spans="1:17" s="99" customFormat="1" ht="18.75" x14ac:dyDescent="0.3">
      <c r="A110" s="33"/>
      <c r="B110" s="30"/>
      <c r="C110" s="30"/>
      <c r="D110" s="30"/>
      <c r="E110" s="110"/>
      <c r="F110" s="8"/>
      <c r="G110" s="53"/>
      <c r="H110" s="30"/>
      <c r="I110" s="43"/>
      <c r="J110" s="43"/>
      <c r="K110" s="52"/>
      <c r="L110" s="43"/>
      <c r="M110" s="30"/>
      <c r="N110" s="30"/>
      <c r="O110" s="35"/>
      <c r="P110" s="4" t="s">
        <v>25</v>
      </c>
      <c r="Q110" s="3"/>
    </row>
    <row r="111" spans="1:17" s="99" customFormat="1" ht="18.75" x14ac:dyDescent="0.3">
      <c r="A111" s="33"/>
      <c r="B111" s="30"/>
      <c r="C111" s="30"/>
      <c r="D111" s="30"/>
      <c r="E111" s="110"/>
      <c r="F111" s="8"/>
      <c r="G111" s="53"/>
      <c r="H111" s="30"/>
      <c r="I111" s="43"/>
      <c r="J111" s="43"/>
      <c r="K111" s="52"/>
      <c r="L111" s="43"/>
      <c r="M111" s="30"/>
      <c r="N111" s="30"/>
      <c r="O111" s="35"/>
      <c r="P111" s="4" t="s">
        <v>25</v>
      </c>
      <c r="Q111" s="3"/>
    </row>
    <row r="112" spans="1:17" ht="18.75" x14ac:dyDescent="0.3">
      <c r="A112" s="33"/>
      <c r="B112" s="30" t="s">
        <v>234</v>
      </c>
      <c r="C112" s="30">
        <v>2002</v>
      </c>
      <c r="D112" s="30"/>
      <c r="E112" s="57">
        <v>5000</v>
      </c>
      <c r="F112" s="8"/>
      <c r="G112" s="53">
        <v>293400</v>
      </c>
      <c r="H112" s="51" t="s">
        <v>42</v>
      </c>
      <c r="I112" s="53">
        <v>0</v>
      </c>
      <c r="J112" s="43"/>
      <c r="K112" s="52" t="s">
        <v>4</v>
      </c>
      <c r="L112" s="43"/>
      <c r="M112" s="30" t="s">
        <v>44</v>
      </c>
      <c r="N112" s="30"/>
      <c r="O112" s="35" t="s">
        <v>316</v>
      </c>
      <c r="P112" s="4" t="s">
        <v>25</v>
      </c>
      <c r="Q112" s="3"/>
    </row>
    <row r="113" spans="1:17" ht="18.75" x14ac:dyDescent="0.3">
      <c r="A113" s="33"/>
      <c r="B113" s="30"/>
      <c r="C113" s="30"/>
      <c r="D113" s="30"/>
      <c r="E113" s="57">
        <v>-2500</v>
      </c>
      <c r="F113" s="8"/>
      <c r="G113" s="53" t="s">
        <v>43</v>
      </c>
      <c r="H113" s="51"/>
      <c r="I113" s="45"/>
      <c r="J113" s="43"/>
      <c r="K113" s="52"/>
      <c r="L113" s="43"/>
      <c r="M113" s="30"/>
      <c r="N113" s="30"/>
      <c r="O113" s="35"/>
      <c r="P113" s="4" t="s">
        <v>25</v>
      </c>
      <c r="Q113" s="3"/>
    </row>
    <row r="114" spans="1:17" ht="18.75" x14ac:dyDescent="0.3">
      <c r="A114" s="33"/>
      <c r="B114" s="30"/>
      <c r="C114" s="30">
        <v>2008</v>
      </c>
      <c r="D114" s="30"/>
      <c r="E114" s="57">
        <v>-2000</v>
      </c>
      <c r="F114" s="8"/>
      <c r="G114" s="53">
        <v>324200</v>
      </c>
      <c r="H114" s="51"/>
      <c r="I114" s="45"/>
      <c r="J114" s="43"/>
      <c r="K114" s="52"/>
      <c r="L114" s="43"/>
      <c r="M114" s="30"/>
      <c r="N114" s="30"/>
      <c r="O114" s="30"/>
      <c r="P114" s="4" t="s">
        <v>25</v>
      </c>
      <c r="Q114" s="3"/>
    </row>
    <row r="115" spans="1:17" ht="18.75" x14ac:dyDescent="0.3">
      <c r="A115" s="33"/>
      <c r="B115" s="30"/>
      <c r="C115" s="30"/>
      <c r="D115" s="30"/>
      <c r="E115" s="79">
        <f>SUM(E112:E114)</f>
        <v>500</v>
      </c>
      <c r="F115" s="8"/>
      <c r="G115" s="53"/>
      <c r="H115" s="51"/>
      <c r="I115" s="45"/>
      <c r="J115" s="43"/>
      <c r="K115" s="52"/>
      <c r="L115" s="43"/>
      <c r="M115" s="30"/>
      <c r="N115" s="30"/>
      <c r="O115" s="30"/>
      <c r="P115" s="4" t="s">
        <v>25</v>
      </c>
      <c r="Q115" s="3"/>
    </row>
    <row r="116" spans="1:17" ht="18.75" x14ac:dyDescent="0.3">
      <c r="A116" s="33"/>
      <c r="B116" s="30"/>
      <c r="C116" s="30"/>
      <c r="D116" s="30"/>
      <c r="E116" s="8"/>
      <c r="F116" s="8"/>
      <c r="G116" s="8"/>
      <c r="H116" s="8"/>
      <c r="I116" s="8"/>
      <c r="J116" s="8"/>
      <c r="K116" s="8"/>
      <c r="L116" s="8"/>
      <c r="M116" s="40"/>
      <c r="N116" s="40"/>
      <c r="O116" s="30"/>
      <c r="P116" s="4" t="s">
        <v>25</v>
      </c>
      <c r="Q116" s="3"/>
    </row>
    <row r="117" spans="1:17" ht="18.75" x14ac:dyDescent="0.3">
      <c r="A117" s="30" t="s">
        <v>60</v>
      </c>
      <c r="B117" s="30"/>
      <c r="C117" s="30"/>
      <c r="D117" s="30"/>
      <c r="E117" s="8"/>
      <c r="F117" s="8"/>
      <c r="G117" s="8"/>
      <c r="H117" s="8"/>
      <c r="I117" s="8"/>
      <c r="J117" s="8"/>
      <c r="K117" s="8"/>
      <c r="L117" s="8"/>
      <c r="M117" s="40"/>
      <c r="N117" s="40"/>
      <c r="O117" s="30"/>
      <c r="P117" s="4" t="s">
        <v>25</v>
      </c>
      <c r="Q117" s="3"/>
    </row>
    <row r="118" spans="1:17" ht="18.75" x14ac:dyDescent="0.3">
      <c r="A118" s="30" t="s">
        <v>242</v>
      </c>
      <c r="B118" s="30"/>
      <c r="C118" s="30"/>
      <c r="D118" s="30"/>
      <c r="E118" s="8"/>
      <c r="F118" s="8"/>
      <c r="G118" s="8"/>
      <c r="H118" s="8"/>
      <c r="I118" s="8"/>
      <c r="J118" s="8"/>
      <c r="K118" s="8"/>
      <c r="L118" s="8"/>
      <c r="M118" s="40"/>
      <c r="N118" s="33"/>
      <c r="O118" s="30"/>
      <c r="P118" s="4" t="s">
        <v>25</v>
      </c>
      <c r="Q118" s="3"/>
    </row>
    <row r="119" spans="1:17" ht="18" x14ac:dyDescent="0.25">
      <c r="A119" s="30" t="s">
        <v>61</v>
      </c>
      <c r="B119" s="33"/>
      <c r="C119" s="33"/>
      <c r="D119" s="33"/>
      <c r="E119" s="33"/>
      <c r="F119" s="33"/>
      <c r="G119" s="33"/>
      <c r="H119" s="33"/>
      <c r="I119" s="33"/>
      <c r="J119" s="33"/>
      <c r="K119" s="33"/>
      <c r="L119" s="33"/>
      <c r="M119" s="33"/>
      <c r="N119" s="33"/>
      <c r="O119" s="33"/>
      <c r="P119" s="4" t="s">
        <v>25</v>
      </c>
      <c r="Q119" s="3"/>
    </row>
    <row r="120" spans="1:17" ht="18" x14ac:dyDescent="0.25">
      <c r="A120" s="30" t="s">
        <v>62</v>
      </c>
      <c r="B120" s="33"/>
      <c r="C120" s="33"/>
      <c r="D120" s="33"/>
      <c r="E120" s="33"/>
      <c r="F120" s="33"/>
      <c r="G120" s="33"/>
      <c r="H120" s="33"/>
      <c r="I120" s="33"/>
      <c r="J120" s="33"/>
      <c r="K120" s="33"/>
      <c r="L120" s="33"/>
      <c r="M120" s="33"/>
      <c r="N120" s="33"/>
      <c r="O120" s="33"/>
      <c r="P120" s="4" t="s">
        <v>25</v>
      </c>
      <c r="Q120" s="3"/>
    </row>
    <row r="121" spans="1:17" ht="18" x14ac:dyDescent="0.25">
      <c r="A121" s="30" t="s">
        <v>232</v>
      </c>
      <c r="B121" s="33"/>
      <c r="C121" s="33"/>
      <c r="D121" s="33"/>
      <c r="E121" s="33"/>
      <c r="F121" s="33"/>
      <c r="G121" s="33"/>
      <c r="H121" s="33"/>
      <c r="I121" s="33"/>
      <c r="J121" s="33"/>
      <c r="K121" s="33"/>
      <c r="L121" s="33"/>
      <c r="M121" s="33"/>
      <c r="N121" s="33"/>
      <c r="O121" s="33"/>
      <c r="P121" s="4" t="s">
        <v>6</v>
      </c>
      <c r="Q121" s="3"/>
    </row>
    <row r="122" spans="1:17" ht="18" x14ac:dyDescent="0.25">
      <c r="B122" s="33"/>
      <c r="C122" s="33"/>
      <c r="D122" s="30"/>
      <c r="E122" s="33"/>
      <c r="F122" s="33"/>
      <c r="G122" s="33"/>
      <c r="H122" s="33"/>
      <c r="I122" s="33"/>
      <c r="J122" s="33"/>
      <c r="K122" s="33"/>
      <c r="L122" s="33"/>
      <c r="M122" s="33"/>
      <c r="N122" s="33"/>
      <c r="O122" s="33"/>
      <c r="P122" s="4"/>
      <c r="Q122" s="3"/>
    </row>
    <row r="123" spans="1:17" x14ac:dyDescent="0.2">
      <c r="A123" s="33"/>
      <c r="B123" s="33"/>
      <c r="C123" s="33"/>
      <c r="D123" s="33"/>
      <c r="E123" s="33"/>
      <c r="F123" s="33"/>
      <c r="G123" s="33"/>
      <c r="H123" s="33"/>
      <c r="I123" s="33"/>
      <c r="J123" s="33"/>
      <c r="K123" s="33"/>
      <c r="L123" s="33"/>
      <c r="M123" s="33"/>
      <c r="N123" s="33"/>
      <c r="O123" s="33"/>
    </row>
    <row r="124" spans="1:17" x14ac:dyDescent="0.2">
      <c r="A124" s="33"/>
      <c r="B124" s="33"/>
      <c r="C124" s="33"/>
      <c r="D124" s="33"/>
      <c r="E124" s="33"/>
      <c r="F124" s="33"/>
      <c r="G124" s="33"/>
      <c r="H124" s="33"/>
      <c r="I124" s="33"/>
      <c r="J124" s="33"/>
      <c r="K124" s="33"/>
      <c r="L124" s="33"/>
      <c r="M124" s="33"/>
      <c r="N124" s="33"/>
      <c r="O124" s="33"/>
    </row>
  </sheetData>
  <mergeCells count="1">
    <mergeCell ref="B7:O7"/>
  </mergeCells>
  <phoneticPr fontId="14" type="noConversion"/>
  <printOptions horizontalCentered="1"/>
  <pageMargins left="0.25" right="0.25" top="0.75" bottom="0.75" header="0.3" footer="0.3"/>
  <pageSetup scale="40" fitToHeight="2" orientation="landscape" r:id="rId1"/>
  <headerFooter alignWithMargins="0">
    <oddFooter>&amp;C&amp;"Times New Roman,Regular"&amp;14Exhibit N - Status of Construction</oddFooter>
  </headerFooter>
  <rowBreaks count="1" manualBreakCount="1">
    <brk id="57"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view="pageBreakPreview" zoomScale="60" zoomScaleNormal="75" workbookViewId="0"/>
  </sheetViews>
  <sheetFormatPr defaultRowHeight="15" x14ac:dyDescent="0.2"/>
  <cols>
    <col min="3" max="3" width="28.5546875" customWidth="1"/>
    <col min="4" max="4" width="21.88671875" customWidth="1"/>
    <col min="5" max="5" width="1" customWidth="1"/>
    <col min="6" max="6" width="1.33203125" customWidth="1"/>
    <col min="7" max="7" width="2.77734375" customWidth="1"/>
    <col min="8" max="8" width="6.109375" customWidth="1"/>
    <col min="9" max="9" width="4" customWidth="1"/>
    <col min="10" max="10" width="6.109375" customWidth="1"/>
    <col min="11" max="11" width="4.109375" customWidth="1"/>
    <col min="12" max="12" width="6.77734375" customWidth="1"/>
    <col min="13" max="13" width="4.109375" customWidth="1"/>
    <col min="14" max="14" width="6.5546875" customWidth="1"/>
    <col min="15" max="15" width="4.109375" customWidth="1"/>
    <col min="16" max="16" width="6.77734375" customWidth="1"/>
    <col min="17" max="17" width="4.109375" customWidth="1"/>
    <col min="18" max="18" width="6" customWidth="1"/>
    <col min="19" max="19" width="3.5546875" style="80" customWidth="1"/>
    <col min="20" max="20" width="6" style="80" customWidth="1"/>
    <col min="21" max="21" width="4.88671875" style="99" customWidth="1"/>
    <col min="22" max="22" width="7.33203125" customWidth="1"/>
    <col min="23" max="23" width="2" customWidth="1"/>
  </cols>
  <sheetData>
    <row r="1" spans="1:24" ht="20.25" x14ac:dyDescent="0.3">
      <c r="A1" s="94" t="s">
        <v>102</v>
      </c>
      <c r="B1" s="8"/>
      <c r="C1" s="8"/>
      <c r="D1" s="8"/>
      <c r="E1" s="8"/>
      <c r="F1" s="8"/>
      <c r="G1" s="8"/>
      <c r="H1" s="8"/>
      <c r="I1" s="8"/>
      <c r="L1" s="8"/>
      <c r="M1" s="8"/>
      <c r="N1" s="8"/>
      <c r="O1" s="8"/>
      <c r="P1" s="8"/>
      <c r="Q1" s="8"/>
      <c r="R1" s="8"/>
      <c r="S1" s="8"/>
      <c r="T1" s="8"/>
      <c r="U1" s="8"/>
      <c r="V1" s="8"/>
      <c r="W1" s="9" t="s">
        <v>25</v>
      </c>
      <c r="X1" s="558"/>
    </row>
    <row r="2" spans="1:24" ht="18.75" x14ac:dyDescent="0.3">
      <c r="A2" s="556" t="s">
        <v>51</v>
      </c>
      <c r="B2" s="557"/>
      <c r="C2" s="557"/>
      <c r="D2" s="557"/>
      <c r="E2" s="557"/>
      <c r="F2" s="557"/>
      <c r="G2" s="557"/>
      <c r="H2" s="557"/>
      <c r="I2" s="557"/>
      <c r="J2" s="557"/>
      <c r="K2" s="557"/>
      <c r="L2" s="557"/>
      <c r="M2" s="557"/>
      <c r="N2" s="557"/>
      <c r="O2" s="557"/>
      <c r="P2" s="557"/>
      <c r="Q2" s="557"/>
      <c r="R2" s="557"/>
      <c r="S2" s="557"/>
      <c r="T2" s="557"/>
      <c r="U2" s="557"/>
      <c r="V2" s="557"/>
      <c r="W2" s="9" t="s">
        <v>25</v>
      </c>
      <c r="X2" s="558"/>
    </row>
    <row r="3" spans="1:24" s="99" customFormat="1" ht="18.75" x14ac:dyDescent="0.3">
      <c r="A3" s="122"/>
      <c r="B3" s="123"/>
      <c r="C3" s="123"/>
      <c r="D3" s="123"/>
      <c r="E3" s="123"/>
      <c r="F3" s="123"/>
      <c r="G3" s="123"/>
      <c r="H3" s="123"/>
      <c r="I3" s="123"/>
      <c r="J3" s="123"/>
      <c r="K3" s="123"/>
      <c r="L3" s="123"/>
      <c r="M3" s="123"/>
      <c r="N3" s="123"/>
      <c r="O3" s="123"/>
      <c r="P3" s="123"/>
      <c r="Q3" s="123"/>
      <c r="R3" s="123"/>
      <c r="S3" s="123"/>
      <c r="T3" s="123"/>
      <c r="U3" s="123"/>
      <c r="V3" s="123"/>
      <c r="W3" s="9" t="s">
        <v>25</v>
      </c>
      <c r="X3" s="558"/>
    </row>
    <row r="4" spans="1:24" s="99" customFormat="1" ht="18.75" x14ac:dyDescent="0.3">
      <c r="A4" s="122"/>
      <c r="B4" s="123"/>
      <c r="C4" s="123"/>
      <c r="D4" s="123"/>
      <c r="E4" s="123"/>
      <c r="F4" s="123"/>
      <c r="G4" s="123"/>
      <c r="H4" s="123"/>
      <c r="I4" s="123"/>
      <c r="J4" s="123"/>
      <c r="K4" s="123"/>
      <c r="L4" s="123"/>
      <c r="M4" s="123"/>
      <c r="N4" s="123"/>
      <c r="O4" s="123"/>
      <c r="P4" s="123"/>
      <c r="Q4" s="123"/>
      <c r="R4" s="123"/>
      <c r="S4" s="123"/>
      <c r="T4" s="123"/>
      <c r="U4" s="123"/>
      <c r="V4" s="123"/>
      <c r="W4" s="9" t="s">
        <v>25</v>
      </c>
      <c r="X4" s="558"/>
    </row>
    <row r="5" spans="1:24" ht="18.75" x14ac:dyDescent="0.3">
      <c r="A5" s="8"/>
      <c r="B5" s="8"/>
      <c r="C5" s="8"/>
      <c r="D5" s="8"/>
      <c r="E5" s="8"/>
      <c r="F5" s="8"/>
      <c r="G5" s="8"/>
      <c r="H5" s="8"/>
      <c r="I5" s="8"/>
      <c r="J5" s="8"/>
      <c r="K5" s="8"/>
      <c r="L5" s="8"/>
      <c r="M5" s="8"/>
      <c r="N5" s="8"/>
      <c r="O5" s="8"/>
      <c r="P5" s="8"/>
      <c r="Q5" s="8"/>
      <c r="R5" s="8"/>
      <c r="S5" s="8"/>
      <c r="T5" s="8"/>
      <c r="U5" s="8"/>
      <c r="V5" s="8"/>
      <c r="W5" s="9" t="s">
        <v>25</v>
      </c>
      <c r="X5" s="558"/>
    </row>
    <row r="6" spans="1:24" ht="18.75" x14ac:dyDescent="0.3">
      <c r="A6" s="8"/>
      <c r="B6" s="10"/>
      <c r="C6" s="10"/>
      <c r="D6" s="10"/>
      <c r="E6" s="10"/>
      <c r="F6" s="10"/>
      <c r="G6" s="10"/>
      <c r="H6" s="10">
        <v>2013</v>
      </c>
      <c r="I6" s="10"/>
      <c r="J6" s="11">
        <v>2014</v>
      </c>
      <c r="K6" s="11"/>
      <c r="L6" s="10">
        <v>2015</v>
      </c>
      <c r="M6" s="11"/>
      <c r="N6" s="11">
        <v>2016</v>
      </c>
      <c r="O6" s="11"/>
      <c r="P6" s="12">
        <v>2017</v>
      </c>
      <c r="Q6" s="11"/>
      <c r="R6" s="11">
        <v>2018</v>
      </c>
      <c r="S6" s="11"/>
      <c r="T6" s="11">
        <v>2019</v>
      </c>
      <c r="U6" s="11"/>
      <c r="V6" s="11" t="s">
        <v>23</v>
      </c>
      <c r="W6" s="9" t="s">
        <v>25</v>
      </c>
      <c r="X6" s="558"/>
    </row>
    <row r="7" spans="1:24" ht="18.75" x14ac:dyDescent="0.3">
      <c r="A7" s="8"/>
      <c r="B7" s="10"/>
      <c r="C7" s="10"/>
      <c r="D7" s="10"/>
      <c r="E7" s="10"/>
      <c r="F7" s="10"/>
      <c r="G7" s="10"/>
      <c r="H7" s="10"/>
      <c r="I7" s="10"/>
      <c r="J7" s="11"/>
      <c r="K7" s="11"/>
      <c r="L7" s="10"/>
      <c r="M7" s="11"/>
      <c r="N7" s="11"/>
      <c r="O7" s="11"/>
      <c r="P7" s="12"/>
      <c r="Q7" s="11"/>
      <c r="R7" s="11"/>
      <c r="S7" s="11"/>
      <c r="T7" s="11"/>
      <c r="U7" s="11"/>
      <c r="V7" s="11"/>
      <c r="W7" s="9" t="s">
        <v>25</v>
      </c>
      <c r="X7" s="558"/>
    </row>
    <row r="8" spans="1:24" ht="18.75" x14ac:dyDescent="0.3">
      <c r="A8" s="10" t="s">
        <v>46</v>
      </c>
      <c r="B8" s="8"/>
      <c r="C8" s="8"/>
      <c r="D8" s="8"/>
      <c r="E8" s="8"/>
      <c r="F8" s="8"/>
      <c r="G8" s="8"/>
      <c r="H8" s="8"/>
      <c r="I8" s="8"/>
      <c r="J8" s="8"/>
      <c r="K8" s="8"/>
      <c r="L8" s="5"/>
      <c r="M8" s="5"/>
      <c r="N8" s="5"/>
      <c r="O8" s="8"/>
      <c r="P8" s="8"/>
      <c r="Q8" s="8"/>
      <c r="R8" s="8"/>
      <c r="S8" s="8"/>
      <c r="T8" s="8"/>
      <c r="U8" s="8"/>
      <c r="V8" s="8"/>
      <c r="W8" s="9" t="s">
        <v>25</v>
      </c>
      <c r="X8" s="558"/>
    </row>
    <row r="9" spans="1:24" ht="18.75" x14ac:dyDescent="0.3">
      <c r="A9" s="8"/>
      <c r="B9" s="8"/>
      <c r="C9" s="8"/>
      <c r="D9" s="8"/>
      <c r="E9" s="8"/>
      <c r="F9" s="8"/>
      <c r="G9" s="8"/>
      <c r="H9" s="8"/>
      <c r="I9" s="8"/>
      <c r="J9" s="8"/>
      <c r="K9" s="8"/>
      <c r="L9" s="5"/>
      <c r="M9" s="5"/>
      <c r="N9" s="5"/>
      <c r="O9" s="8"/>
      <c r="P9" s="8"/>
      <c r="Q9" s="8"/>
      <c r="R9" s="8"/>
      <c r="S9" s="8"/>
      <c r="T9" s="8"/>
      <c r="U9" s="8"/>
      <c r="V9" s="8"/>
      <c r="W9" s="9" t="s">
        <v>25</v>
      </c>
      <c r="X9" s="558"/>
    </row>
    <row r="10" spans="1:24" ht="18.75" x14ac:dyDescent="0.3">
      <c r="A10" s="8" t="s">
        <v>48</v>
      </c>
      <c r="B10" s="8"/>
      <c r="C10" s="8"/>
      <c r="D10" s="8"/>
      <c r="E10" s="8"/>
      <c r="F10" s="8"/>
      <c r="G10" s="8"/>
      <c r="I10" s="8"/>
      <c r="J10" s="5">
        <v>1280</v>
      </c>
      <c r="K10" s="8"/>
      <c r="L10" s="5"/>
      <c r="M10" s="5"/>
      <c r="N10" s="5"/>
      <c r="O10" s="8"/>
      <c r="P10" s="8"/>
      <c r="Q10" s="8"/>
      <c r="R10" s="8"/>
      <c r="S10" s="8"/>
      <c r="T10" s="8"/>
      <c r="U10" s="8"/>
      <c r="V10" s="8"/>
      <c r="W10" s="9" t="s">
        <v>25</v>
      </c>
      <c r="X10" s="558"/>
    </row>
    <row r="11" spans="1:24" ht="18.75" x14ac:dyDescent="0.3">
      <c r="A11" s="8" t="s">
        <v>47</v>
      </c>
      <c r="B11" s="8"/>
      <c r="C11" s="8"/>
      <c r="D11" s="5"/>
      <c r="E11" s="5"/>
      <c r="F11" s="8"/>
      <c r="G11" s="8"/>
      <c r="I11" s="8"/>
      <c r="J11" s="5">
        <v>1216</v>
      </c>
      <c r="K11" s="8"/>
      <c r="L11" s="5"/>
      <c r="M11" s="5"/>
      <c r="N11" s="5"/>
      <c r="O11" s="8"/>
      <c r="P11" s="8"/>
      <c r="Q11" s="8"/>
      <c r="R11" s="8"/>
      <c r="S11" s="8"/>
      <c r="T11" s="8"/>
      <c r="U11" s="8"/>
      <c r="V11" s="8"/>
      <c r="W11" s="9" t="s">
        <v>25</v>
      </c>
      <c r="X11" s="558"/>
    </row>
    <row r="12" spans="1:24" ht="18.75" x14ac:dyDescent="0.3">
      <c r="A12" s="8" t="s">
        <v>120</v>
      </c>
      <c r="B12" s="8"/>
      <c r="C12" s="8"/>
      <c r="D12" s="8"/>
      <c r="E12" s="5"/>
      <c r="F12" s="8"/>
      <c r="G12" s="8"/>
      <c r="H12" s="5"/>
      <c r="I12" s="8"/>
      <c r="J12" s="5">
        <v>2100</v>
      </c>
      <c r="K12" s="8"/>
      <c r="L12" s="5"/>
      <c r="M12" s="5"/>
      <c r="N12" s="5"/>
      <c r="O12" s="8"/>
      <c r="P12" s="8"/>
      <c r="Q12" s="8"/>
      <c r="R12" s="8"/>
      <c r="S12" s="8"/>
      <c r="T12" s="8"/>
      <c r="U12" s="8"/>
      <c r="V12" s="8"/>
      <c r="W12" s="9" t="s">
        <v>25</v>
      </c>
      <c r="X12" s="558"/>
    </row>
    <row r="13" spans="1:24" s="99" customFormat="1" ht="18.75" x14ac:dyDescent="0.3">
      <c r="A13" s="8"/>
      <c r="B13" s="8"/>
      <c r="C13" s="8"/>
      <c r="D13" s="8"/>
      <c r="E13" s="5"/>
      <c r="F13" s="8"/>
      <c r="G13" s="8"/>
      <c r="H13" s="5"/>
      <c r="I13" s="8"/>
      <c r="J13" s="5"/>
      <c r="K13" s="8"/>
      <c r="L13" s="5"/>
      <c r="M13" s="5"/>
      <c r="N13" s="5"/>
      <c r="O13" s="8"/>
      <c r="P13" s="8"/>
      <c r="Q13" s="8"/>
      <c r="R13" s="8"/>
      <c r="S13" s="8"/>
      <c r="T13" s="8"/>
      <c r="U13" s="8"/>
      <c r="V13" s="8"/>
      <c r="W13" s="9"/>
      <c r="X13" s="559" t="s">
        <v>25</v>
      </c>
    </row>
    <row r="14" spans="1:24" ht="18.75" x14ac:dyDescent="0.3">
      <c r="A14" s="8"/>
      <c r="B14" s="8"/>
      <c r="C14" s="8"/>
      <c r="D14" s="5"/>
      <c r="E14" s="5"/>
      <c r="F14" s="8"/>
      <c r="G14" s="8"/>
      <c r="H14" s="5"/>
      <c r="I14" s="8"/>
      <c r="J14" s="5"/>
      <c r="K14" s="8"/>
      <c r="L14" s="5"/>
      <c r="M14" s="5"/>
      <c r="N14" s="5"/>
      <c r="O14" s="8"/>
      <c r="P14" s="8"/>
      <c r="Q14" s="8"/>
      <c r="R14" s="8"/>
      <c r="S14" s="8"/>
      <c r="T14" s="8"/>
      <c r="U14" s="8"/>
      <c r="V14" s="8"/>
      <c r="W14" s="9" t="s">
        <v>25</v>
      </c>
      <c r="X14" s="558"/>
    </row>
    <row r="15" spans="1:24" ht="18.75" x14ac:dyDescent="0.3">
      <c r="A15" s="8" t="s">
        <v>248</v>
      </c>
      <c r="B15" s="8"/>
      <c r="C15" s="8"/>
      <c r="D15" s="8"/>
      <c r="E15" s="5"/>
      <c r="F15" s="8"/>
      <c r="G15" s="8"/>
      <c r="H15" s="5"/>
      <c r="I15" s="8"/>
      <c r="J15" s="5"/>
      <c r="K15" s="8"/>
      <c r="L15" s="5"/>
      <c r="M15" s="5"/>
      <c r="N15" s="5"/>
      <c r="O15" s="8"/>
      <c r="Q15" s="8"/>
      <c r="R15" s="5"/>
      <c r="S15" s="8"/>
      <c r="T15" s="5"/>
      <c r="U15" s="84"/>
      <c r="V15" s="8"/>
      <c r="W15" s="9" t="s">
        <v>25</v>
      </c>
      <c r="X15" s="558"/>
    </row>
    <row r="16" spans="1:24" s="99" customFormat="1" ht="18.75" x14ac:dyDescent="0.3">
      <c r="A16" s="8" t="s">
        <v>247</v>
      </c>
      <c r="B16" s="8"/>
      <c r="C16" s="8"/>
      <c r="D16" s="8"/>
      <c r="E16" s="5"/>
      <c r="F16" s="8"/>
      <c r="G16" s="8"/>
      <c r="H16" s="5"/>
      <c r="I16" s="8"/>
      <c r="J16" s="5"/>
      <c r="K16" s="8"/>
      <c r="L16" s="5"/>
      <c r="M16" s="5"/>
      <c r="N16" s="5"/>
      <c r="O16" s="8"/>
      <c r="Q16" s="8"/>
      <c r="R16" s="5"/>
      <c r="S16" s="8"/>
      <c r="T16" s="5"/>
      <c r="U16" s="84"/>
      <c r="V16" s="8"/>
      <c r="W16" s="9" t="s">
        <v>25</v>
      </c>
      <c r="X16" s="558"/>
    </row>
    <row r="17" spans="1:24" ht="18.75" x14ac:dyDescent="0.3">
      <c r="A17" s="8" t="s">
        <v>246</v>
      </c>
      <c r="B17" s="8"/>
      <c r="C17" s="8"/>
      <c r="D17" s="8"/>
      <c r="E17" s="8"/>
      <c r="F17" s="8"/>
      <c r="G17" s="8"/>
      <c r="H17" s="5"/>
      <c r="I17" s="8"/>
      <c r="J17" s="5"/>
      <c r="K17" s="8"/>
      <c r="L17" s="5"/>
      <c r="M17" s="5"/>
      <c r="N17" s="5"/>
      <c r="O17" s="8"/>
      <c r="Q17" s="8"/>
      <c r="R17" s="5"/>
      <c r="S17" s="5"/>
      <c r="T17" s="5"/>
      <c r="U17" s="5"/>
      <c r="V17" s="8"/>
      <c r="W17" s="9" t="s">
        <v>25</v>
      </c>
      <c r="X17" s="558"/>
    </row>
    <row r="18" spans="1:24" s="99" customFormat="1" ht="18.75" x14ac:dyDescent="0.3">
      <c r="A18" s="8"/>
      <c r="B18" s="8"/>
      <c r="C18" s="8"/>
      <c r="D18" s="8"/>
      <c r="E18" s="8"/>
      <c r="F18" s="8"/>
      <c r="G18" s="8"/>
      <c r="H18" s="5"/>
      <c r="I18" s="8"/>
      <c r="J18" s="5"/>
      <c r="K18" s="8"/>
      <c r="L18" s="5"/>
      <c r="M18" s="5"/>
      <c r="N18" s="5"/>
      <c r="O18" s="8"/>
      <c r="Q18" s="8"/>
      <c r="R18" s="5"/>
      <c r="S18" s="5"/>
      <c r="T18" s="5"/>
      <c r="U18" s="5"/>
      <c r="V18" s="8"/>
      <c r="W18" s="9" t="s">
        <v>25</v>
      </c>
      <c r="X18" s="558"/>
    </row>
    <row r="19" spans="1:24" s="99" customFormat="1" ht="18.75" x14ac:dyDescent="0.3">
      <c r="A19" s="8"/>
      <c r="B19" s="8"/>
      <c r="C19" s="8"/>
      <c r="D19" s="8"/>
      <c r="E19" s="8"/>
      <c r="F19" s="8"/>
      <c r="G19" s="8"/>
      <c r="H19" s="5"/>
      <c r="I19" s="8"/>
      <c r="J19" s="5"/>
      <c r="K19" s="8"/>
      <c r="L19" s="5"/>
      <c r="M19" s="5"/>
      <c r="N19" s="5"/>
      <c r="O19" s="8"/>
      <c r="Q19" s="8"/>
      <c r="R19" s="5"/>
      <c r="S19" s="5"/>
      <c r="T19" s="5"/>
      <c r="U19" s="5"/>
      <c r="V19" s="8"/>
      <c r="W19" s="9" t="s">
        <v>25</v>
      </c>
      <c r="X19" s="558"/>
    </row>
    <row r="20" spans="1:24" ht="18.75" x14ac:dyDescent="0.3">
      <c r="A20" s="8" t="s">
        <v>250</v>
      </c>
      <c r="B20" s="8"/>
      <c r="C20" s="8"/>
      <c r="D20" s="8"/>
      <c r="E20" s="5"/>
      <c r="F20" s="8"/>
      <c r="G20" s="8"/>
      <c r="H20" s="5"/>
      <c r="I20" s="8"/>
      <c r="J20" s="5"/>
      <c r="K20" s="8"/>
      <c r="L20" s="5"/>
      <c r="M20" s="5"/>
      <c r="N20" s="5"/>
      <c r="O20" s="8"/>
      <c r="P20" s="8"/>
      <c r="Q20" s="8"/>
      <c r="S20" s="5"/>
      <c r="T20" s="5"/>
      <c r="U20" s="5"/>
      <c r="V20" s="8"/>
      <c r="W20" s="9" t="s">
        <v>25</v>
      </c>
      <c r="X20" s="558"/>
    </row>
    <row r="21" spans="1:24" ht="18.75" x14ac:dyDescent="0.3">
      <c r="A21" s="8" t="s">
        <v>244</v>
      </c>
      <c r="B21" s="8"/>
      <c r="C21" s="8"/>
      <c r="D21" s="8"/>
      <c r="E21" s="5"/>
      <c r="F21" s="8"/>
      <c r="G21" s="8"/>
      <c r="H21" s="5"/>
      <c r="I21" s="8"/>
      <c r="J21" s="5"/>
      <c r="K21" s="8"/>
      <c r="L21" s="5"/>
      <c r="M21" s="5"/>
      <c r="N21" s="5"/>
      <c r="O21" s="8"/>
      <c r="P21" s="8"/>
      <c r="Q21" s="8"/>
      <c r="S21" s="5"/>
      <c r="T21" s="5"/>
      <c r="U21" s="5"/>
      <c r="V21" s="8"/>
      <c r="W21" s="9" t="s">
        <v>25</v>
      </c>
      <c r="X21" s="558"/>
    </row>
    <row r="22" spans="1:24" ht="18.75" x14ac:dyDescent="0.3">
      <c r="A22" s="8" t="s">
        <v>18</v>
      </c>
      <c r="B22" s="8"/>
      <c r="C22" s="8"/>
      <c r="D22" s="8"/>
      <c r="E22" s="5"/>
      <c r="F22" s="8"/>
      <c r="G22" s="8"/>
      <c r="H22" s="5"/>
      <c r="I22" s="8"/>
      <c r="J22" s="5"/>
      <c r="K22" s="8"/>
      <c r="L22" s="5"/>
      <c r="M22" s="5"/>
      <c r="N22" s="5"/>
      <c r="O22" s="8"/>
      <c r="P22" s="5"/>
      <c r="Q22" s="8"/>
      <c r="S22" s="5"/>
      <c r="T22" s="5"/>
      <c r="U22" s="5"/>
      <c r="V22" s="8"/>
      <c r="W22" s="9" t="s">
        <v>25</v>
      </c>
      <c r="X22" s="558"/>
    </row>
    <row r="23" spans="1:24" s="99" customFormat="1" ht="18.75" x14ac:dyDescent="0.3">
      <c r="A23" s="8" t="s">
        <v>249</v>
      </c>
      <c r="B23" s="8"/>
      <c r="C23" s="8"/>
      <c r="D23" s="8"/>
      <c r="E23" s="5"/>
      <c r="F23" s="8"/>
      <c r="G23" s="8"/>
      <c r="H23" s="5"/>
      <c r="I23" s="8"/>
      <c r="J23" s="5"/>
      <c r="K23" s="8"/>
      <c r="L23" s="5"/>
      <c r="M23" s="5"/>
      <c r="N23" s="5"/>
      <c r="O23" s="8"/>
      <c r="P23" s="5"/>
      <c r="Q23" s="8"/>
      <c r="S23" s="5"/>
      <c r="T23" s="5"/>
      <c r="U23" s="5"/>
      <c r="V23" s="8"/>
      <c r="W23" s="9" t="s">
        <v>25</v>
      </c>
      <c r="X23" s="560"/>
    </row>
    <row r="24" spans="1:24" ht="18.75" x14ac:dyDescent="0.3">
      <c r="A24" s="8" t="s">
        <v>245</v>
      </c>
      <c r="B24" s="8"/>
      <c r="C24" s="8"/>
      <c r="D24" s="8"/>
      <c r="E24" s="5"/>
      <c r="F24" s="8"/>
      <c r="G24" s="8"/>
      <c r="H24" s="5"/>
      <c r="I24" s="8"/>
      <c r="J24" s="5"/>
      <c r="K24" s="8"/>
      <c r="L24" s="5"/>
      <c r="M24" s="5"/>
      <c r="N24" s="5"/>
      <c r="O24" s="8"/>
      <c r="P24" s="5"/>
      <c r="Q24" s="8"/>
      <c r="S24" s="5"/>
      <c r="T24" s="5"/>
      <c r="U24" s="5"/>
      <c r="V24" s="8"/>
      <c r="W24" s="9" t="s">
        <v>25</v>
      </c>
      <c r="X24" s="558"/>
    </row>
    <row r="25" spans="1:24" ht="18.75" x14ac:dyDescent="0.3">
      <c r="A25" s="8"/>
      <c r="B25" s="8"/>
      <c r="C25" s="8"/>
      <c r="D25" s="8"/>
      <c r="E25" s="5"/>
      <c r="F25" s="8"/>
      <c r="G25" s="8"/>
      <c r="H25" s="5"/>
      <c r="I25" s="8"/>
      <c r="J25" s="5"/>
      <c r="K25" s="8"/>
      <c r="L25" s="5"/>
      <c r="M25" s="5"/>
      <c r="N25" s="5"/>
      <c r="O25" s="8"/>
      <c r="P25" s="5"/>
      <c r="Q25" s="8"/>
      <c r="R25" s="8"/>
      <c r="S25" s="8"/>
      <c r="T25" s="8"/>
      <c r="U25" s="8"/>
      <c r="V25" s="8"/>
      <c r="W25" s="9" t="s">
        <v>25</v>
      </c>
      <c r="X25" s="558"/>
    </row>
    <row r="26" spans="1:24" ht="18.75" x14ac:dyDescent="0.3">
      <c r="A26" s="8"/>
      <c r="B26" s="8"/>
      <c r="C26" s="8"/>
      <c r="D26" s="13"/>
      <c r="E26" s="8"/>
      <c r="F26" s="8"/>
      <c r="G26" s="8"/>
      <c r="H26" s="14"/>
      <c r="I26" s="8"/>
      <c r="J26" s="14"/>
      <c r="K26" s="8"/>
      <c r="L26" s="7"/>
      <c r="M26" s="5"/>
      <c r="N26" s="7"/>
      <c r="O26" s="8"/>
      <c r="P26" s="19"/>
      <c r="Q26" s="8"/>
      <c r="R26" s="7"/>
      <c r="S26" s="6"/>
      <c r="T26" s="6"/>
      <c r="U26" s="6"/>
      <c r="V26" s="14"/>
      <c r="W26" s="9" t="s">
        <v>25</v>
      </c>
      <c r="X26" s="558"/>
    </row>
    <row r="27" spans="1:24" ht="18.75" x14ac:dyDescent="0.3">
      <c r="A27" s="8" t="s">
        <v>49</v>
      </c>
      <c r="B27" s="5"/>
      <c r="C27" s="5"/>
      <c r="D27" s="5"/>
      <c r="E27" s="5"/>
      <c r="F27" s="5"/>
      <c r="G27" s="5"/>
      <c r="H27" s="5">
        <f>SUM(H9:H25)</f>
        <v>0</v>
      </c>
      <c r="I27" s="5"/>
      <c r="J27" s="5">
        <f>SUM(J9:J26)</f>
        <v>4596</v>
      </c>
      <c r="K27" s="5"/>
      <c r="L27" s="5">
        <f>SUM(L9:L26)</f>
        <v>0</v>
      </c>
      <c r="M27" s="5"/>
      <c r="N27" s="5">
        <f>SUM((N9:N26))</f>
        <v>0</v>
      </c>
      <c r="O27" s="5"/>
      <c r="P27" s="5">
        <f>SUM(P9:P26)</f>
        <v>0</v>
      </c>
      <c r="Q27" s="5"/>
      <c r="R27" s="5">
        <f>SUM((R9:R26))</f>
        <v>0</v>
      </c>
      <c r="S27" s="5"/>
      <c r="T27" s="81">
        <f>SUM(T15:T24)</f>
        <v>0</v>
      </c>
      <c r="U27" s="6"/>
      <c r="V27" s="5">
        <f>SUM(H27:U27)</f>
        <v>4596</v>
      </c>
      <c r="W27" s="9" t="s">
        <v>25</v>
      </c>
      <c r="X27" s="558"/>
    </row>
    <row r="28" spans="1:24" ht="30.75" customHeight="1" x14ac:dyDescent="0.3">
      <c r="A28" s="8"/>
      <c r="B28" s="5"/>
      <c r="C28" s="5"/>
      <c r="D28" s="5"/>
      <c r="E28" s="5"/>
      <c r="F28" s="5"/>
      <c r="G28" s="5"/>
      <c r="H28" s="5"/>
      <c r="I28" s="5"/>
      <c r="J28" s="5"/>
      <c r="K28" s="5"/>
      <c r="L28" s="5"/>
      <c r="M28" s="5"/>
      <c r="N28" s="5"/>
      <c r="O28" s="5"/>
      <c r="P28" s="6"/>
      <c r="Q28" s="5"/>
      <c r="R28" s="5"/>
      <c r="S28" s="5"/>
      <c r="T28" s="5"/>
      <c r="U28" s="5"/>
      <c r="V28" s="5"/>
      <c r="W28" s="9" t="s">
        <v>25</v>
      </c>
      <c r="X28" s="558"/>
    </row>
    <row r="29" spans="1:24" ht="30.75" customHeight="1" x14ac:dyDescent="0.3">
      <c r="A29" s="8"/>
      <c r="B29" s="5"/>
      <c r="C29" s="5"/>
      <c r="D29" s="5"/>
      <c r="E29" s="5"/>
      <c r="F29" s="5"/>
      <c r="G29" s="5"/>
      <c r="H29" s="5"/>
      <c r="I29" s="5"/>
      <c r="J29" s="5"/>
      <c r="K29" s="5"/>
      <c r="L29" s="5"/>
      <c r="M29" s="5"/>
      <c r="N29" s="5"/>
      <c r="O29" s="5"/>
      <c r="P29" s="6"/>
      <c r="Q29" s="5"/>
      <c r="R29" s="5"/>
      <c r="S29" s="5"/>
      <c r="T29" s="5"/>
      <c r="U29" s="5"/>
      <c r="V29" s="5"/>
      <c r="W29" s="9" t="s">
        <v>25</v>
      </c>
      <c r="X29" s="558"/>
    </row>
    <row r="30" spans="1:24" ht="30.75" customHeight="1" x14ac:dyDescent="0.3">
      <c r="A30" s="314" t="s">
        <v>229</v>
      </c>
      <c r="B30" s="5"/>
      <c r="C30" s="5"/>
      <c r="D30" s="5"/>
      <c r="E30" s="5"/>
      <c r="F30" s="5"/>
      <c r="G30" s="5"/>
      <c r="H30" s="5"/>
      <c r="I30" s="5"/>
      <c r="J30" s="5"/>
      <c r="K30" s="5"/>
      <c r="L30" s="5"/>
      <c r="M30" s="5"/>
      <c r="N30" s="5"/>
      <c r="O30" s="5"/>
      <c r="P30" s="6"/>
      <c r="Q30" s="5"/>
      <c r="R30" s="5"/>
      <c r="S30" s="5"/>
      <c r="T30" s="5"/>
      <c r="U30" s="5"/>
      <c r="V30" s="5"/>
      <c r="W30" s="9" t="s">
        <v>25</v>
      </c>
      <c r="X30" s="558"/>
    </row>
    <row r="31" spans="1:24" ht="18" customHeight="1" x14ac:dyDescent="0.3">
      <c r="A31" s="314" t="s">
        <v>251</v>
      </c>
      <c r="B31" s="5"/>
      <c r="C31" s="5"/>
      <c r="D31" s="5"/>
      <c r="E31" s="5"/>
      <c r="F31" s="5"/>
      <c r="G31" s="5"/>
      <c r="H31" s="5"/>
      <c r="I31" s="5"/>
      <c r="J31" s="5"/>
      <c r="K31" s="5"/>
      <c r="L31" s="5"/>
      <c r="M31" s="5"/>
      <c r="N31" s="5"/>
      <c r="O31" s="5"/>
      <c r="P31" s="6"/>
      <c r="Q31" s="5"/>
      <c r="R31" s="5"/>
      <c r="S31" s="5"/>
      <c r="T31" s="5"/>
      <c r="U31" s="5"/>
      <c r="V31" s="5"/>
      <c r="W31" s="9" t="s">
        <v>25</v>
      </c>
      <c r="X31" s="558"/>
    </row>
    <row r="32" spans="1:24" ht="17.25" customHeight="1" x14ac:dyDescent="0.3">
      <c r="A32" s="314" t="s">
        <v>252</v>
      </c>
      <c r="B32" s="5"/>
      <c r="C32" s="5"/>
      <c r="D32" s="5"/>
      <c r="E32" s="5"/>
      <c r="F32" s="5"/>
      <c r="G32" s="5"/>
      <c r="H32" s="5"/>
      <c r="I32" s="5"/>
      <c r="J32" s="5"/>
      <c r="K32" s="5"/>
      <c r="L32" s="5"/>
      <c r="M32" s="5"/>
      <c r="N32" s="5"/>
      <c r="O32" s="5"/>
      <c r="P32" s="6"/>
      <c r="Q32" s="5"/>
      <c r="R32" s="5"/>
      <c r="S32" s="5"/>
      <c r="T32" s="5"/>
      <c r="U32" s="5"/>
      <c r="V32" s="5"/>
      <c r="W32" s="9" t="s">
        <v>25</v>
      </c>
      <c r="X32" s="558"/>
    </row>
    <row r="33" spans="1:24" ht="17.25" customHeight="1" x14ac:dyDescent="0.3">
      <c r="A33" s="20"/>
      <c r="B33" s="15"/>
      <c r="C33" s="15"/>
      <c r="D33" s="16"/>
      <c r="E33" s="15"/>
      <c r="F33" s="16"/>
      <c r="G33" s="15"/>
      <c r="H33" s="17"/>
      <c r="I33" s="17"/>
      <c r="J33" s="15"/>
      <c r="K33" s="5"/>
      <c r="L33" s="5"/>
      <c r="M33" s="5"/>
      <c r="N33" s="5"/>
      <c r="O33" s="5"/>
      <c r="P33" s="6"/>
      <c r="Q33" s="5"/>
      <c r="R33" s="5"/>
      <c r="S33" s="5"/>
      <c r="T33" s="5"/>
      <c r="U33" s="5"/>
      <c r="V33" s="5"/>
      <c r="W33" s="9" t="s">
        <v>25</v>
      </c>
      <c r="X33" s="558"/>
    </row>
    <row r="34" spans="1:24" ht="18.75" x14ac:dyDescent="0.3">
      <c r="A34" s="20"/>
      <c r="B34" s="15"/>
      <c r="C34" s="15"/>
      <c r="D34" s="16"/>
      <c r="E34" s="15"/>
      <c r="F34" s="16"/>
      <c r="G34" s="15"/>
      <c r="H34" s="17"/>
      <c r="I34" s="17"/>
      <c r="J34" s="15"/>
      <c r="K34" s="8"/>
      <c r="L34" s="8"/>
      <c r="M34" s="8"/>
      <c r="N34" s="8"/>
      <c r="O34" s="8"/>
      <c r="P34" s="8"/>
      <c r="Q34" s="8"/>
      <c r="R34" s="8"/>
      <c r="S34" s="8"/>
      <c r="T34" s="8"/>
      <c r="U34" s="8"/>
      <c r="V34" s="8"/>
      <c r="W34" s="9" t="s">
        <v>25</v>
      </c>
      <c r="X34" s="558"/>
    </row>
    <row r="35" spans="1:24" ht="18.75" x14ac:dyDescent="0.3">
      <c r="A35" s="8" t="s">
        <v>243</v>
      </c>
      <c r="B35" s="8"/>
      <c r="C35" s="8"/>
      <c r="D35" s="8"/>
      <c r="E35" s="8"/>
      <c r="F35" s="8"/>
      <c r="G35" s="8"/>
      <c r="H35" s="8"/>
      <c r="I35" s="8"/>
      <c r="J35" s="8"/>
      <c r="K35" s="8"/>
      <c r="L35" s="8"/>
      <c r="M35" s="8"/>
      <c r="N35" s="8"/>
      <c r="O35" s="8"/>
      <c r="P35" s="8"/>
      <c r="Q35" s="8"/>
      <c r="R35" s="8"/>
      <c r="S35" s="8"/>
      <c r="T35" s="8"/>
      <c r="U35" s="8"/>
      <c r="V35" s="8"/>
      <c r="W35" s="9" t="s">
        <v>25</v>
      </c>
      <c r="X35" s="558"/>
    </row>
    <row r="36" spans="1:24" s="83" customFormat="1" ht="18.75" x14ac:dyDescent="0.3">
      <c r="A36" s="8"/>
      <c r="B36" s="8"/>
      <c r="C36" s="8"/>
      <c r="D36" s="8"/>
      <c r="E36" s="8"/>
      <c r="F36" s="8"/>
      <c r="G36" s="8"/>
      <c r="H36" s="8"/>
      <c r="I36" s="8"/>
      <c r="J36" s="8"/>
      <c r="K36" s="8"/>
      <c r="L36" s="8"/>
      <c r="M36" s="8"/>
      <c r="N36" s="8"/>
      <c r="O36" s="8"/>
      <c r="P36" s="8"/>
      <c r="Q36" s="8"/>
      <c r="R36" s="8"/>
      <c r="S36" s="8"/>
      <c r="T36" s="8"/>
      <c r="U36" s="8"/>
      <c r="V36" s="8"/>
      <c r="W36" s="9" t="s">
        <v>25</v>
      </c>
      <c r="X36" s="558"/>
    </row>
    <row r="37" spans="1:24" s="83" customFormat="1" ht="18.75" x14ac:dyDescent="0.3">
      <c r="A37" s="8"/>
      <c r="B37" s="8"/>
      <c r="C37" s="8"/>
      <c r="D37" s="8"/>
      <c r="E37" s="8"/>
      <c r="F37" s="8"/>
      <c r="G37" s="8"/>
      <c r="H37" s="8"/>
      <c r="I37" s="8"/>
      <c r="J37" s="8"/>
      <c r="K37" s="8"/>
      <c r="L37" s="8"/>
      <c r="M37" s="8"/>
      <c r="N37" s="8"/>
      <c r="O37" s="8"/>
      <c r="P37" s="8"/>
      <c r="Q37" s="8"/>
      <c r="R37" s="8"/>
      <c r="S37" s="8"/>
      <c r="T37" s="8"/>
      <c r="U37" s="8"/>
      <c r="V37" s="8"/>
      <c r="W37" s="9" t="s">
        <v>25</v>
      </c>
      <c r="X37" s="558"/>
    </row>
    <row r="38" spans="1:24" ht="18.75" x14ac:dyDescent="0.3">
      <c r="A38" s="18"/>
      <c r="B38" s="8"/>
      <c r="C38" s="8"/>
      <c r="D38" s="8"/>
      <c r="E38" s="8"/>
      <c r="F38" s="8"/>
      <c r="G38" s="8"/>
      <c r="H38" s="8"/>
      <c r="I38" s="8"/>
      <c r="J38" s="8"/>
      <c r="K38" s="8"/>
      <c r="L38" s="8"/>
      <c r="M38" s="8"/>
      <c r="N38" s="8"/>
      <c r="O38" s="8"/>
      <c r="P38" s="8"/>
      <c r="Q38" s="8"/>
      <c r="R38" s="8"/>
      <c r="S38" s="8"/>
      <c r="T38" s="8"/>
      <c r="U38" s="8"/>
      <c r="V38" s="8"/>
      <c r="W38" s="9" t="s">
        <v>6</v>
      </c>
      <c r="X38" s="558"/>
    </row>
    <row r="39" spans="1:24" ht="18.75" x14ac:dyDescent="0.3">
      <c r="A39" s="8"/>
      <c r="B39" s="8"/>
      <c r="C39" s="8"/>
      <c r="D39" s="8"/>
      <c r="E39" s="8"/>
      <c r="F39" s="8"/>
      <c r="G39" s="8"/>
      <c r="H39" s="8"/>
      <c r="I39" s="8"/>
      <c r="J39" s="8"/>
      <c r="K39" s="8"/>
      <c r="L39" s="8"/>
      <c r="M39" s="8"/>
      <c r="N39" s="8"/>
      <c r="O39" s="8"/>
      <c r="P39" s="8"/>
      <c r="Q39" s="8"/>
      <c r="R39" s="8"/>
      <c r="S39" s="8"/>
      <c r="T39" s="8"/>
      <c r="U39" s="8"/>
      <c r="V39" s="8"/>
      <c r="W39" s="9"/>
      <c r="X39" s="3"/>
    </row>
    <row r="40" spans="1:24" x14ac:dyDescent="0.2">
      <c r="A40" s="2"/>
      <c r="B40" s="2"/>
      <c r="C40" s="2"/>
      <c r="D40" s="2"/>
      <c r="E40" s="2"/>
      <c r="F40" s="2"/>
      <c r="G40" s="2"/>
      <c r="H40" s="2"/>
      <c r="I40" s="2"/>
      <c r="J40" s="2"/>
      <c r="K40" s="2"/>
      <c r="L40" s="2"/>
      <c r="M40" s="2"/>
      <c r="N40" s="2"/>
      <c r="O40" s="2"/>
      <c r="P40" s="2"/>
      <c r="Q40" s="2"/>
      <c r="R40" s="2"/>
      <c r="S40" s="2"/>
      <c r="T40" s="2"/>
      <c r="U40" s="2"/>
      <c r="V40" s="1"/>
      <c r="W40" s="1"/>
    </row>
  </sheetData>
  <mergeCells count="1">
    <mergeCell ref="A2:V2"/>
  </mergeCells>
  <phoneticPr fontId="14" type="noConversion"/>
  <printOptions horizontalCentered="1"/>
  <pageMargins left="0.5" right="0.5" top="1" bottom="1" header="0.5" footer="0.5"/>
  <pageSetup scale="63" orientation="landscape" r:id="rId1"/>
  <headerFooter alignWithMargins="0">
    <oddFooter>&amp;C&amp;"Times New Roman,Regular"&amp;14Exhibit O - Waterfall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view="pageBreakPreview" zoomScale="85" zoomScaleNormal="100" zoomScaleSheetLayoutView="85" workbookViewId="0">
      <selection activeCell="E26" sqref="E26"/>
    </sheetView>
  </sheetViews>
  <sheetFormatPr defaultRowHeight="14.25" x14ac:dyDescent="0.2"/>
  <cols>
    <col min="1" max="1" width="88.33203125" style="127" customWidth="1"/>
    <col min="2" max="3" width="11.33203125" style="130" customWidth="1"/>
    <col min="4" max="4" width="11.33203125" style="129" customWidth="1"/>
    <col min="5" max="5" width="9" style="128" bestFit="1" customWidth="1"/>
    <col min="6" max="6" width="3.77734375" style="127" customWidth="1"/>
    <col min="7" max="7" width="109.109375" style="127" customWidth="1"/>
    <col min="8" max="16384" width="8.88671875" style="127"/>
  </cols>
  <sheetData>
    <row r="1" spans="1:7" ht="18" x14ac:dyDescent="0.25">
      <c r="A1" s="453" t="s">
        <v>17</v>
      </c>
      <c r="B1" s="453"/>
      <c r="C1" s="453"/>
      <c r="D1" s="453"/>
      <c r="E1" s="128" t="s">
        <v>25</v>
      </c>
      <c r="G1" s="426"/>
    </row>
    <row r="2" spans="1:7" ht="15" x14ac:dyDescent="0.2">
      <c r="A2" s="454" t="s">
        <v>1</v>
      </c>
      <c r="B2" s="454"/>
      <c r="C2" s="454"/>
      <c r="D2" s="454"/>
      <c r="E2" s="128" t="s">
        <v>25</v>
      </c>
      <c r="G2" s="427"/>
    </row>
    <row r="3" spans="1:7" x14ac:dyDescent="0.2">
      <c r="A3" s="455" t="s">
        <v>0</v>
      </c>
      <c r="B3" s="455"/>
      <c r="C3" s="455"/>
      <c r="D3" s="455"/>
      <c r="E3" s="128" t="s">
        <v>25</v>
      </c>
      <c r="G3" s="427"/>
    </row>
    <row r="4" spans="1:7" x14ac:dyDescent="0.2">
      <c r="A4" s="456" t="s">
        <v>15</v>
      </c>
      <c r="B4" s="456"/>
      <c r="C4" s="456"/>
      <c r="D4" s="456"/>
      <c r="E4" s="128" t="s">
        <v>25</v>
      </c>
      <c r="G4" s="427"/>
    </row>
    <row r="5" spans="1:7" ht="15" thickBot="1" x14ac:dyDescent="0.25">
      <c r="E5" s="128" t="s">
        <v>25</v>
      </c>
      <c r="G5" s="427"/>
    </row>
    <row r="6" spans="1:7" ht="15" x14ac:dyDescent="0.25">
      <c r="B6" s="457" t="s">
        <v>77</v>
      </c>
      <c r="C6" s="458"/>
      <c r="D6" s="459"/>
      <c r="E6" s="128" t="s">
        <v>25</v>
      </c>
      <c r="G6" s="428"/>
    </row>
    <row r="7" spans="1:7" ht="15.75" thickBot="1" x14ac:dyDescent="0.25">
      <c r="B7" s="185" t="s">
        <v>143</v>
      </c>
      <c r="C7" s="184" t="s">
        <v>142</v>
      </c>
      <c r="D7" s="183" t="s">
        <v>19</v>
      </c>
      <c r="E7" s="128" t="s">
        <v>25</v>
      </c>
      <c r="G7" s="182"/>
    </row>
    <row r="8" spans="1:7" ht="15" x14ac:dyDescent="0.25">
      <c r="A8" s="181" t="s">
        <v>141</v>
      </c>
      <c r="B8" s="178">
        <v>275</v>
      </c>
      <c r="C8" s="177">
        <v>256</v>
      </c>
      <c r="D8" s="176">
        <v>90000</v>
      </c>
      <c r="E8" s="128" t="s">
        <v>25</v>
      </c>
      <c r="G8" s="429"/>
    </row>
    <row r="9" spans="1:7" ht="15" x14ac:dyDescent="0.25">
      <c r="A9" s="145" t="s">
        <v>265</v>
      </c>
      <c r="B9" s="144"/>
      <c r="C9" s="143"/>
      <c r="D9" s="142">
        <v>-45000</v>
      </c>
      <c r="E9" s="128" t="s">
        <v>25</v>
      </c>
      <c r="G9" s="429"/>
    </row>
    <row r="10" spans="1:7" ht="15" x14ac:dyDescent="0.25">
      <c r="A10" s="180" t="s">
        <v>139</v>
      </c>
      <c r="B10" s="148">
        <f>SUM(B8:B9)</f>
        <v>275</v>
      </c>
      <c r="C10" s="147">
        <f>SUM(C8:C9)</f>
        <v>256</v>
      </c>
      <c r="D10" s="146">
        <f>SUM(D8:D9)</f>
        <v>45000</v>
      </c>
      <c r="E10" s="128" t="s">
        <v>25</v>
      </c>
      <c r="G10" s="430"/>
    </row>
    <row r="11" spans="1:7" ht="15.75" thickBot="1" x14ac:dyDescent="0.3">
      <c r="A11" s="180"/>
      <c r="B11" s="139"/>
      <c r="C11" s="138"/>
      <c r="D11" s="137"/>
      <c r="E11" s="128" t="s">
        <v>25</v>
      </c>
      <c r="G11" s="430"/>
    </row>
    <row r="12" spans="1:7" ht="15" x14ac:dyDescent="0.25">
      <c r="A12" s="179" t="s">
        <v>85</v>
      </c>
      <c r="B12" s="178">
        <v>275</v>
      </c>
      <c r="C12" s="177">
        <v>124</v>
      </c>
      <c r="D12" s="176">
        <v>90000</v>
      </c>
      <c r="E12" s="128" t="s">
        <v>25</v>
      </c>
      <c r="G12" s="429"/>
    </row>
    <row r="13" spans="1:7" x14ac:dyDescent="0.2">
      <c r="A13" s="217" t="s">
        <v>155</v>
      </c>
      <c r="B13" s="218"/>
      <c r="C13" s="221"/>
      <c r="D13" s="222">
        <v>-45000</v>
      </c>
      <c r="E13" s="128" t="s">
        <v>25</v>
      </c>
      <c r="G13" s="429"/>
    </row>
    <row r="14" spans="1:7" x14ac:dyDescent="0.2">
      <c r="A14" s="145" t="s">
        <v>138</v>
      </c>
      <c r="B14" s="219">
        <v>0</v>
      </c>
      <c r="C14" s="193">
        <v>0</v>
      </c>
      <c r="D14" s="174">
        <v>551</v>
      </c>
      <c r="E14" s="128" t="s">
        <v>25</v>
      </c>
      <c r="G14" s="429"/>
    </row>
    <row r="15" spans="1:7" ht="15" x14ac:dyDescent="0.25">
      <c r="A15" s="145" t="s">
        <v>137</v>
      </c>
      <c r="B15" s="220">
        <v>0</v>
      </c>
      <c r="C15" s="201">
        <v>0</v>
      </c>
      <c r="D15" s="142">
        <v>10000</v>
      </c>
      <c r="E15" s="128" t="s">
        <v>25</v>
      </c>
      <c r="G15" s="430"/>
    </row>
    <row r="16" spans="1:7" ht="15" x14ac:dyDescent="0.25">
      <c r="A16" s="151" t="s">
        <v>136</v>
      </c>
      <c r="B16" s="231">
        <f>SUM(B14:B15)+B12</f>
        <v>275</v>
      </c>
      <c r="C16" s="204">
        <f>SUM(C14:C15)+C12</f>
        <v>124</v>
      </c>
      <c r="D16" s="156">
        <f>SUM(D13:D15)+D12</f>
        <v>55551</v>
      </c>
      <c r="E16" s="128" t="s">
        <v>25</v>
      </c>
      <c r="G16" s="430"/>
    </row>
    <row r="17" spans="1:7" ht="15" x14ac:dyDescent="0.25">
      <c r="A17" s="151"/>
      <c r="B17" s="165"/>
      <c r="C17" s="157"/>
      <c r="D17" s="164"/>
      <c r="E17" s="128" t="s">
        <v>25</v>
      </c>
      <c r="G17" s="429"/>
    </row>
    <row r="18" spans="1:7" ht="15" x14ac:dyDescent="0.25">
      <c r="A18" s="173" t="s">
        <v>54</v>
      </c>
      <c r="B18" s="165"/>
      <c r="C18" s="157"/>
      <c r="D18" s="164"/>
      <c r="E18" s="128" t="s">
        <v>25</v>
      </c>
      <c r="G18" s="429"/>
    </row>
    <row r="19" spans="1:7" x14ac:dyDescent="0.2">
      <c r="A19" s="170" t="s">
        <v>157</v>
      </c>
      <c r="B19" s="172"/>
      <c r="C19" s="153"/>
      <c r="D19" s="171">
        <v>45000</v>
      </c>
      <c r="E19" s="128" t="s">
        <v>25</v>
      </c>
      <c r="G19" s="429"/>
    </row>
    <row r="20" spans="1:7" ht="15" x14ac:dyDescent="0.25">
      <c r="A20" s="170" t="s">
        <v>135</v>
      </c>
      <c r="B20" s="172">
        <v>0</v>
      </c>
      <c r="C20" s="153">
        <v>0</v>
      </c>
      <c r="D20" s="171">
        <v>-10000</v>
      </c>
      <c r="E20" s="128" t="s">
        <v>25</v>
      </c>
      <c r="G20" s="430"/>
    </row>
    <row r="21" spans="1:7" ht="15" x14ac:dyDescent="0.25">
      <c r="A21" s="170" t="s">
        <v>134</v>
      </c>
      <c r="B21" s="169">
        <v>0</v>
      </c>
      <c r="C21" s="168">
        <v>0</v>
      </c>
      <c r="D21" s="167">
        <v>-551</v>
      </c>
      <c r="E21" s="128" t="s">
        <v>25</v>
      </c>
      <c r="G21" s="430"/>
    </row>
    <row r="22" spans="1:7" ht="15" x14ac:dyDescent="0.25">
      <c r="A22" s="166" t="s">
        <v>133</v>
      </c>
      <c r="B22" s="165">
        <f>SUM(B19:B21)</f>
        <v>0</v>
      </c>
      <c r="C22" s="157">
        <f>SUM(C19:C21)</f>
        <v>0</v>
      </c>
      <c r="D22" s="164">
        <f>SUM(D19:D21)</f>
        <v>34449</v>
      </c>
      <c r="E22" s="128" t="s">
        <v>25</v>
      </c>
      <c r="G22" s="429"/>
    </row>
    <row r="23" spans="1:7" ht="15" x14ac:dyDescent="0.25">
      <c r="A23" s="173" t="s">
        <v>132</v>
      </c>
      <c r="B23" s="165"/>
      <c r="C23" s="157"/>
      <c r="D23" s="164"/>
      <c r="E23" s="128" t="s">
        <v>25</v>
      </c>
      <c r="G23" s="430"/>
    </row>
    <row r="24" spans="1:7" x14ac:dyDescent="0.2">
      <c r="A24" s="159" t="s">
        <v>131</v>
      </c>
      <c r="B24" s="172">
        <v>0</v>
      </c>
      <c r="C24" s="153">
        <v>0</v>
      </c>
      <c r="D24" s="171">
        <v>0</v>
      </c>
      <c r="E24" s="128" t="s">
        <v>25</v>
      </c>
      <c r="G24" s="429"/>
    </row>
    <row r="25" spans="1:7" ht="15" x14ac:dyDescent="0.25">
      <c r="A25" s="159" t="s">
        <v>93</v>
      </c>
      <c r="B25" s="172">
        <v>0</v>
      </c>
      <c r="C25" s="153">
        <v>0</v>
      </c>
      <c r="D25" s="171">
        <v>244</v>
      </c>
      <c r="E25" s="128" t="s">
        <v>25</v>
      </c>
      <c r="G25" s="131"/>
    </row>
    <row r="26" spans="1:7" ht="15" x14ac:dyDescent="0.25">
      <c r="A26" s="159" t="s">
        <v>130</v>
      </c>
      <c r="B26" s="165"/>
      <c r="C26" s="157"/>
      <c r="D26" s="164"/>
      <c r="E26" s="128" t="s">
        <v>25</v>
      </c>
      <c r="G26" s="141"/>
    </row>
    <row r="27" spans="1:7" x14ac:dyDescent="0.2">
      <c r="A27" s="170" t="s">
        <v>312</v>
      </c>
      <c r="B27" s="172">
        <v>-36</v>
      </c>
      <c r="C27" s="153">
        <v>0</v>
      </c>
      <c r="D27" s="171">
        <v>0</v>
      </c>
      <c r="E27" s="128" t="s">
        <v>25</v>
      </c>
      <c r="G27" s="141"/>
    </row>
    <row r="28" spans="1:7" ht="15.75" thickBot="1" x14ac:dyDescent="0.3">
      <c r="A28" s="225" t="s">
        <v>129</v>
      </c>
      <c r="B28" s="223">
        <f>SUM(B24:B27)</f>
        <v>-36</v>
      </c>
      <c r="C28" s="175">
        <f>SUM(C24:C27)</f>
        <v>0</v>
      </c>
      <c r="D28" s="224">
        <f>SUM(D24:D27)</f>
        <v>244</v>
      </c>
      <c r="E28" s="128" t="s">
        <v>25</v>
      </c>
      <c r="G28" s="131"/>
    </row>
    <row r="29" spans="1:7" ht="15.75" thickBot="1" x14ac:dyDescent="0.3">
      <c r="A29" s="227" t="s">
        <v>128</v>
      </c>
      <c r="B29" s="228">
        <f>B28+B22</f>
        <v>-36</v>
      </c>
      <c r="C29" s="229">
        <f>C28+C22</f>
        <v>0</v>
      </c>
      <c r="D29" s="230">
        <f>D28+D22</f>
        <v>34693</v>
      </c>
      <c r="E29" s="128" t="s">
        <v>25</v>
      </c>
      <c r="G29" s="131"/>
    </row>
    <row r="30" spans="1:7" ht="15" x14ac:dyDescent="0.25">
      <c r="A30" s="226" t="s">
        <v>72</v>
      </c>
      <c r="B30" s="161">
        <f>B16+B29</f>
        <v>239</v>
      </c>
      <c r="C30" s="147">
        <f>C16+C29</f>
        <v>124</v>
      </c>
      <c r="D30" s="160">
        <f>D16+D29</f>
        <v>90244</v>
      </c>
      <c r="E30" s="128" t="s">
        <v>25</v>
      </c>
      <c r="G30" s="131"/>
    </row>
    <row r="31" spans="1:7" ht="15" x14ac:dyDescent="0.25">
      <c r="A31" s="162" t="s">
        <v>78</v>
      </c>
      <c r="B31" s="161"/>
      <c r="C31" s="147"/>
      <c r="D31" s="160"/>
      <c r="E31" s="128" t="s">
        <v>25</v>
      </c>
      <c r="G31" s="141"/>
    </row>
    <row r="32" spans="1:7" ht="15" x14ac:dyDescent="0.25">
      <c r="A32" s="159" t="s">
        <v>127</v>
      </c>
      <c r="B32" s="158"/>
      <c r="C32" s="157"/>
      <c r="D32" s="156"/>
      <c r="E32" s="128" t="s">
        <v>25</v>
      </c>
      <c r="G32" s="141"/>
    </row>
    <row r="33" spans="1:7" x14ac:dyDescent="0.2">
      <c r="A33" s="155" t="s">
        <v>266</v>
      </c>
      <c r="B33" s="154">
        <v>0</v>
      </c>
      <c r="C33" s="153">
        <v>2</v>
      </c>
      <c r="D33" s="152">
        <v>15000</v>
      </c>
      <c r="E33" s="128" t="s">
        <v>25</v>
      </c>
      <c r="G33" s="141"/>
    </row>
    <row r="34" spans="1:7" x14ac:dyDescent="0.2">
      <c r="A34" s="155" t="s">
        <v>126</v>
      </c>
      <c r="B34" s="154">
        <f>SUM(B33:B33)</f>
        <v>0</v>
      </c>
      <c r="C34" s="153">
        <f>SUM(C33:C33)</f>
        <v>2</v>
      </c>
      <c r="D34" s="152">
        <f>SUM(D33:D33)</f>
        <v>15000</v>
      </c>
      <c r="E34" s="128" t="s">
        <v>25</v>
      </c>
      <c r="G34" s="141"/>
    </row>
    <row r="35" spans="1:7" x14ac:dyDescent="0.2">
      <c r="A35" s="159" t="s">
        <v>125</v>
      </c>
      <c r="B35" s="154">
        <v>0</v>
      </c>
      <c r="C35" s="153">
        <v>0</v>
      </c>
      <c r="D35" s="152">
        <v>0</v>
      </c>
      <c r="E35" s="128" t="s">
        <v>25</v>
      </c>
      <c r="G35" s="141"/>
    </row>
    <row r="36" spans="1:7" x14ac:dyDescent="0.2">
      <c r="A36" s="155" t="s">
        <v>124</v>
      </c>
      <c r="B36" s="154">
        <f>SUM(B35)</f>
        <v>0</v>
      </c>
      <c r="C36" s="153">
        <f>SUM(C35)</f>
        <v>0</v>
      </c>
      <c r="D36" s="152">
        <f>SUM(D35)</f>
        <v>0</v>
      </c>
      <c r="E36" s="128" t="s">
        <v>25</v>
      </c>
      <c r="G36" s="141"/>
    </row>
    <row r="37" spans="1:7" ht="15" x14ac:dyDescent="0.25">
      <c r="A37" s="151" t="s">
        <v>123</v>
      </c>
      <c r="B37" s="144">
        <f>B34+B36</f>
        <v>0</v>
      </c>
      <c r="C37" s="143">
        <f>C34+C36</f>
        <v>2</v>
      </c>
      <c r="D37" s="150">
        <f>D34+D36</f>
        <v>15000</v>
      </c>
      <c r="E37" s="128" t="s">
        <v>25</v>
      </c>
      <c r="G37" s="131"/>
    </row>
    <row r="38" spans="1:7" ht="15" x14ac:dyDescent="0.25">
      <c r="A38" s="149" t="s">
        <v>73</v>
      </c>
      <c r="B38" s="148">
        <f>B30+B37</f>
        <v>239</v>
      </c>
      <c r="C38" s="147">
        <f>C30+C37</f>
        <v>126</v>
      </c>
      <c r="D38" s="146">
        <f>D30+D37</f>
        <v>105244</v>
      </c>
      <c r="E38" s="128" t="s">
        <v>25</v>
      </c>
      <c r="G38" s="131"/>
    </row>
    <row r="39" spans="1:7" ht="15" x14ac:dyDescent="0.25">
      <c r="A39" s="145" t="s">
        <v>122</v>
      </c>
      <c r="B39" s="144"/>
      <c r="C39" s="143"/>
      <c r="D39" s="142">
        <v>-30000</v>
      </c>
      <c r="E39" s="128" t="s">
        <v>25</v>
      </c>
      <c r="G39" s="141"/>
    </row>
    <row r="40" spans="1:7" s="136" customFormat="1" ht="15" x14ac:dyDescent="0.25">
      <c r="A40" s="140" t="s">
        <v>121</v>
      </c>
      <c r="B40" s="139">
        <f>SUM(B38:B39)</f>
        <v>239</v>
      </c>
      <c r="C40" s="138">
        <f>SUM(C38:C39)</f>
        <v>126</v>
      </c>
      <c r="D40" s="137">
        <f>SUM(D38:D39)</f>
        <v>75244</v>
      </c>
      <c r="E40" s="128" t="s">
        <v>25</v>
      </c>
      <c r="G40" s="131"/>
    </row>
    <row r="41" spans="1:7" ht="15.75" thickBot="1" x14ac:dyDescent="0.3">
      <c r="A41" s="135" t="s">
        <v>267</v>
      </c>
      <c r="B41" s="134">
        <f>B40-B10</f>
        <v>-36</v>
      </c>
      <c r="C41" s="133">
        <f>C40-C10</f>
        <v>-130</v>
      </c>
      <c r="D41" s="132">
        <f>D40-D10</f>
        <v>30244</v>
      </c>
      <c r="E41" s="128" t="s">
        <v>25</v>
      </c>
      <c r="G41" s="131"/>
    </row>
    <row r="42" spans="1:7" x14ac:dyDescent="0.2">
      <c r="A42" s="128"/>
      <c r="E42" s="128" t="s">
        <v>25</v>
      </c>
    </row>
    <row r="43" spans="1:7" ht="17.25" x14ac:dyDescent="0.2">
      <c r="A43" s="451"/>
      <c r="B43" s="452"/>
      <c r="C43" s="452"/>
      <c r="D43" s="452"/>
      <c r="E43" s="128" t="s">
        <v>6</v>
      </c>
    </row>
  </sheetData>
  <mergeCells count="6">
    <mergeCell ref="A43:D43"/>
    <mergeCell ref="A1:D1"/>
    <mergeCell ref="A2:D2"/>
    <mergeCell ref="A3:D3"/>
    <mergeCell ref="A4:D4"/>
    <mergeCell ref="B6:D6"/>
  </mergeCells>
  <printOptions horizontalCentered="1"/>
  <pageMargins left="0.7" right="0.7" top="0.63" bottom="0.63" header="0.3" footer="0.3"/>
  <pageSetup scale="68"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view="pageBreakPreview" zoomScale="85" zoomScaleNormal="100" zoomScaleSheetLayoutView="85" workbookViewId="0">
      <selection activeCell="N7" sqref="N7:N38"/>
    </sheetView>
  </sheetViews>
  <sheetFormatPr defaultRowHeight="14.25" x14ac:dyDescent="0.2"/>
  <cols>
    <col min="1" max="1" width="28.88671875" style="127" customWidth="1"/>
    <col min="2" max="3" width="6.44140625" style="127" customWidth="1"/>
    <col min="4" max="4" width="9.88671875" style="127" customWidth="1"/>
    <col min="5" max="6" width="6.44140625" style="127" customWidth="1"/>
    <col min="7" max="7" width="9.88671875" style="127" customWidth="1"/>
    <col min="8" max="9" width="6.44140625" style="127" customWidth="1"/>
    <col min="10" max="10" width="9.88671875" style="127" customWidth="1"/>
    <col min="11" max="12" width="6.44140625" style="127" customWidth="1"/>
    <col min="13" max="13" width="9.88671875" style="127" customWidth="1"/>
    <col min="14" max="14" width="10.88671875" style="128" bestFit="1" customWidth="1"/>
    <col min="15" max="15" width="3.5546875" style="127" customWidth="1"/>
    <col min="16" max="16" width="90.77734375" style="127" customWidth="1"/>
    <col min="17" max="18" width="6.44140625" style="127" customWidth="1"/>
    <col min="19" max="19" width="9.88671875" style="127" customWidth="1"/>
    <col min="20" max="21" width="6.44140625" style="127" customWidth="1"/>
    <col min="22" max="22" width="9.88671875" style="127" customWidth="1"/>
    <col min="23" max="16384" width="8.88671875" style="127"/>
  </cols>
  <sheetData>
    <row r="1" spans="1:22" ht="18" x14ac:dyDescent="0.25">
      <c r="A1" s="453" t="s">
        <v>17</v>
      </c>
      <c r="B1" s="453"/>
      <c r="C1" s="453"/>
      <c r="D1" s="453"/>
      <c r="E1" s="453"/>
      <c r="F1" s="453"/>
      <c r="G1" s="453"/>
      <c r="H1" s="453"/>
      <c r="I1" s="453"/>
      <c r="J1" s="453"/>
      <c r="K1" s="453"/>
      <c r="L1" s="453"/>
      <c r="M1" s="453"/>
      <c r="N1" s="188" t="s">
        <v>25</v>
      </c>
      <c r="O1" s="216"/>
      <c r="P1" s="426"/>
      <c r="Q1" s="216"/>
      <c r="R1" s="216"/>
      <c r="S1" s="216"/>
      <c r="T1" s="216"/>
      <c r="U1" s="216"/>
      <c r="V1" s="216"/>
    </row>
    <row r="2" spans="1:22" ht="15" x14ac:dyDescent="0.2">
      <c r="A2" s="454" t="s">
        <v>1</v>
      </c>
      <c r="B2" s="454"/>
      <c r="C2" s="454"/>
      <c r="D2" s="454"/>
      <c r="E2" s="454"/>
      <c r="F2" s="454"/>
      <c r="G2" s="454"/>
      <c r="H2" s="454"/>
      <c r="I2" s="454"/>
      <c r="J2" s="454"/>
      <c r="K2" s="454"/>
      <c r="L2" s="454"/>
      <c r="M2" s="454"/>
      <c r="N2" s="188" t="s">
        <v>25</v>
      </c>
      <c r="O2" s="215"/>
      <c r="P2" s="427"/>
      <c r="Q2" s="215"/>
      <c r="R2" s="215"/>
      <c r="S2" s="215"/>
      <c r="T2" s="215"/>
      <c r="U2" s="215"/>
      <c r="V2" s="215"/>
    </row>
    <row r="3" spans="1:22" x14ac:dyDescent="0.2">
      <c r="A3" s="455" t="s">
        <v>0</v>
      </c>
      <c r="B3" s="455"/>
      <c r="C3" s="455"/>
      <c r="D3" s="455"/>
      <c r="E3" s="455"/>
      <c r="F3" s="455"/>
      <c r="G3" s="455"/>
      <c r="H3" s="455"/>
      <c r="I3" s="455"/>
      <c r="J3" s="455"/>
      <c r="K3" s="455"/>
      <c r="L3" s="455"/>
      <c r="M3" s="455"/>
      <c r="N3" s="188" t="s">
        <v>25</v>
      </c>
      <c r="O3" s="214"/>
      <c r="P3" s="427"/>
      <c r="Q3" s="214"/>
      <c r="R3" s="214"/>
      <c r="S3" s="214"/>
      <c r="T3" s="214"/>
      <c r="U3" s="214"/>
      <c r="V3" s="214"/>
    </row>
    <row r="4" spans="1:22" x14ac:dyDescent="0.2">
      <c r="A4" s="456" t="s">
        <v>15</v>
      </c>
      <c r="B4" s="456"/>
      <c r="C4" s="456"/>
      <c r="D4" s="456"/>
      <c r="E4" s="456"/>
      <c r="F4" s="456"/>
      <c r="G4" s="456"/>
      <c r="H4" s="456"/>
      <c r="I4" s="456"/>
      <c r="J4" s="456"/>
      <c r="K4" s="456"/>
      <c r="L4" s="456"/>
      <c r="M4" s="456"/>
      <c r="N4" s="188" t="s">
        <v>25</v>
      </c>
      <c r="O4" s="213"/>
      <c r="P4" s="427"/>
      <c r="Q4" s="213"/>
      <c r="R4" s="213"/>
      <c r="S4" s="213"/>
      <c r="T4" s="213"/>
      <c r="U4" s="213"/>
      <c r="V4" s="213"/>
    </row>
    <row r="5" spans="1:22" ht="15" x14ac:dyDescent="0.25">
      <c r="A5" s="456"/>
      <c r="B5" s="456"/>
      <c r="C5" s="456"/>
      <c r="D5" s="456"/>
      <c r="E5" s="456"/>
      <c r="F5" s="456"/>
      <c r="G5" s="456"/>
      <c r="H5" s="456"/>
      <c r="I5" s="456"/>
      <c r="J5" s="456"/>
      <c r="K5" s="456"/>
      <c r="L5" s="456"/>
      <c r="M5" s="456"/>
      <c r="N5" s="188" t="s">
        <v>25</v>
      </c>
      <c r="O5" s="213"/>
      <c r="P5" s="431"/>
      <c r="Q5" s="213"/>
      <c r="R5" s="213"/>
      <c r="S5" s="213"/>
      <c r="T5" s="213"/>
      <c r="U5" s="213"/>
      <c r="V5" s="213"/>
    </row>
    <row r="6" spans="1:22" ht="15" thickBot="1" x14ac:dyDescent="0.25">
      <c r="A6" s="456"/>
      <c r="B6" s="456"/>
      <c r="C6" s="456"/>
      <c r="D6" s="456"/>
      <c r="E6" s="456"/>
      <c r="F6" s="456"/>
      <c r="G6" s="456"/>
      <c r="H6" s="456"/>
      <c r="I6" s="456"/>
      <c r="J6" s="456"/>
      <c r="K6" s="456"/>
      <c r="L6" s="456"/>
      <c r="M6" s="456"/>
      <c r="N6" s="188" t="s">
        <v>25</v>
      </c>
      <c r="O6" s="213"/>
      <c r="P6" s="248"/>
      <c r="Q6" s="213"/>
      <c r="R6" s="213"/>
      <c r="S6" s="213"/>
      <c r="T6" s="213"/>
      <c r="U6" s="213"/>
      <c r="V6" s="213"/>
    </row>
    <row r="7" spans="1:22" ht="45.75" customHeight="1" x14ac:dyDescent="0.2">
      <c r="A7" s="461" t="s">
        <v>153</v>
      </c>
      <c r="B7" s="463" t="s">
        <v>154</v>
      </c>
      <c r="C7" s="463"/>
      <c r="D7" s="463"/>
      <c r="E7" s="463" t="s">
        <v>313</v>
      </c>
      <c r="F7" s="463"/>
      <c r="G7" s="463"/>
      <c r="H7" s="463" t="s">
        <v>86</v>
      </c>
      <c r="I7" s="463"/>
      <c r="J7" s="463"/>
      <c r="K7" s="463" t="s">
        <v>72</v>
      </c>
      <c r="L7" s="463"/>
      <c r="M7" s="464"/>
      <c r="N7" s="128" t="s">
        <v>25</v>
      </c>
      <c r="P7" s="428"/>
    </row>
    <row r="8" spans="1:22" ht="28.5" x14ac:dyDescent="0.25">
      <c r="A8" s="462"/>
      <c r="B8" s="212" t="s">
        <v>143</v>
      </c>
      <c r="C8" s="212" t="s">
        <v>98</v>
      </c>
      <c r="D8" s="212" t="s">
        <v>19</v>
      </c>
      <c r="E8" s="212" t="s">
        <v>143</v>
      </c>
      <c r="F8" s="212" t="s">
        <v>152</v>
      </c>
      <c r="G8" s="212" t="s">
        <v>19</v>
      </c>
      <c r="H8" s="212" t="s">
        <v>143</v>
      </c>
      <c r="I8" s="212" t="s">
        <v>152</v>
      </c>
      <c r="J8" s="212" t="s">
        <v>19</v>
      </c>
      <c r="K8" s="212" t="s">
        <v>143</v>
      </c>
      <c r="L8" s="212" t="s">
        <v>152</v>
      </c>
      <c r="M8" s="211" t="s">
        <v>19</v>
      </c>
      <c r="N8" s="128" t="s">
        <v>25</v>
      </c>
      <c r="P8" s="432"/>
    </row>
    <row r="9" spans="1:22" x14ac:dyDescent="0.2">
      <c r="A9" s="210" t="s">
        <v>2</v>
      </c>
      <c r="B9" s="205">
        <v>134</v>
      </c>
      <c r="C9" s="205">
        <v>115</v>
      </c>
      <c r="D9" s="205">
        <v>23035</v>
      </c>
      <c r="E9" s="205">
        <v>134</v>
      </c>
      <c r="F9" s="205">
        <v>60</v>
      </c>
      <c r="G9" s="205">
        <v>23173</v>
      </c>
      <c r="H9" s="205">
        <v>-36</v>
      </c>
      <c r="I9" s="205">
        <v>0</v>
      </c>
      <c r="J9" s="205">
        <v>-77</v>
      </c>
      <c r="K9" s="205">
        <f t="shared" ref="K9:M10" si="0">E9+H9</f>
        <v>98</v>
      </c>
      <c r="L9" s="205">
        <f t="shared" si="0"/>
        <v>60</v>
      </c>
      <c r="M9" s="203">
        <f t="shared" si="0"/>
        <v>23096</v>
      </c>
      <c r="N9" s="128" t="s">
        <v>25</v>
      </c>
      <c r="P9" s="428"/>
    </row>
    <row r="10" spans="1:22" x14ac:dyDescent="0.2">
      <c r="A10" s="196" t="s">
        <v>3</v>
      </c>
      <c r="B10" s="153">
        <v>141</v>
      </c>
      <c r="C10" s="153">
        <v>141</v>
      </c>
      <c r="D10" s="153">
        <v>66965</v>
      </c>
      <c r="E10" s="153">
        <v>141</v>
      </c>
      <c r="F10" s="153">
        <v>64</v>
      </c>
      <c r="G10" s="153">
        <v>77378</v>
      </c>
      <c r="H10" s="153">
        <v>0</v>
      </c>
      <c r="I10" s="153">
        <v>0</v>
      </c>
      <c r="J10" s="153">
        <v>-10230</v>
      </c>
      <c r="K10" s="153">
        <f t="shared" si="0"/>
        <v>141</v>
      </c>
      <c r="L10" s="153">
        <f t="shared" si="0"/>
        <v>64</v>
      </c>
      <c r="M10" s="171">
        <f t="shared" si="0"/>
        <v>67148</v>
      </c>
      <c r="N10" s="128" t="s">
        <v>25</v>
      </c>
      <c r="P10" s="428"/>
    </row>
    <row r="11" spans="1:22" ht="15" x14ac:dyDescent="0.25">
      <c r="A11" s="209" t="s">
        <v>99</v>
      </c>
      <c r="B11" s="208">
        <f t="shared" ref="B11:M11" si="1">SUM(B9:B10)</f>
        <v>275</v>
      </c>
      <c r="C11" s="208">
        <f t="shared" si="1"/>
        <v>256</v>
      </c>
      <c r="D11" s="208">
        <f t="shared" si="1"/>
        <v>90000</v>
      </c>
      <c r="E11" s="208">
        <f t="shared" si="1"/>
        <v>275</v>
      </c>
      <c r="F11" s="208">
        <f t="shared" si="1"/>
        <v>124</v>
      </c>
      <c r="G11" s="208">
        <f t="shared" si="1"/>
        <v>100551</v>
      </c>
      <c r="H11" s="208">
        <f t="shared" si="1"/>
        <v>-36</v>
      </c>
      <c r="I11" s="208">
        <f t="shared" si="1"/>
        <v>0</v>
      </c>
      <c r="J11" s="208">
        <f t="shared" si="1"/>
        <v>-10307</v>
      </c>
      <c r="K11" s="208">
        <f t="shared" si="1"/>
        <v>239</v>
      </c>
      <c r="L11" s="208">
        <f t="shared" si="1"/>
        <v>124</v>
      </c>
      <c r="M11" s="207">
        <f t="shared" si="1"/>
        <v>90244</v>
      </c>
      <c r="N11" s="128" t="s">
        <v>25</v>
      </c>
      <c r="P11" s="433"/>
    </row>
    <row r="12" spans="1:22" ht="15" x14ac:dyDescent="0.25">
      <c r="A12" s="206" t="s">
        <v>151</v>
      </c>
      <c r="B12" s="204"/>
      <c r="C12" s="204"/>
      <c r="D12" s="205">
        <v>-45000</v>
      </c>
      <c r="E12" s="204"/>
      <c r="F12" s="204"/>
      <c r="G12" s="205">
        <v>-45000</v>
      </c>
      <c r="H12" s="204"/>
      <c r="I12" s="204"/>
      <c r="J12" s="205">
        <v>45000</v>
      </c>
      <c r="K12" s="204"/>
      <c r="L12" s="204"/>
      <c r="M12" s="203">
        <f>G12+J12</f>
        <v>0</v>
      </c>
      <c r="N12" s="128" t="s">
        <v>25</v>
      </c>
      <c r="P12" s="433"/>
    </row>
    <row r="13" spans="1:22" ht="15" x14ac:dyDescent="0.25">
      <c r="A13" s="202" t="s">
        <v>150</v>
      </c>
      <c r="B13" s="143"/>
      <c r="C13" s="143"/>
      <c r="D13" s="201">
        <f>SUM(D11:D12)</f>
        <v>45000</v>
      </c>
      <c r="E13" s="143"/>
      <c r="F13" s="143"/>
      <c r="G13" s="201">
        <f>SUM(G11:G12)</f>
        <v>55551</v>
      </c>
      <c r="H13" s="143"/>
      <c r="I13" s="143"/>
      <c r="J13" s="201">
        <f>SUM(J11:J12)</f>
        <v>34693</v>
      </c>
      <c r="K13" s="143"/>
      <c r="L13" s="143"/>
      <c r="M13" s="200">
        <f>G13+J13</f>
        <v>90244</v>
      </c>
      <c r="N13" s="128" t="s">
        <v>25</v>
      </c>
      <c r="P13" s="433"/>
    </row>
    <row r="14" spans="1:22" x14ac:dyDescent="0.2">
      <c r="A14" s="199" t="s">
        <v>149</v>
      </c>
      <c r="B14" s="198"/>
      <c r="C14" s="198">
        <v>0</v>
      </c>
      <c r="D14" s="198"/>
      <c r="E14" s="198"/>
      <c r="F14" s="198">
        <v>0</v>
      </c>
      <c r="G14" s="198"/>
      <c r="H14" s="198"/>
      <c r="I14" s="198">
        <v>0</v>
      </c>
      <c r="J14" s="198"/>
      <c r="K14" s="198"/>
      <c r="L14" s="198">
        <f>F14+I14</f>
        <v>0</v>
      </c>
      <c r="M14" s="197"/>
      <c r="N14" s="128" t="s">
        <v>25</v>
      </c>
      <c r="P14" s="428"/>
    </row>
    <row r="15" spans="1:22" x14ac:dyDescent="0.2">
      <c r="A15" s="196" t="s">
        <v>148</v>
      </c>
      <c r="B15" s="153"/>
      <c r="C15" s="153">
        <f>C11+C14</f>
        <v>256</v>
      </c>
      <c r="D15" s="153"/>
      <c r="E15" s="153"/>
      <c r="F15" s="153">
        <f>F11+F14</f>
        <v>124</v>
      </c>
      <c r="G15" s="153"/>
      <c r="H15" s="153"/>
      <c r="I15" s="153">
        <f>I11+I14</f>
        <v>0</v>
      </c>
      <c r="J15" s="153"/>
      <c r="K15" s="153"/>
      <c r="L15" s="153">
        <f>F15+I15</f>
        <v>124</v>
      </c>
      <c r="M15" s="171"/>
      <c r="N15" s="128" t="s">
        <v>25</v>
      </c>
      <c r="P15" s="428"/>
    </row>
    <row r="16" spans="1:22" x14ac:dyDescent="0.2">
      <c r="A16" s="196"/>
      <c r="B16" s="153"/>
      <c r="C16" s="153"/>
      <c r="D16" s="153"/>
      <c r="E16" s="153"/>
      <c r="F16" s="153"/>
      <c r="G16" s="153"/>
      <c r="H16" s="153"/>
      <c r="I16" s="153"/>
      <c r="J16" s="153"/>
      <c r="K16" s="153"/>
      <c r="L16" s="153"/>
      <c r="M16" s="171"/>
      <c r="N16" s="128" t="s">
        <v>25</v>
      </c>
      <c r="P16" s="428"/>
    </row>
    <row r="17" spans="1:16" x14ac:dyDescent="0.2">
      <c r="A17" s="196" t="s">
        <v>147</v>
      </c>
      <c r="B17" s="153"/>
      <c r="C17" s="153"/>
      <c r="D17" s="153"/>
      <c r="E17" s="153"/>
      <c r="F17" s="153"/>
      <c r="G17" s="153"/>
      <c r="H17" s="153"/>
      <c r="I17" s="153"/>
      <c r="J17" s="153"/>
      <c r="K17" s="153"/>
      <c r="L17" s="153"/>
      <c r="M17" s="171"/>
      <c r="N17" s="128" t="s">
        <v>25</v>
      </c>
      <c r="P17" s="428"/>
    </row>
    <row r="18" spans="1:16" x14ac:dyDescent="0.2">
      <c r="A18" s="195" t="s">
        <v>146</v>
      </c>
      <c r="B18" s="153"/>
      <c r="C18" s="153">
        <v>0</v>
      </c>
      <c r="D18" s="153"/>
      <c r="E18" s="153"/>
      <c r="F18" s="153">
        <v>0</v>
      </c>
      <c r="G18" s="153"/>
      <c r="H18" s="153"/>
      <c r="I18" s="153">
        <v>0</v>
      </c>
      <c r="J18" s="153"/>
      <c r="K18" s="153"/>
      <c r="L18" s="153">
        <f>F18+I18</f>
        <v>0</v>
      </c>
      <c r="M18" s="171"/>
      <c r="N18" s="128" t="s">
        <v>25</v>
      </c>
      <c r="P18" s="428"/>
    </row>
    <row r="19" spans="1:16" x14ac:dyDescent="0.2">
      <c r="A19" s="194" t="s">
        <v>145</v>
      </c>
      <c r="B19" s="193"/>
      <c r="C19" s="193">
        <v>0</v>
      </c>
      <c r="D19" s="193"/>
      <c r="E19" s="193"/>
      <c r="F19" s="193">
        <v>0</v>
      </c>
      <c r="G19" s="193"/>
      <c r="H19" s="193"/>
      <c r="I19" s="193">
        <v>0</v>
      </c>
      <c r="J19" s="193"/>
      <c r="K19" s="193"/>
      <c r="L19" s="193">
        <f>F19+I19</f>
        <v>0</v>
      </c>
      <c r="M19" s="192"/>
      <c r="N19" s="128" t="s">
        <v>25</v>
      </c>
      <c r="P19" s="428"/>
    </row>
    <row r="20" spans="1:16" ht="15" thickBot="1" x14ac:dyDescent="0.25">
      <c r="A20" s="191" t="s">
        <v>144</v>
      </c>
      <c r="B20" s="190"/>
      <c r="C20" s="190">
        <f>C15+C18+C19</f>
        <v>256</v>
      </c>
      <c r="D20" s="190"/>
      <c r="E20" s="190"/>
      <c r="F20" s="190">
        <f>F15+F18+F19</f>
        <v>124</v>
      </c>
      <c r="G20" s="190"/>
      <c r="H20" s="190"/>
      <c r="I20" s="190">
        <f>I15+I18+I19</f>
        <v>0</v>
      </c>
      <c r="J20" s="190"/>
      <c r="K20" s="190"/>
      <c r="L20" s="190">
        <f>F20+I20</f>
        <v>124</v>
      </c>
      <c r="M20" s="189"/>
      <c r="N20" s="128" t="s">
        <v>25</v>
      </c>
      <c r="P20" s="428"/>
    </row>
    <row r="21" spans="1:16" ht="15" thickBot="1" x14ac:dyDescent="0.25">
      <c r="N21" s="128" t="s">
        <v>25</v>
      </c>
      <c r="P21" s="428"/>
    </row>
    <row r="22" spans="1:16" ht="15" x14ac:dyDescent="0.2">
      <c r="A22" s="461" t="s">
        <v>153</v>
      </c>
      <c r="B22" s="463" t="s">
        <v>74</v>
      </c>
      <c r="C22" s="463"/>
      <c r="D22" s="463"/>
      <c r="E22" s="463" t="s">
        <v>75</v>
      </c>
      <c r="F22" s="463"/>
      <c r="G22" s="463"/>
      <c r="H22" s="463" t="s">
        <v>76</v>
      </c>
      <c r="I22" s="463"/>
      <c r="J22" s="464"/>
      <c r="N22" s="128" t="s">
        <v>25</v>
      </c>
      <c r="P22" s="428"/>
    </row>
    <row r="23" spans="1:16" ht="28.5" x14ac:dyDescent="0.2">
      <c r="A23" s="462"/>
      <c r="B23" s="212" t="s">
        <v>143</v>
      </c>
      <c r="C23" s="212" t="s">
        <v>152</v>
      </c>
      <c r="D23" s="212" t="s">
        <v>19</v>
      </c>
      <c r="E23" s="212" t="s">
        <v>143</v>
      </c>
      <c r="F23" s="212" t="s">
        <v>152</v>
      </c>
      <c r="G23" s="212" t="s">
        <v>19</v>
      </c>
      <c r="H23" s="212" t="s">
        <v>143</v>
      </c>
      <c r="I23" s="212" t="s">
        <v>152</v>
      </c>
      <c r="J23" s="211" t="s">
        <v>19</v>
      </c>
      <c r="N23" s="128" t="s">
        <v>25</v>
      </c>
      <c r="P23" s="428"/>
    </row>
    <row r="24" spans="1:16" x14ac:dyDescent="0.2">
      <c r="A24" s="210" t="str">
        <f>A9</f>
        <v>New Construction</v>
      </c>
      <c r="B24" s="205">
        <v>0</v>
      </c>
      <c r="C24" s="205">
        <v>0</v>
      </c>
      <c r="D24" s="205">
        <v>0</v>
      </c>
      <c r="E24" s="205">
        <v>0</v>
      </c>
      <c r="F24" s="205">
        <v>0</v>
      </c>
      <c r="G24" s="205">
        <v>0</v>
      </c>
      <c r="H24" s="205">
        <f t="shared" ref="H24:J25" si="2">K9+B24+E24</f>
        <v>98</v>
      </c>
      <c r="I24" s="205">
        <f t="shared" si="2"/>
        <v>60</v>
      </c>
      <c r="J24" s="203">
        <f t="shared" si="2"/>
        <v>23096</v>
      </c>
      <c r="N24" s="128" t="s">
        <v>25</v>
      </c>
      <c r="P24" s="428"/>
    </row>
    <row r="25" spans="1:16" x14ac:dyDescent="0.2">
      <c r="A25" s="196" t="str">
        <f>A10</f>
        <v>Modernization and Repair</v>
      </c>
      <c r="B25" s="153">
        <v>0</v>
      </c>
      <c r="C25" s="153">
        <v>2</v>
      </c>
      <c r="D25" s="153">
        <v>15000</v>
      </c>
      <c r="E25" s="153">
        <v>0</v>
      </c>
      <c r="F25" s="153">
        <v>0</v>
      </c>
      <c r="G25" s="153">
        <v>0</v>
      </c>
      <c r="H25" s="153">
        <f t="shared" si="2"/>
        <v>141</v>
      </c>
      <c r="I25" s="153">
        <f t="shared" si="2"/>
        <v>66</v>
      </c>
      <c r="J25" s="171">
        <f t="shared" si="2"/>
        <v>82148</v>
      </c>
      <c r="N25" s="128" t="s">
        <v>25</v>
      </c>
      <c r="P25" s="428"/>
    </row>
    <row r="26" spans="1:16" ht="15" x14ac:dyDescent="0.25">
      <c r="A26" s="209" t="s">
        <v>99</v>
      </c>
      <c r="B26" s="208">
        <f t="shared" ref="B26:J26" si="3">SUM(B24:B25)</f>
        <v>0</v>
      </c>
      <c r="C26" s="208">
        <f t="shared" si="3"/>
        <v>2</v>
      </c>
      <c r="D26" s="208">
        <f t="shared" si="3"/>
        <v>15000</v>
      </c>
      <c r="E26" s="208">
        <f t="shared" si="3"/>
        <v>0</v>
      </c>
      <c r="F26" s="208">
        <f t="shared" si="3"/>
        <v>0</v>
      </c>
      <c r="G26" s="208">
        <f t="shared" si="3"/>
        <v>0</v>
      </c>
      <c r="H26" s="208">
        <f t="shared" si="3"/>
        <v>239</v>
      </c>
      <c r="I26" s="208">
        <f t="shared" si="3"/>
        <v>126</v>
      </c>
      <c r="J26" s="207">
        <f t="shared" si="3"/>
        <v>105244</v>
      </c>
      <c r="N26" s="128" t="s">
        <v>25</v>
      </c>
      <c r="P26" s="428"/>
    </row>
    <row r="27" spans="1:16" ht="15" x14ac:dyDescent="0.25">
      <c r="A27" s="206" t="s">
        <v>151</v>
      </c>
      <c r="B27" s="204"/>
      <c r="C27" s="204"/>
      <c r="D27" s="205">
        <v>0</v>
      </c>
      <c r="E27" s="204"/>
      <c r="F27" s="204"/>
      <c r="G27" s="205">
        <v>-30000</v>
      </c>
      <c r="H27" s="204"/>
      <c r="I27" s="204"/>
      <c r="J27" s="203">
        <f>M12+D27+G27</f>
        <v>-30000</v>
      </c>
      <c r="N27" s="128" t="s">
        <v>25</v>
      </c>
      <c r="P27" s="428"/>
    </row>
    <row r="28" spans="1:16" ht="15" x14ac:dyDescent="0.25">
      <c r="A28" s="202" t="s">
        <v>150</v>
      </c>
      <c r="B28" s="143"/>
      <c r="C28" s="143"/>
      <c r="D28" s="201">
        <f>SUM(D26:D27)</f>
        <v>15000</v>
      </c>
      <c r="E28" s="143"/>
      <c r="F28" s="143"/>
      <c r="G28" s="201">
        <f>SUM(G26:G27)</f>
        <v>-30000</v>
      </c>
      <c r="H28" s="143"/>
      <c r="I28" s="143"/>
      <c r="J28" s="200">
        <f>M13+D28+G28</f>
        <v>75244</v>
      </c>
      <c r="N28" s="128" t="s">
        <v>25</v>
      </c>
      <c r="P28" s="428"/>
    </row>
    <row r="29" spans="1:16" x14ac:dyDescent="0.2">
      <c r="A29" s="199" t="s">
        <v>149</v>
      </c>
      <c r="B29" s="198"/>
      <c r="C29" s="198">
        <v>0</v>
      </c>
      <c r="D29" s="198"/>
      <c r="E29" s="198"/>
      <c r="F29" s="198">
        <v>0</v>
      </c>
      <c r="G29" s="198"/>
      <c r="H29" s="198"/>
      <c r="I29" s="198">
        <f t="shared" ref="I29:I35" si="4">L14+C29+F29</f>
        <v>0</v>
      </c>
      <c r="J29" s="197"/>
      <c r="N29" s="128" t="s">
        <v>25</v>
      </c>
      <c r="P29" s="428"/>
    </row>
    <row r="30" spans="1:16" x14ac:dyDescent="0.2">
      <c r="A30" s="196" t="s">
        <v>148</v>
      </c>
      <c r="B30" s="153"/>
      <c r="C30" s="153">
        <f>C26+C29</f>
        <v>2</v>
      </c>
      <c r="D30" s="153"/>
      <c r="E30" s="153"/>
      <c r="F30" s="153">
        <f>F26+F29</f>
        <v>0</v>
      </c>
      <c r="G30" s="153"/>
      <c r="H30" s="153"/>
      <c r="I30" s="153">
        <f t="shared" si="4"/>
        <v>126</v>
      </c>
      <c r="J30" s="171"/>
      <c r="N30" s="128" t="s">
        <v>25</v>
      </c>
      <c r="P30" s="428"/>
    </row>
    <row r="31" spans="1:16" x14ac:dyDescent="0.2">
      <c r="A31" s="196"/>
      <c r="B31" s="153"/>
      <c r="C31" s="153"/>
      <c r="D31" s="153"/>
      <c r="E31" s="153"/>
      <c r="F31" s="153"/>
      <c r="G31" s="153"/>
      <c r="H31" s="153"/>
      <c r="I31" s="153">
        <f t="shared" si="4"/>
        <v>0</v>
      </c>
      <c r="J31" s="171"/>
      <c r="N31" s="128" t="s">
        <v>25</v>
      </c>
      <c r="P31" s="428"/>
    </row>
    <row r="32" spans="1:16" x14ac:dyDescent="0.2">
      <c r="A32" s="196" t="s">
        <v>147</v>
      </c>
      <c r="B32" s="153"/>
      <c r="C32" s="153"/>
      <c r="D32" s="153"/>
      <c r="E32" s="153"/>
      <c r="F32" s="153"/>
      <c r="G32" s="153"/>
      <c r="H32" s="153"/>
      <c r="I32" s="153">
        <f t="shared" si="4"/>
        <v>0</v>
      </c>
      <c r="J32" s="171"/>
      <c r="N32" s="128" t="s">
        <v>25</v>
      </c>
    </row>
    <row r="33" spans="1:14" x14ac:dyDescent="0.2">
      <c r="A33" s="195" t="s">
        <v>146</v>
      </c>
      <c r="B33" s="153"/>
      <c r="C33" s="153">
        <v>0</v>
      </c>
      <c r="D33" s="153"/>
      <c r="E33" s="153"/>
      <c r="F33" s="153">
        <v>0</v>
      </c>
      <c r="G33" s="153"/>
      <c r="H33" s="153"/>
      <c r="I33" s="153">
        <f t="shared" si="4"/>
        <v>0</v>
      </c>
      <c r="J33" s="171"/>
      <c r="N33" s="128" t="s">
        <v>25</v>
      </c>
    </row>
    <row r="34" spans="1:14" x14ac:dyDescent="0.2">
      <c r="A34" s="194" t="s">
        <v>145</v>
      </c>
      <c r="B34" s="193"/>
      <c r="C34" s="193">
        <v>0</v>
      </c>
      <c r="D34" s="193"/>
      <c r="E34" s="193"/>
      <c r="F34" s="193">
        <v>0</v>
      </c>
      <c r="G34" s="193"/>
      <c r="H34" s="193"/>
      <c r="I34" s="193">
        <f t="shared" si="4"/>
        <v>0</v>
      </c>
      <c r="J34" s="192"/>
      <c r="N34" s="128" t="s">
        <v>25</v>
      </c>
    </row>
    <row r="35" spans="1:14" ht="15" thickBot="1" x14ac:dyDescent="0.25">
      <c r="A35" s="191" t="s">
        <v>144</v>
      </c>
      <c r="B35" s="190"/>
      <c r="C35" s="190">
        <f>C30+C33+C34</f>
        <v>2</v>
      </c>
      <c r="D35" s="190"/>
      <c r="E35" s="190"/>
      <c r="F35" s="190">
        <f>F30+F33+F34</f>
        <v>0</v>
      </c>
      <c r="G35" s="190"/>
      <c r="H35" s="190"/>
      <c r="I35" s="190">
        <f t="shared" si="4"/>
        <v>126</v>
      </c>
      <c r="J35" s="189"/>
      <c r="N35" s="128" t="s">
        <v>25</v>
      </c>
    </row>
    <row r="36" spans="1:14" x14ac:dyDescent="0.2">
      <c r="N36" s="128" t="s">
        <v>25</v>
      </c>
    </row>
    <row r="37" spans="1:14" ht="28.5" customHeight="1" x14ac:dyDescent="0.2">
      <c r="A37" s="460" t="s">
        <v>314</v>
      </c>
      <c r="B37" s="460"/>
      <c r="C37" s="460"/>
      <c r="D37" s="460"/>
      <c r="E37" s="460"/>
      <c r="F37" s="460"/>
      <c r="G37" s="460"/>
      <c r="H37" s="460"/>
      <c r="I37" s="460"/>
      <c r="J37" s="460"/>
      <c r="N37" s="128" t="s">
        <v>25</v>
      </c>
    </row>
    <row r="38" spans="1:14" ht="27.75" customHeight="1" x14ac:dyDescent="0.2">
      <c r="A38" s="460" t="s">
        <v>268</v>
      </c>
      <c r="B38" s="460"/>
      <c r="C38" s="460"/>
      <c r="D38" s="460"/>
      <c r="E38" s="460"/>
      <c r="F38" s="460"/>
      <c r="G38" s="460"/>
      <c r="H38" s="460"/>
      <c r="I38" s="460"/>
      <c r="J38" s="460"/>
      <c r="N38" s="128" t="s">
        <v>25</v>
      </c>
    </row>
    <row r="39" spans="1:14" x14ac:dyDescent="0.2">
      <c r="A39" s="187"/>
      <c r="N39" s="188" t="s">
        <v>6</v>
      </c>
    </row>
    <row r="40" spans="1:14" x14ac:dyDescent="0.2">
      <c r="A40" s="186"/>
    </row>
  </sheetData>
  <mergeCells count="17">
    <mergeCell ref="A1:M1"/>
    <mergeCell ref="A2:M2"/>
    <mergeCell ref="A3:M3"/>
    <mergeCell ref="A4:M4"/>
    <mergeCell ref="A7:A8"/>
    <mergeCell ref="B7:D7"/>
    <mergeCell ref="E7:G7"/>
    <mergeCell ref="H7:J7"/>
    <mergeCell ref="K7:M7"/>
    <mergeCell ref="A37:J37"/>
    <mergeCell ref="A38:J38"/>
    <mergeCell ref="A5:M5"/>
    <mergeCell ref="A6:M6"/>
    <mergeCell ref="A22:A23"/>
    <mergeCell ref="B22:D22"/>
    <mergeCell ref="E22:G22"/>
    <mergeCell ref="H22:J22"/>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view="pageBreakPreview" zoomScale="80" zoomScaleNormal="100" zoomScaleSheetLayoutView="80" workbookViewId="0">
      <selection activeCell="E44" sqref="E44"/>
    </sheetView>
  </sheetViews>
  <sheetFormatPr defaultRowHeight="14.25" x14ac:dyDescent="0.2"/>
  <cols>
    <col min="1" max="1" width="46.5546875" style="340" customWidth="1"/>
    <col min="2" max="2" width="27.21875" style="340" customWidth="1"/>
    <col min="3" max="5" width="6.77734375" style="340" customWidth="1"/>
    <col min="6" max="6" width="8.44140625" style="340" customWidth="1"/>
    <col min="7" max="9" width="6.77734375" style="340" customWidth="1"/>
    <col min="10" max="10" width="8.33203125" style="340" customWidth="1"/>
    <col min="11" max="11" width="7.21875" style="340" customWidth="1"/>
    <col min="12" max="12" width="6.109375" style="340" customWidth="1"/>
    <col min="13" max="13" width="6.6640625" style="340" customWidth="1"/>
    <col min="14" max="14" width="8.33203125" style="340" customWidth="1"/>
    <col min="15" max="15" width="10.88671875" style="341" bestFit="1" customWidth="1"/>
    <col min="16" max="16" width="3.5546875" style="340" customWidth="1"/>
    <col min="17" max="18" width="6.44140625" style="340" customWidth="1"/>
    <col min="19" max="19" width="9.88671875" style="340" customWidth="1"/>
    <col min="20" max="21" width="6.44140625" style="340" customWidth="1"/>
    <col min="22" max="22" width="9.88671875" style="340" customWidth="1"/>
    <col min="23" max="16384" width="8.88671875" style="340"/>
  </cols>
  <sheetData>
    <row r="1" spans="1:22" ht="18" x14ac:dyDescent="0.25">
      <c r="A1" s="473" t="s">
        <v>294</v>
      </c>
      <c r="B1" s="473"/>
      <c r="C1" s="473"/>
      <c r="D1" s="473"/>
      <c r="E1" s="473"/>
      <c r="F1" s="473"/>
      <c r="G1" s="473"/>
      <c r="H1" s="473"/>
      <c r="I1" s="473"/>
      <c r="J1" s="473"/>
      <c r="K1" s="473"/>
      <c r="L1" s="473"/>
      <c r="M1" s="473"/>
      <c r="N1" s="473"/>
      <c r="O1" s="389" t="s">
        <v>25</v>
      </c>
      <c r="P1" s="364"/>
      <c r="Q1" s="364"/>
      <c r="R1" s="364"/>
      <c r="S1" s="364"/>
      <c r="T1" s="364"/>
      <c r="U1" s="364"/>
      <c r="V1" s="364"/>
    </row>
    <row r="2" spans="1:22" ht="18" x14ac:dyDescent="0.25">
      <c r="A2" s="474" t="s">
        <v>1</v>
      </c>
      <c r="B2" s="474"/>
      <c r="C2" s="474"/>
      <c r="D2" s="474"/>
      <c r="E2" s="474"/>
      <c r="F2" s="474"/>
      <c r="G2" s="474"/>
      <c r="H2" s="474"/>
      <c r="I2" s="474"/>
      <c r="J2" s="474"/>
      <c r="K2" s="474"/>
      <c r="L2" s="474"/>
      <c r="M2" s="474"/>
      <c r="N2" s="474"/>
      <c r="O2" s="389" t="s">
        <v>25</v>
      </c>
      <c r="P2" s="363"/>
      <c r="Q2" s="363"/>
      <c r="R2" s="363"/>
      <c r="S2" s="363"/>
      <c r="T2" s="363"/>
      <c r="U2" s="363"/>
      <c r="V2" s="363"/>
    </row>
    <row r="3" spans="1:22" ht="18" x14ac:dyDescent="0.25">
      <c r="A3" s="475" t="s">
        <v>0</v>
      </c>
      <c r="B3" s="475"/>
      <c r="C3" s="475"/>
      <c r="D3" s="475"/>
      <c r="E3" s="475"/>
      <c r="F3" s="475"/>
      <c r="G3" s="475"/>
      <c r="H3" s="475"/>
      <c r="I3" s="475"/>
      <c r="J3" s="475"/>
      <c r="K3" s="475"/>
      <c r="L3" s="475"/>
      <c r="M3" s="475"/>
      <c r="N3" s="475"/>
      <c r="O3" s="389" t="s">
        <v>25</v>
      </c>
      <c r="P3" s="362"/>
      <c r="Q3" s="362"/>
      <c r="R3" s="362"/>
      <c r="S3" s="362"/>
      <c r="T3" s="362"/>
      <c r="U3" s="362"/>
      <c r="V3" s="362"/>
    </row>
    <row r="4" spans="1:22" ht="18" x14ac:dyDescent="0.25">
      <c r="A4" s="476" t="s">
        <v>15</v>
      </c>
      <c r="B4" s="476"/>
      <c r="C4" s="476"/>
      <c r="D4" s="476"/>
      <c r="E4" s="476"/>
      <c r="F4" s="476"/>
      <c r="G4" s="476"/>
      <c r="H4" s="476"/>
      <c r="I4" s="476"/>
      <c r="J4" s="476"/>
      <c r="K4" s="476"/>
      <c r="L4" s="476"/>
      <c r="M4" s="476"/>
      <c r="N4" s="476"/>
      <c r="O4" s="389" t="s">
        <v>25</v>
      </c>
      <c r="P4" s="360"/>
      <c r="Q4" s="360"/>
      <c r="R4" s="360"/>
      <c r="S4" s="360"/>
      <c r="T4" s="360"/>
      <c r="U4" s="360"/>
      <c r="V4" s="360"/>
    </row>
    <row r="5" spans="1:22" ht="18.75" thickBot="1" x14ac:dyDescent="0.3">
      <c r="A5" s="470"/>
      <c r="B5" s="470"/>
      <c r="C5" s="470"/>
      <c r="D5" s="470"/>
      <c r="E5" s="470"/>
      <c r="F5" s="470"/>
      <c r="G5" s="470"/>
      <c r="H5" s="470"/>
      <c r="I5" s="470"/>
      <c r="J5" s="470"/>
      <c r="K5" s="400"/>
      <c r="L5" s="400"/>
      <c r="M5" s="400"/>
      <c r="N5" s="400"/>
      <c r="O5" s="389" t="s">
        <v>25</v>
      </c>
      <c r="P5" s="360"/>
      <c r="Q5" s="360"/>
      <c r="R5" s="360"/>
      <c r="S5" s="360"/>
      <c r="T5" s="360"/>
      <c r="U5" s="360"/>
      <c r="V5" s="360"/>
    </row>
    <row r="6" spans="1:22" ht="33.75" customHeight="1" x14ac:dyDescent="0.25">
      <c r="A6" s="468" t="s">
        <v>57</v>
      </c>
      <c r="B6" s="471" t="s">
        <v>292</v>
      </c>
      <c r="C6" s="466" t="s">
        <v>2</v>
      </c>
      <c r="D6" s="466"/>
      <c r="E6" s="466"/>
      <c r="F6" s="466"/>
      <c r="G6" s="466" t="s">
        <v>3</v>
      </c>
      <c r="H6" s="466"/>
      <c r="I6" s="466"/>
      <c r="J6" s="467"/>
      <c r="K6" s="466" t="s">
        <v>293</v>
      </c>
      <c r="L6" s="466"/>
      <c r="M6" s="466"/>
      <c r="N6" s="467"/>
      <c r="O6" s="389" t="s">
        <v>25</v>
      </c>
    </row>
    <row r="7" spans="1:22" ht="28.5" x14ac:dyDescent="0.25">
      <c r="A7" s="469"/>
      <c r="B7" s="472"/>
      <c r="C7" s="358" t="s">
        <v>143</v>
      </c>
      <c r="D7" s="358" t="s">
        <v>291</v>
      </c>
      <c r="E7" s="358" t="s">
        <v>152</v>
      </c>
      <c r="F7" s="358" t="s">
        <v>19</v>
      </c>
      <c r="G7" s="358" t="s">
        <v>143</v>
      </c>
      <c r="H7" s="358" t="s">
        <v>90</v>
      </c>
      <c r="I7" s="358" t="s">
        <v>152</v>
      </c>
      <c r="J7" s="357" t="s">
        <v>19</v>
      </c>
      <c r="K7" s="358" t="s">
        <v>143</v>
      </c>
      <c r="L7" s="358" t="s">
        <v>90</v>
      </c>
      <c r="M7" s="358" t="s">
        <v>152</v>
      </c>
      <c r="N7" s="357" t="s">
        <v>19</v>
      </c>
      <c r="O7" s="389" t="s">
        <v>25</v>
      </c>
      <c r="P7" s="389"/>
    </row>
    <row r="8" spans="1:22" ht="18" customHeight="1" x14ac:dyDescent="0.25">
      <c r="A8" s="356"/>
      <c r="B8" s="394"/>
      <c r="C8" s="355"/>
      <c r="D8" s="355"/>
      <c r="E8" s="355"/>
      <c r="F8" s="355"/>
      <c r="G8" s="355"/>
      <c r="H8" s="355"/>
      <c r="I8" s="355"/>
      <c r="J8" s="354"/>
      <c r="K8" s="355"/>
      <c r="L8" s="355"/>
      <c r="M8" s="355"/>
      <c r="N8" s="354"/>
      <c r="O8" s="389" t="s">
        <v>25</v>
      </c>
    </row>
    <row r="9" spans="1:22" ht="18" x14ac:dyDescent="0.25">
      <c r="A9" s="346" t="s">
        <v>295</v>
      </c>
      <c r="B9" s="394" t="s">
        <v>3</v>
      </c>
      <c r="C9" s="344">
        <v>0</v>
      </c>
      <c r="D9" s="344">
        <v>0</v>
      </c>
      <c r="E9" s="344">
        <v>0</v>
      </c>
      <c r="F9" s="344">
        <v>0</v>
      </c>
      <c r="G9" s="344">
        <v>0</v>
      </c>
      <c r="H9" s="344">
        <v>0</v>
      </c>
      <c r="I9" s="344">
        <v>2</v>
      </c>
      <c r="J9" s="345">
        <v>15000</v>
      </c>
      <c r="K9" s="344">
        <f>+C9+G9</f>
        <v>0</v>
      </c>
      <c r="L9" s="344">
        <f>+D9+H9</f>
        <v>0</v>
      </c>
      <c r="M9" s="344">
        <f>+E9+I9</f>
        <v>2</v>
      </c>
      <c r="N9" s="345">
        <f>+F9+J9</f>
        <v>15000</v>
      </c>
      <c r="O9" s="389" t="s">
        <v>25</v>
      </c>
    </row>
    <row r="10" spans="1:22" ht="18" x14ac:dyDescent="0.25">
      <c r="A10" s="399" t="s">
        <v>18</v>
      </c>
      <c r="B10" s="398"/>
      <c r="C10" s="397" t="s">
        <v>18</v>
      </c>
      <c r="D10" s="397" t="s">
        <v>18</v>
      </c>
      <c r="E10" s="397" t="s">
        <v>18</v>
      </c>
      <c r="F10" s="397" t="s">
        <v>18</v>
      </c>
      <c r="G10" s="397" t="s">
        <v>18</v>
      </c>
      <c r="H10" s="397" t="s">
        <v>18</v>
      </c>
      <c r="I10" s="397" t="s">
        <v>18</v>
      </c>
      <c r="J10" s="396" t="s">
        <v>18</v>
      </c>
      <c r="K10" s="397" t="s">
        <v>18</v>
      </c>
      <c r="L10" s="397" t="s">
        <v>18</v>
      </c>
      <c r="M10" s="397" t="s">
        <v>18</v>
      </c>
      <c r="N10" s="396" t="s">
        <v>18</v>
      </c>
      <c r="O10" s="389" t="s">
        <v>25</v>
      </c>
    </row>
    <row r="11" spans="1:22" ht="18.75" thickBot="1" x14ac:dyDescent="0.3">
      <c r="A11" s="393" t="s">
        <v>92</v>
      </c>
      <c r="B11" s="392"/>
      <c r="C11" s="391">
        <f t="shared" ref="C11:N11" si="0">SUM(C8:C10)</f>
        <v>0</v>
      </c>
      <c r="D11" s="391">
        <f t="shared" si="0"/>
        <v>0</v>
      </c>
      <c r="E11" s="391">
        <f t="shared" si="0"/>
        <v>0</v>
      </c>
      <c r="F11" s="391">
        <f t="shared" si="0"/>
        <v>0</v>
      </c>
      <c r="G11" s="391">
        <f t="shared" si="0"/>
        <v>0</v>
      </c>
      <c r="H11" s="391">
        <f t="shared" si="0"/>
        <v>0</v>
      </c>
      <c r="I11" s="391">
        <f t="shared" si="0"/>
        <v>2</v>
      </c>
      <c r="J11" s="390">
        <f t="shared" si="0"/>
        <v>15000</v>
      </c>
      <c r="K11" s="391">
        <f t="shared" si="0"/>
        <v>0</v>
      </c>
      <c r="L11" s="391">
        <f t="shared" si="0"/>
        <v>0</v>
      </c>
      <c r="M11" s="391">
        <f t="shared" si="0"/>
        <v>2</v>
      </c>
      <c r="N11" s="390">
        <f t="shared" si="0"/>
        <v>15000</v>
      </c>
      <c r="O11" s="389" t="s">
        <v>25</v>
      </c>
    </row>
    <row r="12" spans="1:22" ht="18.75" thickBot="1" x14ac:dyDescent="0.3">
      <c r="O12" s="389" t="s">
        <v>25</v>
      </c>
    </row>
    <row r="13" spans="1:22" ht="33.75" customHeight="1" x14ac:dyDescent="0.25">
      <c r="A13" s="468" t="s">
        <v>91</v>
      </c>
      <c r="B13" s="471" t="s">
        <v>292</v>
      </c>
      <c r="C13" s="466" t="s">
        <v>2</v>
      </c>
      <c r="D13" s="466"/>
      <c r="E13" s="466"/>
      <c r="F13" s="466"/>
      <c r="G13" s="466" t="s">
        <v>3</v>
      </c>
      <c r="H13" s="466"/>
      <c r="I13" s="466"/>
      <c r="J13" s="467"/>
      <c r="K13" s="466" t="s">
        <v>89</v>
      </c>
      <c r="L13" s="466"/>
      <c r="M13" s="466"/>
      <c r="N13" s="467"/>
      <c r="O13" s="389" t="s">
        <v>25</v>
      </c>
    </row>
    <row r="14" spans="1:22" ht="28.5" x14ac:dyDescent="0.25">
      <c r="A14" s="469"/>
      <c r="B14" s="472"/>
      <c r="C14" s="358" t="s">
        <v>143</v>
      </c>
      <c r="D14" s="358" t="s">
        <v>291</v>
      </c>
      <c r="E14" s="358" t="s">
        <v>152</v>
      </c>
      <c r="F14" s="358" t="s">
        <v>19</v>
      </c>
      <c r="G14" s="358" t="s">
        <v>143</v>
      </c>
      <c r="H14" s="358" t="s">
        <v>90</v>
      </c>
      <c r="I14" s="358" t="s">
        <v>152</v>
      </c>
      <c r="J14" s="357" t="s">
        <v>19</v>
      </c>
      <c r="K14" s="358" t="s">
        <v>143</v>
      </c>
      <c r="L14" s="358" t="s">
        <v>90</v>
      </c>
      <c r="M14" s="358" t="s">
        <v>152</v>
      </c>
      <c r="N14" s="357" t="s">
        <v>19</v>
      </c>
      <c r="O14" s="389" t="s">
        <v>25</v>
      </c>
    </row>
    <row r="15" spans="1:22" ht="18" x14ac:dyDescent="0.25">
      <c r="A15" s="395"/>
      <c r="B15" s="394"/>
      <c r="C15" s="355"/>
      <c r="D15" s="355"/>
      <c r="E15" s="355"/>
      <c r="F15" s="355"/>
      <c r="G15" s="355"/>
      <c r="H15" s="355"/>
      <c r="I15" s="355"/>
      <c r="J15" s="354"/>
      <c r="K15" s="355"/>
      <c r="L15" s="355"/>
      <c r="M15" s="355"/>
      <c r="N15" s="354"/>
      <c r="O15" s="389" t="s">
        <v>25</v>
      </c>
    </row>
    <row r="16" spans="1:22" ht="18" x14ac:dyDescent="0.25">
      <c r="A16" s="347" t="s">
        <v>4</v>
      </c>
      <c r="B16" s="394"/>
      <c r="C16" s="344">
        <v>0</v>
      </c>
      <c r="D16" s="344">
        <v>0</v>
      </c>
      <c r="E16" s="344">
        <v>0</v>
      </c>
      <c r="F16" s="344">
        <v>0</v>
      </c>
      <c r="G16" s="344">
        <v>0</v>
      </c>
      <c r="H16" s="344">
        <v>0</v>
      </c>
      <c r="I16" s="344">
        <v>0</v>
      </c>
      <c r="J16" s="345">
        <v>0</v>
      </c>
      <c r="K16" s="344">
        <f>+C16+G16</f>
        <v>0</v>
      </c>
      <c r="L16" s="344">
        <f>+D16+H16</f>
        <v>0</v>
      </c>
      <c r="M16" s="344">
        <f>+E16+I16</f>
        <v>0</v>
      </c>
      <c r="N16" s="345">
        <f>+F16+J16</f>
        <v>0</v>
      </c>
      <c r="O16" s="389" t="s">
        <v>25</v>
      </c>
    </row>
    <row r="17" spans="1:15" ht="18" x14ac:dyDescent="0.25">
      <c r="A17" s="347"/>
      <c r="B17" s="394"/>
      <c r="C17" s="344"/>
      <c r="D17" s="344"/>
      <c r="E17" s="344"/>
      <c r="F17" s="344"/>
      <c r="G17" s="344"/>
      <c r="H17" s="344"/>
      <c r="I17" s="344"/>
      <c r="J17" s="345"/>
      <c r="K17" s="344"/>
      <c r="L17" s="344"/>
      <c r="M17" s="344"/>
      <c r="N17" s="345"/>
      <c r="O17" s="389" t="s">
        <v>25</v>
      </c>
    </row>
    <row r="18" spans="1:15" ht="18" x14ac:dyDescent="0.25">
      <c r="A18" s="346"/>
      <c r="B18" s="394"/>
      <c r="C18" s="344"/>
      <c r="D18" s="344"/>
      <c r="E18" s="344"/>
      <c r="F18" s="344"/>
      <c r="G18" s="344"/>
      <c r="H18" s="344"/>
      <c r="I18" s="344"/>
      <c r="J18" s="345"/>
      <c r="K18" s="344"/>
      <c r="L18" s="344"/>
      <c r="M18" s="344"/>
      <c r="N18" s="345"/>
      <c r="O18" s="389" t="s">
        <v>25</v>
      </c>
    </row>
    <row r="19" spans="1:15" ht="18.75" thickBot="1" x14ac:dyDescent="0.3">
      <c r="A19" s="393" t="s">
        <v>290</v>
      </c>
      <c r="B19" s="392"/>
      <c r="C19" s="391">
        <f t="shared" ref="C19:N19" si="1">SUM(C15:C18)</f>
        <v>0</v>
      </c>
      <c r="D19" s="391">
        <f t="shared" si="1"/>
        <v>0</v>
      </c>
      <c r="E19" s="391">
        <f t="shared" si="1"/>
        <v>0</v>
      </c>
      <c r="F19" s="391">
        <f t="shared" si="1"/>
        <v>0</v>
      </c>
      <c r="G19" s="391">
        <f t="shared" si="1"/>
        <v>0</v>
      </c>
      <c r="H19" s="391">
        <f t="shared" si="1"/>
        <v>0</v>
      </c>
      <c r="I19" s="391">
        <f t="shared" si="1"/>
        <v>0</v>
      </c>
      <c r="J19" s="390">
        <f t="shared" si="1"/>
        <v>0</v>
      </c>
      <c r="K19" s="391">
        <f t="shared" si="1"/>
        <v>0</v>
      </c>
      <c r="L19" s="391">
        <f t="shared" si="1"/>
        <v>0</v>
      </c>
      <c r="M19" s="391">
        <f t="shared" si="1"/>
        <v>0</v>
      </c>
      <c r="N19" s="390">
        <f t="shared" si="1"/>
        <v>0</v>
      </c>
      <c r="O19" s="389" t="s">
        <v>25</v>
      </c>
    </row>
    <row r="20" spans="1:15" ht="18" x14ac:dyDescent="0.25">
      <c r="O20" s="389" t="s">
        <v>25</v>
      </c>
    </row>
    <row r="21" spans="1:15" ht="18" x14ac:dyDescent="0.25">
      <c r="O21" s="389" t="s">
        <v>25</v>
      </c>
    </row>
    <row r="22" spans="1:15" ht="15" customHeight="1" x14ac:dyDescent="0.25">
      <c r="A22" s="465" t="s">
        <v>296</v>
      </c>
      <c r="B22" s="465"/>
      <c r="C22" s="465"/>
      <c r="D22" s="465"/>
      <c r="E22" s="465"/>
      <c r="F22" s="465"/>
      <c r="G22" s="465"/>
      <c r="H22" s="465"/>
      <c r="I22" s="465"/>
      <c r="J22" s="465"/>
      <c r="K22" s="465"/>
      <c r="L22" s="465"/>
      <c r="M22" s="465"/>
      <c r="N22" s="465"/>
      <c r="O22" s="389" t="s">
        <v>25</v>
      </c>
    </row>
    <row r="23" spans="1:15" ht="15" customHeight="1" x14ac:dyDescent="0.25">
      <c r="A23" s="401" t="s">
        <v>219</v>
      </c>
      <c r="O23" s="389" t="s">
        <v>25</v>
      </c>
    </row>
    <row r="24" spans="1:15" ht="18" x14ac:dyDescent="0.25">
      <c r="O24" s="389" t="s">
        <v>25</v>
      </c>
    </row>
    <row r="25" spans="1:15" ht="18" x14ac:dyDescent="0.25">
      <c r="O25" s="389" t="s">
        <v>6</v>
      </c>
    </row>
  </sheetData>
  <mergeCells count="16">
    <mergeCell ref="A1:N1"/>
    <mergeCell ref="A2:N2"/>
    <mergeCell ref="A3:N3"/>
    <mergeCell ref="A4:N4"/>
    <mergeCell ref="K6:N6"/>
    <mergeCell ref="B6:B7"/>
    <mergeCell ref="A22:N22"/>
    <mergeCell ref="G6:J6"/>
    <mergeCell ref="A6:A7"/>
    <mergeCell ref="C6:F6"/>
    <mergeCell ref="A5:J5"/>
    <mergeCell ref="K13:N13"/>
    <mergeCell ref="A13:A14"/>
    <mergeCell ref="B13:B14"/>
    <mergeCell ref="C13:F13"/>
    <mergeCell ref="G13:J13"/>
  </mergeCells>
  <printOptions horizontalCentered="1"/>
  <pageMargins left="0.7" right="0.7" top="0.66" bottom="0.65" header="0.3" footer="0.3"/>
  <pageSetup scale="64"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view="pageBreakPreview" topLeftCell="A13" zoomScale="85" zoomScaleNormal="100" zoomScaleSheetLayoutView="85" workbookViewId="0">
      <selection activeCell="O7" sqref="O7"/>
    </sheetView>
  </sheetViews>
  <sheetFormatPr defaultRowHeight="14.25" x14ac:dyDescent="0.2"/>
  <cols>
    <col min="1" max="1" width="5.77734375" style="127" bestFit="1" customWidth="1"/>
    <col min="2" max="2" width="45.21875" style="127" customWidth="1"/>
    <col min="3" max="3" width="6.77734375" style="127" customWidth="1"/>
    <col min="4" max="4" width="9.88671875" style="127" customWidth="1"/>
    <col min="5" max="5" width="6.77734375" style="127" customWidth="1"/>
    <col min="6" max="6" width="9.88671875" style="127" customWidth="1"/>
    <col min="7" max="7" width="6.77734375" style="127" customWidth="1"/>
    <col min="8" max="8" width="9.88671875" style="127" customWidth="1"/>
    <col min="9" max="9" width="6.77734375" style="127" customWidth="1"/>
    <col min="10" max="10" width="9.88671875" style="127" customWidth="1"/>
    <col min="11" max="11" width="6.77734375" style="127" customWidth="1"/>
    <col min="12" max="12" width="9.88671875" style="127" customWidth="1"/>
    <col min="13" max="13" width="6.77734375" style="127" customWidth="1"/>
    <col min="14" max="14" width="9.88671875" style="127" customWidth="1"/>
    <col min="15" max="15" width="10.88671875" style="128" bestFit="1" customWidth="1"/>
    <col min="16" max="16" width="3.5546875" style="127" customWidth="1"/>
    <col min="17" max="17" width="95.5546875" style="127" customWidth="1"/>
    <col min="18" max="19" width="6.44140625" style="127" customWidth="1"/>
    <col min="20" max="20" width="9.88671875" style="127" customWidth="1"/>
    <col min="21" max="22" width="6.44140625" style="127" customWidth="1"/>
    <col min="23" max="23" width="9.88671875" style="127" customWidth="1"/>
    <col min="24" max="16384" width="8.88671875" style="127"/>
  </cols>
  <sheetData>
    <row r="1" spans="1:23" ht="18" x14ac:dyDescent="0.25">
      <c r="A1" s="453" t="s">
        <v>79</v>
      </c>
      <c r="B1" s="453"/>
      <c r="C1" s="453"/>
      <c r="D1" s="453"/>
      <c r="E1" s="453"/>
      <c r="F1" s="453"/>
      <c r="G1" s="453"/>
      <c r="H1" s="453"/>
      <c r="I1" s="453"/>
      <c r="J1" s="453"/>
      <c r="K1" s="453"/>
      <c r="L1" s="453"/>
      <c r="M1" s="453"/>
      <c r="N1" s="453"/>
      <c r="O1" s="188" t="s">
        <v>25</v>
      </c>
      <c r="P1" s="216"/>
      <c r="Q1" s="426"/>
      <c r="R1" s="216"/>
      <c r="S1" s="216"/>
      <c r="T1" s="216"/>
      <c r="U1" s="216"/>
      <c r="V1" s="216"/>
      <c r="W1" s="216"/>
    </row>
    <row r="2" spans="1:23" ht="15" x14ac:dyDescent="0.2">
      <c r="A2" s="454" t="s">
        <v>1</v>
      </c>
      <c r="B2" s="454"/>
      <c r="C2" s="454"/>
      <c r="D2" s="454"/>
      <c r="E2" s="454"/>
      <c r="F2" s="454"/>
      <c r="G2" s="454"/>
      <c r="H2" s="454"/>
      <c r="I2" s="454"/>
      <c r="J2" s="454"/>
      <c r="K2" s="454"/>
      <c r="L2" s="454"/>
      <c r="M2" s="454"/>
      <c r="N2" s="454"/>
      <c r="O2" s="188" t="s">
        <v>25</v>
      </c>
      <c r="P2" s="215"/>
      <c r="Q2" s="427"/>
      <c r="R2" s="215"/>
      <c r="S2" s="215"/>
      <c r="T2" s="215"/>
      <c r="U2" s="215"/>
      <c r="V2" s="215"/>
      <c r="W2" s="215"/>
    </row>
    <row r="3" spans="1:23" x14ac:dyDescent="0.2">
      <c r="A3" s="455" t="s">
        <v>0</v>
      </c>
      <c r="B3" s="455"/>
      <c r="C3" s="455"/>
      <c r="D3" s="455"/>
      <c r="E3" s="455"/>
      <c r="F3" s="455"/>
      <c r="G3" s="455"/>
      <c r="H3" s="455"/>
      <c r="I3" s="455"/>
      <c r="J3" s="455"/>
      <c r="K3" s="455"/>
      <c r="L3" s="455"/>
      <c r="M3" s="455"/>
      <c r="N3" s="455"/>
      <c r="O3" s="188" t="s">
        <v>25</v>
      </c>
      <c r="P3" s="214"/>
      <c r="Q3" s="427"/>
      <c r="R3" s="214"/>
      <c r="S3" s="214"/>
      <c r="T3" s="214"/>
      <c r="U3" s="214"/>
      <c r="V3" s="214"/>
      <c r="W3" s="214"/>
    </row>
    <row r="4" spans="1:23" x14ac:dyDescent="0.2">
      <c r="A4" s="456" t="s">
        <v>15</v>
      </c>
      <c r="B4" s="456"/>
      <c r="C4" s="456"/>
      <c r="D4" s="456"/>
      <c r="E4" s="456"/>
      <c r="F4" s="456"/>
      <c r="G4" s="456"/>
      <c r="H4" s="456"/>
      <c r="I4" s="456"/>
      <c r="J4" s="456"/>
      <c r="K4" s="456"/>
      <c r="L4" s="456"/>
      <c r="M4" s="456"/>
      <c r="N4" s="456"/>
      <c r="O4" s="188" t="s">
        <v>25</v>
      </c>
      <c r="P4" s="213"/>
      <c r="Q4" s="427"/>
      <c r="R4" s="213"/>
      <c r="S4" s="213"/>
      <c r="T4" s="213"/>
      <c r="U4" s="213"/>
      <c r="V4" s="213"/>
      <c r="W4" s="213"/>
    </row>
    <row r="5" spans="1:23" ht="15" x14ac:dyDescent="0.25">
      <c r="A5" s="455"/>
      <c r="B5" s="455"/>
      <c r="C5" s="455"/>
      <c r="D5" s="455"/>
      <c r="E5" s="455"/>
      <c r="F5" s="455"/>
      <c r="G5" s="455"/>
      <c r="H5" s="455"/>
      <c r="I5" s="455"/>
      <c r="J5" s="455"/>
      <c r="K5" s="455"/>
      <c r="L5" s="455"/>
      <c r="M5" s="455"/>
      <c r="N5" s="455"/>
      <c r="O5" s="188" t="s">
        <v>25</v>
      </c>
      <c r="P5" s="213"/>
      <c r="Q5" s="431"/>
      <c r="R5" s="213"/>
      <c r="S5" s="213"/>
      <c r="T5" s="213"/>
      <c r="U5" s="213"/>
      <c r="V5" s="213"/>
      <c r="W5" s="213"/>
    </row>
    <row r="6" spans="1:23" ht="15" thickBot="1" x14ac:dyDescent="0.25">
      <c r="A6" s="482"/>
      <c r="B6" s="482"/>
      <c r="C6" s="482"/>
      <c r="D6" s="482"/>
      <c r="E6" s="482"/>
      <c r="F6" s="482"/>
      <c r="G6" s="482"/>
      <c r="H6" s="482"/>
      <c r="I6" s="482"/>
      <c r="J6" s="482"/>
      <c r="K6" s="482"/>
      <c r="L6" s="482"/>
      <c r="M6" s="482"/>
      <c r="N6" s="482"/>
      <c r="O6" s="188" t="s">
        <v>25</v>
      </c>
      <c r="P6" s="213"/>
      <c r="Q6" s="248"/>
      <c r="R6" s="213"/>
      <c r="S6" s="213"/>
      <c r="T6" s="213"/>
      <c r="U6" s="213"/>
      <c r="V6" s="213"/>
      <c r="W6" s="213"/>
    </row>
    <row r="7" spans="1:23" ht="33.75" customHeight="1" x14ac:dyDescent="0.2">
      <c r="A7" s="478" t="s">
        <v>80</v>
      </c>
      <c r="B7" s="479"/>
      <c r="C7" s="463" t="s">
        <v>82</v>
      </c>
      <c r="D7" s="463"/>
      <c r="E7" s="463" t="s">
        <v>183</v>
      </c>
      <c r="F7" s="463"/>
      <c r="G7" s="463" t="s">
        <v>72</v>
      </c>
      <c r="H7" s="463"/>
      <c r="I7" s="463" t="s">
        <v>74</v>
      </c>
      <c r="J7" s="463"/>
      <c r="K7" s="463" t="s">
        <v>75</v>
      </c>
      <c r="L7" s="463"/>
      <c r="M7" s="463" t="s">
        <v>73</v>
      </c>
      <c r="N7" s="464"/>
      <c r="O7" s="188" t="s">
        <v>25</v>
      </c>
      <c r="Q7" s="428"/>
    </row>
    <row r="8" spans="1:23" ht="42.75" x14ac:dyDescent="0.2">
      <c r="A8" s="480"/>
      <c r="B8" s="481"/>
      <c r="C8" s="212" t="s">
        <v>182</v>
      </c>
      <c r="D8" s="212" t="s">
        <v>181</v>
      </c>
      <c r="E8" s="212" t="s">
        <v>182</v>
      </c>
      <c r="F8" s="212" t="s">
        <v>181</v>
      </c>
      <c r="G8" s="212" t="s">
        <v>182</v>
      </c>
      <c r="H8" s="212" t="s">
        <v>181</v>
      </c>
      <c r="I8" s="212" t="s">
        <v>182</v>
      </c>
      <c r="J8" s="212" t="s">
        <v>181</v>
      </c>
      <c r="K8" s="212" t="s">
        <v>182</v>
      </c>
      <c r="L8" s="212" t="s">
        <v>181</v>
      </c>
      <c r="M8" s="212" t="s">
        <v>182</v>
      </c>
      <c r="N8" s="211" t="s">
        <v>181</v>
      </c>
      <c r="O8" s="188" t="s">
        <v>25</v>
      </c>
      <c r="Q8" s="428"/>
    </row>
    <row r="9" spans="1:23" ht="45" x14ac:dyDescent="0.2">
      <c r="A9" s="244" t="s">
        <v>180</v>
      </c>
      <c r="B9" s="243" t="s">
        <v>179</v>
      </c>
      <c r="C9" s="242"/>
      <c r="D9" s="242"/>
      <c r="E9" s="242"/>
      <c r="F9" s="242"/>
      <c r="G9" s="242"/>
      <c r="H9" s="242"/>
      <c r="I9" s="242"/>
      <c r="J9" s="242"/>
      <c r="K9" s="242"/>
      <c r="L9" s="242"/>
      <c r="M9" s="242"/>
      <c r="N9" s="241"/>
      <c r="O9" s="188" t="s">
        <v>25</v>
      </c>
      <c r="Q9" s="428"/>
    </row>
    <row r="10" spans="1:23" ht="28.5" x14ac:dyDescent="0.2">
      <c r="A10" s="240">
        <v>1.1000000000000001</v>
      </c>
      <c r="B10" s="239" t="s">
        <v>178</v>
      </c>
      <c r="C10" s="153">
        <v>0</v>
      </c>
      <c r="D10" s="247">
        <v>0</v>
      </c>
      <c r="E10" s="153">
        <v>0</v>
      </c>
      <c r="F10" s="153">
        <v>0</v>
      </c>
      <c r="G10" s="153">
        <v>0</v>
      </c>
      <c r="H10" s="153">
        <v>0</v>
      </c>
      <c r="I10" s="153">
        <v>0</v>
      </c>
      <c r="J10" s="153">
        <v>0</v>
      </c>
      <c r="K10" s="153">
        <v>0</v>
      </c>
      <c r="L10" s="153">
        <v>0</v>
      </c>
      <c r="M10" s="153">
        <f t="shared" ref="M10:N12" si="0">G10+I10+K10</f>
        <v>0</v>
      </c>
      <c r="N10" s="171">
        <f t="shared" si="0"/>
        <v>0</v>
      </c>
      <c r="O10" s="188" t="s">
        <v>25</v>
      </c>
      <c r="Q10" s="428"/>
    </row>
    <row r="11" spans="1:23" x14ac:dyDescent="0.2">
      <c r="A11" s="240">
        <v>1.2</v>
      </c>
      <c r="B11" s="246" t="s">
        <v>177</v>
      </c>
      <c r="C11" s="153">
        <v>0</v>
      </c>
      <c r="D11" s="153">
        <v>0</v>
      </c>
      <c r="E11" s="153">
        <v>0</v>
      </c>
      <c r="F11" s="153">
        <v>0</v>
      </c>
      <c r="G11" s="153">
        <v>0</v>
      </c>
      <c r="H11" s="153">
        <v>0</v>
      </c>
      <c r="I11" s="153">
        <v>0</v>
      </c>
      <c r="J11" s="153">
        <v>0</v>
      </c>
      <c r="K11" s="153">
        <v>0</v>
      </c>
      <c r="L11" s="153">
        <v>0</v>
      </c>
      <c r="M11" s="153">
        <f t="shared" si="0"/>
        <v>0</v>
      </c>
      <c r="N11" s="171">
        <f t="shared" si="0"/>
        <v>0</v>
      </c>
      <c r="O11" s="188" t="s">
        <v>25</v>
      </c>
      <c r="Q11" s="428"/>
    </row>
    <row r="12" spans="1:23" x14ac:dyDescent="0.2">
      <c r="A12" s="240">
        <v>1.3</v>
      </c>
      <c r="B12" s="246" t="s">
        <v>176</v>
      </c>
      <c r="C12" s="153">
        <v>0</v>
      </c>
      <c r="D12" s="153">
        <v>0</v>
      </c>
      <c r="E12" s="153">
        <v>0</v>
      </c>
      <c r="F12" s="153">
        <v>0</v>
      </c>
      <c r="G12" s="153">
        <v>0</v>
      </c>
      <c r="H12" s="153">
        <v>0</v>
      </c>
      <c r="I12" s="153">
        <v>0</v>
      </c>
      <c r="J12" s="153">
        <v>0</v>
      </c>
      <c r="K12" s="153">
        <v>0</v>
      </c>
      <c r="L12" s="153">
        <v>0</v>
      </c>
      <c r="M12" s="153">
        <f t="shared" si="0"/>
        <v>0</v>
      </c>
      <c r="N12" s="171">
        <f t="shared" si="0"/>
        <v>0</v>
      </c>
      <c r="O12" s="188" t="s">
        <v>25</v>
      </c>
      <c r="Q12" s="428"/>
    </row>
    <row r="13" spans="1:23" ht="15" x14ac:dyDescent="0.25">
      <c r="A13" s="238"/>
      <c r="B13" s="245" t="s">
        <v>175</v>
      </c>
      <c r="C13" s="143">
        <f t="shared" ref="C13:N13" si="1">SUM(C10:C12)</f>
        <v>0</v>
      </c>
      <c r="D13" s="143">
        <f t="shared" si="1"/>
        <v>0</v>
      </c>
      <c r="E13" s="143">
        <f t="shared" si="1"/>
        <v>0</v>
      </c>
      <c r="F13" s="143">
        <f t="shared" si="1"/>
        <v>0</v>
      </c>
      <c r="G13" s="143">
        <f t="shared" si="1"/>
        <v>0</v>
      </c>
      <c r="H13" s="143">
        <f t="shared" si="1"/>
        <v>0</v>
      </c>
      <c r="I13" s="143">
        <f t="shared" si="1"/>
        <v>0</v>
      </c>
      <c r="J13" s="143">
        <f t="shared" si="1"/>
        <v>0</v>
      </c>
      <c r="K13" s="143">
        <f t="shared" si="1"/>
        <v>0</v>
      </c>
      <c r="L13" s="143">
        <f t="shared" si="1"/>
        <v>0</v>
      </c>
      <c r="M13" s="143">
        <f t="shared" si="1"/>
        <v>0</v>
      </c>
      <c r="N13" s="163">
        <f t="shared" si="1"/>
        <v>0</v>
      </c>
      <c r="O13" s="188" t="s">
        <v>25</v>
      </c>
      <c r="Q13" s="428"/>
    </row>
    <row r="14" spans="1:23" ht="30" x14ac:dyDescent="0.2">
      <c r="A14" s="244" t="s">
        <v>174</v>
      </c>
      <c r="B14" s="243" t="s">
        <v>173</v>
      </c>
      <c r="C14" s="242"/>
      <c r="D14" s="242"/>
      <c r="E14" s="242"/>
      <c r="F14" s="242"/>
      <c r="G14" s="242"/>
      <c r="H14" s="242"/>
      <c r="I14" s="242"/>
      <c r="J14" s="242"/>
      <c r="K14" s="242"/>
      <c r="L14" s="242"/>
      <c r="M14" s="242"/>
      <c r="N14" s="241"/>
      <c r="O14" s="188" t="s">
        <v>25</v>
      </c>
      <c r="Q14" s="428"/>
    </row>
    <row r="15" spans="1:23" ht="28.5" x14ac:dyDescent="0.2">
      <c r="A15" s="240">
        <v>2.1</v>
      </c>
      <c r="B15" s="239" t="s">
        <v>172</v>
      </c>
      <c r="C15" s="153">
        <v>0</v>
      </c>
      <c r="D15" s="153">
        <v>0</v>
      </c>
      <c r="E15" s="153">
        <v>0</v>
      </c>
      <c r="F15" s="153">
        <v>0</v>
      </c>
      <c r="G15" s="153">
        <v>0</v>
      </c>
      <c r="H15" s="153">
        <v>0</v>
      </c>
      <c r="I15" s="153">
        <v>0</v>
      </c>
      <c r="J15" s="153">
        <v>0</v>
      </c>
      <c r="K15" s="153">
        <v>0</v>
      </c>
      <c r="L15" s="153">
        <v>0</v>
      </c>
      <c r="M15" s="153">
        <f t="shared" ref="M15:N20" si="2">G15+I15+K15</f>
        <v>0</v>
      </c>
      <c r="N15" s="171">
        <f t="shared" si="2"/>
        <v>0</v>
      </c>
      <c r="O15" s="188" t="s">
        <v>25</v>
      </c>
      <c r="Q15" s="428"/>
    </row>
    <row r="16" spans="1:23" x14ac:dyDescent="0.2">
      <c r="A16" s="240">
        <v>2.2000000000000002</v>
      </c>
      <c r="B16" s="246" t="s">
        <v>171</v>
      </c>
      <c r="C16" s="153">
        <v>0</v>
      </c>
      <c r="D16" s="153">
        <v>0</v>
      </c>
      <c r="E16" s="153">
        <v>0</v>
      </c>
      <c r="F16" s="153">
        <v>0</v>
      </c>
      <c r="G16" s="153">
        <v>0</v>
      </c>
      <c r="H16" s="153">
        <v>0</v>
      </c>
      <c r="I16" s="153">
        <v>0</v>
      </c>
      <c r="J16" s="153">
        <v>0</v>
      </c>
      <c r="K16" s="153">
        <v>0</v>
      </c>
      <c r="L16" s="153">
        <v>0</v>
      </c>
      <c r="M16" s="153">
        <f t="shared" si="2"/>
        <v>0</v>
      </c>
      <c r="N16" s="171">
        <f t="shared" si="2"/>
        <v>0</v>
      </c>
      <c r="O16" s="188" t="s">
        <v>25</v>
      </c>
      <c r="Q16" s="428"/>
    </row>
    <row r="17" spans="1:17" x14ac:dyDescent="0.2">
      <c r="A17" s="240">
        <v>2.2999999999999998</v>
      </c>
      <c r="B17" s="246" t="s">
        <v>170</v>
      </c>
      <c r="C17" s="153">
        <v>0</v>
      </c>
      <c r="D17" s="153">
        <v>0</v>
      </c>
      <c r="E17" s="153">
        <v>0</v>
      </c>
      <c r="F17" s="153">
        <v>0</v>
      </c>
      <c r="G17" s="153">
        <v>0</v>
      </c>
      <c r="H17" s="153">
        <v>0</v>
      </c>
      <c r="I17" s="153">
        <v>0</v>
      </c>
      <c r="J17" s="153">
        <v>0</v>
      </c>
      <c r="K17" s="153">
        <v>0</v>
      </c>
      <c r="L17" s="153">
        <v>0</v>
      </c>
      <c r="M17" s="153">
        <f t="shared" si="2"/>
        <v>0</v>
      </c>
      <c r="N17" s="171">
        <f t="shared" si="2"/>
        <v>0</v>
      </c>
      <c r="O17" s="188" t="s">
        <v>25</v>
      </c>
      <c r="Q17" s="428"/>
    </row>
    <row r="18" spans="1:17" ht="28.5" x14ac:dyDescent="0.2">
      <c r="A18" s="240">
        <v>2.4</v>
      </c>
      <c r="B18" s="239" t="s">
        <v>169</v>
      </c>
      <c r="C18" s="153">
        <v>0</v>
      </c>
      <c r="D18" s="153">
        <v>0</v>
      </c>
      <c r="E18" s="153">
        <v>0</v>
      </c>
      <c r="F18" s="153">
        <v>0</v>
      </c>
      <c r="G18" s="153">
        <v>0</v>
      </c>
      <c r="H18" s="153">
        <v>0</v>
      </c>
      <c r="I18" s="153">
        <v>0</v>
      </c>
      <c r="J18" s="153">
        <v>0</v>
      </c>
      <c r="K18" s="153">
        <v>0</v>
      </c>
      <c r="L18" s="153">
        <v>0</v>
      </c>
      <c r="M18" s="153">
        <f t="shared" si="2"/>
        <v>0</v>
      </c>
      <c r="N18" s="171">
        <f t="shared" si="2"/>
        <v>0</v>
      </c>
      <c r="O18" s="188" t="s">
        <v>25</v>
      </c>
      <c r="Q18" s="428"/>
    </row>
    <row r="19" spans="1:17" x14ac:dyDescent="0.2">
      <c r="A19" s="240">
        <v>2.5</v>
      </c>
      <c r="B19" s="246" t="s">
        <v>168</v>
      </c>
      <c r="C19" s="153">
        <v>0</v>
      </c>
      <c r="D19" s="153">
        <v>0</v>
      </c>
      <c r="E19" s="153">
        <v>0</v>
      </c>
      <c r="F19" s="153">
        <v>0</v>
      </c>
      <c r="G19" s="153">
        <v>0</v>
      </c>
      <c r="H19" s="153">
        <v>0</v>
      </c>
      <c r="I19" s="153">
        <v>0</v>
      </c>
      <c r="J19" s="153">
        <v>0</v>
      </c>
      <c r="K19" s="153">
        <v>0</v>
      </c>
      <c r="L19" s="153">
        <v>0</v>
      </c>
      <c r="M19" s="153">
        <f t="shared" si="2"/>
        <v>0</v>
      </c>
      <c r="N19" s="171">
        <f t="shared" si="2"/>
        <v>0</v>
      </c>
      <c r="O19" s="188" t="s">
        <v>25</v>
      </c>
      <c r="Q19" s="428"/>
    </row>
    <row r="20" spans="1:17" x14ac:dyDescent="0.2">
      <c r="A20" s="240">
        <v>2.6</v>
      </c>
      <c r="B20" s="246" t="s">
        <v>167</v>
      </c>
      <c r="C20" s="153">
        <v>0</v>
      </c>
      <c r="D20" s="153">
        <v>0</v>
      </c>
      <c r="E20" s="153">
        <v>0</v>
      </c>
      <c r="F20" s="153">
        <v>0</v>
      </c>
      <c r="G20" s="153">
        <v>0</v>
      </c>
      <c r="H20" s="153">
        <v>0</v>
      </c>
      <c r="I20" s="153">
        <v>0</v>
      </c>
      <c r="J20" s="153">
        <v>0</v>
      </c>
      <c r="K20" s="153">
        <v>0</v>
      </c>
      <c r="L20" s="153">
        <v>0</v>
      </c>
      <c r="M20" s="153">
        <f t="shared" si="2"/>
        <v>0</v>
      </c>
      <c r="N20" s="171">
        <f t="shared" si="2"/>
        <v>0</v>
      </c>
      <c r="O20" s="188" t="s">
        <v>25</v>
      </c>
      <c r="Q20" s="428"/>
    </row>
    <row r="21" spans="1:17" ht="15" x14ac:dyDescent="0.25">
      <c r="A21" s="238"/>
      <c r="B21" s="245" t="s">
        <v>166</v>
      </c>
      <c r="C21" s="143">
        <f t="shared" ref="C21:N21" si="3">SUM(C15:C20)</f>
        <v>0</v>
      </c>
      <c r="D21" s="143">
        <f t="shared" si="3"/>
        <v>0</v>
      </c>
      <c r="E21" s="143">
        <f t="shared" si="3"/>
        <v>0</v>
      </c>
      <c r="F21" s="143">
        <f t="shared" si="3"/>
        <v>0</v>
      </c>
      <c r="G21" s="143">
        <f t="shared" si="3"/>
        <v>0</v>
      </c>
      <c r="H21" s="143">
        <f t="shared" si="3"/>
        <v>0</v>
      </c>
      <c r="I21" s="143">
        <f t="shared" si="3"/>
        <v>0</v>
      </c>
      <c r="J21" s="143">
        <f t="shared" si="3"/>
        <v>0</v>
      </c>
      <c r="K21" s="143">
        <f t="shared" si="3"/>
        <v>0</v>
      </c>
      <c r="L21" s="143">
        <f t="shared" si="3"/>
        <v>0</v>
      </c>
      <c r="M21" s="143">
        <f t="shared" si="3"/>
        <v>0</v>
      </c>
      <c r="N21" s="163">
        <f t="shared" si="3"/>
        <v>0</v>
      </c>
      <c r="O21" s="188" t="s">
        <v>25</v>
      </c>
      <c r="Q21" s="428"/>
    </row>
    <row r="22" spans="1:17" ht="45" x14ac:dyDescent="0.2">
      <c r="A22" s="244" t="s">
        <v>165</v>
      </c>
      <c r="B22" s="243" t="s">
        <v>164</v>
      </c>
      <c r="C22" s="242"/>
      <c r="D22" s="242"/>
      <c r="E22" s="242"/>
      <c r="F22" s="242"/>
      <c r="G22" s="242"/>
      <c r="H22" s="242"/>
      <c r="I22" s="242"/>
      <c r="J22" s="242"/>
      <c r="K22" s="242"/>
      <c r="L22" s="242"/>
      <c r="M22" s="242"/>
      <c r="N22" s="241"/>
      <c r="O22" s="188" t="s">
        <v>25</v>
      </c>
      <c r="Q22" s="428"/>
    </row>
    <row r="23" spans="1:17" ht="42.75" x14ac:dyDescent="0.2">
      <c r="A23" s="240">
        <v>3.1</v>
      </c>
      <c r="B23" s="239" t="s">
        <v>163</v>
      </c>
      <c r="C23" s="153">
        <v>0</v>
      </c>
      <c r="D23" s="153">
        <v>0</v>
      </c>
      <c r="E23" s="153">
        <v>0</v>
      </c>
      <c r="F23" s="153">
        <v>0</v>
      </c>
      <c r="G23" s="153">
        <v>0</v>
      </c>
      <c r="H23" s="153">
        <v>0</v>
      </c>
      <c r="I23" s="153">
        <v>0</v>
      </c>
      <c r="J23" s="153">
        <v>0</v>
      </c>
      <c r="K23" s="153">
        <v>0</v>
      </c>
      <c r="L23" s="153">
        <v>0</v>
      </c>
      <c r="M23" s="153">
        <f t="shared" ref="M23:N26" si="4">G23+I23+K23</f>
        <v>0</v>
      </c>
      <c r="N23" s="171">
        <f t="shared" si="4"/>
        <v>0</v>
      </c>
      <c r="O23" s="188" t="s">
        <v>25</v>
      </c>
      <c r="Q23" s="428"/>
    </row>
    <row r="24" spans="1:17" ht="57" x14ac:dyDescent="0.2">
      <c r="A24" s="240">
        <v>3.2</v>
      </c>
      <c r="B24" s="239" t="s">
        <v>162</v>
      </c>
      <c r="C24" s="153">
        <v>0</v>
      </c>
      <c r="D24" s="153">
        <v>0</v>
      </c>
      <c r="E24" s="153">
        <v>0</v>
      </c>
      <c r="F24" s="153">
        <v>0</v>
      </c>
      <c r="G24" s="153">
        <v>0</v>
      </c>
      <c r="H24" s="153">
        <v>0</v>
      </c>
      <c r="I24" s="153">
        <v>0</v>
      </c>
      <c r="J24" s="153">
        <v>0</v>
      </c>
      <c r="K24" s="153">
        <v>0</v>
      </c>
      <c r="L24" s="153">
        <v>0</v>
      </c>
      <c r="M24" s="153">
        <f t="shared" si="4"/>
        <v>0</v>
      </c>
      <c r="N24" s="171">
        <f t="shared" si="4"/>
        <v>0</v>
      </c>
      <c r="O24" s="188" t="s">
        <v>25</v>
      </c>
      <c r="Q24" s="428"/>
    </row>
    <row r="25" spans="1:17" ht="42.75" x14ac:dyDescent="0.2">
      <c r="A25" s="240">
        <v>3.3</v>
      </c>
      <c r="B25" s="239" t="s">
        <v>161</v>
      </c>
      <c r="C25" s="153">
        <v>256</v>
      </c>
      <c r="D25" s="153">
        <v>90000</v>
      </c>
      <c r="E25" s="153">
        <v>124</v>
      </c>
      <c r="F25" s="153">
        <v>90551</v>
      </c>
      <c r="G25" s="153">
        <v>124</v>
      </c>
      <c r="H25" s="153">
        <v>90244</v>
      </c>
      <c r="I25" s="153">
        <v>2</v>
      </c>
      <c r="J25" s="153">
        <v>15000</v>
      </c>
      <c r="K25" s="153">
        <v>0</v>
      </c>
      <c r="L25" s="153">
        <v>0</v>
      </c>
      <c r="M25" s="153">
        <f t="shared" si="4"/>
        <v>126</v>
      </c>
      <c r="N25" s="171">
        <f t="shared" si="4"/>
        <v>105244</v>
      </c>
      <c r="O25" s="188" t="s">
        <v>25</v>
      </c>
      <c r="Q25" s="428"/>
    </row>
    <row r="26" spans="1:17" ht="28.5" x14ac:dyDescent="0.2">
      <c r="A26" s="240">
        <v>3.4</v>
      </c>
      <c r="B26" s="239" t="s">
        <v>160</v>
      </c>
      <c r="C26" s="153">
        <v>0</v>
      </c>
      <c r="D26" s="153">
        <v>0</v>
      </c>
      <c r="E26" s="153">
        <v>0</v>
      </c>
      <c r="F26" s="153">
        <v>0</v>
      </c>
      <c r="G26" s="153">
        <v>0</v>
      </c>
      <c r="H26" s="153">
        <v>0</v>
      </c>
      <c r="I26" s="153">
        <v>0</v>
      </c>
      <c r="J26" s="153">
        <v>0</v>
      </c>
      <c r="K26" s="153">
        <v>0</v>
      </c>
      <c r="L26" s="153">
        <v>0</v>
      </c>
      <c r="M26" s="153">
        <f t="shared" si="4"/>
        <v>0</v>
      </c>
      <c r="N26" s="171">
        <f t="shared" si="4"/>
        <v>0</v>
      </c>
      <c r="O26" s="188" t="s">
        <v>25</v>
      </c>
      <c r="Q26" s="428"/>
    </row>
    <row r="27" spans="1:17" ht="15" x14ac:dyDescent="0.25">
      <c r="A27" s="238"/>
      <c r="B27" s="237" t="s">
        <v>81</v>
      </c>
      <c r="C27" s="143">
        <f t="shared" ref="C27:N27" si="5">SUM(C23:C26)</f>
        <v>256</v>
      </c>
      <c r="D27" s="143">
        <f t="shared" si="5"/>
        <v>90000</v>
      </c>
      <c r="E27" s="143">
        <f t="shared" si="5"/>
        <v>124</v>
      </c>
      <c r="F27" s="143">
        <f t="shared" si="5"/>
        <v>90551</v>
      </c>
      <c r="G27" s="143">
        <f t="shared" si="5"/>
        <v>124</v>
      </c>
      <c r="H27" s="143">
        <f t="shared" si="5"/>
        <v>90244</v>
      </c>
      <c r="I27" s="143">
        <f t="shared" si="5"/>
        <v>2</v>
      </c>
      <c r="J27" s="143">
        <f t="shared" si="5"/>
        <v>15000</v>
      </c>
      <c r="K27" s="143">
        <f t="shared" si="5"/>
        <v>0</v>
      </c>
      <c r="L27" s="143">
        <f t="shared" si="5"/>
        <v>0</v>
      </c>
      <c r="M27" s="143">
        <f t="shared" si="5"/>
        <v>126</v>
      </c>
      <c r="N27" s="163">
        <f t="shared" si="5"/>
        <v>105244</v>
      </c>
      <c r="O27" s="188" t="s">
        <v>25</v>
      </c>
      <c r="Q27" s="428"/>
    </row>
    <row r="28" spans="1:17" ht="15.75" thickBot="1" x14ac:dyDescent="0.3">
      <c r="A28" s="236"/>
      <c r="B28" s="235" t="s">
        <v>23</v>
      </c>
      <c r="C28" s="234">
        <f t="shared" ref="C28:N28" si="6">C27+C21+C13</f>
        <v>256</v>
      </c>
      <c r="D28" s="234">
        <f t="shared" si="6"/>
        <v>90000</v>
      </c>
      <c r="E28" s="234">
        <f t="shared" si="6"/>
        <v>124</v>
      </c>
      <c r="F28" s="234">
        <f t="shared" si="6"/>
        <v>90551</v>
      </c>
      <c r="G28" s="234">
        <f t="shared" si="6"/>
        <v>124</v>
      </c>
      <c r="H28" s="234">
        <f t="shared" si="6"/>
        <v>90244</v>
      </c>
      <c r="I28" s="234">
        <f t="shared" si="6"/>
        <v>2</v>
      </c>
      <c r="J28" s="234">
        <f t="shared" si="6"/>
        <v>15000</v>
      </c>
      <c r="K28" s="234">
        <f t="shared" si="6"/>
        <v>0</v>
      </c>
      <c r="L28" s="234">
        <f t="shared" si="6"/>
        <v>0</v>
      </c>
      <c r="M28" s="234">
        <f t="shared" si="6"/>
        <v>126</v>
      </c>
      <c r="N28" s="233">
        <f t="shared" si="6"/>
        <v>105244</v>
      </c>
      <c r="O28" s="188" t="s">
        <v>25</v>
      </c>
      <c r="Q28" s="433"/>
    </row>
    <row r="29" spans="1:17" x14ac:dyDescent="0.2">
      <c r="O29" s="188" t="s">
        <v>25</v>
      </c>
      <c r="Q29" s="428"/>
    </row>
    <row r="30" spans="1:17" ht="15" x14ac:dyDescent="0.2">
      <c r="A30" s="477" t="s">
        <v>159</v>
      </c>
      <c r="B30" s="477"/>
      <c r="C30" s="477"/>
      <c r="D30" s="477"/>
      <c r="E30" s="477"/>
      <c r="F30" s="477"/>
      <c r="G30" s="477"/>
      <c r="H30" s="477"/>
      <c r="I30" s="477"/>
      <c r="J30" s="477"/>
      <c r="K30" s="477"/>
      <c r="L30" s="477"/>
      <c r="M30" s="477"/>
      <c r="N30" s="477"/>
      <c r="O30" s="188" t="s">
        <v>25</v>
      </c>
      <c r="Q30" s="428"/>
    </row>
    <row r="31" spans="1:17" x14ac:dyDescent="0.2">
      <c r="O31" s="188" t="s">
        <v>25</v>
      </c>
      <c r="Q31" s="428"/>
    </row>
    <row r="32" spans="1:17" x14ac:dyDescent="0.2">
      <c r="A32" s="232" t="s">
        <v>158</v>
      </c>
      <c r="O32" s="188" t="s">
        <v>6</v>
      </c>
      <c r="Q32" s="428"/>
    </row>
    <row r="33" spans="17:17" x14ac:dyDescent="0.2">
      <c r="Q33" s="428"/>
    </row>
    <row r="34" spans="17:17" x14ac:dyDescent="0.2">
      <c r="Q34" s="428"/>
    </row>
    <row r="35" spans="17:17" x14ac:dyDescent="0.2">
      <c r="Q35" s="428"/>
    </row>
    <row r="36" spans="17:17" x14ac:dyDescent="0.2">
      <c r="Q36" s="428"/>
    </row>
    <row r="37" spans="17:17" x14ac:dyDescent="0.2">
      <c r="Q37" s="428"/>
    </row>
    <row r="38" spans="17:17" x14ac:dyDescent="0.2">
      <c r="Q38" s="428"/>
    </row>
    <row r="39" spans="17:17" x14ac:dyDescent="0.2">
      <c r="Q39" s="428"/>
    </row>
    <row r="40" spans="17:17" x14ac:dyDescent="0.2">
      <c r="Q40" s="428"/>
    </row>
    <row r="41" spans="17:17" x14ac:dyDescent="0.2">
      <c r="Q41" s="428"/>
    </row>
    <row r="42" spans="17:17" x14ac:dyDescent="0.2">
      <c r="Q42" s="428"/>
    </row>
  </sheetData>
  <mergeCells count="14">
    <mergeCell ref="A1:N1"/>
    <mergeCell ref="A2:N2"/>
    <mergeCell ref="A3:N3"/>
    <mergeCell ref="A4:N4"/>
    <mergeCell ref="A5:N5"/>
    <mergeCell ref="A30:N30"/>
    <mergeCell ref="M7:N7"/>
    <mergeCell ref="A7:B8"/>
    <mergeCell ref="A6:N6"/>
    <mergeCell ref="C7:D7"/>
    <mergeCell ref="E7:F7"/>
    <mergeCell ref="G7:H7"/>
    <mergeCell ref="I7:J7"/>
    <mergeCell ref="K7:L7"/>
  </mergeCells>
  <printOptions horizontalCentered="1"/>
  <pageMargins left="0.7" right="0.7" top="0.75" bottom="0.75" header="0.3" footer="0.3"/>
  <pageSetup scale="63"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view="pageBreakPreview" zoomScaleNormal="100" zoomScaleSheetLayoutView="100" workbookViewId="0">
      <selection activeCell="H25" sqref="H25"/>
    </sheetView>
  </sheetViews>
  <sheetFormatPr defaultRowHeight="14.25" x14ac:dyDescent="0.2"/>
  <cols>
    <col min="1" max="1" width="2.88671875" style="278" customWidth="1"/>
    <col min="2" max="2" width="55.33203125" style="278" customWidth="1"/>
    <col min="3" max="4" width="11.44140625" style="278" customWidth="1"/>
    <col min="5" max="6" width="6.77734375" style="278" customWidth="1"/>
    <col min="7" max="7" width="9.88671875" style="278" customWidth="1"/>
    <col min="8" max="8" width="10.88671875" style="310" bestFit="1" customWidth="1"/>
    <col min="9" max="9" width="3.5546875" style="278" customWidth="1"/>
    <col min="10" max="10" width="95.5546875" style="290" customWidth="1"/>
    <col min="11" max="12" width="6.44140625" style="278" customWidth="1"/>
    <col min="13" max="13" width="9.88671875" style="278" customWidth="1"/>
    <col min="14" max="15" width="6.44140625" style="278" customWidth="1"/>
    <col min="16" max="16" width="9.88671875" style="278" customWidth="1"/>
    <col min="17" max="16384" width="8.88671875" style="278"/>
  </cols>
  <sheetData>
    <row r="1" spans="1:16" ht="18" x14ac:dyDescent="0.25">
      <c r="A1" s="507" t="s">
        <v>221</v>
      </c>
      <c r="B1" s="507"/>
      <c r="C1" s="507"/>
      <c r="D1" s="507"/>
      <c r="E1" s="507"/>
      <c r="F1" s="507"/>
      <c r="G1" s="507"/>
      <c r="H1" s="276" t="s">
        <v>25</v>
      </c>
      <c r="I1" s="277"/>
      <c r="J1" s="434"/>
      <c r="K1" s="277"/>
      <c r="L1" s="277"/>
      <c r="M1" s="277"/>
      <c r="N1" s="277"/>
      <c r="O1" s="277"/>
      <c r="P1" s="277"/>
    </row>
    <row r="2" spans="1:16" ht="15" x14ac:dyDescent="0.2">
      <c r="A2" s="508" t="s">
        <v>1</v>
      </c>
      <c r="B2" s="508"/>
      <c r="C2" s="508"/>
      <c r="D2" s="508"/>
      <c r="E2" s="508"/>
      <c r="F2" s="508"/>
      <c r="G2" s="508"/>
      <c r="H2" s="276" t="s">
        <v>25</v>
      </c>
      <c r="I2" s="279"/>
      <c r="J2" s="435"/>
      <c r="K2" s="279"/>
      <c r="L2" s="279"/>
      <c r="M2" s="279"/>
      <c r="N2" s="279"/>
      <c r="O2" s="279"/>
      <c r="P2" s="279"/>
    </row>
    <row r="3" spans="1:16" x14ac:dyDescent="0.2">
      <c r="A3" s="509" t="s">
        <v>0</v>
      </c>
      <c r="B3" s="509"/>
      <c r="C3" s="509"/>
      <c r="D3" s="509"/>
      <c r="E3" s="509"/>
      <c r="F3" s="509"/>
      <c r="G3" s="509"/>
      <c r="H3" s="276" t="s">
        <v>25</v>
      </c>
      <c r="I3" s="280"/>
      <c r="J3" s="435"/>
      <c r="K3" s="280"/>
      <c r="L3" s="280"/>
      <c r="M3" s="280"/>
      <c r="N3" s="280"/>
      <c r="O3" s="280"/>
      <c r="P3" s="280"/>
    </row>
    <row r="4" spans="1:16" ht="15" thickBot="1" x14ac:dyDescent="0.25">
      <c r="A4" s="510" t="s">
        <v>15</v>
      </c>
      <c r="B4" s="510"/>
      <c r="C4" s="510"/>
      <c r="D4" s="510"/>
      <c r="E4" s="510"/>
      <c r="F4" s="510"/>
      <c r="G4" s="510"/>
      <c r="H4" s="276" t="s">
        <v>25</v>
      </c>
      <c r="I4" s="281"/>
      <c r="J4" s="435"/>
      <c r="K4" s="281"/>
      <c r="L4" s="281"/>
      <c r="M4" s="281"/>
      <c r="N4" s="281"/>
      <c r="O4" s="281"/>
      <c r="P4" s="281"/>
    </row>
    <row r="5" spans="1:16" s="286" customFormat="1" ht="29.25" customHeight="1" thickBot="1" x14ac:dyDescent="0.25">
      <c r="A5" s="282"/>
      <c r="B5" s="282"/>
      <c r="C5" s="282"/>
      <c r="D5" s="282"/>
      <c r="E5" s="283" t="s">
        <v>143</v>
      </c>
      <c r="F5" s="284" t="s">
        <v>142</v>
      </c>
      <c r="G5" s="285" t="s">
        <v>19</v>
      </c>
      <c r="H5" s="276" t="s">
        <v>25</v>
      </c>
      <c r="J5" s="436"/>
    </row>
    <row r="6" spans="1:16" s="286" customFormat="1" ht="12.75" x14ac:dyDescent="0.2">
      <c r="A6" s="287"/>
      <c r="B6" s="506" t="s">
        <v>54</v>
      </c>
      <c r="C6" s="506"/>
      <c r="D6" s="506"/>
      <c r="E6" s="288"/>
      <c r="F6" s="288"/>
      <c r="G6" s="289"/>
      <c r="H6" s="276" t="s">
        <v>25</v>
      </c>
      <c r="J6" s="437"/>
    </row>
    <row r="7" spans="1:16" s="286" customFormat="1" ht="12.75" x14ac:dyDescent="0.2">
      <c r="A7" s="287"/>
      <c r="B7" s="336" t="s">
        <v>269</v>
      </c>
      <c r="C7" s="334"/>
      <c r="D7" s="334"/>
      <c r="E7" s="335">
        <v>0</v>
      </c>
      <c r="F7" s="335">
        <v>0</v>
      </c>
      <c r="G7" s="302">
        <v>45000</v>
      </c>
      <c r="H7" s="276" t="s">
        <v>25</v>
      </c>
      <c r="J7" s="437"/>
    </row>
    <row r="8" spans="1:16" s="286" customFormat="1" ht="24" customHeight="1" x14ac:dyDescent="0.2">
      <c r="A8" s="287"/>
      <c r="B8" s="483" t="s">
        <v>270</v>
      </c>
      <c r="C8" s="483"/>
      <c r="D8" s="484"/>
      <c r="E8" s="335"/>
      <c r="F8" s="335"/>
      <c r="G8" s="302"/>
      <c r="H8" s="276" t="s">
        <v>25</v>
      </c>
      <c r="J8" s="437"/>
    </row>
    <row r="9" spans="1:16" s="286" customFormat="1" ht="12.75" x14ac:dyDescent="0.2">
      <c r="A9" s="287"/>
      <c r="B9" s="336" t="s">
        <v>271</v>
      </c>
      <c r="C9" s="334"/>
      <c r="D9" s="334"/>
      <c r="E9" s="335">
        <v>0</v>
      </c>
      <c r="F9" s="335">
        <v>0</v>
      </c>
      <c r="G9" s="302">
        <v>-10000</v>
      </c>
      <c r="H9" s="276" t="s">
        <v>25</v>
      </c>
      <c r="J9" s="437"/>
    </row>
    <row r="10" spans="1:16" s="286" customFormat="1" ht="36" customHeight="1" x14ac:dyDescent="0.2">
      <c r="A10" s="287"/>
      <c r="B10" s="483" t="s">
        <v>289</v>
      </c>
      <c r="C10" s="483"/>
      <c r="D10" s="484"/>
      <c r="E10" s="335"/>
      <c r="F10" s="335"/>
      <c r="G10" s="302"/>
      <c r="H10" s="276" t="s">
        <v>25</v>
      </c>
      <c r="J10" s="437"/>
    </row>
    <row r="11" spans="1:16" s="286" customFormat="1" ht="12.75" x14ac:dyDescent="0.2">
      <c r="A11" s="287"/>
      <c r="B11" s="336"/>
      <c r="C11" s="334"/>
      <c r="D11" s="334"/>
      <c r="E11" s="335"/>
      <c r="F11" s="335"/>
      <c r="G11" s="302"/>
      <c r="H11" s="276" t="s">
        <v>25</v>
      </c>
      <c r="J11" s="437"/>
    </row>
    <row r="12" spans="1:16" s="286" customFormat="1" ht="12.75" x14ac:dyDescent="0.2">
      <c r="A12" s="291"/>
      <c r="B12" s="497" t="s">
        <v>224</v>
      </c>
      <c r="C12" s="497"/>
      <c r="D12" s="498"/>
      <c r="E12" s="292">
        <v>0</v>
      </c>
      <c r="F12" s="292">
        <v>0</v>
      </c>
      <c r="G12" s="293">
        <v>-551</v>
      </c>
      <c r="H12" s="276" t="s">
        <v>25</v>
      </c>
      <c r="J12" s="437"/>
    </row>
    <row r="13" spans="1:16" s="286" customFormat="1" ht="24" customHeight="1" x14ac:dyDescent="0.2">
      <c r="A13" s="317"/>
      <c r="B13" s="485" t="s">
        <v>262</v>
      </c>
      <c r="C13" s="485"/>
      <c r="D13" s="486"/>
      <c r="E13" s="318"/>
      <c r="F13" s="318"/>
      <c r="G13" s="319"/>
      <c r="H13" s="276" t="s">
        <v>25</v>
      </c>
      <c r="J13" s="437"/>
    </row>
    <row r="14" spans="1:16" s="286" customFormat="1" ht="12.75" x14ac:dyDescent="0.2">
      <c r="A14" s="294"/>
      <c r="B14" s="492" t="s">
        <v>263</v>
      </c>
      <c r="C14" s="492"/>
      <c r="D14" s="492"/>
      <c r="E14" s="295">
        <f>SUM(E7:E12)</f>
        <v>0</v>
      </c>
      <c r="F14" s="295">
        <f>SUM(F7:F12)</f>
        <v>0</v>
      </c>
      <c r="G14" s="296">
        <f>SUM(G7:G12)</f>
        <v>34449</v>
      </c>
      <c r="H14" s="276" t="s">
        <v>25</v>
      </c>
      <c r="J14" s="436"/>
    </row>
    <row r="15" spans="1:16" s="286" customFormat="1" ht="12.75" x14ac:dyDescent="0.2">
      <c r="A15" s="297"/>
      <c r="B15" s="499" t="s">
        <v>93</v>
      </c>
      <c r="C15" s="499"/>
      <c r="D15" s="499"/>
      <c r="E15" s="298"/>
      <c r="F15" s="298"/>
      <c r="G15" s="299"/>
      <c r="H15" s="276" t="s">
        <v>25</v>
      </c>
      <c r="J15" s="437"/>
    </row>
    <row r="16" spans="1:16" s="286" customFormat="1" ht="12.75" x14ac:dyDescent="0.2">
      <c r="A16" s="300"/>
      <c r="B16" s="497" t="s">
        <v>264</v>
      </c>
      <c r="C16" s="500"/>
      <c r="D16" s="501"/>
      <c r="E16" s="301"/>
      <c r="F16" s="301"/>
      <c r="G16" s="302"/>
      <c r="H16" s="276" t="s">
        <v>25</v>
      </c>
      <c r="J16" s="437"/>
    </row>
    <row r="17" spans="1:10" s="286" customFormat="1" ht="34.5" customHeight="1" x14ac:dyDescent="0.2">
      <c r="A17" s="300"/>
      <c r="B17" s="502"/>
      <c r="C17" s="502"/>
      <c r="D17" s="503"/>
      <c r="E17" s="301">
        <v>0</v>
      </c>
      <c r="F17" s="301">
        <v>0</v>
      </c>
      <c r="G17" s="302">
        <v>119</v>
      </c>
      <c r="H17" s="276" t="s">
        <v>25</v>
      </c>
      <c r="J17" s="437"/>
    </row>
    <row r="18" spans="1:10" s="286" customFormat="1" ht="12.75" x14ac:dyDescent="0.2">
      <c r="A18" s="300"/>
      <c r="B18" s="497" t="s">
        <v>227</v>
      </c>
      <c r="C18" s="504"/>
      <c r="D18" s="505"/>
      <c r="E18" s="301"/>
      <c r="F18" s="301"/>
      <c r="G18" s="302"/>
      <c r="H18" s="276" t="s">
        <v>25</v>
      </c>
      <c r="J18" s="437"/>
    </row>
    <row r="19" spans="1:10" s="286" customFormat="1" ht="39" customHeight="1" x14ac:dyDescent="0.2">
      <c r="A19" s="300"/>
      <c r="B19" s="495"/>
      <c r="C19" s="495"/>
      <c r="D19" s="496"/>
      <c r="E19" s="301">
        <v>0</v>
      </c>
      <c r="F19" s="301">
        <v>0</v>
      </c>
      <c r="G19" s="302">
        <v>22</v>
      </c>
      <c r="H19" s="276" t="s">
        <v>25</v>
      </c>
      <c r="J19" s="437"/>
    </row>
    <row r="20" spans="1:10" x14ac:dyDescent="0.2">
      <c r="A20" s="308"/>
      <c r="B20" s="303"/>
      <c r="C20" s="304"/>
      <c r="D20" s="304"/>
      <c r="E20" s="306"/>
      <c r="F20" s="306"/>
      <c r="G20" s="307"/>
      <c r="H20" s="276" t="s">
        <v>25</v>
      </c>
      <c r="J20" s="437"/>
    </row>
    <row r="21" spans="1:10" s="286" customFormat="1" ht="38.25" customHeight="1" x14ac:dyDescent="0.2">
      <c r="A21" s="291"/>
      <c r="B21" s="489" t="s">
        <v>225</v>
      </c>
      <c r="C21" s="490"/>
      <c r="D21" s="491"/>
      <c r="E21" s="305"/>
      <c r="F21" s="305"/>
      <c r="G21" s="293">
        <v>51</v>
      </c>
      <c r="H21" s="276" t="s">
        <v>25</v>
      </c>
      <c r="J21" s="437"/>
    </row>
    <row r="22" spans="1:10" s="286" customFormat="1" ht="67.5" customHeight="1" x14ac:dyDescent="0.2">
      <c r="A22" s="291"/>
      <c r="B22" s="489" t="s">
        <v>226</v>
      </c>
      <c r="C22" s="490"/>
      <c r="D22" s="491"/>
      <c r="E22" s="305" t="s">
        <v>18</v>
      </c>
      <c r="F22" s="305"/>
      <c r="G22" s="293">
        <v>52</v>
      </c>
      <c r="H22" s="276" t="s">
        <v>25</v>
      </c>
      <c r="J22" s="437"/>
    </row>
    <row r="23" spans="1:10" s="286" customFormat="1" ht="16.5" customHeight="1" thickBot="1" x14ac:dyDescent="0.25">
      <c r="A23" s="317"/>
      <c r="B23" s="320"/>
      <c r="C23" s="493" t="s">
        <v>222</v>
      </c>
      <c r="D23" s="494"/>
      <c r="E23" s="321">
        <f>SUM(E17:E22)</f>
        <v>0</v>
      </c>
      <c r="F23" s="321">
        <f>SUM(F17:F22)</f>
        <v>0</v>
      </c>
      <c r="G23" s="322">
        <f>SUM(G17:G22)</f>
        <v>244</v>
      </c>
      <c r="H23" s="276" t="s">
        <v>25</v>
      </c>
      <c r="J23" s="437"/>
    </row>
    <row r="24" spans="1:10" s="286" customFormat="1" ht="12.75" customHeight="1" x14ac:dyDescent="0.2">
      <c r="A24" s="327"/>
      <c r="B24" s="339" t="s">
        <v>272</v>
      </c>
      <c r="C24" s="323"/>
      <c r="D24" s="324"/>
      <c r="E24" s="325"/>
      <c r="F24" s="325"/>
      <c r="G24" s="326"/>
      <c r="H24" s="276" t="s">
        <v>25</v>
      </c>
      <c r="J24" s="437"/>
    </row>
    <row r="25" spans="1:10" s="286" customFormat="1" ht="38.25" customHeight="1" x14ac:dyDescent="0.2">
      <c r="A25" s="300"/>
      <c r="B25" s="495" t="s">
        <v>315</v>
      </c>
      <c r="C25" s="495"/>
      <c r="D25" s="496"/>
      <c r="E25" s="337">
        <v>-36</v>
      </c>
      <c r="F25" s="337">
        <v>0</v>
      </c>
      <c r="G25" s="338">
        <v>0</v>
      </c>
      <c r="H25" s="276" t="s">
        <v>25</v>
      </c>
      <c r="J25" s="437"/>
    </row>
    <row r="26" spans="1:10" s="286" customFormat="1" ht="13.5" customHeight="1" x14ac:dyDescent="0.2">
      <c r="A26" s="294"/>
      <c r="B26" s="492"/>
      <c r="C26" s="492"/>
      <c r="D26" s="492"/>
      <c r="E26" s="295"/>
      <c r="F26" s="295"/>
      <c r="G26" s="296"/>
      <c r="H26" s="276" t="s">
        <v>25</v>
      </c>
      <c r="J26" s="436"/>
    </row>
    <row r="27" spans="1:10" ht="15" thickBot="1" x14ac:dyDescent="0.25">
      <c r="A27" s="309"/>
      <c r="B27" s="487" t="s">
        <v>223</v>
      </c>
      <c r="C27" s="487"/>
      <c r="D27" s="488"/>
      <c r="E27" s="295">
        <f>SUM(E14+E23+E25)</f>
        <v>-36</v>
      </c>
      <c r="F27" s="295">
        <f>SUM(F14+F23+F25)</f>
        <v>0</v>
      </c>
      <c r="G27" s="328">
        <f>SUM(G14+G23+G25)</f>
        <v>34693</v>
      </c>
      <c r="H27" s="276" t="s">
        <v>6</v>
      </c>
      <c r="J27" s="436"/>
    </row>
    <row r="28" spans="1:10" x14ac:dyDescent="0.2">
      <c r="A28" s="311"/>
      <c r="B28" s="312"/>
      <c r="C28" s="312"/>
      <c r="D28" s="312"/>
      <c r="E28" s="313"/>
      <c r="F28" s="313"/>
      <c r="G28" s="313"/>
      <c r="H28" s="276"/>
      <c r="J28" s="436"/>
    </row>
    <row r="29" spans="1:10" x14ac:dyDescent="0.2">
      <c r="A29" s="311"/>
      <c r="B29" s="312"/>
      <c r="C29" s="312"/>
      <c r="D29" s="312"/>
      <c r="E29" s="313"/>
      <c r="F29" s="313"/>
      <c r="G29" s="313"/>
      <c r="H29" s="276"/>
      <c r="J29" s="436"/>
    </row>
    <row r="30" spans="1:10" x14ac:dyDescent="0.2">
      <c r="J30" s="437"/>
    </row>
    <row r="31" spans="1:10" x14ac:dyDescent="0.2">
      <c r="J31" s="437"/>
    </row>
    <row r="32" spans="1:10" x14ac:dyDescent="0.2">
      <c r="J32" s="437"/>
    </row>
    <row r="33" spans="10:10" x14ac:dyDescent="0.2">
      <c r="J33" s="437"/>
    </row>
    <row r="34" spans="10:10" x14ac:dyDescent="0.2">
      <c r="J34" s="437"/>
    </row>
    <row r="35" spans="10:10" x14ac:dyDescent="0.2">
      <c r="J35" s="437"/>
    </row>
    <row r="36" spans="10:10" x14ac:dyDescent="0.2">
      <c r="J36" s="437"/>
    </row>
    <row r="37" spans="10:10" x14ac:dyDescent="0.2">
      <c r="J37" s="437"/>
    </row>
    <row r="38" spans="10:10" x14ac:dyDescent="0.2">
      <c r="J38" s="437"/>
    </row>
    <row r="39" spans="10:10" x14ac:dyDescent="0.2">
      <c r="J39" s="437"/>
    </row>
    <row r="40" spans="10:10" x14ac:dyDescent="0.2">
      <c r="J40" s="437"/>
    </row>
    <row r="41" spans="10:10" x14ac:dyDescent="0.2">
      <c r="J41" s="437"/>
    </row>
  </sheetData>
  <mergeCells count="19">
    <mergeCell ref="B6:D6"/>
    <mergeCell ref="A1:G1"/>
    <mergeCell ref="A2:G2"/>
    <mergeCell ref="A3:G3"/>
    <mergeCell ref="A4:G4"/>
    <mergeCell ref="B8:D8"/>
    <mergeCell ref="B10:D10"/>
    <mergeCell ref="B13:D13"/>
    <mergeCell ref="B27:D27"/>
    <mergeCell ref="B21:D21"/>
    <mergeCell ref="B22:D22"/>
    <mergeCell ref="B26:D26"/>
    <mergeCell ref="C23:D23"/>
    <mergeCell ref="B25:D25"/>
    <mergeCell ref="B12:D12"/>
    <mergeCell ref="B14:D14"/>
    <mergeCell ref="B15:D15"/>
    <mergeCell ref="B16:D17"/>
    <mergeCell ref="B18:D19"/>
  </mergeCells>
  <pageMargins left="0.25" right="0.25" top="0.75" bottom="0.75" header="0.3" footer="0.3"/>
  <pageSetup scale="88" orientation="landscape" r:id="rId1"/>
  <headerFooter>
    <oddHeader>&amp;L&amp;"Arial,Bold"&amp;11E. Justification for Technical and Base Adjustments</oddHeader>
    <oddFooter>&amp;C&amp;"Arial,Bold"&amp;11Exhibit E - Justification for Technical and Base Adjustments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view="pageBreakPreview" zoomScale="85" zoomScaleNormal="100" zoomScaleSheetLayoutView="85" workbookViewId="0">
      <selection activeCell="P7" sqref="P7"/>
    </sheetView>
  </sheetViews>
  <sheetFormatPr defaultRowHeight="14.25" x14ac:dyDescent="0.2"/>
  <cols>
    <col min="1" max="1" width="30.33203125" style="340" customWidth="1"/>
    <col min="2" max="3" width="6.44140625" style="340" customWidth="1"/>
    <col min="4" max="4" width="9.88671875" style="340" customWidth="1"/>
    <col min="5" max="5" width="5.5546875" style="340" customWidth="1"/>
    <col min="6" max="6" width="6.77734375" style="340" customWidth="1"/>
    <col min="7" max="7" width="9.88671875" style="340" customWidth="1"/>
    <col min="8" max="9" width="6.44140625" style="340" customWidth="1"/>
    <col min="10" max="12" width="9.88671875" style="340" customWidth="1"/>
    <col min="13" max="14" width="6.44140625" style="340" customWidth="1"/>
    <col min="15" max="15" width="9.88671875" style="340" customWidth="1"/>
    <col min="16" max="16" width="10.88671875" style="341" bestFit="1" customWidth="1"/>
    <col min="17" max="17" width="3.5546875" style="340" customWidth="1"/>
    <col min="18" max="18" width="90.77734375" style="340" customWidth="1"/>
    <col min="19" max="20" width="6.44140625" style="340" customWidth="1"/>
    <col min="21" max="21" width="9.88671875" style="340" customWidth="1"/>
    <col min="22" max="23" width="6.44140625" style="340" customWidth="1"/>
    <col min="24" max="24" width="9.88671875" style="340" customWidth="1"/>
    <col min="25" max="16384" width="8.88671875" style="340"/>
  </cols>
  <sheetData>
    <row r="1" spans="1:24" ht="18" x14ac:dyDescent="0.25">
      <c r="A1" s="473" t="s">
        <v>67</v>
      </c>
      <c r="B1" s="473"/>
      <c r="C1" s="473"/>
      <c r="D1" s="473"/>
      <c r="E1" s="473"/>
      <c r="F1" s="473"/>
      <c r="G1" s="473"/>
      <c r="H1" s="473"/>
      <c r="I1" s="473"/>
      <c r="J1" s="473"/>
      <c r="K1" s="473"/>
      <c r="L1" s="473"/>
      <c r="M1" s="473"/>
      <c r="N1" s="473"/>
      <c r="O1" s="473"/>
      <c r="P1" s="342" t="s">
        <v>25</v>
      </c>
      <c r="Q1" s="364"/>
      <c r="R1" s="438"/>
      <c r="S1" s="364"/>
      <c r="T1" s="364"/>
      <c r="U1" s="364"/>
      <c r="V1" s="364"/>
      <c r="W1" s="364"/>
      <c r="X1" s="364"/>
    </row>
    <row r="2" spans="1:24" ht="15" x14ac:dyDescent="0.2">
      <c r="A2" s="474" t="s">
        <v>1</v>
      </c>
      <c r="B2" s="474"/>
      <c r="C2" s="474"/>
      <c r="D2" s="474"/>
      <c r="E2" s="474"/>
      <c r="F2" s="474"/>
      <c r="G2" s="474"/>
      <c r="H2" s="474"/>
      <c r="I2" s="474"/>
      <c r="J2" s="474"/>
      <c r="K2" s="474"/>
      <c r="L2" s="474"/>
      <c r="M2" s="474"/>
      <c r="N2" s="474"/>
      <c r="O2" s="474"/>
      <c r="P2" s="342" t="s">
        <v>25</v>
      </c>
      <c r="Q2" s="363"/>
      <c r="R2" s="439"/>
      <c r="S2" s="363"/>
      <c r="T2" s="363"/>
      <c r="U2" s="363"/>
      <c r="V2" s="363"/>
      <c r="W2" s="363"/>
      <c r="X2" s="363"/>
    </row>
    <row r="3" spans="1:24" x14ac:dyDescent="0.2">
      <c r="A3" s="475" t="s">
        <v>0</v>
      </c>
      <c r="B3" s="475"/>
      <c r="C3" s="475"/>
      <c r="D3" s="475"/>
      <c r="E3" s="475"/>
      <c r="F3" s="475"/>
      <c r="G3" s="475"/>
      <c r="H3" s="475"/>
      <c r="I3" s="475"/>
      <c r="J3" s="475"/>
      <c r="K3" s="475"/>
      <c r="L3" s="475"/>
      <c r="M3" s="475"/>
      <c r="N3" s="475"/>
      <c r="O3" s="475"/>
      <c r="P3" s="342" t="s">
        <v>25</v>
      </c>
      <c r="Q3" s="362"/>
      <c r="R3" s="439"/>
      <c r="S3" s="362"/>
      <c r="T3" s="362"/>
      <c r="U3" s="362"/>
      <c r="V3" s="362"/>
      <c r="W3" s="362"/>
      <c r="X3" s="362"/>
    </row>
    <row r="4" spans="1:24" x14ac:dyDescent="0.2">
      <c r="A4" s="476" t="s">
        <v>15</v>
      </c>
      <c r="B4" s="476"/>
      <c r="C4" s="476"/>
      <c r="D4" s="476"/>
      <c r="E4" s="476"/>
      <c r="F4" s="476"/>
      <c r="G4" s="476"/>
      <c r="H4" s="476"/>
      <c r="I4" s="476"/>
      <c r="J4" s="476"/>
      <c r="K4" s="476"/>
      <c r="L4" s="476"/>
      <c r="M4" s="476"/>
      <c r="N4" s="476"/>
      <c r="O4" s="476"/>
      <c r="P4" s="342" t="s">
        <v>25</v>
      </c>
      <c r="Q4" s="360"/>
      <c r="R4" s="439"/>
      <c r="S4" s="360"/>
      <c r="T4" s="360"/>
      <c r="U4" s="360"/>
      <c r="V4" s="360"/>
      <c r="W4" s="360"/>
      <c r="X4" s="360"/>
    </row>
    <row r="5" spans="1:24" ht="15" x14ac:dyDescent="0.25">
      <c r="A5" s="360"/>
      <c r="B5" s="360"/>
      <c r="C5" s="360"/>
      <c r="D5" s="360"/>
      <c r="E5" s="360"/>
      <c r="F5" s="360"/>
      <c r="G5" s="360"/>
      <c r="H5" s="360"/>
      <c r="I5" s="360"/>
      <c r="J5" s="360"/>
      <c r="K5" s="360"/>
      <c r="L5" s="360"/>
      <c r="M5" s="360"/>
      <c r="N5" s="360"/>
      <c r="O5" s="360"/>
      <c r="P5" s="342" t="s">
        <v>25</v>
      </c>
      <c r="Q5" s="360"/>
      <c r="R5" s="440"/>
      <c r="S5" s="360"/>
      <c r="T5" s="360"/>
      <c r="U5" s="360"/>
      <c r="V5" s="360"/>
      <c r="W5" s="360"/>
      <c r="X5" s="360"/>
    </row>
    <row r="6" spans="1:24" ht="15" thickBot="1" x14ac:dyDescent="0.25">
      <c r="A6" s="361"/>
      <c r="B6" s="361"/>
      <c r="C6" s="361"/>
      <c r="D6" s="361"/>
      <c r="E6" s="361"/>
      <c r="F6" s="361"/>
      <c r="G6" s="361"/>
      <c r="H6" s="361"/>
      <c r="I6" s="361"/>
      <c r="J6" s="361"/>
      <c r="K6" s="361"/>
      <c r="L6" s="361"/>
      <c r="M6" s="361"/>
      <c r="N6" s="361"/>
      <c r="O6" s="361"/>
      <c r="P6" s="342" t="s">
        <v>25</v>
      </c>
      <c r="Q6" s="360"/>
      <c r="R6" s="441"/>
      <c r="S6" s="360"/>
      <c r="T6" s="360"/>
      <c r="U6" s="360"/>
      <c r="V6" s="360"/>
      <c r="W6" s="360"/>
      <c r="X6" s="360"/>
    </row>
    <row r="7" spans="1:24" ht="33.75" customHeight="1" x14ac:dyDescent="0.25">
      <c r="A7" s="468" t="s">
        <v>153</v>
      </c>
      <c r="B7" s="466" t="s">
        <v>273</v>
      </c>
      <c r="C7" s="466"/>
      <c r="D7" s="466"/>
      <c r="E7" s="466" t="s">
        <v>151</v>
      </c>
      <c r="F7" s="511"/>
      <c r="G7" s="512"/>
      <c r="H7" s="466" t="s">
        <v>259</v>
      </c>
      <c r="I7" s="466"/>
      <c r="J7" s="466"/>
      <c r="K7" s="359" t="s">
        <v>260</v>
      </c>
      <c r="L7" s="359" t="s">
        <v>261</v>
      </c>
      <c r="M7" s="466" t="s">
        <v>87</v>
      </c>
      <c r="N7" s="466"/>
      <c r="O7" s="467"/>
      <c r="P7" s="342" t="s">
        <v>25</v>
      </c>
      <c r="R7" s="442"/>
    </row>
    <row r="8" spans="1:24" ht="28.5" x14ac:dyDescent="0.25">
      <c r="A8" s="469"/>
      <c r="B8" s="358" t="s">
        <v>143</v>
      </c>
      <c r="C8" s="358" t="s">
        <v>98</v>
      </c>
      <c r="D8" s="358" t="s">
        <v>19</v>
      </c>
      <c r="E8" s="358" t="s">
        <v>143</v>
      </c>
      <c r="F8" s="358" t="s">
        <v>98</v>
      </c>
      <c r="G8" s="358" t="s">
        <v>19</v>
      </c>
      <c r="H8" s="358" t="s">
        <v>143</v>
      </c>
      <c r="I8" s="358" t="s">
        <v>98</v>
      </c>
      <c r="J8" s="358" t="s">
        <v>19</v>
      </c>
      <c r="K8" s="358" t="s">
        <v>19</v>
      </c>
      <c r="L8" s="358" t="s">
        <v>19</v>
      </c>
      <c r="M8" s="358" t="s">
        <v>143</v>
      </c>
      <c r="N8" s="358" t="s">
        <v>98</v>
      </c>
      <c r="O8" s="357" t="s">
        <v>19</v>
      </c>
      <c r="P8" s="342" t="s">
        <v>25</v>
      </c>
      <c r="R8" s="442"/>
    </row>
    <row r="9" spans="1:24" x14ac:dyDescent="0.2">
      <c r="A9" s="346" t="s">
        <v>2</v>
      </c>
      <c r="B9" s="344">
        <v>134</v>
      </c>
      <c r="C9" s="344">
        <v>115</v>
      </c>
      <c r="D9" s="344">
        <v>23035</v>
      </c>
      <c r="E9" s="344">
        <v>0</v>
      </c>
      <c r="F9" s="344">
        <v>0</v>
      </c>
      <c r="G9" s="344">
        <v>-45000</v>
      </c>
      <c r="H9" s="344">
        <v>0</v>
      </c>
      <c r="I9" s="344">
        <v>0</v>
      </c>
      <c r="J9" s="344">
        <v>9000</v>
      </c>
      <c r="K9" s="344">
        <v>175799</v>
      </c>
      <c r="L9" s="344">
        <v>0</v>
      </c>
      <c r="M9" s="344">
        <f>B9+H9</f>
        <v>134</v>
      </c>
      <c r="N9" s="344">
        <f>C9+I9</f>
        <v>115</v>
      </c>
      <c r="O9" s="345">
        <f>D9+J9+K9+L9+G9</f>
        <v>162834</v>
      </c>
      <c r="P9" s="342" t="s">
        <v>25</v>
      </c>
      <c r="R9" s="443"/>
    </row>
    <row r="10" spans="1:24" x14ac:dyDescent="0.2">
      <c r="A10" s="346"/>
      <c r="B10" s="344"/>
      <c r="C10" s="344"/>
      <c r="D10" s="344"/>
      <c r="E10" s="344"/>
      <c r="F10" s="344"/>
      <c r="G10" s="344"/>
      <c r="H10" s="344"/>
      <c r="I10" s="344"/>
      <c r="J10" s="344"/>
      <c r="K10" s="344"/>
      <c r="L10" s="344"/>
      <c r="M10" s="344"/>
      <c r="N10" s="344"/>
      <c r="O10" s="345"/>
      <c r="P10" s="342" t="s">
        <v>25</v>
      </c>
      <c r="R10" s="443"/>
    </row>
    <row r="11" spans="1:24" x14ac:dyDescent="0.2">
      <c r="A11" s="353" t="s">
        <v>3</v>
      </c>
      <c r="B11" s="352">
        <v>141</v>
      </c>
      <c r="C11" s="352">
        <v>141</v>
      </c>
      <c r="D11" s="352">
        <v>66965</v>
      </c>
      <c r="E11" s="352">
        <v>0</v>
      </c>
      <c r="F11" s="352">
        <v>0</v>
      </c>
      <c r="G11" s="352">
        <v>0</v>
      </c>
      <c r="H11" s="352">
        <v>0</v>
      </c>
      <c r="I11" s="352">
        <v>0</v>
      </c>
      <c r="J11" s="352">
        <v>0</v>
      </c>
      <c r="K11" s="352">
        <v>21646</v>
      </c>
      <c r="L11" s="352">
        <v>0</v>
      </c>
      <c r="M11" s="352">
        <f>B11+H11</f>
        <v>141</v>
      </c>
      <c r="N11" s="344">
        <f>C11+I11</f>
        <v>141</v>
      </c>
      <c r="O11" s="351">
        <f>D11+J11+K11+L11+G11</f>
        <v>88611</v>
      </c>
      <c r="P11" s="342" t="s">
        <v>25</v>
      </c>
      <c r="R11" s="441"/>
    </row>
    <row r="12" spans="1:24" ht="15" x14ac:dyDescent="0.25">
      <c r="A12" s="350" t="s">
        <v>99</v>
      </c>
      <c r="B12" s="349">
        <f t="shared" ref="B12:O12" si="0">SUM(B9:B11)</f>
        <v>275</v>
      </c>
      <c r="C12" s="349">
        <f t="shared" si="0"/>
        <v>256</v>
      </c>
      <c r="D12" s="349">
        <f t="shared" si="0"/>
        <v>90000</v>
      </c>
      <c r="E12" s="349">
        <f t="shared" si="0"/>
        <v>0</v>
      </c>
      <c r="F12" s="349">
        <f t="shared" si="0"/>
        <v>0</v>
      </c>
      <c r="G12" s="349">
        <f t="shared" si="0"/>
        <v>-45000</v>
      </c>
      <c r="H12" s="349">
        <f t="shared" si="0"/>
        <v>0</v>
      </c>
      <c r="I12" s="349">
        <f t="shared" si="0"/>
        <v>0</v>
      </c>
      <c r="J12" s="349">
        <f t="shared" si="0"/>
        <v>9000</v>
      </c>
      <c r="K12" s="349">
        <f t="shared" si="0"/>
        <v>197445</v>
      </c>
      <c r="L12" s="349">
        <f t="shared" si="0"/>
        <v>0</v>
      </c>
      <c r="M12" s="349">
        <f t="shared" si="0"/>
        <v>275</v>
      </c>
      <c r="N12" s="349">
        <f t="shared" si="0"/>
        <v>256</v>
      </c>
      <c r="O12" s="348">
        <f t="shared" si="0"/>
        <v>251445</v>
      </c>
      <c r="P12" s="342" t="s">
        <v>25</v>
      </c>
      <c r="R12" s="442"/>
    </row>
    <row r="13" spans="1:24" x14ac:dyDescent="0.2">
      <c r="P13" s="342" t="s">
        <v>25</v>
      </c>
      <c r="R13" s="441"/>
    </row>
    <row r="14" spans="1:24" ht="15" x14ac:dyDescent="0.25">
      <c r="A14" s="343"/>
      <c r="P14" s="342" t="s">
        <v>25</v>
      </c>
      <c r="R14" s="441"/>
    </row>
    <row r="15" spans="1:24" x14ac:dyDescent="0.2">
      <c r="A15" s="514"/>
      <c r="B15" s="514"/>
      <c r="C15" s="514"/>
      <c r="D15" s="514"/>
      <c r="E15" s="514"/>
      <c r="F15" s="514"/>
      <c r="G15" s="514"/>
      <c r="H15" s="514"/>
      <c r="I15" s="514"/>
      <c r="J15" s="514"/>
      <c r="K15" s="514"/>
      <c r="L15" s="514"/>
      <c r="M15" s="514"/>
      <c r="N15" s="514"/>
      <c r="O15" s="514"/>
      <c r="P15" s="342" t="s">
        <v>25</v>
      </c>
      <c r="R15" s="441"/>
    </row>
    <row r="16" spans="1:24" x14ac:dyDescent="0.2">
      <c r="A16" s="514" t="s">
        <v>274</v>
      </c>
      <c r="B16" s="514"/>
      <c r="C16" s="514"/>
      <c r="D16" s="514"/>
      <c r="E16" s="514"/>
      <c r="F16" s="514"/>
      <c r="G16" s="514"/>
      <c r="H16" s="514"/>
      <c r="I16" s="514"/>
      <c r="J16" s="514"/>
      <c r="K16" s="514"/>
      <c r="L16" s="514"/>
      <c r="M16" s="514"/>
      <c r="N16" s="514"/>
      <c r="O16" s="514"/>
      <c r="P16" s="342"/>
      <c r="R16" s="441"/>
    </row>
    <row r="17" spans="1:18" x14ac:dyDescent="0.2">
      <c r="A17" s="514"/>
      <c r="B17" s="514"/>
      <c r="C17" s="514"/>
      <c r="D17" s="514"/>
      <c r="E17" s="514"/>
      <c r="F17" s="514"/>
      <c r="G17" s="514"/>
      <c r="H17" s="514"/>
      <c r="I17" s="514"/>
      <c r="J17" s="514"/>
      <c r="K17" s="514"/>
      <c r="L17" s="514"/>
      <c r="M17" s="514"/>
      <c r="N17" s="514"/>
      <c r="O17" s="514"/>
      <c r="P17" s="342" t="s">
        <v>25</v>
      </c>
      <c r="R17" s="441"/>
    </row>
    <row r="18" spans="1:18" ht="28.5" customHeight="1" x14ac:dyDescent="0.2">
      <c r="A18" s="514" t="s">
        <v>275</v>
      </c>
      <c r="B18" s="514"/>
      <c r="C18" s="514"/>
      <c r="D18" s="514"/>
      <c r="E18" s="514"/>
      <c r="F18" s="514"/>
      <c r="G18" s="514"/>
      <c r="H18" s="514"/>
      <c r="I18" s="514"/>
      <c r="J18" s="514"/>
      <c r="K18" s="514"/>
      <c r="L18" s="514"/>
      <c r="M18" s="514"/>
      <c r="N18" s="514"/>
      <c r="O18" s="514"/>
      <c r="P18" s="128" t="s">
        <v>25</v>
      </c>
      <c r="R18" s="441"/>
    </row>
    <row r="19" spans="1:18" ht="15" x14ac:dyDescent="0.25">
      <c r="A19" s="343"/>
      <c r="P19" s="342" t="s">
        <v>25</v>
      </c>
      <c r="R19" s="441"/>
    </row>
    <row r="20" spans="1:18" x14ac:dyDescent="0.2">
      <c r="A20" s="514" t="s">
        <v>276</v>
      </c>
      <c r="B20" s="514"/>
      <c r="C20" s="514"/>
      <c r="D20" s="514"/>
      <c r="E20" s="514"/>
      <c r="F20" s="514"/>
      <c r="G20" s="514"/>
      <c r="H20" s="514"/>
      <c r="I20" s="514"/>
      <c r="J20" s="514"/>
      <c r="K20" s="514"/>
      <c r="L20" s="514"/>
      <c r="M20" s="514"/>
      <c r="N20" s="514"/>
      <c r="O20" s="514"/>
      <c r="P20" s="342" t="s">
        <v>25</v>
      </c>
      <c r="R20" s="441"/>
    </row>
    <row r="21" spans="1:18" x14ac:dyDescent="0.2">
      <c r="A21" s="514" t="s">
        <v>287</v>
      </c>
      <c r="B21" s="514"/>
      <c r="C21" s="514"/>
      <c r="D21" s="514"/>
      <c r="E21" s="514"/>
      <c r="F21" s="514"/>
      <c r="G21" s="514"/>
      <c r="H21" s="514"/>
      <c r="I21" s="514"/>
      <c r="J21" s="514"/>
      <c r="K21" s="514"/>
      <c r="L21" s="514"/>
      <c r="M21" s="514"/>
      <c r="N21" s="514"/>
      <c r="O21" s="514"/>
      <c r="P21" s="342" t="s">
        <v>25</v>
      </c>
      <c r="R21" s="441"/>
    </row>
    <row r="22" spans="1:18" ht="15" x14ac:dyDescent="0.25">
      <c r="A22" s="343"/>
      <c r="P22" s="342" t="s">
        <v>25</v>
      </c>
      <c r="R22" s="441"/>
    </row>
    <row r="23" spans="1:18" x14ac:dyDescent="0.2">
      <c r="A23" s="514"/>
      <c r="B23" s="514"/>
      <c r="C23" s="514"/>
      <c r="D23" s="514"/>
      <c r="E23" s="514"/>
      <c r="F23" s="514"/>
      <c r="G23" s="514"/>
      <c r="H23" s="514"/>
      <c r="I23" s="514"/>
      <c r="J23" s="514"/>
      <c r="K23" s="514"/>
      <c r="L23" s="514"/>
      <c r="M23" s="514"/>
      <c r="N23" s="514"/>
      <c r="O23" s="514"/>
      <c r="P23" s="342" t="s">
        <v>25</v>
      </c>
      <c r="R23" s="441"/>
    </row>
    <row r="24" spans="1:18" x14ac:dyDescent="0.2">
      <c r="A24" s="513"/>
      <c r="B24" s="513"/>
      <c r="C24" s="513"/>
      <c r="D24" s="513"/>
      <c r="E24" s="513"/>
      <c r="F24" s="513"/>
      <c r="G24" s="513"/>
      <c r="H24" s="513"/>
      <c r="I24" s="513"/>
      <c r="J24" s="513"/>
      <c r="K24" s="513"/>
      <c r="L24" s="513"/>
      <c r="M24" s="513"/>
      <c r="N24" s="513"/>
      <c r="O24" s="513"/>
      <c r="P24" s="342" t="s">
        <v>25</v>
      </c>
      <c r="R24" s="441"/>
    </row>
    <row r="25" spans="1:18" x14ac:dyDescent="0.2">
      <c r="P25" s="342" t="s">
        <v>25</v>
      </c>
      <c r="R25" s="441"/>
    </row>
    <row r="26" spans="1:18" x14ac:dyDescent="0.2">
      <c r="P26" s="341" t="s">
        <v>6</v>
      </c>
      <c r="R26" s="441"/>
    </row>
    <row r="27" spans="1:18" x14ac:dyDescent="0.2">
      <c r="R27" s="441"/>
    </row>
    <row r="28" spans="1:18" x14ac:dyDescent="0.2">
      <c r="R28" s="441"/>
    </row>
    <row r="29" spans="1:18" x14ac:dyDescent="0.2">
      <c r="R29" s="441"/>
    </row>
    <row r="30" spans="1:18" x14ac:dyDescent="0.2">
      <c r="R30" s="441"/>
    </row>
    <row r="31" spans="1:18" x14ac:dyDescent="0.2">
      <c r="R31" s="441"/>
    </row>
  </sheetData>
  <mergeCells count="17">
    <mergeCell ref="A24:O24"/>
    <mergeCell ref="A15:O15"/>
    <mergeCell ref="A17:O17"/>
    <mergeCell ref="A20:O20"/>
    <mergeCell ref="A21:O21"/>
    <mergeCell ref="A23:O23"/>
    <mergeCell ref="A16:O16"/>
    <mergeCell ref="A18:O18"/>
    <mergeCell ref="A7:A8"/>
    <mergeCell ref="B7:D7"/>
    <mergeCell ref="H7:J7"/>
    <mergeCell ref="M7:O7"/>
    <mergeCell ref="A1:O1"/>
    <mergeCell ref="A2:O2"/>
    <mergeCell ref="A3:O3"/>
    <mergeCell ref="A4:O4"/>
    <mergeCell ref="E7:G7"/>
  </mergeCells>
  <printOptions horizontalCentered="1"/>
  <pageMargins left="0.7" right="0.7" top="0.64" bottom="0.61" header="0.3" footer="0.3"/>
  <pageSetup scale="64" orientation="landscape" r:id="rId1"/>
  <headerFooter>
    <oddHeader>&amp;L&amp;"Arial,Bold"&amp;12F. Crosswalk of 2012 Availability</oddHeader>
    <oddFooter>&amp;C&amp;"Arial,Regular"Exhibit F - Crosswalk of 2012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zoomScale="80" zoomScaleNormal="100" zoomScaleSheetLayoutView="80" workbookViewId="0">
      <selection activeCell="N7" sqref="N7"/>
    </sheetView>
  </sheetViews>
  <sheetFormatPr defaultRowHeight="14.25" x14ac:dyDescent="0.2"/>
  <cols>
    <col min="1" max="1" width="28.88671875" style="127" customWidth="1"/>
    <col min="2" max="3" width="6.44140625" style="127" customWidth="1"/>
    <col min="4" max="4" width="9.88671875" style="127" customWidth="1"/>
    <col min="5" max="5" width="11.6640625" style="127" customWidth="1"/>
    <col min="6" max="7" width="6.44140625" style="127" customWidth="1"/>
    <col min="8" max="10" width="9.88671875" style="127" customWidth="1"/>
    <col min="11" max="12" width="6.44140625" style="127" customWidth="1"/>
    <col min="13" max="13" width="9.88671875" style="127" customWidth="1"/>
    <col min="14" max="14" width="10.88671875" style="128" bestFit="1" customWidth="1"/>
    <col min="15" max="15" width="3.5546875" style="127" customWidth="1"/>
    <col min="16" max="16" width="90.77734375" style="127" customWidth="1"/>
    <col min="17" max="18" width="6.44140625" style="127" customWidth="1"/>
    <col min="19" max="19" width="9.88671875" style="127" customWidth="1"/>
    <col min="20" max="21" width="6.44140625" style="127" customWidth="1"/>
    <col min="22" max="22" width="9.88671875" style="127" customWidth="1"/>
    <col min="23" max="16384" width="8.88671875" style="127"/>
  </cols>
  <sheetData>
    <row r="1" spans="1:22" ht="18" x14ac:dyDescent="0.25">
      <c r="A1" s="453" t="s">
        <v>100</v>
      </c>
      <c r="B1" s="453"/>
      <c r="C1" s="453"/>
      <c r="D1" s="453"/>
      <c r="E1" s="453"/>
      <c r="F1" s="453"/>
      <c r="G1" s="453"/>
      <c r="H1" s="453"/>
      <c r="I1" s="453"/>
      <c r="J1" s="453"/>
      <c r="K1" s="453"/>
      <c r="L1" s="453"/>
      <c r="M1" s="453"/>
      <c r="N1" s="188" t="s">
        <v>25</v>
      </c>
      <c r="O1" s="216"/>
      <c r="P1" s="426"/>
      <c r="Q1" s="216"/>
      <c r="R1" s="216"/>
      <c r="S1" s="216"/>
      <c r="T1" s="216"/>
      <c r="U1" s="216"/>
      <c r="V1" s="216"/>
    </row>
    <row r="2" spans="1:22" ht="15" x14ac:dyDescent="0.2">
      <c r="A2" s="454" t="s">
        <v>1</v>
      </c>
      <c r="B2" s="454"/>
      <c r="C2" s="454"/>
      <c r="D2" s="454"/>
      <c r="E2" s="454"/>
      <c r="F2" s="454"/>
      <c r="G2" s="454"/>
      <c r="H2" s="454"/>
      <c r="I2" s="454"/>
      <c r="J2" s="454"/>
      <c r="K2" s="454"/>
      <c r="L2" s="454"/>
      <c r="M2" s="454"/>
      <c r="N2" s="188" t="s">
        <v>25</v>
      </c>
      <c r="O2" s="215"/>
      <c r="P2" s="427"/>
      <c r="Q2" s="215"/>
      <c r="R2" s="215"/>
      <c r="S2" s="215"/>
      <c r="T2" s="215"/>
      <c r="U2" s="215"/>
      <c r="V2" s="215"/>
    </row>
    <row r="3" spans="1:22" x14ac:dyDescent="0.2">
      <c r="A3" s="455" t="s">
        <v>0</v>
      </c>
      <c r="B3" s="455"/>
      <c r="C3" s="455"/>
      <c r="D3" s="455"/>
      <c r="E3" s="455"/>
      <c r="F3" s="455"/>
      <c r="G3" s="455"/>
      <c r="H3" s="455"/>
      <c r="I3" s="455"/>
      <c r="J3" s="455"/>
      <c r="K3" s="455"/>
      <c r="L3" s="455"/>
      <c r="M3" s="455"/>
      <c r="N3" s="188" t="s">
        <v>25</v>
      </c>
      <c r="O3" s="214"/>
      <c r="P3" s="427"/>
      <c r="Q3" s="214"/>
      <c r="R3" s="214"/>
      <c r="S3" s="214"/>
      <c r="T3" s="214"/>
      <c r="U3" s="214"/>
      <c r="V3" s="214"/>
    </row>
    <row r="4" spans="1:22" x14ac:dyDescent="0.2">
      <c r="A4" s="456" t="s">
        <v>15</v>
      </c>
      <c r="B4" s="456"/>
      <c r="C4" s="456"/>
      <c r="D4" s="456"/>
      <c r="E4" s="456"/>
      <c r="F4" s="456"/>
      <c r="G4" s="456"/>
      <c r="H4" s="456"/>
      <c r="I4" s="456"/>
      <c r="J4" s="456"/>
      <c r="K4" s="456"/>
      <c r="L4" s="456"/>
      <c r="M4" s="456"/>
      <c r="N4" s="188" t="s">
        <v>25</v>
      </c>
      <c r="O4" s="213"/>
      <c r="P4" s="427"/>
      <c r="Q4" s="213"/>
      <c r="R4" s="213"/>
      <c r="S4" s="213"/>
      <c r="T4" s="213"/>
      <c r="U4" s="213"/>
      <c r="V4" s="213"/>
    </row>
    <row r="5" spans="1:22" ht="15" x14ac:dyDescent="0.25">
      <c r="A5" s="213"/>
      <c r="B5" s="213"/>
      <c r="C5" s="213"/>
      <c r="D5" s="213"/>
      <c r="E5" s="213"/>
      <c r="F5" s="213"/>
      <c r="G5" s="213"/>
      <c r="H5" s="213"/>
      <c r="I5" s="213"/>
      <c r="J5" s="213"/>
      <c r="K5" s="213"/>
      <c r="L5" s="213"/>
      <c r="M5" s="213"/>
      <c r="N5" s="188" t="s">
        <v>25</v>
      </c>
      <c r="O5" s="213"/>
      <c r="P5" s="431"/>
      <c r="Q5" s="213"/>
      <c r="R5" s="213"/>
      <c r="S5" s="213"/>
      <c r="T5" s="213"/>
      <c r="U5" s="213"/>
      <c r="V5" s="213"/>
    </row>
    <row r="6" spans="1:22" ht="15" thickBot="1" x14ac:dyDescent="0.25">
      <c r="A6" s="252"/>
      <c r="B6" s="252"/>
      <c r="C6" s="252"/>
      <c r="D6" s="252"/>
      <c r="E6" s="252"/>
      <c r="F6" s="252"/>
      <c r="G6" s="252"/>
      <c r="H6" s="252"/>
      <c r="I6" s="252"/>
      <c r="J6" s="252"/>
      <c r="K6" s="252"/>
      <c r="L6" s="252"/>
      <c r="M6" s="252"/>
      <c r="N6" s="188" t="s">
        <v>25</v>
      </c>
      <c r="O6" s="213"/>
      <c r="P6" s="248"/>
      <c r="Q6" s="213"/>
      <c r="R6" s="213"/>
      <c r="S6" s="213"/>
      <c r="T6" s="213"/>
      <c r="U6" s="213"/>
      <c r="V6" s="213"/>
    </row>
    <row r="7" spans="1:22" ht="30" x14ac:dyDescent="0.25">
      <c r="A7" s="461" t="s">
        <v>153</v>
      </c>
      <c r="B7" s="463" t="s">
        <v>257</v>
      </c>
      <c r="C7" s="463"/>
      <c r="D7" s="463"/>
      <c r="E7" s="251" t="s">
        <v>258</v>
      </c>
      <c r="F7" s="463" t="s">
        <v>259</v>
      </c>
      <c r="G7" s="463"/>
      <c r="H7" s="463"/>
      <c r="I7" s="251" t="s">
        <v>260</v>
      </c>
      <c r="J7" s="251" t="s">
        <v>261</v>
      </c>
      <c r="K7" s="463" t="s">
        <v>88</v>
      </c>
      <c r="L7" s="463"/>
      <c r="M7" s="464"/>
      <c r="N7" s="128" t="s">
        <v>25</v>
      </c>
      <c r="P7" s="433"/>
    </row>
    <row r="8" spans="1:22" ht="28.5" x14ac:dyDescent="0.25">
      <c r="A8" s="462"/>
      <c r="B8" s="212" t="s">
        <v>143</v>
      </c>
      <c r="C8" s="212" t="s">
        <v>187</v>
      </c>
      <c r="D8" s="212" t="s">
        <v>19</v>
      </c>
      <c r="E8" s="212" t="s">
        <v>19</v>
      </c>
      <c r="F8" s="212" t="s">
        <v>143</v>
      </c>
      <c r="G8" s="212" t="s">
        <v>187</v>
      </c>
      <c r="H8" s="212" t="s">
        <v>19</v>
      </c>
      <c r="I8" s="212" t="s">
        <v>19</v>
      </c>
      <c r="J8" s="212" t="s">
        <v>19</v>
      </c>
      <c r="K8" s="212" t="s">
        <v>143</v>
      </c>
      <c r="L8" s="212" t="s">
        <v>187</v>
      </c>
      <c r="M8" s="211" t="s">
        <v>19</v>
      </c>
      <c r="N8" s="128" t="s">
        <v>25</v>
      </c>
      <c r="P8" s="433"/>
    </row>
    <row r="9" spans="1:22" x14ac:dyDescent="0.2">
      <c r="A9" s="210" t="s">
        <v>2</v>
      </c>
      <c r="B9" s="205">
        <v>134</v>
      </c>
      <c r="C9" s="205">
        <v>60</v>
      </c>
      <c r="D9" s="205">
        <v>23173</v>
      </c>
      <c r="E9" s="205">
        <v>0</v>
      </c>
      <c r="F9" s="205">
        <v>0</v>
      </c>
      <c r="G9" s="205">
        <v>0</v>
      </c>
      <c r="H9" s="205">
        <v>0</v>
      </c>
      <c r="I9" s="205">
        <v>112221</v>
      </c>
      <c r="J9" s="205">
        <v>0</v>
      </c>
      <c r="K9" s="205">
        <f>B9+F9</f>
        <v>134</v>
      </c>
      <c r="L9" s="205">
        <f>C9+G9</f>
        <v>60</v>
      </c>
      <c r="M9" s="203">
        <f>D9+E9+H9+I9+J9</f>
        <v>135394</v>
      </c>
      <c r="N9" s="188" t="s">
        <v>25</v>
      </c>
      <c r="P9" s="444"/>
    </row>
    <row r="10" spans="1:22" x14ac:dyDescent="0.2">
      <c r="A10" s="199"/>
      <c r="B10" s="198"/>
      <c r="C10" s="198"/>
      <c r="D10" s="198"/>
      <c r="E10" s="198"/>
      <c r="F10" s="198"/>
      <c r="G10" s="198"/>
      <c r="H10" s="198"/>
      <c r="I10" s="198"/>
      <c r="J10" s="198"/>
      <c r="K10" s="198"/>
      <c r="L10" s="198"/>
      <c r="M10" s="197"/>
      <c r="N10" s="128" t="s">
        <v>25</v>
      </c>
      <c r="P10" s="444"/>
    </row>
    <row r="11" spans="1:22" x14ac:dyDescent="0.2">
      <c r="A11" s="196" t="s">
        <v>3</v>
      </c>
      <c r="B11" s="153">
        <v>141</v>
      </c>
      <c r="C11" s="153">
        <v>64</v>
      </c>
      <c r="D11" s="153">
        <v>67378</v>
      </c>
      <c r="E11" s="153">
        <v>10000</v>
      </c>
      <c r="F11" s="153">
        <v>0</v>
      </c>
      <c r="G11" s="153">
        <v>0</v>
      </c>
      <c r="H11" s="153">
        <v>0</v>
      </c>
      <c r="I11" s="153">
        <v>11164</v>
      </c>
      <c r="J11" s="153">
        <v>0</v>
      </c>
      <c r="K11" s="153">
        <f>B11+F11</f>
        <v>141</v>
      </c>
      <c r="L11" s="153">
        <f>C11+G11</f>
        <v>64</v>
      </c>
      <c r="M11" s="171">
        <f>D11+E11+H11+I11+J11</f>
        <v>88542</v>
      </c>
      <c r="N11" s="188" t="s">
        <v>25</v>
      </c>
      <c r="P11" s="444"/>
    </row>
    <row r="12" spans="1:22" ht="15" x14ac:dyDescent="0.25">
      <c r="A12" s="209" t="s">
        <v>99</v>
      </c>
      <c r="B12" s="208">
        <f t="shared" ref="B12:M12" si="0">SUM(B9:B11)</f>
        <v>275</v>
      </c>
      <c r="C12" s="208">
        <f t="shared" si="0"/>
        <v>124</v>
      </c>
      <c r="D12" s="208">
        <f t="shared" si="0"/>
        <v>90551</v>
      </c>
      <c r="E12" s="208">
        <f t="shared" si="0"/>
        <v>10000</v>
      </c>
      <c r="F12" s="208">
        <f t="shared" si="0"/>
        <v>0</v>
      </c>
      <c r="G12" s="208">
        <f t="shared" si="0"/>
        <v>0</v>
      </c>
      <c r="H12" s="208">
        <f t="shared" si="0"/>
        <v>0</v>
      </c>
      <c r="I12" s="208">
        <f t="shared" si="0"/>
        <v>123385</v>
      </c>
      <c r="J12" s="208">
        <f t="shared" si="0"/>
        <v>0</v>
      </c>
      <c r="K12" s="208">
        <f t="shared" si="0"/>
        <v>275</v>
      </c>
      <c r="L12" s="208">
        <f t="shared" si="0"/>
        <v>124</v>
      </c>
      <c r="M12" s="207">
        <f t="shared" si="0"/>
        <v>223936</v>
      </c>
      <c r="N12" s="188" t="s">
        <v>25</v>
      </c>
      <c r="P12" s="433"/>
    </row>
    <row r="13" spans="1:22" x14ac:dyDescent="0.2">
      <c r="A13" s="250" t="s">
        <v>151</v>
      </c>
      <c r="B13" s="205"/>
      <c r="C13" s="205"/>
      <c r="D13" s="205">
        <v>-45000</v>
      </c>
      <c r="E13" s="205"/>
      <c r="F13" s="205"/>
      <c r="G13" s="205"/>
      <c r="H13" s="205"/>
      <c r="I13" s="205"/>
      <c r="J13" s="205"/>
      <c r="K13" s="205"/>
      <c r="L13" s="205"/>
      <c r="M13" s="203">
        <f>D13+E13+H13+I13+J13</f>
        <v>-45000</v>
      </c>
      <c r="N13" s="188" t="s">
        <v>25</v>
      </c>
      <c r="P13" s="428"/>
    </row>
    <row r="14" spans="1:22" ht="15" x14ac:dyDescent="0.25">
      <c r="A14" s="249" t="s">
        <v>150</v>
      </c>
      <c r="B14" s="201"/>
      <c r="C14" s="201"/>
      <c r="D14" s="201">
        <f>SUM(D12:D13)</f>
        <v>45551</v>
      </c>
      <c r="E14" s="201"/>
      <c r="F14" s="201"/>
      <c r="G14" s="201"/>
      <c r="H14" s="201"/>
      <c r="I14" s="201"/>
      <c r="J14" s="201"/>
      <c r="K14" s="201"/>
      <c r="L14" s="201"/>
      <c r="M14" s="200">
        <f>SUM(M12:M13)</f>
        <v>178936</v>
      </c>
      <c r="N14" s="188" t="s">
        <v>25</v>
      </c>
      <c r="P14" s="432"/>
    </row>
    <row r="15" spans="1:22" x14ac:dyDescent="0.2">
      <c r="N15" s="188" t="s">
        <v>25</v>
      </c>
      <c r="P15" s="428"/>
    </row>
    <row r="16" spans="1:22" x14ac:dyDescent="0.2">
      <c r="N16" s="188" t="s">
        <v>25</v>
      </c>
      <c r="P16" s="428"/>
    </row>
    <row r="17" spans="1:16" x14ac:dyDescent="0.2">
      <c r="A17" s="515"/>
      <c r="B17" s="515"/>
      <c r="C17" s="515"/>
      <c r="D17" s="515"/>
      <c r="E17" s="515"/>
      <c r="F17" s="515"/>
      <c r="G17" s="515"/>
      <c r="H17" s="515"/>
      <c r="I17" s="515"/>
      <c r="J17" s="515"/>
      <c r="K17" s="515"/>
      <c r="L17" s="515"/>
      <c r="M17" s="515"/>
      <c r="N17" s="188" t="s">
        <v>25</v>
      </c>
      <c r="P17" s="428"/>
    </row>
    <row r="18" spans="1:16" x14ac:dyDescent="0.2">
      <c r="A18" s="127" t="s">
        <v>186</v>
      </c>
      <c r="N18" s="188" t="s">
        <v>25</v>
      </c>
      <c r="P18" s="428"/>
    </row>
    <row r="19" spans="1:16" x14ac:dyDescent="0.2">
      <c r="A19" s="516" t="s">
        <v>185</v>
      </c>
      <c r="B19" s="516"/>
      <c r="C19" s="516"/>
      <c r="D19" s="516"/>
      <c r="E19" s="516"/>
      <c r="F19" s="516"/>
      <c r="G19" s="516"/>
      <c r="H19" s="516"/>
      <c r="I19" s="516"/>
      <c r="J19" s="516"/>
      <c r="K19" s="516"/>
      <c r="L19" s="516"/>
      <c r="M19" s="516"/>
      <c r="N19" s="188" t="s">
        <v>25</v>
      </c>
      <c r="P19" s="428"/>
    </row>
    <row r="20" spans="1:16" x14ac:dyDescent="0.2">
      <c r="A20" s="515"/>
      <c r="B20" s="515"/>
      <c r="C20" s="515"/>
      <c r="D20" s="515"/>
      <c r="E20" s="515"/>
      <c r="F20" s="515"/>
      <c r="G20" s="515"/>
      <c r="H20" s="515"/>
      <c r="I20" s="515"/>
      <c r="J20" s="515"/>
      <c r="K20" s="515"/>
      <c r="L20" s="515"/>
      <c r="M20" s="515"/>
      <c r="N20" s="188" t="s">
        <v>25</v>
      </c>
      <c r="P20" s="428"/>
    </row>
    <row r="21" spans="1:16" x14ac:dyDescent="0.2">
      <c r="A21" s="127" t="s">
        <v>184</v>
      </c>
      <c r="N21" s="188" t="s">
        <v>25</v>
      </c>
      <c r="P21" s="428"/>
    </row>
    <row r="22" spans="1:16" x14ac:dyDescent="0.2">
      <c r="N22" s="128" t="s">
        <v>25</v>
      </c>
      <c r="P22" s="428"/>
    </row>
    <row r="23" spans="1:16" x14ac:dyDescent="0.2">
      <c r="A23" s="516" t="s">
        <v>286</v>
      </c>
      <c r="B23" s="516"/>
      <c r="C23" s="516"/>
      <c r="D23" s="516"/>
      <c r="E23" s="516"/>
      <c r="F23" s="516"/>
      <c r="G23" s="516"/>
      <c r="H23" s="516"/>
      <c r="I23" s="516"/>
      <c r="J23" s="516"/>
      <c r="K23" s="516"/>
      <c r="L23" s="516"/>
      <c r="M23" s="516"/>
      <c r="N23" s="188" t="s">
        <v>25</v>
      </c>
      <c r="P23" s="428"/>
    </row>
    <row r="24" spans="1:16" x14ac:dyDescent="0.2">
      <c r="A24" s="127" t="s">
        <v>288</v>
      </c>
      <c r="N24" s="188" t="s">
        <v>6</v>
      </c>
      <c r="P24" s="428"/>
    </row>
    <row r="25" spans="1:16" x14ac:dyDescent="0.2">
      <c r="N25" s="188"/>
      <c r="P25" s="428"/>
    </row>
    <row r="26" spans="1:16" x14ac:dyDescent="0.2">
      <c r="P26" s="428"/>
    </row>
    <row r="27" spans="1:16" x14ac:dyDescent="0.2">
      <c r="P27" s="428"/>
    </row>
    <row r="28" spans="1:16" x14ac:dyDescent="0.2">
      <c r="P28" s="428"/>
    </row>
    <row r="29" spans="1:16" x14ac:dyDescent="0.2">
      <c r="P29" s="428"/>
    </row>
    <row r="30" spans="1:16" x14ac:dyDescent="0.2">
      <c r="P30" s="428"/>
    </row>
  </sheetData>
  <mergeCells count="12">
    <mergeCell ref="A17:M17"/>
    <mergeCell ref="A19:M19"/>
    <mergeCell ref="A20:M20"/>
    <mergeCell ref="A23:M23"/>
    <mergeCell ref="A1:M1"/>
    <mergeCell ref="A2:M2"/>
    <mergeCell ref="A3:M3"/>
    <mergeCell ref="A4:M4"/>
    <mergeCell ref="A7:A8"/>
    <mergeCell ref="B7:D7"/>
    <mergeCell ref="F7:H7"/>
    <mergeCell ref="K7:M7"/>
  </mergeCells>
  <printOptions horizontalCentered="1"/>
  <pageMargins left="0.7" right="0.7" top="0.66" bottom="0.66" header="0.3" footer="0.3"/>
  <pageSetup scale="73" orientation="landscape" r:id="rId1"/>
  <headerFooter>
    <oddHeader>&amp;L&amp;"Arial,Bold"&amp;12G. Crosswalk of 2013 Availability</oddHeader>
    <oddFooter>&amp;C&amp;"Arial,Regular"Exhibit G - Crosswalk of 2013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view="pageBreakPreview" zoomScale="85" zoomScaleNormal="100" zoomScaleSheetLayoutView="85" workbookViewId="0">
      <selection activeCell="K8" sqref="K8"/>
    </sheetView>
  </sheetViews>
  <sheetFormatPr defaultRowHeight="14.25" x14ac:dyDescent="0.2"/>
  <cols>
    <col min="1" max="1" width="35.6640625" style="127" customWidth="1"/>
    <col min="2" max="9" width="10.6640625" style="127" customWidth="1"/>
    <col min="10" max="10" width="11.6640625" style="127" customWidth="1"/>
    <col min="11" max="11" width="10.88671875" style="128" bestFit="1" customWidth="1"/>
    <col min="12" max="12" width="3.5546875" style="127" customWidth="1"/>
    <col min="13" max="13" width="95.5546875" style="127" customWidth="1"/>
    <col min="14" max="15" width="6.44140625" style="127" customWidth="1"/>
    <col min="16" max="16" width="9.88671875" style="127" customWidth="1"/>
    <col min="17" max="18" width="6.44140625" style="127" customWidth="1"/>
    <col min="19" max="19" width="9.88671875" style="127" customWidth="1"/>
    <col min="20" max="16384" width="8.88671875" style="127"/>
  </cols>
  <sheetData>
    <row r="1" spans="1:19" ht="18" x14ac:dyDescent="0.25">
      <c r="A1" s="453" t="s">
        <v>9</v>
      </c>
      <c r="B1" s="453"/>
      <c r="C1" s="453"/>
      <c r="D1" s="453"/>
      <c r="E1" s="453"/>
      <c r="F1" s="453"/>
      <c r="G1" s="453"/>
      <c r="H1" s="453"/>
      <c r="I1" s="453"/>
      <c r="J1" s="453"/>
      <c r="K1" s="188" t="s">
        <v>25</v>
      </c>
      <c r="L1" s="216"/>
      <c r="M1" s="426"/>
      <c r="N1" s="216"/>
      <c r="O1" s="216"/>
      <c r="P1" s="216"/>
      <c r="Q1" s="216"/>
      <c r="R1" s="216"/>
      <c r="S1" s="216"/>
    </row>
    <row r="2" spans="1:19" ht="15" x14ac:dyDescent="0.2">
      <c r="A2" s="454" t="s">
        <v>1</v>
      </c>
      <c r="B2" s="454"/>
      <c r="C2" s="454"/>
      <c r="D2" s="454"/>
      <c r="E2" s="454"/>
      <c r="F2" s="454"/>
      <c r="G2" s="454"/>
      <c r="H2" s="454"/>
      <c r="I2" s="454"/>
      <c r="J2" s="454"/>
      <c r="K2" s="188" t="s">
        <v>25</v>
      </c>
      <c r="L2" s="215"/>
      <c r="M2" s="427"/>
      <c r="N2" s="215"/>
      <c r="O2" s="215"/>
      <c r="P2" s="215"/>
      <c r="Q2" s="215"/>
      <c r="R2" s="215"/>
      <c r="S2" s="215"/>
    </row>
    <row r="3" spans="1:19" x14ac:dyDescent="0.2">
      <c r="A3" s="455" t="s">
        <v>0</v>
      </c>
      <c r="B3" s="455"/>
      <c r="C3" s="455"/>
      <c r="D3" s="455"/>
      <c r="E3" s="455"/>
      <c r="F3" s="455"/>
      <c r="G3" s="455"/>
      <c r="H3" s="455"/>
      <c r="I3" s="455"/>
      <c r="J3" s="455"/>
      <c r="K3" s="188" t="s">
        <v>25</v>
      </c>
      <c r="L3" s="214"/>
      <c r="M3" s="427"/>
      <c r="N3" s="214"/>
      <c r="O3" s="214"/>
      <c r="P3" s="214"/>
      <c r="Q3" s="214"/>
      <c r="R3" s="214"/>
      <c r="S3" s="214"/>
    </row>
    <row r="4" spans="1:19" x14ac:dyDescent="0.2">
      <c r="A4" s="456" t="s">
        <v>15</v>
      </c>
      <c r="B4" s="456"/>
      <c r="C4" s="456"/>
      <c r="D4" s="456"/>
      <c r="E4" s="456"/>
      <c r="F4" s="456"/>
      <c r="G4" s="456"/>
      <c r="H4" s="456"/>
      <c r="I4" s="456"/>
      <c r="J4" s="456"/>
      <c r="K4" s="188" t="s">
        <v>25</v>
      </c>
      <c r="L4" s="213"/>
      <c r="M4" s="427"/>
      <c r="N4" s="213"/>
      <c r="O4" s="213"/>
      <c r="P4" s="213"/>
      <c r="Q4" s="213"/>
      <c r="R4" s="213"/>
      <c r="S4" s="213"/>
    </row>
    <row r="5" spans="1:19" ht="15" x14ac:dyDescent="0.25">
      <c r="A5" s="456"/>
      <c r="B5" s="456"/>
      <c r="C5" s="456"/>
      <c r="D5" s="456"/>
      <c r="E5" s="456"/>
      <c r="F5" s="456"/>
      <c r="G5" s="456"/>
      <c r="H5" s="456"/>
      <c r="I5" s="456"/>
      <c r="J5" s="456"/>
      <c r="K5" s="188" t="s">
        <v>25</v>
      </c>
      <c r="L5" s="213"/>
      <c r="M5" s="431"/>
      <c r="N5" s="213"/>
      <c r="O5" s="213"/>
      <c r="P5" s="213"/>
      <c r="Q5" s="213"/>
      <c r="R5" s="213"/>
      <c r="S5" s="213"/>
    </row>
    <row r="6" spans="1:19" ht="15" thickBot="1" x14ac:dyDescent="0.25">
      <c r="A6" s="456"/>
      <c r="B6" s="456"/>
      <c r="C6" s="456"/>
      <c r="D6" s="456"/>
      <c r="E6" s="456"/>
      <c r="F6" s="456"/>
      <c r="G6" s="456"/>
      <c r="H6" s="456"/>
      <c r="I6" s="456"/>
      <c r="J6" s="456"/>
      <c r="K6" s="188" t="s">
        <v>25</v>
      </c>
      <c r="L6" s="213"/>
      <c r="M6" s="248"/>
      <c r="N6" s="213"/>
      <c r="O6" s="213"/>
      <c r="P6" s="213"/>
      <c r="Q6" s="213"/>
      <c r="R6" s="213"/>
      <c r="S6" s="213"/>
    </row>
    <row r="7" spans="1:19" ht="15" x14ac:dyDescent="0.2">
      <c r="A7" s="478" t="s">
        <v>10</v>
      </c>
      <c r="B7" s="517" t="s">
        <v>192</v>
      </c>
      <c r="C7" s="518"/>
      <c r="D7" s="517" t="s">
        <v>85</v>
      </c>
      <c r="E7" s="518"/>
      <c r="F7" s="519" t="s">
        <v>76</v>
      </c>
      <c r="G7" s="520"/>
      <c r="H7" s="520"/>
      <c r="I7" s="520"/>
      <c r="J7" s="521"/>
      <c r="K7" s="188" t="s">
        <v>25</v>
      </c>
      <c r="M7" s="428"/>
    </row>
    <row r="8" spans="1:19" ht="28.5" x14ac:dyDescent="0.2">
      <c r="A8" s="480"/>
      <c r="B8" s="212" t="s">
        <v>143</v>
      </c>
      <c r="C8" s="212" t="s">
        <v>191</v>
      </c>
      <c r="D8" s="212" t="s">
        <v>143</v>
      </c>
      <c r="E8" s="212" t="s">
        <v>191</v>
      </c>
      <c r="F8" s="212" t="s">
        <v>5</v>
      </c>
      <c r="G8" s="212" t="s">
        <v>57</v>
      </c>
      <c r="H8" s="212" t="s">
        <v>91</v>
      </c>
      <c r="I8" s="212" t="s">
        <v>190</v>
      </c>
      <c r="J8" s="211" t="s">
        <v>189</v>
      </c>
      <c r="K8" s="188" t="s">
        <v>25</v>
      </c>
      <c r="M8" s="428"/>
    </row>
    <row r="9" spans="1:19" x14ac:dyDescent="0.2">
      <c r="A9" s="256" t="s">
        <v>20</v>
      </c>
      <c r="B9" s="153">
        <v>26</v>
      </c>
      <c r="C9" s="153">
        <v>0</v>
      </c>
      <c r="D9" s="153">
        <v>26</v>
      </c>
      <c r="E9" s="153">
        <v>0</v>
      </c>
      <c r="F9" s="153">
        <v>-2</v>
      </c>
      <c r="G9" s="153">
        <v>0</v>
      </c>
      <c r="H9" s="153">
        <v>0</v>
      </c>
      <c r="I9" s="153">
        <f>D9+F9+G9+H9</f>
        <v>24</v>
      </c>
      <c r="J9" s="171">
        <v>0</v>
      </c>
      <c r="K9" s="188" t="s">
        <v>25</v>
      </c>
      <c r="M9" s="428"/>
    </row>
    <row r="10" spans="1:19" x14ac:dyDescent="0.2">
      <c r="A10" s="256" t="s">
        <v>21</v>
      </c>
      <c r="B10" s="153">
        <v>14</v>
      </c>
      <c r="C10" s="153">
        <v>0</v>
      </c>
      <c r="D10" s="153">
        <v>14</v>
      </c>
      <c r="E10" s="153">
        <v>0</v>
      </c>
      <c r="F10" s="153">
        <v>0</v>
      </c>
      <c r="G10" s="153">
        <v>0</v>
      </c>
      <c r="H10" s="153">
        <v>0</v>
      </c>
      <c r="I10" s="153">
        <f>D10+F10+G10+H10</f>
        <v>14</v>
      </c>
      <c r="J10" s="171">
        <v>0</v>
      </c>
      <c r="K10" s="188" t="s">
        <v>25</v>
      </c>
      <c r="M10" s="428"/>
    </row>
    <row r="11" spans="1:19" x14ac:dyDescent="0.2">
      <c r="A11" s="256" t="s">
        <v>26</v>
      </c>
      <c r="B11" s="153">
        <v>138</v>
      </c>
      <c r="C11" s="153"/>
      <c r="D11" s="153">
        <v>138</v>
      </c>
      <c r="E11" s="153"/>
      <c r="F11" s="153">
        <v>-24</v>
      </c>
      <c r="G11" s="153">
        <v>0</v>
      </c>
      <c r="H11" s="153">
        <v>0</v>
      </c>
      <c r="I11" s="153">
        <f>SUM(D11+F11+G11+H11)</f>
        <v>114</v>
      </c>
      <c r="J11" s="171"/>
      <c r="K11" s="128" t="s">
        <v>25</v>
      </c>
      <c r="M11" s="428"/>
    </row>
    <row r="12" spans="1:19" x14ac:dyDescent="0.2">
      <c r="A12" s="256" t="s">
        <v>14</v>
      </c>
      <c r="B12" s="153">
        <v>57</v>
      </c>
      <c r="C12" s="153">
        <v>0</v>
      </c>
      <c r="D12" s="153">
        <v>57</v>
      </c>
      <c r="E12" s="153">
        <v>0</v>
      </c>
      <c r="F12" s="153">
        <v>-6</v>
      </c>
      <c r="G12" s="153">
        <v>0</v>
      </c>
      <c r="H12" s="153">
        <v>0</v>
      </c>
      <c r="I12" s="153">
        <f>D12+F12+G12+H12</f>
        <v>51</v>
      </c>
      <c r="J12" s="171">
        <v>0</v>
      </c>
      <c r="K12" s="188" t="s">
        <v>25</v>
      </c>
      <c r="M12" s="428"/>
    </row>
    <row r="13" spans="1:19" x14ac:dyDescent="0.2">
      <c r="A13" s="256" t="s">
        <v>27</v>
      </c>
      <c r="B13" s="153">
        <v>40</v>
      </c>
      <c r="C13" s="153">
        <v>0</v>
      </c>
      <c r="D13" s="153">
        <v>40</v>
      </c>
      <c r="E13" s="153">
        <v>0</v>
      </c>
      <c r="F13" s="153">
        <v>-4</v>
      </c>
      <c r="G13" s="153">
        <v>0</v>
      </c>
      <c r="H13" s="153">
        <v>0</v>
      </c>
      <c r="I13" s="153">
        <f>D13+F13+G13+H13</f>
        <v>36</v>
      </c>
      <c r="J13" s="171">
        <v>0</v>
      </c>
      <c r="K13" s="188" t="s">
        <v>25</v>
      </c>
      <c r="M13" s="428"/>
    </row>
    <row r="14" spans="1:19" ht="15" x14ac:dyDescent="0.25">
      <c r="A14" s="253" t="s">
        <v>8</v>
      </c>
      <c r="B14" s="208">
        <f t="shared" ref="B14:J14" si="0">SUM(B9:B13)</f>
        <v>275</v>
      </c>
      <c r="C14" s="208">
        <f t="shared" si="0"/>
        <v>0</v>
      </c>
      <c r="D14" s="208">
        <f t="shared" si="0"/>
        <v>275</v>
      </c>
      <c r="E14" s="208">
        <f t="shared" si="0"/>
        <v>0</v>
      </c>
      <c r="F14" s="208">
        <f t="shared" si="0"/>
        <v>-36</v>
      </c>
      <c r="G14" s="208">
        <f t="shared" si="0"/>
        <v>0</v>
      </c>
      <c r="H14" s="208">
        <f t="shared" si="0"/>
        <v>0</v>
      </c>
      <c r="I14" s="208">
        <f t="shared" si="0"/>
        <v>239</v>
      </c>
      <c r="J14" s="207">
        <f t="shared" si="0"/>
        <v>0</v>
      </c>
      <c r="K14" s="188" t="s">
        <v>25</v>
      </c>
      <c r="M14" s="428"/>
    </row>
    <row r="15" spans="1:19" x14ac:dyDescent="0.2">
      <c r="A15" s="255" t="s">
        <v>16</v>
      </c>
      <c r="B15" s="198">
        <v>53</v>
      </c>
      <c r="C15" s="198">
        <v>0</v>
      </c>
      <c r="D15" s="198">
        <v>53</v>
      </c>
      <c r="E15" s="198">
        <v>0</v>
      </c>
      <c r="F15" s="198">
        <v>-16</v>
      </c>
      <c r="G15" s="198">
        <v>0</v>
      </c>
      <c r="H15" s="198">
        <f>SUM(H9:H14)</f>
        <v>0</v>
      </c>
      <c r="I15" s="198">
        <f>D15+F15+G15+H15</f>
        <v>37</v>
      </c>
      <c r="J15" s="197">
        <v>0</v>
      </c>
      <c r="K15" s="188" t="s">
        <v>25</v>
      </c>
      <c r="M15" s="428"/>
    </row>
    <row r="16" spans="1:19" x14ac:dyDescent="0.2">
      <c r="A16" s="254" t="s">
        <v>22</v>
      </c>
      <c r="B16" s="153">
        <v>222</v>
      </c>
      <c r="C16" s="153">
        <v>0</v>
      </c>
      <c r="D16" s="153">
        <v>222</v>
      </c>
      <c r="E16" s="153">
        <v>0</v>
      </c>
      <c r="F16" s="153">
        <v>-20</v>
      </c>
      <c r="G16" s="153">
        <v>0</v>
      </c>
      <c r="H16" s="153">
        <f>SUM(H9:H15)</f>
        <v>0</v>
      </c>
      <c r="I16" s="153">
        <f>D16+F16+G16+H16</f>
        <v>202</v>
      </c>
      <c r="J16" s="171">
        <v>0</v>
      </c>
      <c r="K16" s="188" t="s">
        <v>25</v>
      </c>
      <c r="M16" s="428"/>
    </row>
    <row r="17" spans="1:13" x14ac:dyDescent="0.2">
      <c r="A17" s="254" t="s">
        <v>188</v>
      </c>
      <c r="B17" s="153">
        <v>0</v>
      </c>
      <c r="C17" s="153">
        <v>0</v>
      </c>
      <c r="D17" s="153">
        <v>0</v>
      </c>
      <c r="E17" s="153">
        <v>0</v>
      </c>
      <c r="F17" s="153">
        <v>0</v>
      </c>
      <c r="G17" s="153">
        <v>0</v>
      </c>
      <c r="H17" s="153">
        <f>SUM(H9:H16)</f>
        <v>0</v>
      </c>
      <c r="I17" s="153">
        <f>D17+F17+G17+H17</f>
        <v>0</v>
      </c>
      <c r="J17" s="171">
        <v>0</v>
      </c>
      <c r="K17" s="188" t="s">
        <v>25</v>
      </c>
      <c r="M17" s="428"/>
    </row>
    <row r="18" spans="1:13" ht="15" x14ac:dyDescent="0.25">
      <c r="A18" s="253" t="s">
        <v>8</v>
      </c>
      <c r="B18" s="208">
        <f t="shared" ref="B18:J18" si="1">SUM(B15:B17)</f>
        <v>275</v>
      </c>
      <c r="C18" s="208">
        <f t="shared" si="1"/>
        <v>0</v>
      </c>
      <c r="D18" s="208">
        <f t="shared" si="1"/>
        <v>275</v>
      </c>
      <c r="E18" s="208">
        <f t="shared" si="1"/>
        <v>0</v>
      </c>
      <c r="F18" s="208">
        <f t="shared" si="1"/>
        <v>-36</v>
      </c>
      <c r="G18" s="208">
        <f t="shared" si="1"/>
        <v>0</v>
      </c>
      <c r="H18" s="208">
        <f t="shared" si="1"/>
        <v>0</v>
      </c>
      <c r="I18" s="208">
        <f t="shared" si="1"/>
        <v>239</v>
      </c>
      <c r="J18" s="207">
        <f t="shared" si="1"/>
        <v>0</v>
      </c>
      <c r="K18" s="188" t="s">
        <v>6</v>
      </c>
      <c r="M18" s="428"/>
    </row>
    <row r="19" spans="1:13" x14ac:dyDescent="0.2">
      <c r="K19" s="188"/>
      <c r="M19" s="428"/>
    </row>
    <row r="20" spans="1:13" x14ac:dyDescent="0.2">
      <c r="M20" s="428"/>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Details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A. Org Chart</vt:lpstr>
      <vt:lpstr>B. Summ of Req.</vt:lpstr>
      <vt:lpstr>B. Summ of Req. by DU</vt:lpstr>
      <vt:lpstr>C. Program Changes by DU</vt:lpstr>
      <vt:lpstr>D. Strategic Goals &amp; Objectives</vt:lpstr>
      <vt:lpstr>E. ATB Justification</vt:lpstr>
      <vt:lpstr>F. 2012 Crosswalk </vt:lpstr>
      <vt:lpstr>G. 2013 Crosswalk</vt:lpstr>
      <vt:lpstr>I. Permanent Positions</vt:lpstr>
      <vt:lpstr>J. Financial Analysis</vt:lpstr>
      <vt:lpstr>K. Summary by Grade</vt:lpstr>
      <vt:lpstr>L. Summary by OC</vt:lpstr>
      <vt:lpstr>M.  SOC</vt:lpstr>
      <vt:lpstr>N. Status of Construction</vt:lpstr>
      <vt:lpstr>O. Waterfall</vt:lpstr>
      <vt:lpstr>'A. Org Chart'!Print_Area</vt:lpstr>
      <vt:lpstr>'B. Summ of Req.'!Print_Area</vt:lpstr>
      <vt:lpstr>'B. Summ of Req. by DU'!Print_Area</vt:lpstr>
      <vt:lpstr>'C. Program Changes by DU'!Print_Area</vt:lpstr>
      <vt:lpstr>'D. Strategic Goals &amp; Objectives'!Print_Area</vt:lpstr>
      <vt:lpstr>'E. ATB Justification'!Print_Area</vt:lpstr>
      <vt:lpstr>'F. 2012 Crosswalk '!Print_Area</vt:lpstr>
      <vt:lpstr>'G. 2013 Crosswalk'!Print_Area</vt:lpstr>
      <vt:lpstr>'I. Permanent Positions'!Print_Area</vt:lpstr>
      <vt:lpstr>'J. Financial Analysis'!Print_Area</vt:lpstr>
      <vt:lpstr>'K. Summary by Grade'!Print_Area</vt:lpstr>
      <vt:lpstr>'L. Summary by OC'!Print_Area</vt:lpstr>
      <vt:lpstr>'M.  SOC'!Print_Area</vt:lpstr>
      <vt:lpstr>'N. Status of Construction'!Print_Area</vt:lpstr>
      <vt:lpstr>'O. Waterfall'!Print_Area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sdale</dc:creator>
  <cp:keywords/>
  <dc:description/>
  <cp:lastModifiedBy>Lyberg, Sarah (JMD)</cp:lastModifiedBy>
  <cp:lastPrinted>2013-03-28T15:57:28Z</cp:lastPrinted>
  <dcterms:created xsi:type="dcterms:W3CDTF">2003-08-28T20:51:00Z</dcterms:created>
  <dcterms:modified xsi:type="dcterms:W3CDTF">2013-04-09T21:47:59Z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