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5230" windowHeight="12405" tabRatio="806"/>
  </bookViews>
  <sheets>
    <sheet name="B. Summ of Req." sheetId="1" r:id="rId1"/>
    <sheet name="B. Summ of Req. by DU" sheetId="4" r:id="rId2"/>
    <sheet name="C. Program Changes by DU " sheetId="19" r:id="rId3"/>
    <sheet name="D. Strategic Goals &amp; Objectives" sheetId="8" r:id="rId4"/>
    <sheet name="E. ATB Justification" sheetId="9" r:id="rId5"/>
    <sheet name="F. 2012 Crosswalk" sheetId="10" r:id="rId6"/>
    <sheet name="G. 2013 Crosswalk" sheetId="11" r:id="rId7"/>
    <sheet name="H. Reimbursable Resources" sheetId="12" r:id="rId8"/>
    <sheet name="I. Permanent Positions" sheetId="13" r:id="rId9"/>
    <sheet name="J. Financial Analysis" sheetId="16" r:id="rId10"/>
    <sheet name="K. Summary by Grade" sheetId="18" r:id="rId11"/>
    <sheet name="L. Summary by OC" sheetId="14" r:id="rId12"/>
  </sheets>
  <definedNames>
    <definedName name="_xlnm.Print_Area" localSheetId="0">'B. Summ of Req.'!$A$1:$D$41</definedName>
    <definedName name="_xlnm.Print_Area" localSheetId="1">'B. Summ of Req. by DU'!$A$1:$M$33</definedName>
    <definedName name="_xlnm.Print_Area" localSheetId="2">'C. Program Changes by DU '!$A$1:$J$13</definedName>
    <definedName name="_xlnm.Print_Area" localSheetId="3">'D. Strategic Goals &amp; Objectives'!$A$1:$N$19</definedName>
    <definedName name="_xlnm.Print_Area" localSheetId="4">'E. ATB Justification'!$A$1:$G$38</definedName>
    <definedName name="_xlnm.Print_Area" localSheetId="5">'F. 2012 Crosswalk'!$A$1:$O$26</definedName>
    <definedName name="_xlnm.Print_Area" localSheetId="6">'G. 2013 Crosswalk'!$A$1:$L$27</definedName>
    <definedName name="_xlnm.Print_Area" localSheetId="7">'H. Reimbursable Resources'!$A$1:$M$53</definedName>
    <definedName name="_xlnm.Print_Area" localSheetId="8">'I. Permanent Positions'!$A$1:$J$16</definedName>
    <definedName name="_xlnm.Print_Area" localSheetId="9">'J. Financial Analysis'!$A$1:$G$28</definedName>
    <definedName name="_xlnm.Print_Area" localSheetId="10">'K. Summary by Grade'!$A$1:$L$30</definedName>
    <definedName name="_xlnm.Print_Area" localSheetId="11">'L. Summary by OC'!$A$1:$I$47</definedName>
    <definedName name="_xlnm.Print_Titles" localSheetId="4">'E. ATB Justification'!$1:$6</definedName>
    <definedName name="_xlnm.Print_Titles" localSheetId="9">'J. Financial Analysis'!$1:$5</definedName>
  </definedNames>
  <calcPr calcId="145621"/>
</workbook>
</file>

<file path=xl/calcChain.xml><?xml version="1.0" encoding="utf-8"?>
<calcChain xmlns="http://schemas.openxmlformats.org/spreadsheetml/2006/main">
  <c r="G10" i="9" l="1"/>
  <c r="F10" i="9"/>
  <c r="E10" i="9"/>
  <c r="N11" i="8" l="1"/>
  <c r="M11" i="8"/>
  <c r="L15" i="8" l="1"/>
  <c r="K15" i="8"/>
  <c r="J15" i="8"/>
  <c r="I15" i="8"/>
  <c r="H15" i="8"/>
  <c r="G15" i="8"/>
  <c r="F15" i="8"/>
  <c r="E15" i="8"/>
  <c r="D15" i="8"/>
  <c r="C15" i="8"/>
  <c r="N13" i="8"/>
  <c r="M13" i="8"/>
  <c r="N15" i="8"/>
  <c r="M15" i="8" l="1"/>
  <c r="D39" i="1"/>
  <c r="D12" i="1"/>
  <c r="C38" i="1"/>
  <c r="B38" i="1"/>
  <c r="C39" i="1"/>
  <c r="B39" i="1"/>
  <c r="M44" i="12" l="1"/>
  <c r="L44" i="12"/>
  <c r="K44" i="12"/>
  <c r="M43" i="12"/>
  <c r="L43" i="12"/>
  <c r="K43" i="12"/>
  <c r="M42" i="12"/>
  <c r="L42" i="12"/>
  <c r="K42" i="12"/>
  <c r="M41" i="12"/>
  <c r="L41" i="12"/>
  <c r="K41" i="12"/>
  <c r="M39" i="12" l="1"/>
  <c r="L39" i="12"/>
  <c r="K39" i="12"/>
  <c r="M38" i="12"/>
  <c r="L38" i="12"/>
  <c r="K38" i="12"/>
  <c r="M37" i="12"/>
  <c r="L37" i="12"/>
  <c r="K37" i="12"/>
  <c r="M36" i="12"/>
  <c r="L36" i="12"/>
  <c r="K36" i="12"/>
  <c r="M35" i="12"/>
  <c r="L35" i="12"/>
  <c r="K35" i="12"/>
  <c r="M34" i="12"/>
  <c r="L34" i="12"/>
  <c r="K34" i="12"/>
  <c r="M33" i="12"/>
  <c r="L33" i="12"/>
  <c r="K33" i="12"/>
  <c r="M32" i="12"/>
  <c r="L32" i="12"/>
  <c r="K32" i="12"/>
  <c r="M31" i="12"/>
  <c r="L31" i="12"/>
  <c r="K31" i="12"/>
  <c r="M30" i="12"/>
  <c r="L30" i="12"/>
  <c r="K30" i="12"/>
  <c r="M29" i="12"/>
  <c r="L29" i="12"/>
  <c r="K29" i="12"/>
  <c r="M28" i="12"/>
  <c r="L28" i="12"/>
  <c r="K28" i="12"/>
  <c r="M27" i="12"/>
  <c r="L27" i="12"/>
  <c r="K27" i="12"/>
  <c r="M26" i="12"/>
  <c r="L26" i="12"/>
  <c r="K26" i="12"/>
  <c r="M25" i="12"/>
  <c r="L25" i="12"/>
  <c r="K25" i="12"/>
  <c r="M24" i="12"/>
  <c r="L24" i="12"/>
  <c r="K24" i="12"/>
  <c r="M23" i="12"/>
  <c r="L23" i="12"/>
  <c r="K23" i="12"/>
  <c r="M22" i="12"/>
  <c r="L22" i="12"/>
  <c r="K22" i="12"/>
  <c r="M21" i="12"/>
  <c r="L21" i="12"/>
  <c r="K21" i="12"/>
  <c r="M20" i="12"/>
  <c r="L20" i="12"/>
  <c r="K20" i="12"/>
  <c r="M19" i="12"/>
  <c r="L19" i="12"/>
  <c r="K19" i="12"/>
  <c r="M18" i="12"/>
  <c r="L18" i="12"/>
  <c r="K18" i="12"/>
  <c r="M17" i="12"/>
  <c r="L17" i="12"/>
  <c r="K17" i="12"/>
  <c r="M16" i="12"/>
  <c r="L16" i="12"/>
  <c r="K16" i="12"/>
  <c r="M15" i="12"/>
  <c r="L15" i="12"/>
  <c r="K15" i="12"/>
  <c r="M14" i="12"/>
  <c r="L14" i="12"/>
  <c r="K14" i="12"/>
  <c r="M13" i="12"/>
  <c r="L13" i="12"/>
  <c r="K13" i="12"/>
  <c r="M12" i="12"/>
  <c r="L12" i="12"/>
  <c r="K12" i="12"/>
  <c r="M11" i="12"/>
  <c r="L11" i="12"/>
  <c r="K11" i="12"/>
  <c r="D22" i="1" l="1"/>
  <c r="C22" i="1"/>
  <c r="B22" i="1"/>
  <c r="I35" i="14" l="1"/>
  <c r="G10" i="14"/>
  <c r="G27" i="16"/>
  <c r="G26" i="16"/>
  <c r="G25" i="16"/>
  <c r="G24" i="16"/>
  <c r="G23" i="16"/>
  <c r="G22" i="16"/>
  <c r="G21" i="16"/>
  <c r="G20" i="16"/>
  <c r="G19" i="16"/>
  <c r="G18" i="16"/>
  <c r="G17" i="16"/>
  <c r="G15" i="16"/>
  <c r="G12" i="16"/>
  <c r="G11" i="16"/>
  <c r="G10" i="16"/>
  <c r="G9" i="16"/>
  <c r="F12" i="16"/>
  <c r="F11" i="16"/>
  <c r="F10" i="16"/>
  <c r="F9" i="16"/>
  <c r="G26" i="18" l="1"/>
  <c r="L10" i="11"/>
  <c r="N17" i="10"/>
  <c r="G18" i="9"/>
  <c r="F18" i="9"/>
  <c r="E18" i="9"/>
  <c r="J11" i="19"/>
  <c r="I11" i="19"/>
  <c r="H11" i="19"/>
  <c r="G11" i="19"/>
  <c r="J10" i="19"/>
  <c r="I10" i="19"/>
  <c r="H10" i="19"/>
  <c r="G10" i="19"/>
  <c r="D28" i="1" l="1"/>
  <c r="D29" i="1" s="1"/>
  <c r="C28" i="1"/>
  <c r="C29" i="1" s="1"/>
  <c r="C30" i="1" s="1"/>
  <c r="B28" i="1"/>
  <c r="B29" i="1" s="1"/>
  <c r="B30" i="1" s="1"/>
  <c r="F27" i="9" l="1"/>
  <c r="E27" i="9"/>
  <c r="N13" i="10" l="1"/>
  <c r="O10" i="10"/>
  <c r="G12" i="10"/>
  <c r="F12" i="10"/>
  <c r="F14" i="10" s="1"/>
  <c r="F18" i="10" s="1"/>
  <c r="E12" i="10"/>
  <c r="K17" i="11" l="1"/>
  <c r="K13" i="11"/>
  <c r="K10" i="11"/>
  <c r="J10" i="11"/>
  <c r="N10" i="10" l="1"/>
  <c r="A23" i="4" l="1"/>
  <c r="B10" i="14" l="1"/>
  <c r="B14" i="14" s="1"/>
  <c r="K9" i="12"/>
  <c r="B12" i="4"/>
  <c r="B36" i="1"/>
  <c r="M10" i="10" l="1"/>
  <c r="I11" i="13" l="1"/>
  <c r="I10" i="13"/>
  <c r="I9" i="13"/>
  <c r="G13" i="19"/>
  <c r="J13" i="19"/>
  <c r="I13" i="19"/>
  <c r="H13" i="19"/>
  <c r="F13" i="19"/>
  <c r="E13" i="19"/>
  <c r="D13" i="19"/>
  <c r="C13" i="19"/>
  <c r="K25" i="18" l="1"/>
  <c r="K24" i="18"/>
  <c r="K23" i="18"/>
  <c r="K22" i="18"/>
  <c r="K21" i="18"/>
  <c r="K20" i="18"/>
  <c r="K19" i="18"/>
  <c r="K18" i="18"/>
  <c r="K17" i="18"/>
  <c r="K16" i="18"/>
  <c r="K15" i="18"/>
  <c r="K14" i="18"/>
  <c r="K13" i="18"/>
  <c r="K12" i="18"/>
  <c r="K11" i="18"/>
  <c r="K10" i="18"/>
  <c r="I26" i="18"/>
  <c r="E26" i="18"/>
  <c r="K9" i="18"/>
  <c r="G13" i="16"/>
  <c r="F13" i="16"/>
  <c r="E13" i="16"/>
  <c r="D13" i="16"/>
  <c r="C13" i="16"/>
  <c r="B13" i="16"/>
  <c r="K26" i="18" l="1"/>
  <c r="F14" i="16"/>
  <c r="F16" i="16" s="1"/>
  <c r="F28" i="16" s="1"/>
  <c r="E16" i="16"/>
  <c r="E28" i="16" s="1"/>
  <c r="D14" i="16"/>
  <c r="D16" i="16" s="1"/>
  <c r="D28" i="16" s="1"/>
  <c r="B14" i="16"/>
  <c r="G14" i="16"/>
  <c r="G16" i="16" s="1"/>
  <c r="G28" i="16" s="1"/>
  <c r="I45" i="14"/>
  <c r="I44" i="14"/>
  <c r="H42" i="14"/>
  <c r="C16" i="16" l="1"/>
  <c r="C28" i="16" s="1"/>
  <c r="B16" i="16"/>
  <c r="I37" i="14"/>
  <c r="I38" i="14"/>
  <c r="I39" i="14"/>
  <c r="I36" i="14"/>
  <c r="B28" i="16" l="1"/>
  <c r="I33" i="14"/>
  <c r="I32" i="14"/>
  <c r="I31" i="14"/>
  <c r="I30" i="14"/>
  <c r="I29" i="14"/>
  <c r="I28" i="14"/>
  <c r="I27" i="14"/>
  <c r="I26" i="14"/>
  <c r="I25" i="14"/>
  <c r="I24" i="14"/>
  <c r="I23" i="14"/>
  <c r="I22" i="14"/>
  <c r="I21" i="14"/>
  <c r="I20" i="14"/>
  <c r="I19" i="14"/>
  <c r="I18" i="14"/>
  <c r="I17" i="14"/>
  <c r="I16" i="14"/>
  <c r="I13" i="14"/>
  <c r="H13" i="14"/>
  <c r="I12" i="14"/>
  <c r="H12" i="14"/>
  <c r="I11" i="14"/>
  <c r="H11" i="14"/>
  <c r="I9" i="14"/>
  <c r="H9" i="14"/>
  <c r="F10" i="14"/>
  <c r="E10" i="14"/>
  <c r="D10" i="14"/>
  <c r="C10" i="14"/>
  <c r="C14" i="14" s="1"/>
  <c r="C34" i="14" s="1"/>
  <c r="C40" i="14" s="1"/>
  <c r="B40" i="14"/>
  <c r="I8" i="14"/>
  <c r="H8" i="14"/>
  <c r="G16" i="13"/>
  <c r="F16" i="13"/>
  <c r="E16" i="13"/>
  <c r="D16" i="13"/>
  <c r="C16" i="13"/>
  <c r="B16" i="13"/>
  <c r="J12" i="13"/>
  <c r="H12" i="13"/>
  <c r="H13" i="13" s="1"/>
  <c r="I13" i="13" s="1"/>
  <c r="G12" i="13"/>
  <c r="F12" i="13"/>
  <c r="E12" i="13"/>
  <c r="D12" i="13"/>
  <c r="C12" i="13"/>
  <c r="B12" i="13"/>
  <c r="F40" i="14" l="1"/>
  <c r="F14" i="14"/>
  <c r="G14" i="14"/>
  <c r="G34" i="14" s="1"/>
  <c r="G40" i="14" s="1"/>
  <c r="D40" i="14"/>
  <c r="D14" i="14"/>
  <c r="E14" i="14"/>
  <c r="E34" i="14" s="1"/>
  <c r="E40" i="14" s="1"/>
  <c r="I12" i="13"/>
  <c r="I10" i="14"/>
  <c r="I14" i="14" s="1"/>
  <c r="H10" i="14"/>
  <c r="H40" i="14" s="1"/>
  <c r="H14" i="13"/>
  <c r="H15" i="13" l="1"/>
  <c r="I15" i="13" s="1"/>
  <c r="I14" i="13"/>
  <c r="I34" i="14"/>
  <c r="I40" i="14" s="1"/>
  <c r="H14" i="14"/>
  <c r="H16" i="13"/>
  <c r="J16" i="13"/>
  <c r="I16" i="13" l="1"/>
  <c r="J53" i="12"/>
  <c r="I53" i="12"/>
  <c r="H53" i="12"/>
  <c r="G53" i="12"/>
  <c r="F53" i="12"/>
  <c r="E53" i="12"/>
  <c r="D53" i="12"/>
  <c r="C53" i="12"/>
  <c r="B53" i="12"/>
  <c r="M51" i="12"/>
  <c r="L51" i="12"/>
  <c r="K51" i="12"/>
  <c r="M45" i="12"/>
  <c r="L45" i="12"/>
  <c r="K45" i="12"/>
  <c r="M40" i="12"/>
  <c r="L40" i="12"/>
  <c r="K40" i="12"/>
  <c r="M10" i="12"/>
  <c r="L10" i="12"/>
  <c r="K10" i="12"/>
  <c r="M9" i="12"/>
  <c r="L9" i="12"/>
  <c r="J46" i="12"/>
  <c r="I46" i="12"/>
  <c r="H46" i="12"/>
  <c r="G46" i="12"/>
  <c r="F46" i="12"/>
  <c r="E46" i="12"/>
  <c r="D46" i="12"/>
  <c r="C46" i="12"/>
  <c r="B46" i="12"/>
  <c r="I12" i="11"/>
  <c r="H12" i="11"/>
  <c r="H14" i="11" s="1"/>
  <c r="H18" i="11" s="1"/>
  <c r="G12" i="11"/>
  <c r="F12" i="11"/>
  <c r="F14" i="11" s="1"/>
  <c r="F18" i="11" s="1"/>
  <c r="E12" i="11"/>
  <c r="D12" i="11"/>
  <c r="C12" i="11"/>
  <c r="C14" i="11" s="1"/>
  <c r="C18" i="11" s="1"/>
  <c r="B12" i="11"/>
  <c r="J12" i="10"/>
  <c r="I12" i="10"/>
  <c r="I14" i="10" s="1"/>
  <c r="I18" i="10" s="1"/>
  <c r="H12" i="10"/>
  <c r="L12" i="10"/>
  <c r="K12" i="10"/>
  <c r="D12" i="10"/>
  <c r="C12" i="10"/>
  <c r="C14" i="10" s="1"/>
  <c r="C18" i="10" s="1"/>
  <c r="B12" i="10"/>
  <c r="E37" i="9"/>
  <c r="F37" i="9"/>
  <c r="G37" i="9"/>
  <c r="E31" i="9"/>
  <c r="F31" i="9"/>
  <c r="G31" i="9"/>
  <c r="E38" i="9" l="1"/>
  <c r="F38" i="9"/>
  <c r="K12" i="11"/>
  <c r="K14" i="11" s="1"/>
  <c r="K18" i="11" s="1"/>
  <c r="L12" i="11"/>
  <c r="J12" i="11"/>
  <c r="K53" i="12"/>
  <c r="L53" i="12"/>
  <c r="M53" i="12"/>
  <c r="L46" i="12"/>
  <c r="K46" i="12"/>
  <c r="M46" i="12"/>
  <c r="N12" i="10"/>
  <c r="M12" i="10"/>
  <c r="O12" i="10"/>
  <c r="N14" i="10" l="1"/>
  <c r="N18" i="10" s="1"/>
  <c r="L17" i="4"/>
  <c r="I30" i="4" s="1"/>
  <c r="L13" i="4"/>
  <c r="I26" i="4" s="1"/>
  <c r="G25" i="4"/>
  <c r="F25" i="4"/>
  <c r="F27" i="4" s="1"/>
  <c r="F31" i="4" s="1"/>
  <c r="E25" i="4"/>
  <c r="D25" i="4"/>
  <c r="C25" i="4"/>
  <c r="C27" i="4" s="1"/>
  <c r="C31" i="4" s="1"/>
  <c r="B25" i="4"/>
  <c r="J12" i="4"/>
  <c r="I12" i="4"/>
  <c r="I14" i="4" s="1"/>
  <c r="I18" i="4" s="1"/>
  <c r="H12" i="4"/>
  <c r="G12" i="4"/>
  <c r="F12" i="4"/>
  <c r="F14" i="4" s="1"/>
  <c r="F18" i="4" s="1"/>
  <c r="E12" i="4"/>
  <c r="D12" i="4"/>
  <c r="C12" i="4"/>
  <c r="C14" i="4" s="1"/>
  <c r="C18" i="4" s="1"/>
  <c r="M10" i="4"/>
  <c r="J23" i="4" s="1"/>
  <c r="L10" i="4"/>
  <c r="K10" i="4"/>
  <c r="D36" i="1"/>
  <c r="C36" i="1"/>
  <c r="K12" i="4" l="1"/>
  <c r="L12" i="4"/>
  <c r="M12" i="4"/>
  <c r="J25" i="4"/>
  <c r="L18" i="4"/>
  <c r="I31" i="4" s="1"/>
  <c r="L14" i="4"/>
  <c r="I27" i="4" s="1"/>
  <c r="I23" i="4"/>
  <c r="I25" i="4" s="1"/>
  <c r="H23" i="4"/>
  <c r="H25" i="4" s="1"/>
  <c r="G27" i="9" l="1"/>
  <c r="G38" i="9" s="1"/>
  <c r="D30" i="1"/>
  <c r="D38" i="1"/>
</calcChain>
</file>

<file path=xl/sharedStrings.xml><?xml version="1.0" encoding="utf-8"?>
<sst xmlns="http://schemas.openxmlformats.org/spreadsheetml/2006/main" count="845" uniqueCount="247">
  <si>
    <t>Summary of Requirements</t>
  </si>
  <si>
    <t>Salaries and Expenses</t>
  </si>
  <si>
    <t>(Dollars in Thousands)</t>
  </si>
  <si>
    <t>Direct Pos.</t>
  </si>
  <si>
    <t>Amount</t>
  </si>
  <si>
    <t>2012 Enacted</t>
  </si>
  <si>
    <t>2013 Continuing Resolution</t>
  </si>
  <si>
    <t>Technical Adjustments</t>
  </si>
  <si>
    <t>Transfers:</t>
  </si>
  <si>
    <t>Pay and Benefits</t>
  </si>
  <si>
    <t>Domestic Rent and Facilities</t>
  </si>
  <si>
    <t>Other Adjustments</t>
  </si>
  <si>
    <t>Foreign Expenses</t>
  </si>
  <si>
    <t>2014 Current Services</t>
  </si>
  <si>
    <t>Program Changes</t>
  </si>
  <si>
    <t>Subtotal, Increases</t>
  </si>
  <si>
    <t>Total Program Changes</t>
  </si>
  <si>
    <t>2014 Total Request</t>
  </si>
  <si>
    <t>end of line</t>
  </si>
  <si>
    <t>end of sheet</t>
  </si>
  <si>
    <t>2014 Increases</t>
  </si>
  <si>
    <t>2014 Offsets</t>
  </si>
  <si>
    <t>2014 Request</t>
  </si>
  <si>
    <t>Total</t>
  </si>
  <si>
    <t>Reimbursable FTE</t>
  </si>
  <si>
    <t>Other FTE:</t>
  </si>
  <si>
    <t>Overtime</t>
  </si>
  <si>
    <t>Direct FTE</t>
  </si>
  <si>
    <t>FY 2014 Program Increases/Offsets by Decision Unit</t>
  </si>
  <si>
    <t>Program Increases</t>
  </si>
  <si>
    <t>Total Increases</t>
  </si>
  <si>
    <t>Program Offsets</t>
  </si>
  <si>
    <t>Total Program Increases</t>
  </si>
  <si>
    <t>Agt./
Atty.</t>
  </si>
  <si>
    <t>Resources by Department of Justice Strategic Goal/Objective</t>
  </si>
  <si>
    <t>Strategic Goal and Strategic Objective</t>
  </si>
  <si>
    <t>Direct Amount</t>
  </si>
  <si>
    <t>2012 Appropriation Enacted with Balance Rescissions</t>
  </si>
  <si>
    <t>Direct/
Reimb FTE</t>
  </si>
  <si>
    <t>Goal 2</t>
  </si>
  <si>
    <t>Prevent Crime, Protect the Rights of the American People, and enforce Federal Law</t>
  </si>
  <si>
    <t>Combat corruption, economic crimes, and international organized crime.</t>
  </si>
  <si>
    <t>Protect the federal fisc and defend the interests of the United States.</t>
  </si>
  <si>
    <t>Transfers</t>
  </si>
  <si>
    <t>Subtotal, Transfers</t>
  </si>
  <si>
    <t>25.6 Medical Care</t>
  </si>
  <si>
    <t>Subtotal, Pay and Benefits</t>
  </si>
  <si>
    <t>Subtotal, Domestic Rent and Facilities</t>
  </si>
  <si>
    <t>Subtotal, Foreign Expenses</t>
  </si>
  <si>
    <t>Crosswalk of 2012 Availability</t>
  </si>
  <si>
    <t>Reprogramming/Transfers</t>
  </si>
  <si>
    <t xml:space="preserve">Carryover </t>
  </si>
  <si>
    <t>Crosswalk of 2013 Availability</t>
  </si>
  <si>
    <t>2013 Availability</t>
  </si>
  <si>
    <t>Summary of Reimbursable Resources</t>
  </si>
  <si>
    <t>2012 Actual</t>
  </si>
  <si>
    <t>Increase/Decrease</t>
  </si>
  <si>
    <t>Reimb. Pos.</t>
  </si>
  <si>
    <t>Reimb. FTE</t>
  </si>
  <si>
    <t>Detail of Permanent Positions by Category</t>
  </si>
  <si>
    <t>ATBs</t>
  </si>
  <si>
    <t>Category</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</si>
  <si>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</si>
  <si>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</si>
  <si>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</si>
  <si>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</si>
  <si>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</si>
  <si>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</si>
  <si>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</si>
  <si>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</si>
  <si>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</si>
  <si>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</si>
  <si>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</si>
  <si>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</si>
  <si>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</si>
  <si>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</si>
  <si>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</si>
  <si>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</si>
  <si>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</si>
  <si>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</si>
  <si>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</si>
  <si>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</si>
  <si>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</si>
  <si>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</si>
  <si>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</si>
  <si>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25.7 Operation and Maintenance of Equipment</t>
  </si>
  <si>
    <t>26.0 Supplies and Materials</t>
  </si>
  <si>
    <t>31.0 Equipment</t>
  </si>
  <si>
    <t>32.0 Land and Structures</t>
  </si>
  <si>
    <t>42.0 Insurance Claims and Indemnities</t>
  </si>
  <si>
    <t>Total Obligations</t>
  </si>
  <si>
    <t>Add - Unobligated End-of-Year, Available</t>
  </si>
  <si>
    <t>Total Direct Requirements</t>
  </si>
  <si>
    <t>Full-Time Permanent</t>
  </si>
  <si>
    <t>23.1 Rental Payments to GSA (Reimbursable)</t>
  </si>
  <si>
    <t>25.3 Other Goods and Services from Federal Sources - DHS Security (Reimbursable)</t>
  </si>
  <si>
    <t>Financial Analysis of Program Changes</t>
  </si>
  <si>
    <t>Grades</t>
  </si>
  <si>
    <t>GS-15</t>
  </si>
  <si>
    <t>GS-14</t>
  </si>
  <si>
    <t>GS-13</t>
  </si>
  <si>
    <t>GS-12</t>
  </si>
  <si>
    <t>GS-11</t>
  </si>
  <si>
    <t>GS-10</t>
  </si>
  <si>
    <t>GS-9</t>
  </si>
  <si>
    <t>GS-8</t>
  </si>
  <si>
    <t>GS-7</t>
  </si>
  <si>
    <t>GS-6</t>
  </si>
  <si>
    <t>GS-5</t>
  </si>
  <si>
    <t>Total Positions and Annual Amount</t>
  </si>
  <si>
    <t>Lapse (-)</t>
  </si>
  <si>
    <t>Total FTEs and Personnel Compensation</t>
  </si>
  <si>
    <t>Grades and Salary Ranges</t>
  </si>
  <si>
    <t xml:space="preserve">EX </t>
  </si>
  <si>
    <t>GS-4</t>
  </si>
  <si>
    <t>GS-3</t>
  </si>
  <si>
    <t>GS-2</t>
  </si>
  <si>
    <t>GS-1</t>
  </si>
  <si>
    <t>-</t>
  </si>
  <si>
    <t>Total, Appropriated Positions</t>
  </si>
  <si>
    <t>Average SES Salary</t>
  </si>
  <si>
    <t>Average GS Salary</t>
  </si>
  <si>
    <t>Average GS Grade</t>
  </si>
  <si>
    <t>Base Adjustments</t>
  </si>
  <si>
    <t>Total Base Adjustments</t>
  </si>
  <si>
    <t>Total Technical and Base Adjustments</t>
  </si>
  <si>
    <t xml:space="preserve">2012 Appropriation Enacted </t>
  </si>
  <si>
    <t>Estimate FTE</t>
  </si>
  <si>
    <t>Actual FTE</t>
  </si>
  <si>
    <t>Estim. FTE</t>
  </si>
  <si>
    <t>Total Direct</t>
  </si>
  <si>
    <t>Total Direct and Reimb. FTE</t>
  </si>
  <si>
    <t>Grand Total, FTE</t>
  </si>
  <si>
    <t>Program Activity</t>
  </si>
  <si>
    <t>Location of Description by Program Activity</t>
  </si>
  <si>
    <t>2012 Appropriation Enacted</t>
  </si>
  <si>
    <r>
      <t>Note</t>
    </r>
    <r>
      <rPr>
        <b/>
        <sz val="11"/>
        <color theme="1"/>
        <rFont val="Arial"/>
        <family val="2"/>
      </rPr>
      <t>:</t>
    </r>
    <r>
      <rPr>
        <sz val="11"/>
        <color theme="1"/>
        <rFont val="Arial"/>
        <family val="2"/>
      </rPr>
      <t xml:space="preserve"> Excludes Balance Rescission and/or Supplemental Appropriations.</t>
    </r>
  </si>
  <si>
    <t>TOTAL DIRECT TECHNICAL and BASE ADJUSTMENTS</t>
  </si>
  <si>
    <t>Recoveries/Refunds</t>
  </si>
  <si>
    <t>Obligations by Program Activity</t>
  </si>
  <si>
    <t>Summary of Requirements by Grade</t>
  </si>
  <si>
    <t>SES/SL</t>
  </si>
  <si>
    <t>Total Program Change Requests</t>
  </si>
  <si>
    <t>11.5 Other Personnel Compensation</t>
  </si>
  <si>
    <t>22.0 Transportation of Things</t>
  </si>
  <si>
    <t>Subtract - Unobligated Balance, Start-of-Year</t>
  </si>
  <si>
    <t>Budgetary Resources</t>
  </si>
  <si>
    <t>Est. FTE</t>
  </si>
  <si>
    <t>Add - Unobligated End-of-Year, Expiring</t>
  </si>
  <si>
    <t>2014 Technical and Base Adjustments</t>
  </si>
  <si>
    <t>2013 CR 0.612% Increase</t>
  </si>
  <si>
    <t>Adjustment - 2013 CR 0.612%</t>
  </si>
  <si>
    <t>Collections by Source</t>
  </si>
  <si>
    <t>Subtract - Recoveries/Refunds</t>
  </si>
  <si>
    <t>2013 Planned</t>
  </si>
  <si>
    <t>2012 Appropriation Enacted w/o Balance Rescission</t>
  </si>
  <si>
    <t>Civil Division</t>
  </si>
  <si>
    <t>Office of Information Policy (OIP)</t>
  </si>
  <si>
    <t>JCON and JCON S/TS</t>
  </si>
  <si>
    <t xml:space="preserve">Increases: </t>
  </si>
  <si>
    <t>Financial and Mortgage Fraud</t>
  </si>
  <si>
    <t>Attorney Productivity Initiative</t>
  </si>
  <si>
    <t>Legal Representation</t>
  </si>
  <si>
    <t xml:space="preserve"> 2014 Request</t>
  </si>
  <si>
    <t>Professional Responsibility Advisory Office (PRAO)</t>
  </si>
  <si>
    <t>Total, Goal 2</t>
  </si>
  <si>
    <t>The component transfers for the Office of Information Policy (OIP) into the General Administration appropriation will centralize appropriated funding and eliminate the current reimbursable financing process.  The centralization of the funding is administratively advantageous because it eliminates the paper-intensive reimbursement process.</t>
  </si>
  <si>
    <t>The component transfers for the Professional Responsibility Advisory Office (PRAO) into the General Administration appropriation will centralize appropriated funding and eliminate the current reimbursable financing process.  The centralization of the funding is administratively advantageous because it eliminates the paper-intensive reimbursement process.</t>
  </si>
  <si>
    <t>2012 Availability</t>
  </si>
  <si>
    <t>Reallocations</t>
  </si>
  <si>
    <t xml:space="preserve">Attorneys </t>
  </si>
  <si>
    <t>Paralegals</t>
  </si>
  <si>
    <t>Clerical and Other</t>
  </si>
  <si>
    <t>12.0 Personnel benefits</t>
  </si>
  <si>
    <t>Subtract - Reallocations</t>
  </si>
  <si>
    <t>2013 Availability*</t>
  </si>
  <si>
    <r>
      <t>2012 Enacted</t>
    </r>
    <r>
      <rPr>
        <b/>
        <vertAlign val="superscript"/>
        <sz val="11"/>
        <color theme="1"/>
        <rFont val="Arial"/>
        <family val="2"/>
      </rPr>
      <t xml:space="preserve"> </t>
    </r>
  </si>
  <si>
    <t>Note: The FTE for FY 2012 is actual and for FY 2013 and FY 2014 are estimates.</t>
  </si>
  <si>
    <t>Total 2013 Continuing Resolution</t>
  </si>
  <si>
    <t>2013 Continuing Resolution*</t>
  </si>
  <si>
    <t>* The 2013 Continuing Resolution includes the 0.612% funding provided by the Continuing Appropriations Resolution, 2013 (P.L. 112-175, Section 101 ( c )).</t>
  </si>
  <si>
    <t>PL 112-175 section 101 ( c ) provided 0.612% across the board increase above the current rate for the 2013 CR funding level.  This adjustment reverses this increase.</t>
  </si>
  <si>
    <t>This pay annualization represents first quarter amounts (October through December) of the 2013 pay increase of 0.5% included in the 2013 President's Budget.  The amount requested $246,000, represents the pay amounts for 1/4 of the fiscal year plus appropriate benefits ($192,000 for pay and $54,000 for benefits).</t>
  </si>
  <si>
    <t>A transfer of $1,728,000 is included in support of the Department's Justice Consolidated Office Network (JCON) and JCON S/TS programs which will be moved to the Working Capital Fund and provided as a billable service in FY 2014.</t>
  </si>
  <si>
    <t>*The 2013 Continuing Resolution includes the 0.612% funding provided by the Continuing Appropriations Resolution, 2013 (P.L. 112-175, Section 101 (c)).</t>
  </si>
  <si>
    <t xml:space="preserve"> 2013 Continuing Resolution*</t>
  </si>
  <si>
    <r>
      <t>JCON and JCON S/TS</t>
    </r>
    <r>
      <rPr>
        <sz val="10"/>
        <color theme="1"/>
        <rFont val="Arial"/>
        <family val="2"/>
      </rPr>
      <t xml:space="preserve">:  </t>
    </r>
  </si>
  <si>
    <r>
      <t>Office of Information Policy (OIP)</t>
    </r>
    <r>
      <rPr>
        <sz val="10"/>
        <color theme="1"/>
        <rFont val="Arial"/>
        <family val="2"/>
      </rPr>
      <t>:</t>
    </r>
  </si>
  <si>
    <r>
      <t>Professional Responsibility Advisory Office (PRAO)</t>
    </r>
    <r>
      <rPr>
        <sz val="10"/>
        <color theme="1"/>
        <rFont val="Arial"/>
        <family val="2"/>
      </rPr>
      <t>:</t>
    </r>
  </si>
  <si>
    <r>
      <t>Annualization of 2013 Pay Raise</t>
    </r>
    <r>
      <rPr>
        <sz val="10"/>
        <color theme="1"/>
        <rFont val="Arial"/>
        <family val="2"/>
      </rPr>
      <t>:</t>
    </r>
  </si>
  <si>
    <r>
      <rPr>
        <u/>
        <sz val="10"/>
        <color theme="1"/>
        <rFont val="Arial"/>
        <family val="2"/>
      </rPr>
      <t>Employee Compensation Fund:</t>
    </r>
    <r>
      <rPr>
        <sz val="10"/>
        <color theme="1"/>
        <rFont val="Arial"/>
        <family val="2"/>
      </rPr>
      <t xml:space="preserve">
The requested decrease of $60,000 reflects anticipated changes in payments to the Department of Labor for injury benefits under the Federal Employee Compensation Act.</t>
    </r>
  </si>
  <si>
    <r>
      <t>Health Insurance:</t>
    </r>
    <r>
      <rPr>
        <sz val="10"/>
        <color theme="1"/>
        <rFont val="Arial"/>
        <family val="2"/>
      </rPr>
      <t xml:space="preserve">
Effective January 2014, the component's contribution to Federal employees' health insurance increases by eight percent.  Applied against the 2013 estimate of $11,243,000 the additional amount required is $853,000.</t>
    </r>
  </si>
  <si>
    <r>
      <t>Retirement:</t>
    </r>
    <r>
      <rPr>
        <sz val="10"/>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$367,000 is necessary to meet our increased retirement obligations as a result of this conversion.</t>
    </r>
  </si>
  <si>
    <r>
      <t>Guard Services:</t>
    </r>
    <r>
      <rPr>
        <sz val="10"/>
        <color theme="1"/>
        <rFont val="Arial"/>
        <family val="2"/>
      </rPr>
      <t xml:space="preserve">
This includes Department of Homeland Security (DHS) Federal Protective Service charges, Justice Protective Service charges and other security services across the country.  The requested decrease of $114,000 is required to meet these commitments.</t>
    </r>
  </si>
  <si>
    <r>
      <t>Moves (Lease Expirations):</t>
    </r>
    <r>
      <rPr>
        <sz val="10"/>
        <color theme="1"/>
        <rFont val="Arial"/>
        <family val="2"/>
      </rPr>
      <t xml:space="preserve">
GSA requires all agencies to pay relocation costs associated with lease expirations.  This request provides for the costs associated with new office relocations caused by the expiration of leases in FY 2014. </t>
    </r>
  </si>
  <si>
    <r>
      <t xml:space="preserve">WCF Rate Adjustments:
</t>
    </r>
    <r>
      <rPr>
        <sz val="10"/>
        <color theme="1"/>
        <rFont val="Arial"/>
        <family val="2"/>
      </rPr>
      <t>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$86,000 is required for this account.</t>
    </r>
  </si>
  <si>
    <r>
      <t>International Cooperative Administrative Support Services (ICASS)</t>
    </r>
    <r>
      <rPr>
        <sz val="10"/>
        <color theme="1"/>
        <rFont val="Arial"/>
        <family val="2"/>
      </rPr>
      <t>:</t>
    </r>
    <r>
      <rPr>
        <u/>
        <sz val="10"/>
        <color theme="1"/>
        <rFont val="Arial"/>
        <family val="2"/>
      </rPr>
      <t xml:space="preserve">
</t>
    </r>
    <r>
      <rPr>
        <sz val="10"/>
        <color theme="1"/>
        <rFont val="Arial"/>
        <family val="2"/>
      </rPr>
      <t>Under the ICASS, an annual charge is made by the Department of State for administrative support based on the overseas staff of each federal agency.  This request is based on the projected FY 2013 bill for post invoices and other ICASS costs.</t>
    </r>
  </si>
  <si>
    <t xml:space="preserve">Carryover/Recoveries:  Funds were carried over into FY 2012 from GLA's No-Year account and GLA's VCRP No-Year account. </t>
  </si>
  <si>
    <t>Reallocations:  Funds were reallocated from GLA's ALS account to the Civil Division for Automated Litigation Support.</t>
  </si>
  <si>
    <t xml:space="preserve">Carryover/Recoveries:  Funds were carried over into FY 2013 from GLA's No-Year account and GLA's VCRP No-Year account. </t>
  </si>
  <si>
    <r>
      <t xml:space="preserve">2014 Pay Raise:
</t>
    </r>
    <r>
      <rPr>
        <sz val="10"/>
        <color theme="1"/>
        <rFont val="Arial"/>
        <family val="2"/>
      </rPr>
      <t>This request provides for a proposed 1 percent pay raise to be effective in January of 2014.  The increase only includes the general pay raise.  The amount requested, $1,412,000 represents the pay amounts for 3/4 of the fiscal year plus appropriate benefits ($1,102,000 for pay and $310,000 for benefits.)</t>
    </r>
  </si>
  <si>
    <r>
      <t>Overseas Capital Security Cost Sharing (CSCS)</t>
    </r>
    <r>
      <rPr>
        <sz val="10"/>
        <color theme="1"/>
        <rFont val="Arial"/>
        <family val="2"/>
      </rPr>
      <t xml:space="preserve">:
The Department of State (DOS) is in the midst of a multi-year capital security construction program, with a plan to build and maintain new diplomatic and consular compounds that meet security requirements set by the Secure Embassies Construction Act.   As authorized by P.L. 108-447 and subsequent acts, “all agencies with personnel overseas subject to chief of mission authority…shall participate and provide funding in advance for their share of costs of providing new, safe, secure U.S. diplomatic facilities, without offsets, on the basis of the total overseas presence of each agency as determined by the Secretary of State.”  Originally authorized for FY2000-2004, the program  has been extended annually by OMB and Congress and has also been expanded beyond new embassy construction to include maintenance and renovation costs of the new facilities.  For the purpose of this program, DOS’s personnel totals for DOJ include current and projected staffing.  The estimated cost to the Department, as provided by DOS, for FY 2014 is $79.1 million.  The Civil Division currently has one position overseas, and a funding  decrease of $15,000 is requested for this account. 
</t>
    </r>
  </si>
  <si>
    <t>Office of Debt Collection</t>
  </si>
  <si>
    <t>Department of the Navy</t>
  </si>
  <si>
    <t>US Consumer Product Safety Commission</t>
  </si>
  <si>
    <t>Department of the Air Force</t>
  </si>
  <si>
    <t>Department of the Army</t>
  </si>
  <si>
    <t>Corps of Engineers</t>
  </si>
  <si>
    <t>Department of Energy</t>
  </si>
  <si>
    <t>Department of Treasury, Vaccine Injury Compensation</t>
  </si>
  <si>
    <t>Department of Agriculture</t>
  </si>
  <si>
    <t>Department of Interior</t>
  </si>
  <si>
    <t>Department of Transportation</t>
  </si>
  <si>
    <t>Department of Veteran Affairs</t>
  </si>
  <si>
    <t>Department of Labor</t>
  </si>
  <si>
    <t>Health Care Fraud and Abuse Account</t>
  </si>
  <si>
    <t>Federal Bureau of Investigation</t>
  </si>
  <si>
    <t>Food and Drug Administration</t>
  </si>
  <si>
    <t>Department of Treasury</t>
  </si>
  <si>
    <t>US Attorneys</t>
  </si>
  <si>
    <t>Department of Justice (Justice Management Division)</t>
  </si>
  <si>
    <t xml:space="preserve">District of Columbia </t>
  </si>
  <si>
    <t>9-11 Victims Compensation Fund</t>
  </si>
  <si>
    <t>Bureau of Alcohol, Tobacco and Firearms</t>
  </si>
  <si>
    <t>Commodity Futures Trading Commission</t>
  </si>
  <si>
    <t>Department of Justice (Deepwater)</t>
  </si>
  <si>
    <t>Department of Education</t>
  </si>
  <si>
    <t>Department of Housing and Urban Development</t>
  </si>
  <si>
    <t>NASA General Counsel</t>
  </si>
  <si>
    <t>National Labor Relations Board</t>
  </si>
  <si>
    <t>Office of Personnel Management</t>
  </si>
  <si>
    <t>Office of the Vice President</t>
  </si>
  <si>
    <t>Office of Attorney Recruitment</t>
  </si>
  <si>
    <t>Consumer Financial Protection Bureau</t>
  </si>
  <si>
    <t>The White House</t>
  </si>
  <si>
    <t xml:space="preserve">Department of Health and Human Services </t>
  </si>
  <si>
    <t>Asset Forfeiture Fund</t>
  </si>
  <si>
    <t>Department of Commerce</t>
  </si>
  <si>
    <t>Federal Reserve Board</t>
  </si>
  <si>
    <t>Justification for Technical and Base Adjustments</t>
  </si>
  <si>
    <t xml:space="preserve"> Direct Pos.</t>
  </si>
  <si>
    <t xml:space="preserve"> Actual FTE</t>
  </si>
  <si>
    <t>2013 Reprogramming/Transfers</t>
  </si>
  <si>
    <t xml:space="preserve">2013 Carryover </t>
  </si>
  <si>
    <t>2013 Recoveries/Refunds</t>
  </si>
  <si>
    <t>Subtotal, Technical Adjustments</t>
  </si>
  <si>
    <t>2012 - 2014 Total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</si>
</sst>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s>
  <fonts count="3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i/>
      <sz val="11"/>
      <color theme="1"/>
      <name val="Arial"/>
      <family val="2"/>
    </font>
    <font>
      <b/>
      <vertAlign val="superscript"/>
      <sz val="11"/>
      <color theme="1"/>
      <name val="Arial"/>
      <family val="2"/>
    </font>
    <font>
      <u/>
      <sz val="11"/>
      <color theme="1"/>
      <name val="Arial"/>
      <family val="2"/>
    </font>
    <font>
      <vertAlign val="superscript"/>
      <sz val="16"/>
      <color theme="1"/>
      <name val="Arial"/>
      <family val="2"/>
    </font>
    <font>
      <b/>
      <sz val="10"/>
      <color theme="1"/>
      <name val="Arial"/>
      <family val="2"/>
    </font>
    <font>
      <sz val="10"/>
      <color theme="0"/>
      <name val="Arial"/>
      <family val="2"/>
    </font>
    <font>
      <u/>
      <sz val="10"/>
      <color theme="1"/>
      <name val="Arial"/>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medium">
        <color auto="1"/>
      </top>
      <bottom/>
      <diagonal/>
    </border>
    <border>
      <left/>
      <right/>
      <top style="thin">
        <color auto="1"/>
      </top>
      <bottom style="dashed">
        <color theme="0" tint="-0.1499679555650502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right style="medium">
        <color auto="1"/>
      </right>
      <top/>
      <bottom style="thin">
        <color indexed="64"/>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top/>
      <bottom style="thin">
        <color auto="1"/>
      </bottom>
      <diagonal/>
    </border>
    <border>
      <left/>
      <right style="medium">
        <color auto="1"/>
      </right>
      <top style="dashed">
        <color theme="0" tint="-0.14996795556505021"/>
      </top>
      <bottom style="dashed">
        <color theme="0" tint="-0.14996795556505021"/>
      </bottom>
      <diagonal/>
    </border>
    <border>
      <left style="medium">
        <color auto="1"/>
      </left>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style="medium">
        <color auto="1"/>
      </left>
      <right/>
      <top style="medium">
        <color auto="1"/>
      </top>
      <bottom/>
      <diagonal/>
    </border>
    <border>
      <left/>
      <right/>
      <top/>
      <bottom style="thin">
        <color indexed="64"/>
      </bottom>
      <diagonal/>
    </border>
    <border>
      <left style="medium">
        <color auto="1"/>
      </left>
      <right/>
      <top style="thin">
        <color auto="1"/>
      </top>
      <bottom style="dotted">
        <color theme="0" tint="-0.14996795556505021"/>
      </bottom>
      <diagonal/>
    </border>
    <border>
      <left/>
      <right/>
      <top style="thin">
        <color auto="1"/>
      </top>
      <bottom style="dotted">
        <color theme="0" tint="-0.14996795556505021"/>
      </bottom>
      <diagonal/>
    </border>
    <border>
      <left/>
      <right style="thin">
        <color auto="1"/>
      </right>
      <top style="thin">
        <color auto="1"/>
      </top>
      <bottom style="dotted">
        <color theme="0" tint="-0.14996795556505021"/>
      </bottom>
      <diagonal/>
    </border>
    <border>
      <left style="thin">
        <color auto="1"/>
      </left>
      <right style="thin">
        <color auto="1"/>
      </right>
      <top style="thin">
        <color auto="1"/>
      </top>
      <bottom style="dotted">
        <color theme="0" tint="-0.14996795556505021"/>
      </bottom>
      <diagonal/>
    </border>
    <border>
      <left/>
      <right style="medium">
        <color auto="1"/>
      </right>
      <top style="thin">
        <color auto="1"/>
      </top>
      <bottom style="dotted">
        <color theme="0" tint="-0.14996795556505021"/>
      </bottom>
      <diagonal/>
    </border>
    <border>
      <left style="medium">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thin">
        <color auto="1"/>
      </left>
      <right style="thin">
        <color auto="1"/>
      </right>
      <top style="dotted">
        <color theme="0" tint="-0.14996795556505021"/>
      </top>
      <bottom style="dotted">
        <color theme="0" tint="-0.14996795556505021"/>
      </bottom>
      <diagonal/>
    </border>
    <border>
      <left/>
      <right style="medium">
        <color auto="1"/>
      </right>
      <top style="dotted">
        <color theme="0" tint="-0.14996795556505021"/>
      </top>
      <bottom style="dotted">
        <color theme="0" tint="-0.14996795556505021"/>
      </bottom>
      <diagonal/>
    </border>
    <border>
      <left style="thin">
        <color auto="1"/>
      </left>
      <right style="medium">
        <color auto="1"/>
      </right>
      <top/>
      <bottom style="medium">
        <color auto="1"/>
      </bottom>
      <diagonal/>
    </border>
    <border>
      <left style="thin">
        <color auto="1"/>
      </left>
      <right style="medium">
        <color auto="1"/>
      </right>
      <top style="thin">
        <color auto="1"/>
      </top>
      <bottom style="dotted">
        <color theme="0" tint="-0.14996795556505021"/>
      </bottom>
      <diagonal/>
    </border>
    <border>
      <left style="thin">
        <color auto="1"/>
      </left>
      <right style="medium">
        <color auto="1"/>
      </right>
      <top style="dotted">
        <color theme="0" tint="-0.14996795556505021"/>
      </top>
      <bottom style="dotted">
        <color theme="0" tint="-0.14996795556505021"/>
      </bottom>
      <diagonal/>
    </border>
    <border>
      <left/>
      <right/>
      <top style="dashed">
        <color theme="0" tint="-0.14996795556505021"/>
      </top>
      <bottom/>
      <diagonal/>
    </border>
    <border>
      <left/>
      <right style="thin">
        <color auto="1"/>
      </right>
      <top style="dashed">
        <color theme="0" tint="-0.14996795556505021"/>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bottom/>
      <diagonal/>
    </border>
    <border>
      <left style="thin">
        <color auto="1"/>
      </left>
      <right/>
      <top style="dashed">
        <color theme="0" tint="-0.14996795556505021"/>
      </top>
      <bottom style="medium">
        <color auto="1"/>
      </bottom>
      <diagonal/>
    </border>
    <border>
      <left/>
      <right style="medium">
        <color auto="1"/>
      </right>
      <top/>
      <bottom style="dashed">
        <color theme="0" tint="-0.14996795556505021"/>
      </bottom>
      <diagonal/>
    </border>
    <border>
      <left style="thin">
        <color auto="1"/>
      </left>
      <right/>
      <top style="dashed">
        <color theme="0" tint="-0.14996795556505021"/>
      </top>
      <bottom style="dashed">
        <color theme="0" tint="-0.14996795556505021"/>
      </bottom>
      <diagonal/>
    </border>
    <border>
      <left style="thin">
        <color auto="1"/>
      </left>
      <right style="medium">
        <color auto="1"/>
      </right>
      <top style="thin">
        <color auto="1"/>
      </top>
      <bottom/>
      <diagonal/>
    </border>
    <border>
      <left/>
      <right style="medium">
        <color auto="1"/>
      </right>
      <top style="dashed">
        <color theme="0" tint="-0.14996795556505021"/>
      </top>
      <bottom style="medium">
        <color indexed="64"/>
      </bottom>
      <diagonal/>
    </border>
    <border>
      <left style="thin">
        <color auto="1"/>
      </left>
      <right/>
      <top/>
      <bottom style="dashed">
        <color theme="0" tint="-0.14996795556505021"/>
      </bottom>
      <diagonal/>
    </border>
  </borders>
  <cellStyleXfs count="3">
    <xf numFmtId="0" fontId="0" fillId="0" borderId="0"/>
    <xf numFmtId="43" fontId="10" fillId="0" borderId="0" applyFont="0" applyFill="0" applyBorder="0" applyAlignment="0" applyProtection="0"/>
    <xf numFmtId="44" fontId="10" fillId="0" borderId="0" applyFont="0" applyFill="0" applyBorder="0" applyAlignment="0" applyProtection="0"/>
  </cellStyleXfs>
  <cellXfs count="385">
    <xf numFmtId="0" fontId="0" fillId="0" borderId="0" xfId="0"/>
    <xf numFmtId="0" fontId="11" fillId="0" borderId="0" xfId="0" applyFont="1"/>
    <xf numFmtId="3" fontId="11" fillId="0" borderId="0" xfId="0" applyNumberFormat="1" applyFont="1"/>
    <xf numFmtId="164" fontId="11" fillId="0" borderId="0" xfId="1" applyNumberFormat="1" applyFont="1"/>
    <xf numFmtId="3" fontId="15" fillId="0" borderId="6" xfId="0" applyNumberFormat="1" applyFont="1" applyBorder="1" applyAlignment="1">
      <alignment horizontal="center" vertical="top" wrapText="1"/>
    </xf>
    <xf numFmtId="3" fontId="15" fillId="0" borderId="7" xfId="0" applyNumberFormat="1" applyFont="1" applyBorder="1" applyAlignment="1">
      <alignment horizontal="center" vertical="top" wrapText="1"/>
    </xf>
    <xf numFmtId="164" fontId="15" fillId="0" borderId="8" xfId="1" applyNumberFormat="1" applyFont="1" applyBorder="1" applyAlignment="1">
      <alignment horizontal="center" vertical="top" wrapText="1"/>
    </xf>
    <xf numFmtId="0" fontId="16" fillId="0" borderId="0" xfId="0" applyFont="1"/>
    <xf numFmtId="0" fontId="15" fillId="0" borderId="0" xfId="0" applyFont="1"/>
    <xf numFmtId="0" fontId="13" fillId="0" borderId="0" xfId="0" applyFont="1" applyAlignment="1"/>
    <xf numFmtId="0" fontId="14" fillId="0" borderId="0" xfId="0" applyFont="1" applyAlignment="1"/>
    <xf numFmtId="0" fontId="12" fillId="0" borderId="0" xfId="0" applyFont="1" applyAlignment="1"/>
    <xf numFmtId="0" fontId="9" fillId="0" borderId="0" xfId="0" applyFont="1"/>
    <xf numFmtId="0" fontId="9" fillId="0" borderId="0" xfId="0" applyFont="1" applyAlignment="1"/>
    <xf numFmtId="0" fontId="9" fillId="0" borderId="1" xfId="0" applyFont="1" applyBorder="1" applyAlignment="1">
      <alignment horizontal="center" vertical="top" wrapText="1"/>
    </xf>
    <xf numFmtId="0" fontId="9" fillId="0" borderId="14" xfId="0" applyFont="1" applyBorder="1" applyAlignment="1">
      <alignment horizontal="center" vertical="top" wrapText="1"/>
    </xf>
    <xf numFmtId="0" fontId="9" fillId="0" borderId="10" xfId="0" applyFont="1" applyBorder="1" applyAlignment="1">
      <alignment horizontal="left" indent="3"/>
    </xf>
    <xf numFmtId="0" fontId="15" fillId="0" borderId="16" xfId="0" applyFont="1" applyBorder="1" applyAlignment="1">
      <alignment horizontal="right"/>
    </xf>
    <xf numFmtId="0" fontId="9" fillId="0" borderId="17" xfId="0" applyFont="1" applyBorder="1" applyAlignment="1">
      <alignment horizontal="left" indent="3"/>
    </xf>
    <xf numFmtId="0" fontId="9" fillId="0" borderId="20" xfId="0" applyFont="1" applyBorder="1" applyAlignment="1">
      <alignment horizontal="left" indent="3"/>
    </xf>
    <xf numFmtId="0" fontId="9" fillId="0" borderId="23" xfId="0" applyFont="1" applyBorder="1" applyAlignment="1">
      <alignment horizontal="left" indent="5"/>
    </xf>
    <xf numFmtId="0" fontId="8" fillId="0" borderId="1" xfId="0" applyFont="1" applyBorder="1" applyAlignment="1">
      <alignment horizontal="center" vertical="top" wrapText="1"/>
    </xf>
    <xf numFmtId="0" fontId="15" fillId="0" borderId="0" xfId="0" applyFont="1" applyAlignment="1"/>
    <xf numFmtId="0" fontId="8" fillId="0" borderId="0" xfId="0" applyFont="1"/>
    <xf numFmtId="0" fontId="15" fillId="0" borderId="6" xfId="0" applyFont="1" applyBorder="1" applyAlignment="1">
      <alignment horizontal="right"/>
    </xf>
    <xf numFmtId="0" fontId="15" fillId="0" borderId="31" xfId="0" applyFont="1" applyBorder="1" applyAlignment="1">
      <alignment horizontal="right"/>
    </xf>
    <xf numFmtId="0" fontId="8" fillId="0" borderId="17" xfId="0" applyFont="1" applyBorder="1" applyAlignment="1">
      <alignment horizontal="left" indent="3"/>
    </xf>
    <xf numFmtId="0" fontId="8" fillId="0" borderId="36" xfId="0" applyFont="1" applyBorder="1" applyAlignment="1">
      <alignment horizontal="left" indent="3"/>
    </xf>
    <xf numFmtId="0" fontId="8" fillId="0" borderId="14" xfId="0" applyFont="1" applyBorder="1" applyAlignment="1">
      <alignment horizontal="center" vertical="top" wrapText="1"/>
    </xf>
    <xf numFmtId="3" fontId="9" fillId="0" borderId="21" xfId="0" applyNumberFormat="1" applyFont="1" applyBorder="1"/>
    <xf numFmtId="3" fontId="8" fillId="0" borderId="21" xfId="0" applyNumberFormat="1" applyFont="1" applyBorder="1"/>
    <xf numFmtId="3" fontId="8" fillId="0" borderId="22" xfId="0" applyNumberFormat="1" applyFont="1" applyBorder="1"/>
    <xf numFmtId="3" fontId="15" fillId="0" borderId="38" xfId="0" applyNumberFormat="1" applyFont="1" applyBorder="1"/>
    <xf numFmtId="3" fontId="15" fillId="0" borderId="39" xfId="0" applyNumberFormat="1" applyFont="1" applyBorder="1"/>
    <xf numFmtId="0" fontId="15" fillId="0" borderId="45" xfId="0" applyFont="1" applyBorder="1" applyAlignment="1">
      <alignment vertical="top"/>
    </xf>
    <xf numFmtId="0" fontId="9" fillId="0" borderId="46" xfId="0" applyFont="1" applyBorder="1" applyAlignment="1">
      <alignment vertical="top"/>
    </xf>
    <xf numFmtId="0" fontId="9" fillId="0" borderId="47" xfId="0" applyFont="1" applyBorder="1"/>
    <xf numFmtId="3" fontId="15" fillId="0" borderId="7" xfId="0" applyNumberFormat="1" applyFont="1" applyBorder="1"/>
    <xf numFmtId="0" fontId="15" fillId="0" borderId="29" xfId="0" applyFont="1" applyBorder="1" applyAlignment="1">
      <alignment vertical="top" wrapText="1"/>
    </xf>
    <xf numFmtId="0" fontId="8" fillId="0" borderId="30" xfId="0" applyFont="1" applyBorder="1" applyAlignment="1">
      <alignment vertical="top"/>
    </xf>
    <xf numFmtId="0" fontId="15" fillId="0" borderId="37" xfId="0" applyFont="1" applyBorder="1" applyAlignment="1">
      <alignment horizontal="right" vertical="top"/>
    </xf>
    <xf numFmtId="0" fontId="19" fillId="0" borderId="34" xfId="0" applyFont="1" applyBorder="1" applyAlignment="1">
      <alignment vertical="center" wrapText="1"/>
    </xf>
    <xf numFmtId="0" fontId="22" fillId="0" borderId="0" xfId="0" applyFont="1" applyAlignment="1"/>
    <xf numFmtId="0" fontId="20" fillId="0" borderId="0" xfId="0" applyFont="1"/>
    <xf numFmtId="0" fontId="22" fillId="0" borderId="0" xfId="0" applyFont="1"/>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2" fillId="0" borderId="34" xfId="0" applyFont="1" applyBorder="1" applyAlignment="1"/>
    <xf numFmtId="0" fontId="16" fillId="0" borderId="0" xfId="0" applyFont="1" applyAlignment="1"/>
    <xf numFmtId="0" fontId="7" fillId="0" borderId="1" xfId="0" applyFont="1" applyBorder="1" applyAlignment="1">
      <alignment horizontal="center" vertical="top" wrapText="1"/>
    </xf>
    <xf numFmtId="0" fontId="7" fillId="0" borderId="14" xfId="0" applyFont="1" applyBorder="1" applyAlignment="1">
      <alignment horizontal="center" vertical="top" wrapText="1"/>
    </xf>
    <xf numFmtId="0" fontId="9" fillId="0" borderId="49" xfId="0" applyFont="1" applyBorder="1" applyAlignment="1">
      <alignment horizontal="left" indent="1"/>
    </xf>
    <xf numFmtId="0" fontId="9" fillId="0" borderId="46" xfId="0" applyFont="1" applyBorder="1" applyAlignment="1">
      <alignment horizontal="left" indent="1"/>
    </xf>
    <xf numFmtId="0" fontId="15" fillId="0" borderId="9" xfId="0" applyFont="1" applyBorder="1" applyAlignment="1">
      <alignment horizontal="center"/>
    </xf>
    <xf numFmtId="0" fontId="7" fillId="0" borderId="17" xfId="0" applyFont="1" applyBorder="1" applyAlignment="1">
      <alignment horizontal="left" indent="2"/>
    </xf>
    <xf numFmtId="0" fontId="7" fillId="0" borderId="20" xfId="0" applyFont="1" applyBorder="1" applyAlignment="1">
      <alignment horizontal="left" indent="2"/>
    </xf>
    <xf numFmtId="0" fontId="23" fillId="0" borderId="20" xfId="0" applyFont="1" applyBorder="1" applyAlignment="1">
      <alignment horizontal="left" indent="8"/>
    </xf>
    <xf numFmtId="0" fontId="15" fillId="0" borderId="20" xfId="0" applyFont="1" applyBorder="1"/>
    <xf numFmtId="0" fontId="15" fillId="0" borderId="20" xfId="0" applyFont="1" applyBorder="1" applyAlignment="1">
      <alignment horizontal="center"/>
    </xf>
    <xf numFmtId="0" fontId="15" fillId="0" borderId="63" xfId="0" applyFont="1" applyBorder="1" applyAlignment="1">
      <alignment horizontal="center"/>
    </xf>
    <xf numFmtId="0" fontId="7" fillId="0" borderId="63" xfId="0" applyFont="1" applyBorder="1" applyAlignment="1">
      <alignment horizontal="left" wrapText="1" indent="2"/>
    </xf>
    <xf numFmtId="0" fontId="7" fillId="0" borderId="66" xfId="0" applyFont="1" applyBorder="1"/>
    <xf numFmtId="0" fontId="7" fillId="0" borderId="18" xfId="0" applyFont="1" applyBorder="1" applyAlignment="1">
      <alignment horizontal="left" indent="1"/>
    </xf>
    <xf numFmtId="0" fontId="7" fillId="0" borderId="51" xfId="0" applyFont="1" applyBorder="1" applyAlignment="1">
      <alignment horizontal="left" indent="1"/>
    </xf>
    <xf numFmtId="0" fontId="7" fillId="0" borderId="38" xfId="0" applyFont="1" applyBorder="1" applyAlignment="1">
      <alignment horizontal="left" indent="1"/>
    </xf>
    <xf numFmtId="0" fontId="7" fillId="0" borderId="51" xfId="0" applyFont="1" applyBorder="1" applyAlignment="1">
      <alignment horizontal="left" indent="3"/>
    </xf>
    <xf numFmtId="0" fontId="15" fillId="0" borderId="1" xfId="0" applyFont="1" applyBorder="1" applyAlignment="1">
      <alignment horizontal="right" indent="1"/>
    </xf>
    <xf numFmtId="0" fontId="15" fillId="0" borderId="71" xfId="0" applyFont="1" applyBorder="1"/>
    <xf numFmtId="3" fontId="15" fillId="0" borderId="20" xfId="0" applyNumberFormat="1" applyFont="1" applyBorder="1"/>
    <xf numFmtId="3" fontId="15" fillId="0" borderId="21" xfId="0" applyNumberFormat="1" applyFont="1" applyBorder="1"/>
    <xf numFmtId="3" fontId="11" fillId="0" borderId="22" xfId="0" applyNumberFormat="1" applyFont="1" applyBorder="1"/>
    <xf numFmtId="0" fontId="15" fillId="0" borderId="72" xfId="0" applyFont="1" applyBorder="1" applyAlignment="1">
      <alignment horizontal="left" indent="1"/>
    </xf>
    <xf numFmtId="3" fontId="15" fillId="0" borderId="22" xfId="0" applyNumberFormat="1" applyFont="1" applyBorder="1"/>
    <xf numFmtId="0" fontId="15" fillId="0" borderId="72" xfId="0" applyFont="1" applyBorder="1"/>
    <xf numFmtId="3" fontId="11" fillId="0" borderId="20" xfId="0" applyNumberFormat="1" applyFont="1" applyBorder="1"/>
    <xf numFmtId="3" fontId="11" fillId="0" borderId="21" xfId="0" applyNumberFormat="1" applyFont="1" applyBorder="1"/>
    <xf numFmtId="0" fontId="11" fillId="0" borderId="72" xfId="0" applyFont="1" applyBorder="1" applyAlignment="1">
      <alignment horizontal="left" indent="3"/>
    </xf>
    <xf numFmtId="0" fontId="15" fillId="0" borderId="72" xfId="0" applyFont="1" applyBorder="1" applyAlignment="1">
      <alignment horizontal="left" indent="3"/>
    </xf>
    <xf numFmtId="0" fontId="15" fillId="0" borderId="70" xfId="0" applyFont="1" applyBorder="1" applyAlignment="1">
      <alignment horizontal="left"/>
    </xf>
    <xf numFmtId="3" fontId="15" fillId="0" borderId="46" xfId="0" applyNumberFormat="1" applyFont="1" applyBorder="1"/>
    <xf numFmtId="3" fontId="15" fillId="0" borderId="74" xfId="0" applyNumberFormat="1" applyFont="1" applyBorder="1"/>
    <xf numFmtId="0" fontId="11" fillId="0" borderId="72" xfId="0" applyFont="1" applyBorder="1" applyAlignment="1">
      <alignment horizontal="left" indent="4"/>
    </xf>
    <xf numFmtId="3" fontId="11" fillId="0" borderId="46" xfId="0" applyNumberFormat="1" applyFont="1" applyBorder="1"/>
    <xf numFmtId="3" fontId="11" fillId="0" borderId="74" xfId="0" applyNumberFormat="1" applyFont="1" applyBorder="1"/>
    <xf numFmtId="0" fontId="15" fillId="0" borderId="72" xfId="0" applyFont="1" applyBorder="1" applyAlignment="1">
      <alignment horizontal="left"/>
    </xf>
    <xf numFmtId="3" fontId="11" fillId="0" borderId="75" xfId="0" applyNumberFormat="1" applyFont="1" applyBorder="1"/>
    <xf numFmtId="0" fontId="15" fillId="0" borderId="76" xfId="0" applyFont="1" applyBorder="1"/>
    <xf numFmtId="3" fontId="15" fillId="0" borderId="77" xfId="0" applyNumberFormat="1" applyFont="1" applyBorder="1"/>
    <xf numFmtId="3" fontId="15" fillId="0" borderId="65" xfId="0" applyNumberFormat="1" applyFont="1" applyBorder="1"/>
    <xf numFmtId="0" fontId="15" fillId="0" borderId="4" xfId="0" applyFont="1" applyBorder="1" applyAlignment="1">
      <alignment horizontal="center" vertical="center" wrapText="1"/>
    </xf>
    <xf numFmtId="0" fontId="9" fillId="0" borderId="67" xfId="0" applyFont="1" applyBorder="1" applyAlignment="1">
      <alignment horizontal="left" indent="3"/>
    </xf>
    <xf numFmtId="0" fontId="6" fillId="0" borderId="1" xfId="0" applyFont="1" applyBorder="1" applyAlignment="1">
      <alignment horizontal="center" vertical="top" wrapText="1"/>
    </xf>
    <xf numFmtId="0" fontId="6" fillId="0" borderId="20" xfId="0" applyFont="1" applyBorder="1" applyAlignment="1">
      <alignment horizontal="left" indent="3"/>
    </xf>
    <xf numFmtId="0" fontId="6" fillId="0" borderId="6" xfId="0" applyFont="1" applyBorder="1" applyAlignment="1">
      <alignment horizontal="left" indent="3"/>
    </xf>
    <xf numFmtId="0" fontId="6" fillId="0" borderId="20" xfId="0" applyFont="1" applyBorder="1" applyAlignment="1">
      <alignment horizontal="left" indent="2"/>
    </xf>
    <xf numFmtId="0" fontId="15" fillId="0" borderId="4" xfId="0" applyFont="1" applyBorder="1" applyAlignment="1">
      <alignment horizontal="center" vertical="center" wrapText="1"/>
    </xf>
    <xf numFmtId="0" fontId="5" fillId="0" borderId="51" xfId="0" applyFont="1" applyBorder="1" applyAlignment="1">
      <alignment horizontal="left" indent="1"/>
    </xf>
    <xf numFmtId="0" fontId="4" fillId="0" borderId="20" xfId="0" applyFont="1" applyBorder="1" applyAlignment="1">
      <alignment horizontal="left" indent="2"/>
    </xf>
    <xf numFmtId="3" fontId="15" fillId="0" borderId="51" xfId="0" applyNumberFormat="1" applyFont="1" applyBorder="1"/>
    <xf numFmtId="3" fontId="15" fillId="0" borderId="67" xfId="0" applyNumberFormat="1" applyFont="1" applyBorder="1"/>
    <xf numFmtId="3" fontId="15" fillId="0" borderId="56" xfId="0" applyNumberFormat="1" applyFont="1" applyBorder="1"/>
    <xf numFmtId="3" fontId="25" fillId="0" borderId="21" xfId="0" applyNumberFormat="1" applyFont="1" applyBorder="1"/>
    <xf numFmtId="3" fontId="25" fillId="0" borderId="46" xfId="0" applyNumberFormat="1" applyFont="1" applyBorder="1"/>
    <xf numFmtId="3" fontId="25" fillId="0" borderId="74" xfId="0" applyNumberFormat="1" applyFont="1" applyBorder="1"/>
    <xf numFmtId="0" fontId="3" fillId="0" borderId="1" xfId="0" applyFont="1" applyBorder="1" applyAlignment="1">
      <alignment horizontal="center" vertical="top" wrapText="1"/>
    </xf>
    <xf numFmtId="3" fontId="9" fillId="0" borderId="18" xfId="0" applyNumberFormat="1" applyFont="1" applyBorder="1"/>
    <xf numFmtId="3" fontId="9" fillId="0" borderId="19" xfId="0" applyNumberFormat="1" applyFont="1" applyBorder="1"/>
    <xf numFmtId="3" fontId="9" fillId="0" borderId="22" xfId="0" applyNumberFormat="1" applyFont="1" applyBorder="1"/>
    <xf numFmtId="3" fontId="9" fillId="0" borderId="2" xfId="0" applyNumberFormat="1" applyFont="1" applyBorder="1"/>
    <xf numFmtId="3" fontId="9" fillId="0" borderId="11" xfId="0" applyNumberFormat="1" applyFont="1" applyBorder="1"/>
    <xf numFmtId="3" fontId="15" fillId="0" borderId="1" xfId="0" applyNumberFormat="1" applyFont="1" applyBorder="1"/>
    <xf numFmtId="3" fontId="15" fillId="0" borderId="14" xfId="0" applyNumberFormat="1" applyFont="1" applyBorder="1"/>
    <xf numFmtId="3" fontId="9" fillId="0" borderId="51" xfId="0" applyNumberFormat="1" applyFont="1" applyBorder="1"/>
    <xf numFmtId="3" fontId="9" fillId="0" borderId="56" xfId="0" applyNumberFormat="1" applyFont="1" applyBorder="1"/>
    <xf numFmtId="3" fontId="9" fillId="0" borderId="24" xfId="0" applyNumberFormat="1" applyFont="1" applyBorder="1"/>
    <xf numFmtId="3" fontId="9" fillId="0" borderId="25" xfId="0" applyNumberFormat="1" applyFont="1" applyBorder="1"/>
    <xf numFmtId="3" fontId="9" fillId="0" borderId="7" xfId="0" applyNumberFormat="1" applyFont="1" applyBorder="1"/>
    <xf numFmtId="3" fontId="9" fillId="0" borderId="8" xfId="0" applyNumberFormat="1" applyFont="1" applyBorder="1"/>
    <xf numFmtId="3" fontId="9" fillId="0" borderId="38" xfId="0" applyNumberFormat="1" applyFont="1" applyBorder="1"/>
    <xf numFmtId="3" fontId="9" fillId="0" borderId="39" xfId="0" applyNumberFormat="1" applyFont="1" applyBorder="1"/>
    <xf numFmtId="3" fontId="8" fillId="0" borderId="18" xfId="0" applyNumberFormat="1" applyFont="1" applyBorder="1"/>
    <xf numFmtId="3" fontId="8" fillId="0" borderId="38" xfId="0" applyNumberFormat="1" applyFont="1" applyBorder="1"/>
    <xf numFmtId="0" fontId="8" fillId="0" borderId="29" xfId="0" applyFont="1" applyBorder="1" applyAlignment="1">
      <alignment horizontal="center"/>
    </xf>
    <xf numFmtId="0" fontId="8" fillId="0" borderId="37" xfId="0" applyFont="1" applyBorder="1" applyAlignment="1">
      <alignment horizontal="center"/>
    </xf>
    <xf numFmtId="3" fontId="8" fillId="0" borderId="51" xfId="0" applyNumberFormat="1" applyFont="1" applyBorder="1"/>
    <xf numFmtId="3" fontId="8" fillId="0" borderId="15" xfId="0" applyNumberFormat="1" applyFont="1" applyBorder="1"/>
    <xf numFmtId="3" fontId="15" fillId="0" borderId="89" xfId="2" applyNumberFormat="1" applyFont="1" applyBorder="1"/>
    <xf numFmtId="3" fontId="15" fillId="0" borderId="62" xfId="0" applyNumberFormat="1" applyFont="1" applyBorder="1"/>
    <xf numFmtId="3" fontId="23" fillId="0" borderId="21" xfId="0" applyNumberFormat="1" applyFont="1" applyBorder="1"/>
    <xf numFmtId="3" fontId="23" fillId="0" borderId="22" xfId="0" applyNumberFormat="1" applyFont="1" applyBorder="1"/>
    <xf numFmtId="3" fontId="15" fillId="0" borderId="55" xfId="0" applyNumberFormat="1" applyFont="1" applyBorder="1"/>
    <xf numFmtId="3" fontId="15" fillId="0" borderId="57" xfId="0" applyNumberFormat="1" applyFont="1" applyBorder="1"/>
    <xf numFmtId="3" fontId="9" fillId="0" borderId="65" xfId="0" applyNumberFormat="1" applyFont="1" applyBorder="1"/>
    <xf numFmtId="3" fontId="9" fillId="0" borderId="64" xfId="0" applyNumberFormat="1" applyFont="1" applyBorder="1"/>
    <xf numFmtId="3" fontId="9" fillId="0" borderId="55" xfId="0" applyNumberFormat="1" applyFont="1" applyBorder="1"/>
    <xf numFmtId="3" fontId="9" fillId="0" borderId="57" xfId="0" applyNumberFormat="1" applyFont="1" applyBorder="1"/>
    <xf numFmtId="0" fontId="2" fillId="0" borderId="72" xfId="0" applyFont="1" applyBorder="1" applyAlignment="1">
      <alignment horizontal="left" indent="6"/>
    </xf>
    <xf numFmtId="0" fontId="1" fillId="0" borderId="20" xfId="0" applyFont="1" applyBorder="1" applyAlignment="1">
      <alignment horizontal="left" indent="2"/>
    </xf>
    <xf numFmtId="0" fontId="1" fillId="0" borderId="0" xfId="0" applyFont="1"/>
    <xf numFmtId="0" fontId="1" fillId="0" borderId="72" xfId="0" applyFont="1" applyBorder="1" applyAlignment="1">
      <alignment horizontal="left" indent="6"/>
    </xf>
    <xf numFmtId="3" fontId="11" fillId="0" borderId="96" xfId="0" applyNumberFormat="1" applyFont="1" applyBorder="1"/>
    <xf numFmtId="3" fontId="11" fillId="0" borderId="15" xfId="0" applyNumberFormat="1" applyFont="1" applyBorder="1"/>
    <xf numFmtId="3" fontId="11" fillId="0" borderId="97" xfId="0" applyNumberFormat="1" applyFont="1" applyBorder="1"/>
    <xf numFmtId="0" fontId="1" fillId="0" borderId="72" xfId="0" applyFont="1" applyBorder="1" applyAlignment="1">
      <alignment horizontal="left" indent="3"/>
    </xf>
    <xf numFmtId="0" fontId="1" fillId="0" borderId="72" xfId="0" applyFont="1" applyBorder="1" applyAlignment="1">
      <alignment horizontal="left" indent="4"/>
    </xf>
    <xf numFmtId="0" fontId="1" fillId="0" borderId="20" xfId="0" applyFont="1" applyBorder="1" applyAlignment="1">
      <alignment horizontal="left" indent="3"/>
    </xf>
    <xf numFmtId="0" fontId="1" fillId="0" borderId="30" xfId="0" applyFont="1" applyBorder="1" applyAlignment="1">
      <alignment horizontal="center"/>
    </xf>
    <xf numFmtId="0" fontId="9" fillId="0" borderId="52" xfId="0" applyFont="1" applyBorder="1" applyAlignment="1">
      <alignment vertical="top"/>
    </xf>
    <xf numFmtId="0" fontId="8" fillId="0" borderId="95" xfId="0" applyFont="1" applyBorder="1" applyAlignment="1">
      <alignment vertical="top"/>
    </xf>
    <xf numFmtId="3" fontId="9" fillId="0" borderId="15" xfId="0" applyNumberFormat="1" applyFont="1" applyBorder="1"/>
    <xf numFmtId="3" fontId="8" fillId="0" borderId="97" xfId="0" applyNumberFormat="1" applyFont="1" applyBorder="1"/>
    <xf numFmtId="0" fontId="1" fillId="0" borderId="45" xfId="0" applyFont="1" applyBorder="1"/>
    <xf numFmtId="0" fontId="1" fillId="0" borderId="52" xfId="0" applyFont="1" applyBorder="1"/>
    <xf numFmtId="0" fontId="1" fillId="0" borderId="46" xfId="0" applyFont="1" applyBorder="1"/>
    <xf numFmtId="0" fontId="1" fillId="0" borderId="51" xfId="0" applyFont="1" applyBorder="1" applyAlignment="1">
      <alignment horizontal="left" indent="1"/>
    </xf>
    <xf numFmtId="0" fontId="1" fillId="0" borderId="15" xfId="0" applyFont="1" applyBorder="1" applyAlignment="1">
      <alignment horizontal="left" indent="1"/>
    </xf>
    <xf numFmtId="3" fontId="1" fillId="0" borderId="21" xfId="0" applyNumberFormat="1" applyFont="1" applyBorder="1"/>
    <xf numFmtId="0" fontId="17" fillId="0" borderId="0" xfId="0" applyFont="1" applyAlignment="1">
      <alignment horizontal="left" vertical="top"/>
    </xf>
    <xf numFmtId="0" fontId="2" fillId="0" borderId="46" xfId="0" applyFont="1" applyBorder="1" applyAlignment="1">
      <alignment horizontal="left" indent="1"/>
    </xf>
    <xf numFmtId="166" fontId="15" fillId="0" borderId="78" xfId="0" applyNumberFormat="1" applyFont="1" applyBorder="1"/>
    <xf numFmtId="0" fontId="15" fillId="0" borderId="46" xfId="0" applyFont="1" applyBorder="1" applyAlignment="1">
      <alignment horizontal="left" indent="1"/>
    </xf>
    <xf numFmtId="3" fontId="1" fillId="0" borderId="11" xfId="0" applyNumberFormat="1" applyFont="1" applyBorder="1"/>
    <xf numFmtId="3" fontId="1" fillId="0" borderId="51" xfId="0" applyNumberFormat="1" applyFont="1" applyBorder="1"/>
    <xf numFmtId="3" fontId="1" fillId="0" borderId="56" xfId="0" applyNumberFormat="1" applyFont="1" applyBorder="1"/>
    <xf numFmtId="3" fontId="11" fillId="0" borderId="99" xfId="0" applyNumberFormat="1" applyFont="1" applyBorder="1"/>
    <xf numFmtId="3" fontId="15" fillId="0" borderId="53" xfId="0" applyNumberFormat="1" applyFont="1" applyBorder="1"/>
    <xf numFmtId="3" fontId="15" fillId="0" borderId="100" xfId="0" applyNumberFormat="1" applyFont="1" applyBorder="1"/>
    <xf numFmtId="3" fontId="15" fillId="0" borderId="49" xfId="0" applyNumberFormat="1" applyFont="1" applyBorder="1"/>
    <xf numFmtId="0" fontId="1" fillId="0" borderId="46" xfId="0" applyFont="1" applyBorder="1" applyAlignment="1">
      <alignment horizontal="left" indent="6"/>
    </xf>
    <xf numFmtId="3" fontId="25" fillId="0" borderId="20" xfId="0" applyNumberFormat="1" applyFont="1" applyBorder="1"/>
    <xf numFmtId="3" fontId="25" fillId="0" borderId="22" xfId="0" applyNumberFormat="1" applyFont="1" applyBorder="1"/>
    <xf numFmtId="3" fontId="11" fillId="0" borderId="101" xfId="0" applyNumberFormat="1" applyFont="1" applyBorder="1"/>
    <xf numFmtId="166" fontId="9" fillId="0" borderId="21" xfId="0" applyNumberFormat="1" applyFont="1" applyBorder="1"/>
    <xf numFmtId="166" fontId="9" fillId="0" borderId="22" xfId="0" applyNumberFormat="1" applyFont="1" applyBorder="1"/>
    <xf numFmtId="166" fontId="8" fillId="0" borderId="22" xfId="0" applyNumberFormat="1" applyFont="1" applyBorder="1"/>
    <xf numFmtId="166" fontId="8" fillId="0" borderId="21" xfId="0" applyNumberFormat="1" applyFont="1" applyBorder="1"/>
    <xf numFmtId="166" fontId="8" fillId="0" borderId="51" xfId="0" applyNumberFormat="1" applyFont="1" applyBorder="1"/>
    <xf numFmtId="166" fontId="15" fillId="0" borderId="84" xfId="2" applyNumberFormat="1" applyFont="1" applyBorder="1"/>
    <xf numFmtId="166" fontId="9" fillId="0" borderId="18" xfId="0" applyNumberFormat="1" applyFont="1" applyBorder="1"/>
    <xf numFmtId="166" fontId="9" fillId="0" borderId="19" xfId="0" applyNumberFormat="1" applyFont="1" applyBorder="1"/>
    <xf numFmtId="0" fontId="1" fillId="0" borderId="0" xfId="0" applyFont="1" applyAlignment="1"/>
    <xf numFmtId="0" fontId="1" fillId="0" borderId="1" xfId="0" applyFont="1" applyBorder="1" applyAlignment="1">
      <alignment horizontal="center" vertical="top" wrapText="1"/>
    </xf>
    <xf numFmtId="0" fontId="1" fillId="0" borderId="14" xfId="0" applyFont="1" applyBorder="1" applyAlignment="1">
      <alignment horizontal="center" vertical="top" wrapText="1"/>
    </xf>
    <xf numFmtId="0" fontId="1" fillId="0" borderId="81" xfId="0" applyFont="1" applyBorder="1" applyAlignment="1">
      <alignment horizontal="left"/>
    </xf>
    <xf numFmtId="165" fontId="1" fillId="0" borderId="82" xfId="2" applyNumberFormat="1" applyFont="1" applyBorder="1" applyAlignment="1">
      <alignment horizontal="left"/>
    </xf>
    <xf numFmtId="165" fontId="1" fillId="0" borderId="82" xfId="2" applyNumberFormat="1" applyFont="1" applyBorder="1" applyAlignment="1">
      <alignment horizontal="center"/>
    </xf>
    <xf numFmtId="164" fontId="1" fillId="0" borderId="83" xfId="1" applyNumberFormat="1" applyFont="1" applyBorder="1" applyAlignment="1">
      <alignment horizontal="left"/>
    </xf>
    <xf numFmtId="3" fontId="1" fillId="0" borderId="84" xfId="0" applyNumberFormat="1" applyFont="1" applyBorder="1"/>
    <xf numFmtId="3" fontId="1" fillId="0" borderId="85" xfId="0" applyNumberFormat="1" applyFont="1" applyBorder="1"/>
    <xf numFmtId="0" fontId="1" fillId="0" borderId="86" xfId="0" applyFont="1" applyBorder="1" applyAlignment="1">
      <alignment horizontal="left"/>
    </xf>
    <xf numFmtId="165" fontId="1" fillId="0" borderId="87" xfId="2" applyNumberFormat="1" applyFont="1" applyBorder="1" applyAlignment="1">
      <alignment horizontal="left"/>
    </xf>
    <xf numFmtId="165" fontId="1" fillId="0" borderId="87" xfId="2" applyNumberFormat="1" applyFont="1" applyBorder="1" applyAlignment="1">
      <alignment horizontal="center"/>
    </xf>
    <xf numFmtId="164" fontId="1" fillId="0" borderId="88" xfId="1" applyNumberFormat="1" applyFont="1" applyBorder="1" applyAlignment="1">
      <alignment horizontal="left"/>
    </xf>
    <xf numFmtId="3" fontId="1" fillId="0" borderId="89" xfId="0" applyNumberFormat="1" applyFont="1" applyBorder="1"/>
    <xf numFmtId="3" fontId="1" fillId="0" borderId="90" xfId="0" applyNumberFormat="1" applyFont="1" applyBorder="1"/>
    <xf numFmtId="0" fontId="1" fillId="0" borderId="73" xfId="0" applyFont="1" applyBorder="1" applyAlignment="1">
      <alignment horizontal="left"/>
    </xf>
    <xf numFmtId="165" fontId="1" fillId="0" borderId="80" xfId="2" applyNumberFormat="1" applyFont="1" applyBorder="1" applyAlignment="1">
      <alignment horizontal="left"/>
    </xf>
    <xf numFmtId="165" fontId="1" fillId="0" borderId="80" xfId="2" applyNumberFormat="1" applyFont="1" applyBorder="1" applyAlignment="1">
      <alignment horizontal="center"/>
    </xf>
    <xf numFmtId="164" fontId="1" fillId="0" borderId="28" xfId="1" applyNumberFormat="1" applyFont="1" applyBorder="1" applyAlignment="1">
      <alignment horizontal="left"/>
    </xf>
    <xf numFmtId="3" fontId="1" fillId="0" borderId="2" xfId="0" applyNumberFormat="1" applyFont="1" applyBorder="1"/>
    <xf numFmtId="3" fontId="1" fillId="0" borderId="69" xfId="0" applyNumberFormat="1" applyFont="1" applyBorder="1"/>
    <xf numFmtId="3" fontId="1" fillId="0" borderId="92" xfId="0" applyNumberFormat="1" applyFont="1" applyBorder="1"/>
    <xf numFmtId="3" fontId="1" fillId="0" borderId="93" xfId="0" applyNumberFormat="1" applyFont="1" applyBorder="1"/>
    <xf numFmtId="3" fontId="1" fillId="0" borderId="62" xfId="0" applyNumberFormat="1" applyFont="1" applyBorder="1"/>
    <xf numFmtId="3" fontId="1" fillId="0" borderId="91" xfId="0" applyNumberFormat="1" applyFont="1" applyBorder="1"/>
    <xf numFmtId="0" fontId="1" fillId="0" borderId="17" xfId="0" applyFont="1" applyBorder="1" applyAlignment="1">
      <alignment horizontal="left" indent="3"/>
    </xf>
    <xf numFmtId="3" fontId="1" fillId="0" borderId="18" xfId="0" applyNumberFormat="1" applyFont="1" applyBorder="1"/>
    <xf numFmtId="3" fontId="1" fillId="0" borderId="19" xfId="0" applyNumberFormat="1" applyFont="1" applyBorder="1"/>
    <xf numFmtId="166" fontId="1" fillId="0" borderId="21" xfId="0" applyNumberFormat="1" applyFont="1" applyBorder="1"/>
    <xf numFmtId="166" fontId="1" fillId="0" borderId="22" xfId="0" applyNumberFormat="1" applyFont="1" applyBorder="1"/>
    <xf numFmtId="0" fontId="1" fillId="0" borderId="10" xfId="0" applyFont="1" applyBorder="1" applyAlignment="1">
      <alignment horizontal="left" indent="3"/>
    </xf>
    <xf numFmtId="0" fontId="1" fillId="0" borderId="67" xfId="0" applyFont="1" applyBorder="1" applyAlignment="1">
      <alignment horizontal="left" indent="3"/>
    </xf>
    <xf numFmtId="3" fontId="1" fillId="0" borderId="22" xfId="0" applyNumberFormat="1" applyFont="1" applyBorder="1"/>
    <xf numFmtId="0" fontId="1" fillId="0" borderId="23" xfId="0" applyFont="1" applyBorder="1" applyAlignment="1">
      <alignment horizontal="left" indent="5"/>
    </xf>
    <xf numFmtId="3" fontId="1" fillId="0" borderId="24" xfId="0" applyNumberFormat="1" applyFont="1" applyBorder="1"/>
    <xf numFmtId="3" fontId="1" fillId="0" borderId="25" xfId="0" applyNumberFormat="1" applyFont="1" applyBorder="1"/>
    <xf numFmtId="0" fontId="1" fillId="0" borderId="6" xfId="0" applyFont="1" applyBorder="1" applyAlignment="1">
      <alignment horizontal="left" indent="3"/>
    </xf>
    <xf numFmtId="3" fontId="1" fillId="0" borderId="7" xfId="0" applyNumberFormat="1" applyFont="1" applyBorder="1"/>
    <xf numFmtId="3" fontId="1" fillId="0" borderId="8" xfId="0" applyNumberFormat="1" applyFont="1" applyBorder="1"/>
    <xf numFmtId="0" fontId="1" fillId="0" borderId="36" xfId="0" applyFont="1" applyBorder="1" applyAlignment="1">
      <alignment horizontal="left" indent="3"/>
    </xf>
    <xf numFmtId="0" fontId="12" fillId="0" borderId="0" xfId="0" applyFont="1" applyAlignment="1">
      <alignment horizontal="left" wrapText="1"/>
    </xf>
    <xf numFmtId="0" fontId="12" fillId="2" borderId="0" xfId="0" applyFont="1" applyFill="1" applyAlignment="1">
      <alignment horizontal="left" wrapText="1"/>
    </xf>
    <xf numFmtId="0" fontId="1" fillId="2" borderId="0" xfId="0" applyFont="1" applyFill="1" applyAlignment="1">
      <alignment horizontal="left"/>
    </xf>
    <xf numFmtId="0" fontId="27" fillId="0" borderId="45" xfId="0" applyFont="1" applyBorder="1" applyAlignment="1">
      <alignment vertical="top"/>
    </xf>
    <xf numFmtId="3" fontId="12" fillId="0" borderId="21" xfId="0" applyNumberFormat="1" applyFont="1" applyBorder="1"/>
    <xf numFmtId="3" fontId="12" fillId="0" borderId="22" xfId="0" applyNumberFormat="1" applyFont="1" applyBorder="1"/>
    <xf numFmtId="0" fontId="28" fillId="0" borderId="0" xfId="0" applyFont="1" applyAlignment="1"/>
    <xf numFmtId="0" fontId="12" fillId="0" borderId="0" xfId="0" applyFont="1"/>
    <xf numFmtId="0" fontId="12" fillId="0" borderId="46" xfId="0" applyFont="1" applyBorder="1" applyAlignment="1">
      <alignment vertical="top"/>
    </xf>
    <xf numFmtId="0" fontId="27" fillId="0" borderId="49" xfId="0" applyFont="1" applyBorder="1" applyAlignment="1">
      <alignment vertical="top"/>
    </xf>
    <xf numFmtId="0" fontId="12" fillId="0" borderId="18" xfId="0" applyFont="1" applyBorder="1"/>
    <xf numFmtId="0" fontId="12" fillId="0" borderId="19" xfId="0" applyFont="1" applyBorder="1"/>
    <xf numFmtId="0" fontId="29" fillId="0" borderId="42" xfId="0" applyFont="1" applyBorder="1" applyAlignment="1">
      <alignment horizontal="left" vertical="top" wrapText="1"/>
    </xf>
    <xf numFmtId="0" fontId="12" fillId="0" borderId="42" xfId="0" applyFont="1" applyBorder="1" applyAlignment="1">
      <alignment horizontal="left" vertical="top" wrapText="1"/>
    </xf>
    <xf numFmtId="0" fontId="12" fillId="0" borderId="52" xfId="0" applyFont="1" applyBorder="1" applyAlignment="1">
      <alignment vertical="top"/>
    </xf>
    <xf numFmtId="3" fontId="12" fillId="0" borderId="24" xfId="0" applyNumberFormat="1" applyFont="1" applyBorder="1"/>
    <xf numFmtId="3" fontId="12" fillId="0" borderId="25" xfId="0" applyNumberFormat="1" applyFont="1" applyBorder="1"/>
    <xf numFmtId="0" fontId="12" fillId="0" borderId="47" xfId="0" applyFont="1" applyBorder="1"/>
    <xf numFmtId="3" fontId="27" fillId="0" borderId="38" xfId="0" applyNumberFormat="1" applyFont="1" applyBorder="1"/>
    <xf numFmtId="3" fontId="27" fillId="0" borderId="39" xfId="0" applyNumberFormat="1" applyFont="1" applyBorder="1"/>
    <xf numFmtId="0" fontId="12" fillId="0" borderId="45" xfId="0" applyFont="1" applyBorder="1" applyAlignment="1">
      <alignment vertical="top"/>
    </xf>
    <xf numFmtId="3" fontId="12" fillId="0" borderId="18" xfId="0" applyNumberFormat="1" applyFont="1" applyBorder="1"/>
    <xf numFmtId="3" fontId="12" fillId="0" borderId="19" xfId="0" applyNumberFormat="1" applyFont="1" applyBorder="1"/>
    <xf numFmtId="0" fontId="12" fillId="0" borderId="32" xfId="0" applyFont="1" applyBorder="1" applyAlignment="1">
      <alignment vertical="top"/>
    </xf>
    <xf numFmtId="3" fontId="12" fillId="0" borderId="51" xfId="0" applyNumberFormat="1" applyFont="1" applyBorder="1"/>
    <xf numFmtId="3" fontId="12" fillId="0" borderId="56" xfId="0" applyNumberFormat="1" applyFont="1" applyBorder="1"/>
    <xf numFmtId="0" fontId="12" fillId="0" borderId="49" xfId="0" applyFont="1" applyBorder="1" applyAlignment="1">
      <alignment vertical="top"/>
    </xf>
    <xf numFmtId="3" fontId="27" fillId="0" borderId="51" xfId="0" applyNumberFormat="1" applyFont="1" applyBorder="1"/>
    <xf numFmtId="3" fontId="27" fillId="0" borderId="56" xfId="0" applyNumberFormat="1" applyFont="1" applyBorder="1"/>
    <xf numFmtId="3" fontId="27" fillId="0" borderId="21" xfId="0" applyNumberFormat="1" applyFont="1" applyBorder="1"/>
    <xf numFmtId="0" fontId="27" fillId="0" borderId="49" xfId="0" applyFont="1" applyBorder="1" applyAlignment="1">
      <alignment vertical="center" wrapText="1"/>
    </xf>
    <xf numFmtId="0" fontId="27" fillId="0" borderId="0" xfId="0" applyFont="1" applyBorder="1" applyAlignment="1">
      <alignment vertical="center" wrapText="1"/>
    </xf>
    <xf numFmtId="0" fontId="27" fillId="0" borderId="53" xfId="0" applyFont="1" applyBorder="1" applyAlignment="1">
      <alignment vertical="center" wrapText="1"/>
    </xf>
    <xf numFmtId="0" fontId="27" fillId="0" borderId="98"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97" xfId="0" applyFont="1" applyBorder="1" applyAlignment="1">
      <alignment horizontal="center" vertical="center" wrapText="1"/>
    </xf>
    <xf numFmtId="0" fontId="12" fillId="0" borderId="48" xfId="0" applyFont="1" applyBorder="1" applyAlignment="1">
      <alignment vertical="top"/>
    </xf>
    <xf numFmtId="3" fontId="27" fillId="0" borderId="57" xfId="0" applyNumberFormat="1" applyFont="1" applyBorder="1"/>
    <xf numFmtId="0" fontId="1" fillId="0" borderId="1" xfId="0" applyFont="1" applyBorder="1" applyAlignment="1">
      <alignment horizontal="center" wrapText="1"/>
    </xf>
    <xf numFmtId="3" fontId="9" fillId="0" borderId="12" xfId="0" applyNumberFormat="1" applyFont="1" applyBorder="1"/>
    <xf numFmtId="3" fontId="9" fillId="0" borderId="102" xfId="0" applyNumberFormat="1" applyFont="1" applyBorder="1"/>
    <xf numFmtId="0" fontId="1" fillId="0" borderId="23" xfId="0" applyFont="1" applyBorder="1" applyAlignment="1">
      <alignment horizontal="left" indent="3"/>
    </xf>
    <xf numFmtId="0" fontId="8" fillId="0" borderId="30" xfId="0" applyFont="1" applyBorder="1" applyAlignment="1">
      <alignment wrapText="1"/>
    </xf>
    <xf numFmtId="3" fontId="15" fillId="0" borderId="38" xfId="0" applyNumberFormat="1" applyFont="1" applyBorder="1" applyAlignment="1">
      <alignment horizontal="right" vertical="center"/>
    </xf>
    <xf numFmtId="0" fontId="15" fillId="0" borderId="4" xfId="0" applyFont="1" applyBorder="1" applyAlignment="1">
      <alignment horizontal="center" vertical="center" wrapText="1"/>
    </xf>
    <xf numFmtId="3" fontId="11" fillId="0" borderId="57" xfId="0" applyNumberFormat="1" applyFont="1" applyBorder="1"/>
    <xf numFmtId="3" fontId="11" fillId="0" borderId="48" xfId="0" applyNumberFormat="1" applyFont="1" applyBorder="1"/>
    <xf numFmtId="3" fontId="11" fillId="0" borderId="55" xfId="0" applyNumberFormat="1" applyFont="1" applyBorder="1"/>
    <xf numFmtId="3" fontId="11" fillId="0" borderId="103" xfId="0" applyNumberFormat="1" applyFont="1" applyBorder="1"/>
    <xf numFmtId="3" fontId="15" fillId="0" borderId="104" xfId="0" applyNumberFormat="1" applyFont="1" applyBorder="1"/>
    <xf numFmtId="3" fontId="1" fillId="0" borderId="63" xfId="0" applyNumberFormat="1" applyFont="1" applyBorder="1"/>
    <xf numFmtId="3" fontId="1" fillId="0" borderId="55" xfId="0" applyNumberFormat="1" applyFont="1" applyBorder="1"/>
    <xf numFmtId="3" fontId="1" fillId="0" borderId="57" xfId="0" applyNumberFormat="1" applyFont="1" applyBorder="1"/>
    <xf numFmtId="3" fontId="15" fillId="0" borderId="63" xfId="0" applyNumberFormat="1" applyFont="1" applyBorder="1"/>
    <xf numFmtId="0" fontId="1" fillId="0" borderId="26" xfId="0" applyFont="1" applyBorder="1" applyAlignment="1">
      <alignment horizontal="left"/>
    </xf>
    <xf numFmtId="0" fontId="12" fillId="0" borderId="1" xfId="0" applyFont="1" applyBorder="1" applyAlignment="1">
      <alignment horizontal="center" vertical="top" wrapText="1"/>
    </xf>
    <xf numFmtId="0" fontId="12" fillId="0" borderId="14" xfId="0" applyFont="1" applyBorder="1" applyAlignment="1">
      <alignment horizontal="center" vertical="top" wrapText="1"/>
    </xf>
    <xf numFmtId="0" fontId="12" fillId="0" borderId="17" xfId="0" applyFont="1" applyBorder="1" applyAlignment="1">
      <alignment horizontal="left" indent="3"/>
    </xf>
    <xf numFmtId="0" fontId="12" fillId="0" borderId="20" xfId="0" applyFont="1" applyBorder="1" applyAlignment="1">
      <alignment horizontal="left" indent="3"/>
    </xf>
    <xf numFmtId="166" fontId="12" fillId="0" borderId="21" xfId="0" applyNumberFormat="1" applyFont="1" applyBorder="1"/>
    <xf numFmtId="166" fontId="12" fillId="0" borderId="22" xfId="0" applyNumberFormat="1" applyFont="1" applyBorder="1"/>
    <xf numFmtId="0" fontId="12" fillId="0" borderId="10" xfId="0" applyFont="1" applyBorder="1" applyAlignment="1">
      <alignment horizontal="left" indent="3"/>
    </xf>
    <xf numFmtId="3" fontId="12" fillId="0" borderId="2" xfId="0" applyNumberFormat="1" applyFont="1" applyBorder="1"/>
    <xf numFmtId="3" fontId="12" fillId="0" borderId="11" xfId="0" applyNumberFormat="1" applyFont="1" applyBorder="1"/>
    <xf numFmtId="0" fontId="27" fillId="0" borderId="16" xfId="0" applyFont="1" applyBorder="1" applyAlignment="1">
      <alignment horizontal="right"/>
    </xf>
    <xf numFmtId="3" fontId="27" fillId="0" borderId="1" xfId="0" applyNumberFormat="1" applyFont="1" applyBorder="1"/>
    <xf numFmtId="3" fontId="27" fillId="0" borderId="14" xfId="0" applyNumberFormat="1" applyFont="1" applyBorder="1"/>
    <xf numFmtId="0" fontId="12" fillId="0" borderId="67" xfId="0" applyFont="1" applyBorder="1" applyAlignment="1">
      <alignment horizontal="left" indent="3"/>
    </xf>
    <xf numFmtId="0" fontId="12" fillId="0" borderId="23" xfId="0" applyFont="1" applyBorder="1" applyAlignment="1">
      <alignment horizontal="left" indent="5"/>
    </xf>
    <xf numFmtId="0" fontId="12" fillId="0" borderId="6" xfId="0" applyFont="1" applyBorder="1" applyAlignment="1">
      <alignment horizontal="left" indent="3"/>
    </xf>
    <xf numFmtId="3" fontId="12" fillId="0" borderId="7" xfId="0" applyNumberFormat="1" applyFont="1" applyBorder="1"/>
    <xf numFmtId="3" fontId="12" fillId="0" borderId="8" xfId="0" applyNumberFormat="1" applyFont="1" applyBorder="1"/>
    <xf numFmtId="0" fontId="12" fillId="0" borderId="36" xfId="0" applyFont="1" applyBorder="1" applyAlignment="1">
      <alignment horizontal="left" indent="3"/>
    </xf>
    <xf numFmtId="3" fontId="12" fillId="0" borderId="38" xfId="0" applyNumberFormat="1" applyFont="1" applyBorder="1"/>
    <xf numFmtId="3" fontId="12" fillId="0" borderId="39" xfId="0" applyNumberFormat="1" applyFont="1" applyBorder="1"/>
    <xf numFmtId="0" fontId="28" fillId="0" borderId="0" xfId="0" applyFont="1"/>
    <xf numFmtId="0" fontId="9" fillId="0" borderId="0" xfId="0" applyFont="1" applyBorder="1"/>
    <xf numFmtId="0" fontId="1" fillId="0" borderId="34" xfId="0" applyFont="1" applyBorder="1" applyAlignment="1"/>
    <xf numFmtId="0" fontId="1" fillId="0" borderId="14" xfId="0" applyFont="1" applyBorder="1" applyAlignment="1">
      <alignment horizontal="center" wrapText="1"/>
    </xf>
    <xf numFmtId="0" fontId="26" fillId="0" borderId="0" xfId="0" applyFont="1" applyAlignment="1">
      <alignment horizontal="left" vertical="top"/>
    </xf>
    <xf numFmtId="0" fontId="15" fillId="0" borderId="3"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27" fillId="0" borderId="13" xfId="0" applyFont="1" applyBorder="1" applyAlignment="1">
      <alignment horizontal="center" vertical="center"/>
    </xf>
    <xf numFmtId="0" fontId="27" fillId="0" borderId="10" xfId="0" applyFont="1" applyBorder="1" applyAlignment="1">
      <alignment horizontal="center" vertical="center"/>
    </xf>
    <xf numFmtId="0" fontId="15" fillId="0" borderId="0" xfId="0" applyFont="1" applyAlignment="1">
      <alignment horizontal="center"/>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17" fillId="0" borderId="0" xfId="0" applyFont="1" applyAlignment="1">
      <alignment horizontal="left" vertical="top"/>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9" fillId="0" borderId="0" xfId="0" applyFont="1" applyAlignment="1">
      <alignment horizontal="center"/>
    </xf>
    <xf numFmtId="0" fontId="9" fillId="0" borderId="34" xfId="0" applyFont="1" applyBorder="1" applyAlignment="1">
      <alignment horizontal="center"/>
    </xf>
    <xf numFmtId="0" fontId="27" fillId="0" borderId="54" xfId="0" applyFont="1" applyBorder="1" applyAlignment="1">
      <alignment horizontal="center" vertical="top"/>
    </xf>
    <xf numFmtId="0" fontId="27" fillId="0" borderId="31" xfId="0" applyFont="1" applyBorder="1" applyAlignment="1">
      <alignment horizontal="center" vertical="top"/>
    </xf>
    <xf numFmtId="0" fontId="27" fillId="0" borderId="43" xfId="0" applyFont="1" applyBorder="1" applyAlignment="1">
      <alignment horizontal="right" vertical="top"/>
    </xf>
    <xf numFmtId="0" fontId="29" fillId="0" borderId="42" xfId="0" applyFont="1" applyBorder="1" applyAlignment="1">
      <alignment horizontal="left" vertical="top" wrapText="1"/>
    </xf>
    <xf numFmtId="0" fontId="29" fillId="0" borderId="42" xfId="0" applyFont="1" applyBorder="1" applyAlignment="1">
      <alignment horizontal="left" vertical="top"/>
    </xf>
    <xf numFmtId="0" fontId="29" fillId="0" borderId="30" xfId="0" applyFont="1" applyBorder="1" applyAlignment="1">
      <alignment horizontal="left" vertical="top"/>
    </xf>
    <xf numFmtId="0" fontId="27" fillId="0" borderId="42" xfId="0" applyFont="1" applyBorder="1" applyAlignment="1">
      <alignment horizontal="left" vertical="top"/>
    </xf>
    <xf numFmtId="0" fontId="27" fillId="0" borderId="30" xfId="0" applyFont="1" applyBorder="1" applyAlignment="1">
      <alignment horizontal="left" vertical="top"/>
    </xf>
    <xf numFmtId="0" fontId="27" fillId="0" borderId="50" xfId="0" applyFont="1" applyBorder="1" applyAlignment="1">
      <alignment horizontal="left" vertical="top"/>
    </xf>
    <xf numFmtId="0" fontId="27" fillId="0" borderId="53" xfId="0" applyFont="1" applyBorder="1" applyAlignment="1">
      <alignment horizontal="left" vertical="top"/>
    </xf>
    <xf numFmtId="0" fontId="12" fillId="0" borderId="42" xfId="0" applyFont="1" applyBorder="1" applyAlignment="1">
      <alignment horizontal="left" vertical="top" wrapText="1"/>
    </xf>
    <xf numFmtId="0" fontId="12" fillId="0" borderId="42" xfId="0" applyFont="1" applyBorder="1" applyAlignment="1">
      <alignment horizontal="left" vertical="top"/>
    </xf>
    <xf numFmtId="0" fontId="12" fillId="0" borderId="30" xfId="0" applyFont="1" applyBorder="1" applyAlignment="1">
      <alignment horizontal="left" vertical="top"/>
    </xf>
    <xf numFmtId="0" fontId="29" fillId="0" borderId="94" xfId="0" applyFont="1" applyBorder="1" applyAlignment="1">
      <alignment horizontal="left" vertical="top" wrapText="1"/>
    </xf>
    <xf numFmtId="0" fontId="30" fillId="0" borderId="94" xfId="0" applyFont="1" applyBorder="1" applyAlignment="1">
      <alignment horizontal="left" vertical="top" wrapText="1"/>
    </xf>
    <xf numFmtId="0" fontId="30" fillId="0" borderId="95" xfId="0" applyFont="1" applyBorder="1" applyAlignment="1">
      <alignment horizontal="left" vertical="top" wrapText="1"/>
    </xf>
    <xf numFmtId="0" fontId="30" fillId="0" borderId="50" xfId="0" applyFont="1" applyBorder="1" applyAlignment="1">
      <alignment horizontal="left" vertical="top" wrapText="1"/>
    </xf>
    <xf numFmtId="0" fontId="30" fillId="0" borderId="53" xfId="0" applyFont="1" applyBorder="1" applyAlignment="1">
      <alignment horizontal="left" vertical="top" wrapText="1"/>
    </xf>
    <xf numFmtId="0" fontId="30" fillId="0" borderId="42" xfId="0" applyFont="1" applyBorder="1" applyAlignment="1">
      <alignment horizontal="left" vertical="top" wrapText="1"/>
    </xf>
    <xf numFmtId="0" fontId="30" fillId="0" borderId="30" xfId="0" applyFont="1" applyBorder="1" applyAlignment="1">
      <alignment horizontal="left" vertical="top" wrapText="1"/>
    </xf>
    <xf numFmtId="0" fontId="12" fillId="0" borderId="30" xfId="0" applyFont="1" applyBorder="1" applyAlignment="1">
      <alignment horizontal="left" vertical="top" wrapText="1"/>
    </xf>
    <xf numFmtId="0" fontId="29" fillId="0" borderId="30" xfId="0" applyFont="1" applyBorder="1" applyAlignment="1">
      <alignment horizontal="left" vertical="top" wrapText="1"/>
    </xf>
    <xf numFmtId="0" fontId="27" fillId="0" borderId="50" xfId="0" applyFont="1" applyBorder="1" applyAlignment="1">
      <alignment horizontal="left" vertical="top" wrapText="1"/>
    </xf>
    <xf numFmtId="0" fontId="18"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0" fontId="9" fillId="0" borderId="0" xfId="0" applyFont="1" applyBorder="1" applyAlignment="1">
      <alignment horizontal="center"/>
    </xf>
    <xf numFmtId="0" fontId="27" fillId="0" borderId="41" xfId="0" applyFont="1" applyBorder="1" applyAlignment="1">
      <alignment horizontal="left" vertical="top" wrapText="1"/>
    </xf>
    <xf numFmtId="0" fontId="15" fillId="0" borderId="0" xfId="0" applyFont="1" applyAlignment="1">
      <alignment horizontal="left" wrapText="1"/>
    </xf>
    <xf numFmtId="0" fontId="1" fillId="0" borderId="0" xfId="0" applyFont="1" applyAlignment="1">
      <alignment horizontal="center" wrapText="1"/>
    </xf>
    <xf numFmtId="0" fontId="1" fillId="0" borderId="0" xfId="0" applyFont="1" applyAlignment="1">
      <alignment horizontal="center"/>
    </xf>
    <xf numFmtId="0" fontId="9" fillId="0" borderId="0" xfId="0" applyFont="1" applyAlignment="1">
      <alignment horizontal="center" wrapText="1"/>
    </xf>
    <xf numFmtId="0" fontId="15" fillId="0" borderId="59"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8" xfId="0" applyFont="1" applyBorder="1" applyAlignment="1">
      <alignment horizontal="center" vertical="center" wrapText="1"/>
    </xf>
    <xf numFmtId="0" fontId="13" fillId="0" borderId="0" xfId="0" applyFont="1" applyBorder="1" applyAlignment="1">
      <alignment horizontal="center"/>
    </xf>
    <xf numFmtId="0" fontId="15" fillId="0" borderId="35"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2" xfId="0" applyFont="1" applyBorder="1" applyAlignment="1">
      <alignment horizontal="center" vertical="center"/>
    </xf>
    <xf numFmtId="0" fontId="15" fillId="0" borderId="68" xfId="0" applyFont="1" applyBorder="1" applyAlignment="1">
      <alignment horizontal="center" vertical="center" wrapText="1"/>
    </xf>
    <xf numFmtId="0" fontId="15" fillId="0" borderId="75" xfId="0" applyFont="1" applyBorder="1" applyAlignment="1">
      <alignment horizontal="left" indent="2"/>
    </xf>
    <xf numFmtId="0" fontId="15" fillId="0" borderId="34" xfId="0" applyFont="1" applyBorder="1" applyAlignment="1">
      <alignment horizontal="left" indent="2"/>
    </xf>
    <xf numFmtId="0" fontId="15" fillId="0" borderId="79" xfId="0" applyFont="1" applyBorder="1" applyAlignment="1">
      <alignment horizontal="center" vertical="center"/>
    </xf>
    <xf numFmtId="0" fontId="15" fillId="0" borderId="40" xfId="0" applyFont="1" applyBorder="1" applyAlignment="1">
      <alignment horizontal="center" vertical="center"/>
    </xf>
    <xf numFmtId="0" fontId="15" fillId="0" borderId="27" xfId="0" applyFont="1" applyBorder="1" applyAlignment="1">
      <alignment horizontal="center" vertical="center"/>
    </xf>
    <xf numFmtId="0" fontId="15" fillId="0" borderId="73" xfId="0" applyFont="1" applyBorder="1" applyAlignment="1">
      <alignment horizontal="center" vertical="center"/>
    </xf>
    <xf numFmtId="0" fontId="15" fillId="0" borderId="80" xfId="0" applyFont="1" applyBorder="1" applyAlignment="1">
      <alignment horizontal="center" vertical="center"/>
    </xf>
    <xf numFmtId="0" fontId="15" fillId="0" borderId="28" xfId="0" applyFont="1" applyBorder="1" applyAlignment="1">
      <alignment horizontal="center" vertical="center"/>
    </xf>
    <xf numFmtId="0" fontId="15" fillId="0" borderId="9" xfId="0" applyFont="1" applyBorder="1" applyAlignment="1">
      <alignment horizontal="center"/>
    </xf>
    <xf numFmtId="0" fontId="15" fillId="0" borderId="68" xfId="0" applyFont="1" applyBorder="1" applyAlignment="1">
      <alignment horizontal="center"/>
    </xf>
    <xf numFmtId="0" fontId="15" fillId="0" borderId="61" xfId="0" applyFont="1" applyBorder="1" applyAlignment="1">
      <alignment horizontal="center"/>
    </xf>
    <xf numFmtId="0" fontId="15" fillId="0" borderId="81" xfId="0" applyFont="1" applyBorder="1" applyAlignment="1">
      <alignment horizontal="left" indent="2"/>
    </xf>
    <xf numFmtId="0" fontId="15" fillId="0" borderId="82" xfId="0" applyFont="1" applyBorder="1" applyAlignment="1">
      <alignment horizontal="left" indent="2"/>
    </xf>
    <xf numFmtId="0" fontId="15" fillId="0" borderId="86" xfId="0" applyFont="1" applyBorder="1" applyAlignment="1">
      <alignment horizontal="left" indent="2"/>
    </xf>
    <xf numFmtId="0" fontId="15" fillId="0" borderId="87" xfId="0" applyFont="1" applyBorder="1" applyAlignment="1">
      <alignment horizontal="left" indent="2"/>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view="pageBreakPreview" zoomScale="90" zoomScaleNormal="100" zoomScaleSheetLayoutView="90" workbookViewId="0">
      <selection activeCell="A40" sqref="A40"/>
    </sheetView>
  </sheetViews>
  <sheetFormatPr defaultRowHeight="14.25" x14ac:dyDescent="0.2"/>
  <cols>
    <col min="1" max="1" width="113.5703125" style="1" customWidth="1"/>
    <col min="2" max="3" width="14.5703125" style="2" customWidth="1"/>
    <col min="4" max="4" width="14.5703125" style="3" customWidth="1"/>
    <col min="5" max="5" width="11.5703125" style="7" bestFit="1" customWidth="1"/>
    <col min="6" max="16384" width="9.140625" style="1"/>
  </cols>
  <sheetData>
    <row r="1" spans="1:5" ht="18" x14ac:dyDescent="0.25">
      <c r="A1" s="304" t="s">
        <v>0</v>
      </c>
      <c r="B1" s="304"/>
      <c r="C1" s="304"/>
      <c r="D1" s="304"/>
      <c r="E1" s="7" t="s">
        <v>18</v>
      </c>
    </row>
    <row r="2" spans="1:5" ht="15" x14ac:dyDescent="0.2">
      <c r="A2" s="305" t="s">
        <v>156</v>
      </c>
      <c r="B2" s="305"/>
      <c r="C2" s="305"/>
      <c r="D2" s="305"/>
      <c r="E2" s="7" t="s">
        <v>18</v>
      </c>
    </row>
    <row r="3" spans="1:5" x14ac:dyDescent="0.2">
      <c r="A3" s="306" t="s">
        <v>1</v>
      </c>
      <c r="B3" s="306"/>
      <c r="C3" s="306"/>
      <c r="D3" s="306"/>
      <c r="E3" s="7" t="s">
        <v>18</v>
      </c>
    </row>
    <row r="4" spans="1:5" x14ac:dyDescent="0.2">
      <c r="A4" s="307" t="s">
        <v>2</v>
      </c>
      <c r="B4" s="307"/>
      <c r="C4" s="307"/>
      <c r="D4" s="307"/>
      <c r="E4" s="7" t="s">
        <v>18</v>
      </c>
    </row>
    <row r="5" spans="1:5" ht="15" thickBot="1" x14ac:dyDescent="0.25">
      <c r="E5" s="7" t="s">
        <v>18</v>
      </c>
    </row>
    <row r="6" spans="1:5" ht="15" x14ac:dyDescent="0.25">
      <c r="B6" s="301" t="s">
        <v>163</v>
      </c>
      <c r="C6" s="302"/>
      <c r="D6" s="303"/>
      <c r="E6" s="7" t="s">
        <v>18</v>
      </c>
    </row>
    <row r="7" spans="1:5" ht="15.75" thickBot="1" x14ac:dyDescent="0.25">
      <c r="B7" s="4" t="s">
        <v>3</v>
      </c>
      <c r="C7" s="5" t="s">
        <v>127</v>
      </c>
      <c r="D7" s="6" t="s">
        <v>4</v>
      </c>
      <c r="E7" s="7" t="s">
        <v>18</v>
      </c>
    </row>
    <row r="8" spans="1:5" ht="17.25" x14ac:dyDescent="0.25">
      <c r="A8" s="87" t="s">
        <v>176</v>
      </c>
      <c r="B8" s="88">
        <v>1420</v>
      </c>
      <c r="C8" s="89">
        <v>1326</v>
      </c>
      <c r="D8" s="160">
        <v>283103</v>
      </c>
      <c r="E8" s="7" t="s">
        <v>18</v>
      </c>
    </row>
    <row r="9" spans="1:5" ht="15" x14ac:dyDescent="0.25">
      <c r="A9" s="68"/>
      <c r="B9" s="100"/>
      <c r="C9" s="99"/>
      <c r="D9" s="101"/>
      <c r="E9" s="7" t="s">
        <v>18</v>
      </c>
    </row>
    <row r="10" spans="1:5" ht="15" x14ac:dyDescent="0.25">
      <c r="A10" s="68" t="s">
        <v>6</v>
      </c>
      <c r="B10" s="100"/>
      <c r="C10" s="99"/>
      <c r="D10" s="101"/>
      <c r="E10" s="7" t="s">
        <v>18</v>
      </c>
    </row>
    <row r="11" spans="1:5" ht="15" thickBot="1" x14ac:dyDescent="0.25">
      <c r="A11" s="159" t="s">
        <v>150</v>
      </c>
      <c r="B11" s="271"/>
      <c r="C11" s="272"/>
      <c r="D11" s="273">
        <v>1733</v>
      </c>
      <c r="E11" s="7" t="s">
        <v>18</v>
      </c>
    </row>
    <row r="12" spans="1:5" ht="15" x14ac:dyDescent="0.25">
      <c r="A12" s="161" t="s">
        <v>178</v>
      </c>
      <c r="B12" s="168">
        <v>1420</v>
      </c>
      <c r="C12" s="270">
        <v>1233</v>
      </c>
      <c r="D12" s="101">
        <f>D8+D11</f>
        <v>284836</v>
      </c>
      <c r="E12" s="7" t="s">
        <v>18</v>
      </c>
    </row>
    <row r="13" spans="1:5" ht="15" x14ac:dyDescent="0.25">
      <c r="A13" s="72"/>
      <c r="B13" s="100"/>
      <c r="C13" s="99"/>
      <c r="D13" s="101"/>
      <c r="E13" s="7" t="s">
        <v>18</v>
      </c>
    </row>
    <row r="14" spans="1:5" ht="15" x14ac:dyDescent="0.25">
      <c r="A14" s="74" t="s">
        <v>7</v>
      </c>
      <c r="B14" s="69"/>
      <c r="C14" s="70"/>
      <c r="D14" s="73"/>
      <c r="E14" s="7" t="s">
        <v>18</v>
      </c>
    </row>
    <row r="15" spans="1:5" x14ac:dyDescent="0.2">
      <c r="A15" s="137" t="s">
        <v>151</v>
      </c>
      <c r="B15" s="75">
        <v>0</v>
      </c>
      <c r="C15" s="76">
        <v>0</v>
      </c>
      <c r="D15" s="71">
        <v>-1733</v>
      </c>
      <c r="E15" s="7" t="s">
        <v>18</v>
      </c>
    </row>
    <row r="16" spans="1:5" x14ac:dyDescent="0.2">
      <c r="A16" s="137"/>
      <c r="B16" s="75"/>
      <c r="C16" s="76"/>
      <c r="D16" s="71"/>
      <c r="E16" s="7" t="s">
        <v>18</v>
      </c>
    </row>
    <row r="17" spans="1:5" ht="15" x14ac:dyDescent="0.25">
      <c r="A17" s="74" t="s">
        <v>123</v>
      </c>
      <c r="B17" s="69"/>
      <c r="C17" s="70"/>
      <c r="D17" s="73"/>
      <c r="E17" s="7" t="s">
        <v>18</v>
      </c>
    </row>
    <row r="18" spans="1:5" ht="15" x14ac:dyDescent="0.25">
      <c r="A18" s="77" t="s">
        <v>8</v>
      </c>
      <c r="B18" s="69"/>
      <c r="C18" s="70"/>
      <c r="D18" s="73"/>
      <c r="E18" s="7" t="s">
        <v>18</v>
      </c>
    </row>
    <row r="19" spans="1:5" x14ac:dyDescent="0.2">
      <c r="A19" s="140" t="s">
        <v>158</v>
      </c>
      <c r="B19" s="75">
        <v>0</v>
      </c>
      <c r="C19" s="76">
        <v>0</v>
      </c>
      <c r="D19" s="71">
        <v>1728</v>
      </c>
      <c r="E19" s="7" t="s">
        <v>18</v>
      </c>
    </row>
    <row r="20" spans="1:5" x14ac:dyDescent="0.2">
      <c r="A20" s="140" t="s">
        <v>157</v>
      </c>
      <c r="B20" s="75">
        <v>0</v>
      </c>
      <c r="C20" s="76">
        <v>0</v>
      </c>
      <c r="D20" s="71">
        <v>-35</v>
      </c>
      <c r="E20" s="7" t="s">
        <v>18</v>
      </c>
    </row>
    <row r="21" spans="1:5" x14ac:dyDescent="0.2">
      <c r="A21" s="169" t="s">
        <v>164</v>
      </c>
      <c r="B21" s="170">
        <v>0</v>
      </c>
      <c r="C21" s="102">
        <v>0</v>
      </c>
      <c r="D21" s="171">
        <v>-343</v>
      </c>
      <c r="E21" s="7" t="s">
        <v>18</v>
      </c>
    </row>
    <row r="22" spans="1:5" x14ac:dyDescent="0.2">
      <c r="A22" s="140" t="s">
        <v>44</v>
      </c>
      <c r="B22" s="83">
        <f>SUM(B19:B21)</f>
        <v>0</v>
      </c>
      <c r="C22" s="172">
        <f>SUM(C19:C21)</f>
        <v>0</v>
      </c>
      <c r="D22" s="76">
        <f>SUM(D19:D21)</f>
        <v>1350</v>
      </c>
      <c r="E22" s="7" t="s">
        <v>18</v>
      </c>
    </row>
    <row r="23" spans="1:5" x14ac:dyDescent="0.2">
      <c r="A23" s="140"/>
      <c r="B23" s="141"/>
      <c r="C23" s="142"/>
      <c r="D23" s="143"/>
    </row>
    <row r="24" spans="1:5" x14ac:dyDescent="0.2">
      <c r="A24" s="77" t="s">
        <v>9</v>
      </c>
      <c r="B24" s="75">
        <v>0</v>
      </c>
      <c r="C24" s="76">
        <v>0</v>
      </c>
      <c r="D24" s="71">
        <v>2818</v>
      </c>
      <c r="E24" s="7" t="s">
        <v>18</v>
      </c>
    </row>
    <row r="25" spans="1:5" x14ac:dyDescent="0.2">
      <c r="A25" s="77" t="s">
        <v>10</v>
      </c>
      <c r="B25" s="75">
        <v>0</v>
      </c>
      <c r="C25" s="76">
        <v>0</v>
      </c>
      <c r="D25" s="71">
        <v>1370</v>
      </c>
      <c r="E25" s="7" t="s">
        <v>18</v>
      </c>
    </row>
    <row r="26" spans="1:5" x14ac:dyDescent="0.2">
      <c r="A26" s="77" t="s">
        <v>11</v>
      </c>
      <c r="B26" s="75">
        <v>0</v>
      </c>
      <c r="C26" s="76">
        <v>0</v>
      </c>
      <c r="D26" s="71">
        <v>86</v>
      </c>
      <c r="E26" s="7" t="s">
        <v>18</v>
      </c>
    </row>
    <row r="27" spans="1:5" x14ac:dyDescent="0.2">
      <c r="A27" s="77" t="s">
        <v>12</v>
      </c>
      <c r="B27" s="75">
        <v>0</v>
      </c>
      <c r="C27" s="76">
        <v>0</v>
      </c>
      <c r="D27" s="71">
        <v>-14</v>
      </c>
      <c r="E27" s="7" t="s">
        <v>18</v>
      </c>
    </row>
    <row r="28" spans="1:5" ht="15" x14ac:dyDescent="0.25">
      <c r="A28" s="78" t="s">
        <v>124</v>
      </c>
      <c r="B28" s="69">
        <f>SUM(B22:B27)</f>
        <v>0</v>
      </c>
      <c r="C28" s="70">
        <f>SUM(C22:C27)</f>
        <v>0</v>
      </c>
      <c r="D28" s="73">
        <f>SUM(D22:D27)</f>
        <v>5610</v>
      </c>
      <c r="E28" s="7" t="s">
        <v>18</v>
      </c>
    </row>
    <row r="29" spans="1:5" ht="15.75" thickBot="1" x14ac:dyDescent="0.3">
      <c r="A29" s="72" t="s">
        <v>125</v>
      </c>
      <c r="B29" s="274">
        <f>B15+B28</f>
        <v>0</v>
      </c>
      <c r="C29" s="131">
        <f>C15+C28</f>
        <v>0</v>
      </c>
      <c r="D29" s="132">
        <f>D15+D28</f>
        <v>3877</v>
      </c>
      <c r="E29" s="7" t="s">
        <v>18</v>
      </c>
    </row>
    <row r="30" spans="1:5" ht="15" x14ac:dyDescent="0.25">
      <c r="A30" s="79" t="s">
        <v>13</v>
      </c>
      <c r="B30" s="168">
        <f>B12+B29</f>
        <v>1420</v>
      </c>
      <c r="C30" s="270">
        <f>C12+C29</f>
        <v>1233</v>
      </c>
      <c r="D30" s="101">
        <f>D12+D29</f>
        <v>288713</v>
      </c>
      <c r="E30" s="7" t="s">
        <v>18</v>
      </c>
    </row>
    <row r="31" spans="1:5" ht="15" x14ac:dyDescent="0.25">
      <c r="A31" s="79"/>
      <c r="B31" s="100"/>
      <c r="C31" s="166"/>
      <c r="D31" s="167"/>
    </row>
    <row r="32" spans="1:5" ht="15" x14ac:dyDescent="0.25">
      <c r="A32" s="79" t="s">
        <v>14</v>
      </c>
      <c r="B32" s="100"/>
      <c r="C32" s="99"/>
      <c r="D32" s="101"/>
      <c r="E32" s="7" t="s">
        <v>18</v>
      </c>
    </row>
    <row r="33" spans="1:5" ht="15" x14ac:dyDescent="0.25">
      <c r="A33" s="144" t="s">
        <v>159</v>
      </c>
      <c r="B33" s="80"/>
      <c r="C33" s="70"/>
      <c r="D33" s="81"/>
      <c r="E33" s="7" t="s">
        <v>18</v>
      </c>
    </row>
    <row r="34" spans="1:5" x14ac:dyDescent="0.2">
      <c r="A34" s="145" t="s">
        <v>160</v>
      </c>
      <c r="B34" s="83">
        <v>51</v>
      </c>
      <c r="C34" s="76">
        <v>26</v>
      </c>
      <c r="D34" s="84">
        <v>7000</v>
      </c>
      <c r="E34" s="7" t="s">
        <v>18</v>
      </c>
    </row>
    <row r="35" spans="1:5" x14ac:dyDescent="0.2">
      <c r="A35" s="145" t="s">
        <v>161</v>
      </c>
      <c r="B35" s="103">
        <v>0</v>
      </c>
      <c r="C35" s="102">
        <v>0</v>
      </c>
      <c r="D35" s="104">
        <v>1600</v>
      </c>
      <c r="E35" s="7" t="s">
        <v>18</v>
      </c>
    </row>
    <row r="36" spans="1:5" x14ac:dyDescent="0.2">
      <c r="A36" s="82" t="s">
        <v>15</v>
      </c>
      <c r="B36" s="83">
        <f>SUM(B34:B35)</f>
        <v>51</v>
      </c>
      <c r="C36" s="76">
        <f>SUM(C34:C35)</f>
        <v>26</v>
      </c>
      <c r="D36" s="84">
        <f>SUM(D34:D35)</f>
        <v>8600</v>
      </c>
      <c r="E36" s="7" t="s">
        <v>18</v>
      </c>
    </row>
    <row r="37" spans="1:5" ht="15" thickBot="1" x14ac:dyDescent="0.25">
      <c r="A37" s="82"/>
      <c r="B37" s="267"/>
      <c r="C37" s="268"/>
      <c r="D37" s="269"/>
    </row>
    <row r="38" spans="1:5" ht="15" x14ac:dyDescent="0.25">
      <c r="A38" s="85" t="s">
        <v>17</v>
      </c>
      <c r="B38" s="100">
        <f>B30+B36</f>
        <v>1471</v>
      </c>
      <c r="C38" s="99">
        <f>C30+C36</f>
        <v>1259</v>
      </c>
      <c r="D38" s="167">
        <f>D30+D36</f>
        <v>297313</v>
      </c>
      <c r="E38" s="7" t="s">
        <v>18</v>
      </c>
    </row>
    <row r="39" spans="1:5" ht="15" thickBot="1" x14ac:dyDescent="0.25">
      <c r="A39" s="275" t="s">
        <v>246</v>
      </c>
      <c r="B39" s="86">
        <f>B38-B8</f>
        <v>51</v>
      </c>
      <c r="C39" s="165">
        <f>C38-C8</f>
        <v>-67</v>
      </c>
      <c r="D39" s="266">
        <f>D38-D8</f>
        <v>14210</v>
      </c>
      <c r="E39" s="7" t="s">
        <v>18</v>
      </c>
    </row>
    <row r="40" spans="1:5" x14ac:dyDescent="0.2">
      <c r="A40" s="7"/>
      <c r="E40" s="7" t="s">
        <v>18</v>
      </c>
    </row>
    <row r="41" spans="1:5" ht="23.25" x14ac:dyDescent="0.2">
      <c r="A41" s="300" t="s">
        <v>177</v>
      </c>
      <c r="B41" s="300"/>
      <c r="C41" s="300"/>
      <c r="D41" s="300"/>
      <c r="E41" s="7" t="s">
        <v>18</v>
      </c>
    </row>
    <row r="42" spans="1:5" x14ac:dyDescent="0.2">
      <c r="E42" s="7" t="s">
        <v>19</v>
      </c>
    </row>
  </sheetData>
  <mergeCells count="6">
    <mergeCell ref="A41:D41"/>
    <mergeCell ref="B6:D6"/>
    <mergeCell ref="A1:D1"/>
    <mergeCell ref="A2:D2"/>
    <mergeCell ref="A3:D3"/>
    <mergeCell ref="A4:D4"/>
  </mergeCells>
  <printOptions horizontalCentered="1"/>
  <pageMargins left="0.7" right="0.7" top="0.63" bottom="0.63" header="0.3" footer="0.3"/>
  <pageSetup scale="69" orientation="landscape" r:id="rId1"/>
  <headerFooter>
    <oddHeader>&amp;L&amp;"Arial,Bold"&amp;12B. Summary of Requirements</oddHeader>
    <oddFooter>&amp;C&amp;"Arial,Regular"Exhibit B - Summary of Requirements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80" zoomScaleNormal="100" zoomScaleSheetLayoutView="80" workbookViewId="0">
      <selection activeCell="D21" sqref="D21"/>
    </sheetView>
  </sheetViews>
  <sheetFormatPr defaultRowHeight="14.25" x14ac:dyDescent="0.2"/>
  <cols>
    <col min="1" max="1" width="63.5703125" style="12" customWidth="1"/>
    <col min="2" max="2" width="14.5703125" style="12" customWidth="1"/>
    <col min="3" max="3" width="18.42578125" style="12" customWidth="1"/>
    <col min="4" max="4" width="15.7109375" style="12" customWidth="1"/>
    <col min="5" max="5" width="18" style="12" customWidth="1"/>
    <col min="6" max="6" width="15.5703125" style="12" customWidth="1"/>
    <col min="7" max="7" width="16.42578125" style="12" customWidth="1"/>
    <col min="8" max="8" width="14" style="7" bestFit="1" customWidth="1"/>
    <col min="9" max="9" width="4.5703125" style="12" customWidth="1"/>
    <col min="10" max="11" width="8.28515625" style="12" customWidth="1"/>
    <col min="12" max="12" width="12.7109375" style="12" customWidth="1"/>
    <col min="13" max="14" width="8.28515625" style="12" customWidth="1"/>
    <col min="15" max="15" width="12.7109375" style="12" customWidth="1"/>
    <col min="16" max="16384" width="9.140625" style="12"/>
  </cols>
  <sheetData>
    <row r="1" spans="1:15" ht="18" x14ac:dyDescent="0.25">
      <c r="A1" s="363" t="s">
        <v>96</v>
      </c>
      <c r="B1" s="363"/>
      <c r="C1" s="363"/>
      <c r="D1" s="363"/>
      <c r="E1" s="363"/>
      <c r="F1" s="363"/>
      <c r="G1" s="363"/>
      <c r="H1" s="49" t="s">
        <v>18</v>
      </c>
      <c r="I1" s="9"/>
      <c r="J1" s="9"/>
      <c r="K1" s="9"/>
      <c r="L1" s="9"/>
      <c r="M1" s="9"/>
      <c r="N1" s="9"/>
      <c r="O1" s="9"/>
    </row>
    <row r="2" spans="1:15" ht="15" x14ac:dyDescent="0.2">
      <c r="A2" s="305" t="s">
        <v>156</v>
      </c>
      <c r="B2" s="305"/>
      <c r="C2" s="305"/>
      <c r="D2" s="305"/>
      <c r="E2" s="305"/>
      <c r="F2" s="305"/>
      <c r="G2" s="305"/>
      <c r="H2" s="49" t="s">
        <v>18</v>
      </c>
      <c r="I2" s="10"/>
      <c r="J2" s="10"/>
      <c r="K2" s="10"/>
      <c r="L2" s="10"/>
      <c r="M2" s="10"/>
      <c r="N2" s="10"/>
      <c r="O2" s="10"/>
    </row>
    <row r="3" spans="1:15" x14ac:dyDescent="0.2">
      <c r="A3" s="318" t="s">
        <v>1</v>
      </c>
      <c r="B3" s="318"/>
      <c r="C3" s="318"/>
      <c r="D3" s="318"/>
      <c r="E3" s="318"/>
      <c r="F3" s="318"/>
      <c r="G3" s="318"/>
      <c r="H3" s="49" t="s">
        <v>18</v>
      </c>
      <c r="I3" s="13"/>
      <c r="J3" s="13"/>
      <c r="K3" s="13"/>
      <c r="L3" s="13"/>
      <c r="M3" s="13"/>
      <c r="N3" s="13"/>
      <c r="O3" s="13"/>
    </row>
    <row r="4" spans="1:15" x14ac:dyDescent="0.2">
      <c r="A4" s="307" t="s">
        <v>2</v>
      </c>
      <c r="B4" s="307"/>
      <c r="C4" s="307"/>
      <c r="D4" s="307"/>
      <c r="E4" s="307"/>
      <c r="F4" s="307"/>
      <c r="G4" s="307"/>
      <c r="H4" s="49" t="s">
        <v>18</v>
      </c>
      <c r="I4" s="11"/>
      <c r="J4" s="11"/>
      <c r="K4" s="11"/>
      <c r="L4" s="11"/>
      <c r="M4" s="11"/>
      <c r="N4" s="11"/>
      <c r="O4" s="11"/>
    </row>
    <row r="5" spans="1:15" x14ac:dyDescent="0.2">
      <c r="A5" s="307"/>
      <c r="B5" s="307"/>
      <c r="C5" s="307"/>
      <c r="D5" s="307"/>
      <c r="E5" s="307"/>
      <c r="F5" s="307"/>
      <c r="G5" s="307"/>
      <c r="H5" s="49" t="s">
        <v>18</v>
      </c>
      <c r="I5" s="11"/>
      <c r="J5" s="11"/>
      <c r="K5" s="11"/>
      <c r="L5" s="11"/>
      <c r="M5" s="11"/>
      <c r="N5" s="11"/>
      <c r="O5" s="11"/>
    </row>
    <row r="6" spans="1:15" s="23" customFormat="1" ht="15" customHeight="1" x14ac:dyDescent="0.2">
      <c r="A6" s="366" t="s">
        <v>97</v>
      </c>
      <c r="B6" s="364" t="s">
        <v>162</v>
      </c>
      <c r="C6" s="369"/>
      <c r="D6" s="369"/>
      <c r="E6" s="369"/>
      <c r="F6" s="369"/>
      <c r="G6" s="365"/>
      <c r="H6" s="49" t="s">
        <v>18</v>
      </c>
    </row>
    <row r="7" spans="1:15" s="23" customFormat="1" ht="15" customHeight="1" x14ac:dyDescent="0.2">
      <c r="A7" s="367"/>
      <c r="B7" s="364" t="s">
        <v>160</v>
      </c>
      <c r="C7" s="365"/>
      <c r="D7" s="364" t="s">
        <v>161</v>
      </c>
      <c r="E7" s="365"/>
      <c r="F7" s="364" t="s">
        <v>16</v>
      </c>
      <c r="G7" s="365"/>
      <c r="H7" s="49" t="s">
        <v>18</v>
      </c>
    </row>
    <row r="8" spans="1:15" s="23" customFormat="1" x14ac:dyDescent="0.2">
      <c r="A8" s="368"/>
      <c r="B8" s="21" t="s">
        <v>3</v>
      </c>
      <c r="C8" s="21" t="s">
        <v>4</v>
      </c>
      <c r="D8" s="21" t="s">
        <v>3</v>
      </c>
      <c r="E8" s="21" t="s">
        <v>4</v>
      </c>
      <c r="F8" s="21" t="s">
        <v>3</v>
      </c>
      <c r="G8" s="21" t="s">
        <v>4</v>
      </c>
      <c r="H8" s="49" t="s">
        <v>18</v>
      </c>
    </row>
    <row r="9" spans="1:15" s="23" customFormat="1" x14ac:dyDescent="0.2">
      <c r="A9" s="64" t="s">
        <v>99</v>
      </c>
      <c r="B9" s="125">
        <v>32</v>
      </c>
      <c r="C9" s="177">
        <v>3923</v>
      </c>
      <c r="D9" s="125">
        <v>0</v>
      </c>
      <c r="E9" s="177">
        <v>106</v>
      </c>
      <c r="F9" s="125">
        <f>+B9+D9</f>
        <v>32</v>
      </c>
      <c r="G9" s="177">
        <f>+C9+E9</f>
        <v>4029</v>
      </c>
      <c r="H9" s="49" t="s">
        <v>18</v>
      </c>
    </row>
    <row r="10" spans="1:15" s="23" customFormat="1" x14ac:dyDescent="0.2">
      <c r="A10" s="64" t="s">
        <v>101</v>
      </c>
      <c r="B10" s="125">
        <v>11</v>
      </c>
      <c r="C10" s="125">
        <v>847</v>
      </c>
      <c r="D10" s="125">
        <v>0</v>
      </c>
      <c r="E10" s="125">
        <v>0</v>
      </c>
      <c r="F10" s="125">
        <f t="shared" ref="F10:F12" si="0">+B10+D10</f>
        <v>11</v>
      </c>
      <c r="G10" s="125">
        <f t="shared" ref="G10:G27" si="1">+C10+E10</f>
        <v>847</v>
      </c>
      <c r="H10" s="49" t="s">
        <v>18</v>
      </c>
    </row>
    <row r="11" spans="1:15" s="23" customFormat="1" x14ac:dyDescent="0.2">
      <c r="A11" s="64" t="s">
        <v>106</v>
      </c>
      <c r="B11" s="125">
        <v>7</v>
      </c>
      <c r="C11" s="125">
        <v>314</v>
      </c>
      <c r="D11" s="125">
        <v>0</v>
      </c>
      <c r="E11" s="125">
        <v>614</v>
      </c>
      <c r="F11" s="125">
        <f t="shared" si="0"/>
        <v>7</v>
      </c>
      <c r="G11" s="125">
        <f t="shared" si="1"/>
        <v>928</v>
      </c>
      <c r="H11" s="49" t="s">
        <v>18</v>
      </c>
    </row>
    <row r="12" spans="1:15" s="23" customFormat="1" x14ac:dyDescent="0.2">
      <c r="A12" s="65" t="s">
        <v>108</v>
      </c>
      <c r="B12" s="122">
        <v>1</v>
      </c>
      <c r="C12" s="122">
        <v>35</v>
      </c>
      <c r="D12" s="122">
        <v>0</v>
      </c>
      <c r="E12" s="122">
        <v>68</v>
      </c>
      <c r="F12" s="125">
        <f t="shared" si="0"/>
        <v>1</v>
      </c>
      <c r="G12" s="125">
        <f t="shared" si="1"/>
        <v>103</v>
      </c>
      <c r="H12" s="49" t="s">
        <v>18</v>
      </c>
    </row>
    <row r="13" spans="1:15" s="23" customFormat="1" x14ac:dyDescent="0.2">
      <c r="A13" s="63" t="s">
        <v>109</v>
      </c>
      <c r="B13" s="121">
        <f t="shared" ref="B13:G13" si="2">SUM(B9:B12)</f>
        <v>51</v>
      </c>
      <c r="C13" s="121">
        <f t="shared" si="2"/>
        <v>5119</v>
      </c>
      <c r="D13" s="121">
        <f t="shared" si="2"/>
        <v>0</v>
      </c>
      <c r="E13" s="121">
        <f t="shared" si="2"/>
        <v>788</v>
      </c>
      <c r="F13" s="121">
        <f t="shared" si="2"/>
        <v>51</v>
      </c>
      <c r="G13" s="121">
        <f t="shared" si="2"/>
        <v>5907</v>
      </c>
      <c r="H13" s="49" t="s">
        <v>18</v>
      </c>
    </row>
    <row r="14" spans="1:15" s="23" customFormat="1" x14ac:dyDescent="0.2">
      <c r="A14" s="66" t="s">
        <v>110</v>
      </c>
      <c r="B14" s="125">
        <f>-B13*0.5</f>
        <v>-25.5</v>
      </c>
      <c r="C14" s="125">
        <v>-2559</v>
      </c>
      <c r="D14" s="125">
        <f t="shared" ref="D14:F14" si="3">-D13*0.5</f>
        <v>0</v>
      </c>
      <c r="E14" s="125">
        <v>0</v>
      </c>
      <c r="F14" s="125">
        <f t="shared" si="3"/>
        <v>-25.5</v>
      </c>
      <c r="G14" s="125">
        <f t="shared" si="1"/>
        <v>-2559</v>
      </c>
      <c r="H14" s="49" t="s">
        <v>18</v>
      </c>
    </row>
    <row r="15" spans="1:15" s="23" customFormat="1" x14ac:dyDescent="0.2">
      <c r="A15" s="64" t="s">
        <v>143</v>
      </c>
      <c r="B15" s="125"/>
      <c r="C15" s="125">
        <v>4</v>
      </c>
      <c r="D15" s="125"/>
      <c r="E15" s="125">
        <v>8</v>
      </c>
      <c r="F15" s="125"/>
      <c r="G15" s="125">
        <f t="shared" si="1"/>
        <v>12</v>
      </c>
      <c r="H15" s="49" t="s">
        <v>18</v>
      </c>
    </row>
    <row r="16" spans="1:15" x14ac:dyDescent="0.2">
      <c r="A16" s="65" t="s">
        <v>111</v>
      </c>
      <c r="B16" s="122">
        <f>SUM(B13:B15)</f>
        <v>25.5</v>
      </c>
      <c r="C16" s="122">
        <f t="shared" ref="C16:G16" si="4">SUM(C13:C15)</f>
        <v>2564</v>
      </c>
      <c r="D16" s="122">
        <f t="shared" si="4"/>
        <v>0</v>
      </c>
      <c r="E16" s="122">
        <f t="shared" si="4"/>
        <v>796</v>
      </c>
      <c r="F16" s="122">
        <f t="shared" si="4"/>
        <v>25.5</v>
      </c>
      <c r="G16" s="122">
        <f t="shared" si="4"/>
        <v>3360</v>
      </c>
      <c r="H16" s="49" t="s">
        <v>18</v>
      </c>
    </row>
    <row r="17" spans="1:8" x14ac:dyDescent="0.2">
      <c r="A17" s="155" t="s">
        <v>173</v>
      </c>
      <c r="B17" s="125"/>
      <c r="C17" s="125">
        <v>691</v>
      </c>
      <c r="D17" s="125"/>
      <c r="E17" s="125">
        <v>238</v>
      </c>
      <c r="F17" s="125"/>
      <c r="G17" s="125">
        <f t="shared" si="1"/>
        <v>929</v>
      </c>
      <c r="H17" s="49" t="s">
        <v>18</v>
      </c>
    </row>
    <row r="18" spans="1:8" x14ac:dyDescent="0.2">
      <c r="A18" s="64" t="s">
        <v>76</v>
      </c>
      <c r="B18" s="125"/>
      <c r="C18" s="125">
        <v>100</v>
      </c>
      <c r="D18" s="125"/>
      <c r="E18" s="125">
        <v>10</v>
      </c>
      <c r="F18" s="125"/>
      <c r="G18" s="125">
        <f t="shared" si="1"/>
        <v>110</v>
      </c>
      <c r="H18" s="49" t="s">
        <v>18</v>
      </c>
    </row>
    <row r="19" spans="1:8" x14ac:dyDescent="0.2">
      <c r="A19" s="97" t="s">
        <v>144</v>
      </c>
      <c r="B19" s="125"/>
      <c r="C19" s="125">
        <v>21</v>
      </c>
      <c r="D19" s="125"/>
      <c r="E19" s="125">
        <v>13</v>
      </c>
      <c r="F19" s="125"/>
      <c r="G19" s="125">
        <f t="shared" si="1"/>
        <v>34</v>
      </c>
      <c r="H19" s="49" t="s">
        <v>18</v>
      </c>
    </row>
    <row r="20" spans="1:8" x14ac:dyDescent="0.2">
      <c r="A20" s="64" t="s">
        <v>79</v>
      </c>
      <c r="B20" s="125"/>
      <c r="C20" s="125">
        <v>68</v>
      </c>
      <c r="D20" s="125"/>
      <c r="E20" s="125">
        <v>63</v>
      </c>
      <c r="F20" s="125"/>
      <c r="G20" s="125">
        <f t="shared" si="1"/>
        <v>131</v>
      </c>
      <c r="H20" s="49" t="s">
        <v>18</v>
      </c>
    </row>
    <row r="21" spans="1:8" x14ac:dyDescent="0.2">
      <c r="A21" s="64" t="s">
        <v>80</v>
      </c>
      <c r="B21" s="125"/>
      <c r="C21" s="125">
        <v>40</v>
      </c>
      <c r="D21" s="125"/>
      <c r="E21" s="125">
        <v>23</v>
      </c>
      <c r="F21" s="125"/>
      <c r="G21" s="125">
        <f t="shared" si="1"/>
        <v>63</v>
      </c>
      <c r="H21" s="49" t="s">
        <v>18</v>
      </c>
    </row>
    <row r="22" spans="1:8" x14ac:dyDescent="0.2">
      <c r="A22" s="64" t="s">
        <v>82</v>
      </c>
      <c r="B22" s="125"/>
      <c r="C22" s="125">
        <v>2261</v>
      </c>
      <c r="D22" s="125"/>
      <c r="E22" s="125">
        <v>51</v>
      </c>
      <c r="F22" s="125"/>
      <c r="G22" s="125">
        <f t="shared" si="1"/>
        <v>2312</v>
      </c>
      <c r="H22" s="49" t="s">
        <v>18</v>
      </c>
    </row>
    <row r="23" spans="1:8" x14ac:dyDescent="0.2">
      <c r="A23" s="64" t="s">
        <v>83</v>
      </c>
      <c r="B23" s="125"/>
      <c r="C23" s="125">
        <v>239</v>
      </c>
      <c r="D23" s="125"/>
      <c r="E23" s="125">
        <v>89</v>
      </c>
      <c r="F23" s="125"/>
      <c r="G23" s="125">
        <f t="shared" si="1"/>
        <v>328</v>
      </c>
      <c r="H23" s="49" t="s">
        <v>18</v>
      </c>
    </row>
    <row r="24" spans="1:8" x14ac:dyDescent="0.2">
      <c r="A24" s="155" t="s">
        <v>45</v>
      </c>
      <c r="B24" s="125"/>
      <c r="C24" s="125">
        <v>2</v>
      </c>
      <c r="D24" s="125"/>
      <c r="E24" s="125">
        <v>1</v>
      </c>
      <c r="F24" s="125"/>
      <c r="G24" s="125">
        <f t="shared" si="1"/>
        <v>3</v>
      </c>
      <c r="H24" s="49" t="s">
        <v>18</v>
      </c>
    </row>
    <row r="25" spans="1:8" x14ac:dyDescent="0.2">
      <c r="A25" s="64" t="s">
        <v>86</v>
      </c>
      <c r="B25" s="125"/>
      <c r="C25" s="125">
        <v>36</v>
      </c>
      <c r="D25" s="125"/>
      <c r="E25" s="125">
        <v>19</v>
      </c>
      <c r="F25" s="125"/>
      <c r="G25" s="125">
        <f t="shared" si="1"/>
        <v>55</v>
      </c>
      <c r="H25" s="49" t="s">
        <v>18</v>
      </c>
    </row>
    <row r="26" spans="1:8" x14ac:dyDescent="0.2">
      <c r="A26" s="155" t="s">
        <v>87</v>
      </c>
      <c r="B26" s="125"/>
      <c r="C26" s="125">
        <v>276</v>
      </c>
      <c r="D26" s="125"/>
      <c r="E26" s="125">
        <v>63</v>
      </c>
      <c r="F26" s="125"/>
      <c r="G26" s="125">
        <f t="shared" si="1"/>
        <v>339</v>
      </c>
      <c r="H26" s="49" t="s">
        <v>18</v>
      </c>
    </row>
    <row r="27" spans="1:8" x14ac:dyDescent="0.2">
      <c r="A27" s="156" t="s">
        <v>88</v>
      </c>
      <c r="B27" s="126"/>
      <c r="C27" s="126">
        <v>702</v>
      </c>
      <c r="D27" s="126"/>
      <c r="E27" s="126">
        <v>234</v>
      </c>
      <c r="F27" s="126"/>
      <c r="G27" s="125">
        <f t="shared" si="1"/>
        <v>936</v>
      </c>
      <c r="H27" s="49" t="s">
        <v>18</v>
      </c>
    </row>
    <row r="28" spans="1:8" ht="15" x14ac:dyDescent="0.25">
      <c r="A28" s="67" t="s">
        <v>142</v>
      </c>
      <c r="B28" s="111">
        <f t="shared" ref="B28:G28" si="5">SUM(B16:B27)</f>
        <v>25.5</v>
      </c>
      <c r="C28" s="111">
        <f t="shared" si="5"/>
        <v>7000</v>
      </c>
      <c r="D28" s="111">
        <f t="shared" si="5"/>
        <v>0</v>
      </c>
      <c r="E28" s="111">
        <f t="shared" si="5"/>
        <v>1600</v>
      </c>
      <c r="F28" s="111">
        <f t="shared" si="5"/>
        <v>25.5</v>
      </c>
      <c r="G28" s="111">
        <f t="shared" si="5"/>
        <v>8600</v>
      </c>
      <c r="H28" s="49" t="s">
        <v>18</v>
      </c>
    </row>
    <row r="29" spans="1:8" x14ac:dyDescent="0.2">
      <c r="H29" s="49" t="s">
        <v>19</v>
      </c>
    </row>
  </sheetData>
  <mergeCells count="10">
    <mergeCell ref="F7:G7"/>
    <mergeCell ref="A6:A8"/>
    <mergeCell ref="B6:G6"/>
    <mergeCell ref="B7:C7"/>
    <mergeCell ref="D7:E7"/>
    <mergeCell ref="A1:G1"/>
    <mergeCell ref="A2:G2"/>
    <mergeCell ref="A3:G3"/>
    <mergeCell ref="A4:G4"/>
    <mergeCell ref="A5:G5"/>
  </mergeCells>
  <printOptions horizontalCentered="1"/>
  <pageMargins left="0.7" right="0.7" top="0.52" bottom="0.39" header="0.3" footer="0.23"/>
  <pageSetup scale="75" fitToHeight="2" orientation="landscape" r:id="rId1"/>
  <headerFooter>
    <oddHeader xml:space="preserve">&amp;L&amp;"Arial,Bold"&amp;12J. Financial Analysis of Program Changes
</oddHeader>
    <oddFooter>&amp;C&amp;"Arial,Regular"Exhibit J - Financial Analysis of Program Changes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80" zoomScaleNormal="100" zoomScaleSheetLayoutView="80" workbookViewId="0">
      <selection activeCell="E25" sqref="E25"/>
    </sheetView>
  </sheetViews>
  <sheetFormatPr defaultRowHeight="14.25" x14ac:dyDescent="0.2"/>
  <cols>
    <col min="1" max="1" width="9.42578125" style="139" customWidth="1"/>
    <col min="2" max="2" width="13.5703125" style="139" customWidth="1"/>
    <col min="3" max="3" width="3.7109375" style="139" customWidth="1"/>
    <col min="4" max="4" width="10.7109375" style="139" bestFit="1" customWidth="1"/>
    <col min="5" max="5" width="8.28515625" style="139" customWidth="1"/>
    <col min="6" max="6" width="12.7109375" style="139" customWidth="1"/>
    <col min="7" max="7" width="8.28515625" style="139" customWidth="1"/>
    <col min="8" max="8" width="12.7109375" style="139" customWidth="1"/>
    <col min="9" max="9" width="8.28515625" style="139" customWidth="1"/>
    <col min="10" max="10" width="12.7109375" style="139" customWidth="1"/>
    <col min="11" max="11" width="8.28515625" style="139" customWidth="1"/>
    <col min="12" max="12" width="12.7109375" style="139" customWidth="1"/>
    <col min="13" max="13" width="14" style="7" bestFit="1" customWidth="1"/>
    <col min="14" max="14" width="4.5703125" style="139" customWidth="1"/>
    <col min="15" max="16" width="8.28515625" style="139" customWidth="1"/>
    <col min="17" max="17" width="12.7109375" style="139" customWidth="1"/>
    <col min="18" max="19" width="8.28515625" style="139" customWidth="1"/>
    <col min="20" max="20" width="12.7109375" style="139" customWidth="1"/>
    <col min="21" max="16384" width="9.140625" style="139"/>
  </cols>
  <sheetData>
    <row r="1" spans="1:20" ht="15" x14ac:dyDescent="0.25">
      <c r="A1" s="310" t="s">
        <v>140</v>
      </c>
      <c r="B1" s="310"/>
      <c r="C1" s="310"/>
      <c r="D1" s="310"/>
      <c r="E1" s="310"/>
      <c r="F1" s="310"/>
      <c r="G1" s="310"/>
      <c r="H1" s="310"/>
      <c r="I1" s="310"/>
      <c r="J1" s="310"/>
      <c r="K1" s="310"/>
      <c r="L1" s="310"/>
      <c r="M1" s="49" t="s">
        <v>18</v>
      </c>
      <c r="N1" s="22"/>
      <c r="O1" s="22"/>
      <c r="P1" s="22"/>
      <c r="Q1" s="22"/>
      <c r="R1" s="22"/>
      <c r="S1" s="22"/>
      <c r="T1" s="22"/>
    </row>
    <row r="2" spans="1:20" x14ac:dyDescent="0.2">
      <c r="A2" s="357" t="s">
        <v>156</v>
      </c>
      <c r="B2" s="357"/>
      <c r="C2" s="357"/>
      <c r="D2" s="357"/>
      <c r="E2" s="357"/>
      <c r="F2" s="357"/>
      <c r="G2" s="357"/>
      <c r="H2" s="357"/>
      <c r="I2" s="357"/>
      <c r="J2" s="357"/>
      <c r="K2" s="357"/>
      <c r="L2" s="357"/>
      <c r="M2" s="49" t="s">
        <v>18</v>
      </c>
      <c r="N2" s="181"/>
      <c r="O2" s="181"/>
      <c r="P2" s="181"/>
      <c r="Q2" s="181"/>
      <c r="R2" s="181"/>
      <c r="S2" s="181"/>
      <c r="T2" s="181"/>
    </row>
    <row r="3" spans="1:20" x14ac:dyDescent="0.2">
      <c r="A3" s="357" t="s">
        <v>1</v>
      </c>
      <c r="B3" s="357"/>
      <c r="C3" s="357"/>
      <c r="D3" s="357"/>
      <c r="E3" s="357"/>
      <c r="F3" s="357"/>
      <c r="G3" s="357"/>
      <c r="H3" s="357"/>
      <c r="I3" s="357"/>
      <c r="J3" s="357"/>
      <c r="K3" s="357"/>
      <c r="L3" s="357"/>
      <c r="M3" s="49" t="s">
        <v>18</v>
      </c>
      <c r="N3" s="181"/>
      <c r="O3" s="181"/>
      <c r="P3" s="181"/>
      <c r="Q3" s="181"/>
      <c r="R3" s="181"/>
      <c r="S3" s="181"/>
      <c r="T3" s="181"/>
    </row>
    <row r="4" spans="1:20" x14ac:dyDescent="0.2">
      <c r="A4" s="357" t="s">
        <v>2</v>
      </c>
      <c r="B4" s="357"/>
      <c r="C4" s="357"/>
      <c r="D4" s="357"/>
      <c r="E4" s="357"/>
      <c r="F4" s="357"/>
      <c r="G4" s="357"/>
      <c r="H4" s="357"/>
      <c r="I4" s="357"/>
      <c r="J4" s="357"/>
      <c r="K4" s="357"/>
      <c r="L4" s="357"/>
      <c r="M4" s="49" t="s">
        <v>18</v>
      </c>
      <c r="N4" s="181"/>
      <c r="O4" s="181"/>
      <c r="P4" s="181"/>
      <c r="Q4" s="181"/>
      <c r="R4" s="181"/>
      <c r="S4" s="181"/>
      <c r="T4" s="181"/>
    </row>
    <row r="5" spans="1:20" x14ac:dyDescent="0.2">
      <c r="A5" s="357"/>
      <c r="B5" s="357"/>
      <c r="C5" s="357"/>
      <c r="D5" s="357"/>
      <c r="E5" s="357"/>
      <c r="F5" s="357"/>
      <c r="G5" s="357"/>
      <c r="H5" s="357"/>
      <c r="I5" s="357"/>
      <c r="J5" s="357"/>
      <c r="K5" s="357"/>
      <c r="L5" s="357"/>
      <c r="M5" s="49" t="s">
        <v>18</v>
      </c>
      <c r="N5" s="181"/>
      <c r="O5" s="181"/>
      <c r="P5" s="181"/>
      <c r="Q5" s="181"/>
      <c r="R5" s="181"/>
      <c r="S5" s="181"/>
      <c r="T5" s="181"/>
    </row>
    <row r="6" spans="1:20" ht="15" thickBot="1" x14ac:dyDescent="0.25">
      <c r="A6" s="357"/>
      <c r="B6" s="357"/>
      <c r="C6" s="357"/>
      <c r="D6" s="357"/>
      <c r="E6" s="357"/>
      <c r="F6" s="357"/>
      <c r="G6" s="357"/>
      <c r="H6" s="357"/>
      <c r="I6" s="357"/>
      <c r="J6" s="357"/>
      <c r="K6" s="357"/>
      <c r="L6" s="357"/>
      <c r="M6" s="49" t="s">
        <v>18</v>
      </c>
      <c r="N6" s="181"/>
      <c r="O6" s="181"/>
      <c r="P6" s="181"/>
      <c r="Q6" s="181"/>
      <c r="R6" s="181"/>
      <c r="S6" s="181"/>
      <c r="T6" s="181"/>
    </row>
    <row r="7" spans="1:20" ht="30.75" customHeight="1" x14ac:dyDescent="0.2">
      <c r="A7" s="372" t="s">
        <v>112</v>
      </c>
      <c r="B7" s="373"/>
      <c r="C7" s="373"/>
      <c r="D7" s="374"/>
      <c r="E7" s="313" t="s">
        <v>5</v>
      </c>
      <c r="F7" s="313"/>
      <c r="G7" s="313" t="s">
        <v>6</v>
      </c>
      <c r="H7" s="313"/>
      <c r="I7" s="313" t="s">
        <v>22</v>
      </c>
      <c r="J7" s="313"/>
      <c r="K7" s="313" t="s">
        <v>56</v>
      </c>
      <c r="L7" s="320"/>
      <c r="M7" s="49" t="s">
        <v>18</v>
      </c>
    </row>
    <row r="8" spans="1:20" ht="28.5" x14ac:dyDescent="0.2">
      <c r="A8" s="375"/>
      <c r="B8" s="376"/>
      <c r="C8" s="376"/>
      <c r="D8" s="377"/>
      <c r="E8" s="182" t="s">
        <v>3</v>
      </c>
      <c r="F8" s="182" t="s">
        <v>4</v>
      </c>
      <c r="G8" s="182" t="s">
        <v>3</v>
      </c>
      <c r="H8" s="182" t="s">
        <v>4</v>
      </c>
      <c r="I8" s="182" t="s">
        <v>3</v>
      </c>
      <c r="J8" s="182" t="s">
        <v>4</v>
      </c>
      <c r="K8" s="182" t="s">
        <v>3</v>
      </c>
      <c r="L8" s="183" t="s">
        <v>4</v>
      </c>
      <c r="M8" s="49" t="s">
        <v>18</v>
      </c>
    </row>
    <row r="9" spans="1:20" x14ac:dyDescent="0.2">
      <c r="A9" s="184" t="s">
        <v>113</v>
      </c>
      <c r="B9" s="185">
        <v>145700</v>
      </c>
      <c r="C9" s="186" t="s">
        <v>118</v>
      </c>
      <c r="D9" s="187">
        <v>199700</v>
      </c>
      <c r="E9" s="188">
        <v>1</v>
      </c>
      <c r="F9" s="188"/>
      <c r="G9" s="188">
        <v>1</v>
      </c>
      <c r="H9" s="188"/>
      <c r="I9" s="188">
        <v>1</v>
      </c>
      <c r="J9" s="188"/>
      <c r="K9" s="188">
        <f>I9-G9</f>
        <v>0</v>
      </c>
      <c r="L9" s="189"/>
      <c r="M9" s="49" t="s">
        <v>18</v>
      </c>
    </row>
    <row r="10" spans="1:20" x14ac:dyDescent="0.2">
      <c r="A10" s="190" t="s">
        <v>141</v>
      </c>
      <c r="B10" s="191">
        <v>119554</v>
      </c>
      <c r="C10" s="192" t="s">
        <v>118</v>
      </c>
      <c r="D10" s="193">
        <v>179700</v>
      </c>
      <c r="E10" s="194">
        <v>43</v>
      </c>
      <c r="F10" s="194"/>
      <c r="G10" s="194">
        <v>43</v>
      </c>
      <c r="H10" s="194"/>
      <c r="I10" s="194">
        <v>43</v>
      </c>
      <c r="J10" s="194"/>
      <c r="K10" s="194">
        <f t="shared" ref="K10:K25" si="0">I10-G10</f>
        <v>0</v>
      </c>
      <c r="L10" s="195"/>
      <c r="M10" s="49" t="s">
        <v>18</v>
      </c>
    </row>
    <row r="11" spans="1:20" x14ac:dyDescent="0.2">
      <c r="A11" s="190" t="s">
        <v>98</v>
      </c>
      <c r="B11" s="191">
        <v>123758</v>
      </c>
      <c r="C11" s="192" t="s">
        <v>118</v>
      </c>
      <c r="D11" s="193">
        <v>155500</v>
      </c>
      <c r="E11" s="194">
        <v>740</v>
      </c>
      <c r="F11" s="194"/>
      <c r="G11" s="194">
        <v>740</v>
      </c>
      <c r="H11" s="194"/>
      <c r="I11" s="194">
        <v>740</v>
      </c>
      <c r="J11" s="194"/>
      <c r="K11" s="194">
        <f t="shared" si="0"/>
        <v>0</v>
      </c>
      <c r="L11" s="195"/>
      <c r="M11" s="49" t="s">
        <v>18</v>
      </c>
    </row>
    <row r="12" spans="1:20" x14ac:dyDescent="0.2">
      <c r="A12" s="190" t="s">
        <v>99</v>
      </c>
      <c r="B12" s="191">
        <v>105211</v>
      </c>
      <c r="C12" s="192" t="s">
        <v>118</v>
      </c>
      <c r="D12" s="193">
        <v>136771</v>
      </c>
      <c r="E12" s="194">
        <v>153</v>
      </c>
      <c r="F12" s="194"/>
      <c r="G12" s="194">
        <v>153</v>
      </c>
      <c r="H12" s="194"/>
      <c r="I12" s="194">
        <v>185</v>
      </c>
      <c r="J12" s="194"/>
      <c r="K12" s="194">
        <f t="shared" si="0"/>
        <v>32</v>
      </c>
      <c r="L12" s="195"/>
      <c r="M12" s="49" t="s">
        <v>18</v>
      </c>
    </row>
    <row r="13" spans="1:20" x14ac:dyDescent="0.2">
      <c r="A13" s="190" t="s">
        <v>100</v>
      </c>
      <c r="B13" s="191">
        <v>89033</v>
      </c>
      <c r="C13" s="192" t="s">
        <v>118</v>
      </c>
      <c r="D13" s="193">
        <v>115742</v>
      </c>
      <c r="E13" s="194">
        <v>96</v>
      </c>
      <c r="F13" s="194"/>
      <c r="G13" s="194">
        <v>96</v>
      </c>
      <c r="H13" s="194"/>
      <c r="I13" s="194">
        <v>96</v>
      </c>
      <c r="J13" s="194"/>
      <c r="K13" s="194">
        <f t="shared" si="0"/>
        <v>0</v>
      </c>
      <c r="L13" s="195"/>
      <c r="M13" s="49" t="s">
        <v>18</v>
      </c>
    </row>
    <row r="14" spans="1:20" x14ac:dyDescent="0.2">
      <c r="A14" s="190" t="s">
        <v>101</v>
      </c>
      <c r="B14" s="191">
        <v>74872</v>
      </c>
      <c r="C14" s="192" t="s">
        <v>118</v>
      </c>
      <c r="D14" s="193">
        <v>97333</v>
      </c>
      <c r="E14" s="194">
        <v>56</v>
      </c>
      <c r="F14" s="194"/>
      <c r="G14" s="194">
        <v>56</v>
      </c>
      <c r="H14" s="194"/>
      <c r="I14" s="194">
        <v>67</v>
      </c>
      <c r="J14" s="194"/>
      <c r="K14" s="194">
        <f t="shared" si="0"/>
        <v>11</v>
      </c>
      <c r="L14" s="195"/>
      <c r="M14" s="49" t="s">
        <v>18</v>
      </c>
    </row>
    <row r="15" spans="1:20" x14ac:dyDescent="0.2">
      <c r="A15" s="190" t="s">
        <v>102</v>
      </c>
      <c r="B15" s="191">
        <v>62467</v>
      </c>
      <c r="C15" s="192" t="s">
        <v>118</v>
      </c>
      <c r="D15" s="193">
        <v>81204</v>
      </c>
      <c r="E15" s="194">
        <v>109</v>
      </c>
      <c r="F15" s="194"/>
      <c r="G15" s="194">
        <v>109</v>
      </c>
      <c r="H15" s="194"/>
      <c r="I15" s="194">
        <v>109</v>
      </c>
      <c r="J15" s="194"/>
      <c r="K15" s="194">
        <f t="shared" si="0"/>
        <v>0</v>
      </c>
      <c r="L15" s="195"/>
      <c r="M15" s="49" t="s">
        <v>18</v>
      </c>
    </row>
    <row r="16" spans="1:20" x14ac:dyDescent="0.2">
      <c r="A16" s="190" t="s">
        <v>103</v>
      </c>
      <c r="B16" s="191">
        <v>56857</v>
      </c>
      <c r="C16" s="192" t="s">
        <v>118</v>
      </c>
      <c r="D16" s="193">
        <v>73917</v>
      </c>
      <c r="E16" s="194">
        <v>7</v>
      </c>
      <c r="F16" s="194"/>
      <c r="G16" s="194">
        <v>7</v>
      </c>
      <c r="H16" s="194"/>
      <c r="I16" s="194">
        <v>7</v>
      </c>
      <c r="J16" s="194"/>
      <c r="K16" s="194">
        <f t="shared" si="0"/>
        <v>0</v>
      </c>
      <c r="L16" s="195"/>
      <c r="M16" s="49" t="s">
        <v>18</v>
      </c>
    </row>
    <row r="17" spans="1:13" x14ac:dyDescent="0.2">
      <c r="A17" s="190" t="s">
        <v>104</v>
      </c>
      <c r="B17" s="191">
        <v>51630</v>
      </c>
      <c r="C17" s="192" t="s">
        <v>118</v>
      </c>
      <c r="D17" s="193">
        <v>67114</v>
      </c>
      <c r="E17" s="194">
        <v>81</v>
      </c>
      <c r="F17" s="194"/>
      <c r="G17" s="194">
        <v>81</v>
      </c>
      <c r="H17" s="194"/>
      <c r="I17" s="194">
        <v>81</v>
      </c>
      <c r="J17" s="194"/>
      <c r="K17" s="194">
        <f t="shared" si="0"/>
        <v>0</v>
      </c>
      <c r="L17" s="195"/>
      <c r="M17" s="49" t="s">
        <v>18</v>
      </c>
    </row>
    <row r="18" spans="1:13" x14ac:dyDescent="0.2">
      <c r="A18" s="190" t="s">
        <v>105</v>
      </c>
      <c r="B18" s="191">
        <v>46745</v>
      </c>
      <c r="C18" s="192" t="s">
        <v>118</v>
      </c>
      <c r="D18" s="193">
        <v>60765</v>
      </c>
      <c r="E18" s="194">
        <v>28</v>
      </c>
      <c r="F18" s="194"/>
      <c r="G18" s="194">
        <v>28</v>
      </c>
      <c r="H18" s="194"/>
      <c r="I18" s="194">
        <v>28</v>
      </c>
      <c r="J18" s="194"/>
      <c r="K18" s="194">
        <f t="shared" si="0"/>
        <v>0</v>
      </c>
      <c r="L18" s="195"/>
      <c r="M18" s="49" t="s">
        <v>18</v>
      </c>
    </row>
    <row r="19" spans="1:13" x14ac:dyDescent="0.2">
      <c r="A19" s="190" t="s">
        <v>106</v>
      </c>
      <c r="B19" s="191">
        <v>42209</v>
      </c>
      <c r="C19" s="192" t="s">
        <v>118</v>
      </c>
      <c r="D19" s="193">
        <v>54875</v>
      </c>
      <c r="E19" s="194">
        <v>84</v>
      </c>
      <c r="F19" s="194"/>
      <c r="G19" s="194">
        <v>84</v>
      </c>
      <c r="H19" s="194"/>
      <c r="I19" s="194">
        <v>91</v>
      </c>
      <c r="J19" s="194"/>
      <c r="K19" s="194">
        <f t="shared" si="0"/>
        <v>7</v>
      </c>
      <c r="L19" s="195"/>
      <c r="M19" s="49" t="s">
        <v>18</v>
      </c>
    </row>
    <row r="20" spans="1:13" x14ac:dyDescent="0.2">
      <c r="A20" s="190" t="s">
        <v>107</v>
      </c>
      <c r="B20" s="191">
        <v>37983</v>
      </c>
      <c r="C20" s="192" t="s">
        <v>118</v>
      </c>
      <c r="D20" s="193">
        <v>49375</v>
      </c>
      <c r="E20" s="194">
        <v>6</v>
      </c>
      <c r="F20" s="194"/>
      <c r="G20" s="194">
        <v>6</v>
      </c>
      <c r="H20" s="194"/>
      <c r="I20" s="194">
        <v>6</v>
      </c>
      <c r="J20" s="194"/>
      <c r="K20" s="194">
        <f t="shared" si="0"/>
        <v>0</v>
      </c>
      <c r="L20" s="195"/>
      <c r="M20" s="49" t="s">
        <v>18</v>
      </c>
    </row>
    <row r="21" spans="1:13" x14ac:dyDescent="0.2">
      <c r="A21" s="190" t="s">
        <v>108</v>
      </c>
      <c r="B21" s="191">
        <v>37075</v>
      </c>
      <c r="C21" s="192" t="s">
        <v>118</v>
      </c>
      <c r="D21" s="193">
        <v>44293</v>
      </c>
      <c r="E21" s="194">
        <v>15</v>
      </c>
      <c r="F21" s="194"/>
      <c r="G21" s="194">
        <v>15</v>
      </c>
      <c r="H21" s="194"/>
      <c r="I21" s="194">
        <v>16</v>
      </c>
      <c r="J21" s="194"/>
      <c r="K21" s="194">
        <f t="shared" si="0"/>
        <v>1</v>
      </c>
      <c r="L21" s="195"/>
      <c r="M21" s="49" t="s">
        <v>18</v>
      </c>
    </row>
    <row r="22" spans="1:13" x14ac:dyDescent="0.2">
      <c r="A22" s="190" t="s">
        <v>114</v>
      </c>
      <c r="B22" s="191">
        <v>30456</v>
      </c>
      <c r="C22" s="192" t="s">
        <v>118</v>
      </c>
      <c r="D22" s="193">
        <v>39590</v>
      </c>
      <c r="E22" s="194">
        <v>0</v>
      </c>
      <c r="F22" s="194"/>
      <c r="G22" s="194">
        <v>0</v>
      </c>
      <c r="H22" s="194"/>
      <c r="I22" s="194">
        <v>0</v>
      </c>
      <c r="J22" s="194"/>
      <c r="K22" s="194">
        <f t="shared" si="0"/>
        <v>0</v>
      </c>
      <c r="L22" s="195"/>
      <c r="M22" s="49" t="s">
        <v>18</v>
      </c>
    </row>
    <row r="23" spans="1:13" x14ac:dyDescent="0.2">
      <c r="A23" s="190" t="s">
        <v>115</v>
      </c>
      <c r="B23" s="191">
        <v>27130</v>
      </c>
      <c r="C23" s="192" t="s">
        <v>118</v>
      </c>
      <c r="D23" s="193">
        <v>35269</v>
      </c>
      <c r="E23" s="194">
        <v>1</v>
      </c>
      <c r="F23" s="194"/>
      <c r="G23" s="194">
        <v>1</v>
      </c>
      <c r="H23" s="194"/>
      <c r="I23" s="194">
        <v>1</v>
      </c>
      <c r="J23" s="194"/>
      <c r="K23" s="194">
        <f t="shared" si="0"/>
        <v>0</v>
      </c>
      <c r="L23" s="195"/>
      <c r="M23" s="49" t="s">
        <v>18</v>
      </c>
    </row>
    <row r="24" spans="1:13" x14ac:dyDescent="0.2">
      <c r="A24" s="190" t="s">
        <v>116</v>
      </c>
      <c r="B24" s="191">
        <v>24865</v>
      </c>
      <c r="C24" s="192" t="s">
        <v>118</v>
      </c>
      <c r="D24" s="193">
        <v>31292</v>
      </c>
      <c r="E24" s="194">
        <v>0</v>
      </c>
      <c r="F24" s="194"/>
      <c r="G24" s="194">
        <v>0</v>
      </c>
      <c r="H24" s="194"/>
      <c r="I24" s="194">
        <v>0</v>
      </c>
      <c r="J24" s="194"/>
      <c r="K24" s="194">
        <f t="shared" si="0"/>
        <v>0</v>
      </c>
      <c r="L24" s="195"/>
      <c r="M24" s="49" t="s">
        <v>18</v>
      </c>
    </row>
    <row r="25" spans="1:13" x14ac:dyDescent="0.2">
      <c r="A25" s="196" t="s">
        <v>117</v>
      </c>
      <c r="B25" s="197">
        <v>22115</v>
      </c>
      <c r="C25" s="198" t="s">
        <v>118</v>
      </c>
      <c r="D25" s="199">
        <v>27663</v>
      </c>
      <c r="E25" s="200">
        <v>0</v>
      </c>
      <c r="F25" s="200"/>
      <c r="G25" s="200">
        <v>0</v>
      </c>
      <c r="H25" s="200"/>
      <c r="I25" s="200">
        <v>0</v>
      </c>
      <c r="J25" s="200"/>
      <c r="K25" s="200">
        <f t="shared" si="0"/>
        <v>0</v>
      </c>
      <c r="L25" s="201"/>
      <c r="M25" s="49" t="s">
        <v>18</v>
      </c>
    </row>
    <row r="26" spans="1:13" ht="15" x14ac:dyDescent="0.25">
      <c r="A26" s="378" t="s">
        <v>119</v>
      </c>
      <c r="B26" s="379"/>
      <c r="C26" s="379"/>
      <c r="D26" s="380"/>
      <c r="E26" s="111">
        <f t="shared" ref="E26:K26" si="1">SUM(E9:E25)</f>
        <v>1420</v>
      </c>
      <c r="F26" s="111"/>
      <c r="G26" s="111">
        <f t="shared" ref="G26" si="2">SUM(G9:G25)</f>
        <v>1420</v>
      </c>
      <c r="H26" s="111"/>
      <c r="I26" s="111">
        <f t="shared" si="1"/>
        <v>1471</v>
      </c>
      <c r="J26" s="111"/>
      <c r="K26" s="111">
        <f t="shared" si="1"/>
        <v>51</v>
      </c>
      <c r="L26" s="112"/>
      <c r="M26" s="49" t="s">
        <v>18</v>
      </c>
    </row>
    <row r="27" spans="1:13" ht="15" x14ac:dyDescent="0.25">
      <c r="A27" s="381" t="s">
        <v>120</v>
      </c>
      <c r="B27" s="382"/>
      <c r="C27" s="382"/>
      <c r="D27" s="382"/>
      <c r="E27" s="188"/>
      <c r="F27" s="178">
        <v>179147</v>
      </c>
      <c r="G27" s="188"/>
      <c r="H27" s="178">
        <v>180043</v>
      </c>
      <c r="I27" s="188"/>
      <c r="J27" s="178">
        <v>181843</v>
      </c>
      <c r="K27" s="188"/>
      <c r="L27" s="202"/>
      <c r="M27" s="49" t="s">
        <v>18</v>
      </c>
    </row>
    <row r="28" spans="1:13" ht="15" x14ac:dyDescent="0.25">
      <c r="A28" s="383" t="s">
        <v>121</v>
      </c>
      <c r="B28" s="384"/>
      <c r="C28" s="384"/>
      <c r="D28" s="384"/>
      <c r="E28" s="194"/>
      <c r="F28" s="127">
        <v>114754</v>
      </c>
      <c r="G28" s="194"/>
      <c r="H28" s="127">
        <v>115328</v>
      </c>
      <c r="I28" s="194"/>
      <c r="J28" s="127">
        <v>116481</v>
      </c>
      <c r="K28" s="194"/>
      <c r="L28" s="203"/>
      <c r="M28" s="49" t="s">
        <v>18</v>
      </c>
    </row>
    <row r="29" spans="1:13" ht="15.75" thickBot="1" x14ac:dyDescent="0.3">
      <c r="A29" s="370" t="s">
        <v>122</v>
      </c>
      <c r="B29" s="371"/>
      <c r="C29" s="371"/>
      <c r="D29" s="371"/>
      <c r="E29" s="204"/>
      <c r="F29" s="128">
        <v>14</v>
      </c>
      <c r="G29" s="204"/>
      <c r="H29" s="128">
        <v>14</v>
      </c>
      <c r="I29" s="204"/>
      <c r="J29" s="128">
        <v>14</v>
      </c>
      <c r="K29" s="204"/>
      <c r="L29" s="205"/>
      <c r="M29" s="49" t="s">
        <v>18</v>
      </c>
    </row>
    <row r="30" spans="1:13" x14ac:dyDescent="0.2">
      <c r="M30" s="49" t="s">
        <v>18</v>
      </c>
    </row>
    <row r="31" spans="1:13" x14ac:dyDescent="0.2">
      <c r="M31" s="49" t="s">
        <v>19</v>
      </c>
    </row>
    <row r="32" spans="1:13" x14ac:dyDescent="0.2">
      <c r="M32" s="49"/>
    </row>
  </sheetData>
  <mergeCells count="15">
    <mergeCell ref="E7:F7"/>
    <mergeCell ref="G7:H7"/>
    <mergeCell ref="I7:J7"/>
    <mergeCell ref="K7:L7"/>
    <mergeCell ref="A1:L1"/>
    <mergeCell ref="A2:L2"/>
    <mergeCell ref="A3:L3"/>
    <mergeCell ref="A4:L4"/>
    <mergeCell ref="A5:L5"/>
    <mergeCell ref="A6:L6"/>
    <mergeCell ref="A29:D29"/>
    <mergeCell ref="A7:D8"/>
    <mergeCell ref="A26:D26"/>
    <mergeCell ref="A27:D27"/>
    <mergeCell ref="A28:D28"/>
  </mergeCells>
  <printOptions horizontalCentered="1"/>
  <pageMargins left="0.7" right="0.7" top="0.75" bottom="0.75" header="0.3" footer="0.3"/>
  <pageSetup scale="85" orientation="landscape" r:id="rId1"/>
  <headerFooter>
    <oddHeader>&amp;L&amp;"Arial,Bold"&amp;12K. Summary of Requirements by Grade</oddHeader>
    <oddFooter>&amp;C&amp;"Arial,Regular"Exhibit K - Summary of Requirements by Grade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90" zoomScaleNormal="100" zoomScaleSheetLayoutView="90" workbookViewId="0">
      <pane xSplit="1" ySplit="7" topLeftCell="B8" activePane="bottomRight" state="frozen"/>
      <selection pane="topRight" activeCell="B1" sqref="B1"/>
      <selection pane="bottomLeft" activeCell="A8" sqref="A8"/>
      <selection pane="bottomRight" activeCell="I12" sqref="I12"/>
    </sheetView>
  </sheetViews>
  <sheetFormatPr defaultRowHeight="14.25" x14ac:dyDescent="0.2"/>
  <cols>
    <col min="1" max="1" width="86.5703125" style="12" customWidth="1"/>
    <col min="2" max="2" width="8.28515625" style="12" customWidth="1"/>
    <col min="3" max="3" width="12.7109375" style="12" customWidth="1"/>
    <col min="4" max="4" width="8.28515625" style="12" customWidth="1"/>
    <col min="5" max="5" width="12.7109375" style="12" customWidth="1"/>
    <col min="6" max="6" width="8.28515625" style="12" customWidth="1"/>
    <col min="7" max="7" width="12.7109375" style="12" customWidth="1"/>
    <col min="8" max="8" width="8.28515625" style="12" customWidth="1"/>
    <col min="9" max="9" width="12.7109375" style="12" customWidth="1"/>
    <col min="10" max="10" width="14" style="7" bestFit="1" customWidth="1"/>
    <col min="11" max="12" width="8.28515625" style="12" customWidth="1"/>
    <col min="13" max="13" width="12.7109375" style="12" customWidth="1"/>
    <col min="14" max="15" width="8.28515625" style="12" customWidth="1"/>
    <col min="16" max="16" width="12.7109375" style="12" customWidth="1"/>
    <col min="17" max="16384" width="9.140625" style="12"/>
  </cols>
  <sheetData>
    <row r="1" spans="1:16" ht="18" x14ac:dyDescent="0.25">
      <c r="A1" s="304" t="s">
        <v>67</v>
      </c>
      <c r="B1" s="304"/>
      <c r="C1" s="304"/>
      <c r="D1" s="304"/>
      <c r="E1" s="304"/>
      <c r="F1" s="304"/>
      <c r="G1" s="304"/>
      <c r="H1" s="304"/>
      <c r="I1" s="304"/>
      <c r="J1" s="49" t="s">
        <v>18</v>
      </c>
      <c r="K1" s="9"/>
      <c r="L1" s="9"/>
      <c r="M1" s="9"/>
      <c r="N1" s="9"/>
      <c r="O1" s="9"/>
      <c r="P1" s="9"/>
    </row>
    <row r="2" spans="1:16" ht="15" x14ac:dyDescent="0.2">
      <c r="A2" s="305" t="s">
        <v>156</v>
      </c>
      <c r="B2" s="305"/>
      <c r="C2" s="305"/>
      <c r="D2" s="305"/>
      <c r="E2" s="305"/>
      <c r="F2" s="305"/>
      <c r="G2" s="305"/>
      <c r="H2" s="305"/>
      <c r="I2" s="305"/>
      <c r="J2" s="49" t="s">
        <v>18</v>
      </c>
      <c r="K2" s="10"/>
      <c r="L2" s="10"/>
      <c r="M2" s="10"/>
      <c r="N2" s="10"/>
      <c r="O2" s="10"/>
      <c r="P2" s="10"/>
    </row>
    <row r="3" spans="1:16" x14ac:dyDescent="0.2">
      <c r="A3" s="325" t="s">
        <v>1</v>
      </c>
      <c r="B3" s="325"/>
      <c r="C3" s="325"/>
      <c r="D3" s="325"/>
      <c r="E3" s="325"/>
      <c r="F3" s="325"/>
      <c r="G3" s="325"/>
      <c r="H3" s="325"/>
      <c r="I3" s="325"/>
      <c r="J3" s="49" t="s">
        <v>18</v>
      </c>
      <c r="K3" s="13"/>
      <c r="L3" s="13"/>
      <c r="M3" s="13"/>
      <c r="N3" s="13"/>
      <c r="O3" s="13"/>
      <c r="P3" s="13"/>
    </row>
    <row r="4" spans="1:16" x14ac:dyDescent="0.2">
      <c r="A4" s="307" t="s">
        <v>2</v>
      </c>
      <c r="B4" s="307"/>
      <c r="C4" s="307"/>
      <c r="D4" s="307"/>
      <c r="E4" s="307"/>
      <c r="F4" s="307"/>
      <c r="G4" s="307"/>
      <c r="H4" s="307"/>
      <c r="I4" s="307"/>
      <c r="J4" s="49" t="s">
        <v>18</v>
      </c>
      <c r="K4" s="11"/>
      <c r="L4" s="11"/>
      <c r="M4" s="11"/>
      <c r="N4" s="11"/>
      <c r="O4" s="11"/>
      <c r="P4" s="11"/>
    </row>
    <row r="5" spans="1:16" ht="15" thickBot="1" x14ac:dyDescent="0.25">
      <c r="A5" s="307"/>
      <c r="B5" s="307"/>
      <c r="C5" s="307"/>
      <c r="D5" s="307"/>
      <c r="E5" s="307"/>
      <c r="F5" s="307"/>
      <c r="G5" s="307"/>
      <c r="H5" s="307"/>
      <c r="I5" s="307"/>
      <c r="J5" s="49" t="s">
        <v>18</v>
      </c>
      <c r="K5" s="11"/>
      <c r="L5" s="11"/>
      <c r="M5" s="11"/>
      <c r="N5" s="11"/>
      <c r="O5" s="11"/>
      <c r="P5" s="11"/>
    </row>
    <row r="6" spans="1:16" ht="15" x14ac:dyDescent="0.2">
      <c r="A6" s="314" t="s">
        <v>68</v>
      </c>
      <c r="B6" s="313" t="s">
        <v>55</v>
      </c>
      <c r="C6" s="313"/>
      <c r="D6" s="313" t="s">
        <v>175</v>
      </c>
      <c r="E6" s="313"/>
      <c r="F6" s="313" t="s">
        <v>22</v>
      </c>
      <c r="G6" s="313"/>
      <c r="H6" s="313" t="s">
        <v>56</v>
      </c>
      <c r="I6" s="320"/>
      <c r="J6" s="49" t="s">
        <v>18</v>
      </c>
    </row>
    <row r="7" spans="1:16" ht="28.5" x14ac:dyDescent="0.2">
      <c r="A7" s="315"/>
      <c r="B7" s="50" t="s">
        <v>27</v>
      </c>
      <c r="C7" s="14" t="s">
        <v>4</v>
      </c>
      <c r="D7" s="14" t="s">
        <v>27</v>
      </c>
      <c r="E7" s="14" t="s">
        <v>4</v>
      </c>
      <c r="F7" s="14" t="s">
        <v>27</v>
      </c>
      <c r="G7" s="14" t="s">
        <v>4</v>
      </c>
      <c r="H7" s="14" t="s">
        <v>27</v>
      </c>
      <c r="I7" s="15" t="s">
        <v>4</v>
      </c>
      <c r="J7" s="49" t="s">
        <v>18</v>
      </c>
    </row>
    <row r="8" spans="1:16" x14ac:dyDescent="0.2">
      <c r="A8" s="55" t="s">
        <v>69</v>
      </c>
      <c r="B8" s="106">
        <v>1239</v>
      </c>
      <c r="C8" s="179">
        <v>144448</v>
      </c>
      <c r="D8" s="106">
        <v>1177</v>
      </c>
      <c r="E8" s="179">
        <v>144305</v>
      </c>
      <c r="F8" s="106">
        <v>1203</v>
      </c>
      <c r="G8" s="179">
        <v>149182</v>
      </c>
      <c r="H8" s="106">
        <f>F8-D8</f>
        <v>26</v>
      </c>
      <c r="I8" s="180">
        <f>G8-E8</f>
        <v>4877</v>
      </c>
      <c r="J8" s="49" t="s">
        <v>18</v>
      </c>
    </row>
    <row r="9" spans="1:16" x14ac:dyDescent="0.2">
      <c r="A9" s="56" t="s">
        <v>70</v>
      </c>
      <c r="B9" s="29">
        <v>87</v>
      </c>
      <c r="C9" s="29">
        <v>8505</v>
      </c>
      <c r="D9" s="29">
        <v>56</v>
      </c>
      <c r="E9" s="29">
        <v>4778</v>
      </c>
      <c r="F9" s="29">
        <v>56</v>
      </c>
      <c r="G9" s="29">
        <v>4819</v>
      </c>
      <c r="H9" s="29">
        <f t="shared" ref="H9:H13" si="0">F9-D9</f>
        <v>0</v>
      </c>
      <c r="I9" s="108">
        <f t="shared" ref="I9:I13" si="1">G9-E9</f>
        <v>41</v>
      </c>
      <c r="J9" s="49" t="s">
        <v>18</v>
      </c>
    </row>
    <row r="10" spans="1:16" x14ac:dyDescent="0.2">
      <c r="A10" s="95" t="s">
        <v>143</v>
      </c>
      <c r="B10" s="29">
        <f>SUM(B11:B12)</f>
        <v>3</v>
      </c>
      <c r="C10" s="29">
        <f t="shared" ref="C10:G10" si="2">SUM(C11:C12)</f>
        <v>1188</v>
      </c>
      <c r="D10" s="29">
        <f t="shared" si="2"/>
        <v>8</v>
      </c>
      <c r="E10" s="29">
        <f t="shared" si="2"/>
        <v>1190</v>
      </c>
      <c r="F10" s="29">
        <f t="shared" si="2"/>
        <v>8</v>
      </c>
      <c r="G10" s="29">
        <f t="shared" si="2"/>
        <v>1196</v>
      </c>
      <c r="H10" s="29">
        <f t="shared" si="0"/>
        <v>0</v>
      </c>
      <c r="I10" s="108">
        <f t="shared" si="1"/>
        <v>6</v>
      </c>
      <c r="J10" s="49" t="s">
        <v>18</v>
      </c>
    </row>
    <row r="11" spans="1:16" x14ac:dyDescent="0.2">
      <c r="A11" s="57" t="s">
        <v>26</v>
      </c>
      <c r="B11" s="129">
        <v>3</v>
      </c>
      <c r="C11" s="129">
        <v>244</v>
      </c>
      <c r="D11" s="129">
        <v>8</v>
      </c>
      <c r="E11" s="129">
        <v>244</v>
      </c>
      <c r="F11" s="129">
        <v>8</v>
      </c>
      <c r="G11" s="129">
        <v>244</v>
      </c>
      <c r="H11" s="129">
        <f t="shared" si="0"/>
        <v>0</v>
      </c>
      <c r="I11" s="130">
        <f t="shared" si="1"/>
        <v>0</v>
      </c>
      <c r="J11" s="49" t="s">
        <v>18</v>
      </c>
    </row>
    <row r="12" spans="1:16" x14ac:dyDescent="0.2">
      <c r="A12" s="57" t="s">
        <v>71</v>
      </c>
      <c r="B12" s="129">
        <v>0</v>
      </c>
      <c r="C12" s="129">
        <v>944</v>
      </c>
      <c r="D12" s="129">
        <v>0</v>
      </c>
      <c r="E12" s="129">
        <v>946</v>
      </c>
      <c r="F12" s="129">
        <v>0</v>
      </c>
      <c r="G12" s="129">
        <v>952</v>
      </c>
      <c r="H12" s="129">
        <f t="shared" si="0"/>
        <v>0</v>
      </c>
      <c r="I12" s="130">
        <f t="shared" si="1"/>
        <v>6</v>
      </c>
      <c r="J12" s="49" t="s">
        <v>18</v>
      </c>
    </row>
    <row r="13" spans="1:16" x14ac:dyDescent="0.2">
      <c r="A13" s="56" t="s">
        <v>72</v>
      </c>
      <c r="B13" s="119">
        <v>0</v>
      </c>
      <c r="C13" s="119">
        <v>181</v>
      </c>
      <c r="D13" s="119">
        <v>0</v>
      </c>
      <c r="E13" s="119">
        <v>200</v>
      </c>
      <c r="F13" s="119">
        <v>0</v>
      </c>
      <c r="G13" s="119">
        <v>200</v>
      </c>
      <c r="H13" s="119">
        <f t="shared" si="0"/>
        <v>0</v>
      </c>
      <c r="I13" s="120">
        <f t="shared" si="1"/>
        <v>0</v>
      </c>
      <c r="J13" s="49" t="s">
        <v>18</v>
      </c>
    </row>
    <row r="14" spans="1:16" ht="15" x14ac:dyDescent="0.25">
      <c r="A14" s="59" t="s">
        <v>23</v>
      </c>
      <c r="B14" s="99">
        <f>SUM(B8:B10,B13)</f>
        <v>1329</v>
      </c>
      <c r="C14" s="99">
        <f t="shared" ref="C14:I14" si="3">SUM(C8:C10,C13)</f>
        <v>154322</v>
      </c>
      <c r="D14" s="99">
        <f t="shared" si="3"/>
        <v>1241</v>
      </c>
      <c r="E14" s="99">
        <f t="shared" si="3"/>
        <v>150473</v>
      </c>
      <c r="F14" s="99">
        <f t="shared" si="3"/>
        <v>1267</v>
      </c>
      <c r="G14" s="99">
        <f t="shared" si="3"/>
        <v>155397</v>
      </c>
      <c r="H14" s="99">
        <f t="shared" si="3"/>
        <v>26</v>
      </c>
      <c r="I14" s="101">
        <f t="shared" si="3"/>
        <v>4924</v>
      </c>
      <c r="J14" s="49" t="s">
        <v>18</v>
      </c>
    </row>
    <row r="15" spans="1:16" ht="15" x14ac:dyDescent="0.25">
      <c r="A15" s="58" t="s">
        <v>73</v>
      </c>
      <c r="B15" s="29"/>
      <c r="C15" s="29"/>
      <c r="D15" s="29"/>
      <c r="E15" s="29"/>
      <c r="F15" s="29"/>
      <c r="G15" s="29"/>
      <c r="H15" s="29"/>
      <c r="I15" s="108"/>
      <c r="J15" s="49" t="s">
        <v>18</v>
      </c>
    </row>
    <row r="16" spans="1:16" x14ac:dyDescent="0.2">
      <c r="A16" s="56" t="s">
        <v>74</v>
      </c>
      <c r="B16" s="29"/>
      <c r="C16" s="29">
        <v>42695</v>
      </c>
      <c r="D16" s="29"/>
      <c r="E16" s="29">
        <v>42738</v>
      </c>
      <c r="F16" s="29"/>
      <c r="G16" s="29">
        <v>45256</v>
      </c>
      <c r="H16" s="29"/>
      <c r="I16" s="108">
        <f t="shared" ref="I16:I33" si="4">G16-E16</f>
        <v>2518</v>
      </c>
      <c r="J16" s="49" t="s">
        <v>18</v>
      </c>
    </row>
    <row r="17" spans="1:10" x14ac:dyDescent="0.2">
      <c r="A17" s="56" t="s">
        <v>75</v>
      </c>
      <c r="B17" s="29"/>
      <c r="C17" s="29">
        <v>10</v>
      </c>
      <c r="D17" s="29"/>
      <c r="E17" s="29">
        <v>10</v>
      </c>
      <c r="F17" s="29"/>
      <c r="G17" s="29">
        <v>10</v>
      </c>
      <c r="H17" s="29"/>
      <c r="I17" s="108">
        <f t="shared" si="4"/>
        <v>0</v>
      </c>
      <c r="J17" s="49" t="s">
        <v>18</v>
      </c>
    </row>
    <row r="18" spans="1:10" x14ac:dyDescent="0.2">
      <c r="A18" s="56" t="s">
        <v>76</v>
      </c>
      <c r="B18" s="29"/>
      <c r="C18" s="29">
        <v>3548</v>
      </c>
      <c r="D18" s="29"/>
      <c r="E18" s="29">
        <v>3390</v>
      </c>
      <c r="F18" s="29"/>
      <c r="G18" s="29">
        <v>3515</v>
      </c>
      <c r="H18" s="29"/>
      <c r="I18" s="108">
        <f t="shared" si="4"/>
        <v>125</v>
      </c>
      <c r="J18" s="49" t="s">
        <v>18</v>
      </c>
    </row>
    <row r="19" spans="1:10" x14ac:dyDescent="0.2">
      <c r="A19" s="95" t="s">
        <v>144</v>
      </c>
      <c r="B19" s="29"/>
      <c r="C19" s="29">
        <v>974</v>
      </c>
      <c r="D19" s="29"/>
      <c r="E19" s="29">
        <v>937</v>
      </c>
      <c r="F19" s="29"/>
      <c r="G19" s="29">
        <v>969</v>
      </c>
      <c r="H19" s="29"/>
      <c r="I19" s="108">
        <f t="shared" si="4"/>
        <v>32</v>
      </c>
      <c r="J19" s="49" t="s">
        <v>18</v>
      </c>
    </row>
    <row r="20" spans="1:10" x14ac:dyDescent="0.2">
      <c r="A20" s="56" t="s">
        <v>77</v>
      </c>
      <c r="B20" s="29"/>
      <c r="C20" s="29">
        <v>32132</v>
      </c>
      <c r="D20" s="29"/>
      <c r="E20" s="29">
        <v>31993</v>
      </c>
      <c r="F20" s="29"/>
      <c r="G20" s="29">
        <v>31993</v>
      </c>
      <c r="H20" s="29"/>
      <c r="I20" s="108">
        <f t="shared" si="4"/>
        <v>0</v>
      </c>
      <c r="J20" s="49" t="s">
        <v>18</v>
      </c>
    </row>
    <row r="21" spans="1:10" x14ac:dyDescent="0.2">
      <c r="A21" s="56" t="s">
        <v>78</v>
      </c>
      <c r="B21" s="29"/>
      <c r="C21" s="29">
        <v>601</v>
      </c>
      <c r="D21" s="29"/>
      <c r="E21" s="29">
        <v>578</v>
      </c>
      <c r="F21" s="29"/>
      <c r="G21" s="29">
        <v>578</v>
      </c>
      <c r="H21" s="29"/>
      <c r="I21" s="108">
        <f t="shared" si="4"/>
        <v>0</v>
      </c>
      <c r="J21" s="49" t="s">
        <v>18</v>
      </c>
    </row>
    <row r="22" spans="1:10" x14ac:dyDescent="0.2">
      <c r="A22" s="56" t="s">
        <v>79</v>
      </c>
      <c r="B22" s="29"/>
      <c r="C22" s="29">
        <v>4615</v>
      </c>
      <c r="D22" s="29"/>
      <c r="E22" s="29">
        <v>5036</v>
      </c>
      <c r="F22" s="29"/>
      <c r="G22" s="29">
        <v>5161</v>
      </c>
      <c r="H22" s="29"/>
      <c r="I22" s="108">
        <f t="shared" si="4"/>
        <v>125</v>
      </c>
      <c r="J22" s="49" t="s">
        <v>18</v>
      </c>
    </row>
    <row r="23" spans="1:10" x14ac:dyDescent="0.2">
      <c r="A23" s="56" t="s">
        <v>80</v>
      </c>
      <c r="B23" s="29"/>
      <c r="C23" s="29">
        <v>1023</v>
      </c>
      <c r="D23" s="29"/>
      <c r="E23" s="29">
        <v>1024</v>
      </c>
      <c r="F23" s="29"/>
      <c r="G23" s="29">
        <v>1086</v>
      </c>
      <c r="H23" s="29"/>
      <c r="I23" s="108">
        <f t="shared" si="4"/>
        <v>62</v>
      </c>
      <c r="J23" s="49" t="s">
        <v>18</v>
      </c>
    </row>
    <row r="24" spans="1:10" x14ac:dyDescent="0.2">
      <c r="A24" s="56" t="s">
        <v>81</v>
      </c>
      <c r="B24" s="29"/>
      <c r="C24" s="29">
        <v>880</v>
      </c>
      <c r="D24" s="29"/>
      <c r="E24" s="29">
        <v>1000</v>
      </c>
      <c r="F24" s="29"/>
      <c r="G24" s="29">
        <v>1000</v>
      </c>
      <c r="H24" s="29"/>
      <c r="I24" s="108">
        <f t="shared" si="4"/>
        <v>0</v>
      </c>
      <c r="J24" s="49" t="s">
        <v>18</v>
      </c>
    </row>
    <row r="25" spans="1:10" x14ac:dyDescent="0.2">
      <c r="A25" s="56" t="s">
        <v>82</v>
      </c>
      <c r="B25" s="29"/>
      <c r="C25" s="29">
        <v>31745</v>
      </c>
      <c r="D25" s="29"/>
      <c r="E25" s="29">
        <v>37844</v>
      </c>
      <c r="F25" s="29"/>
      <c r="G25" s="29">
        <v>37490</v>
      </c>
      <c r="H25" s="29"/>
      <c r="I25" s="108">
        <f t="shared" si="4"/>
        <v>-354</v>
      </c>
      <c r="J25" s="49" t="s">
        <v>18</v>
      </c>
    </row>
    <row r="26" spans="1:10" x14ac:dyDescent="0.2">
      <c r="A26" s="56" t="s">
        <v>83</v>
      </c>
      <c r="B26" s="29"/>
      <c r="C26" s="29">
        <v>6929</v>
      </c>
      <c r="D26" s="29"/>
      <c r="E26" s="29">
        <v>7488</v>
      </c>
      <c r="F26" s="29"/>
      <c r="G26" s="29">
        <v>9232</v>
      </c>
      <c r="H26" s="29"/>
      <c r="I26" s="108">
        <f t="shared" si="4"/>
        <v>1744</v>
      </c>
      <c r="J26" s="49" t="s">
        <v>18</v>
      </c>
    </row>
    <row r="27" spans="1:10" x14ac:dyDescent="0.2">
      <c r="A27" s="56" t="s">
        <v>84</v>
      </c>
      <c r="B27" s="29"/>
      <c r="C27" s="29">
        <v>1</v>
      </c>
      <c r="D27" s="29"/>
      <c r="E27" s="29">
        <v>0</v>
      </c>
      <c r="F27" s="29"/>
      <c r="G27" s="29">
        <v>0</v>
      </c>
      <c r="H27" s="29"/>
      <c r="I27" s="108">
        <f t="shared" si="4"/>
        <v>0</v>
      </c>
      <c r="J27" s="49" t="s">
        <v>18</v>
      </c>
    </row>
    <row r="28" spans="1:10" x14ac:dyDescent="0.2">
      <c r="A28" s="56" t="s">
        <v>45</v>
      </c>
      <c r="B28" s="29"/>
      <c r="C28" s="29">
        <v>114</v>
      </c>
      <c r="D28" s="29"/>
      <c r="E28" s="29">
        <v>117</v>
      </c>
      <c r="F28" s="29"/>
      <c r="G28" s="29">
        <v>118</v>
      </c>
      <c r="H28" s="29"/>
      <c r="I28" s="108">
        <f t="shared" si="4"/>
        <v>1</v>
      </c>
      <c r="J28" s="49" t="s">
        <v>18</v>
      </c>
    </row>
    <row r="29" spans="1:10" x14ac:dyDescent="0.2">
      <c r="A29" s="56" t="s">
        <v>85</v>
      </c>
      <c r="B29" s="29"/>
      <c r="C29" s="29">
        <v>305</v>
      </c>
      <c r="D29" s="29"/>
      <c r="E29" s="29">
        <v>276</v>
      </c>
      <c r="F29" s="29"/>
      <c r="G29" s="29">
        <v>276</v>
      </c>
      <c r="H29" s="29"/>
      <c r="I29" s="108">
        <f t="shared" si="4"/>
        <v>0</v>
      </c>
      <c r="J29" s="49" t="s">
        <v>18</v>
      </c>
    </row>
    <row r="30" spans="1:10" x14ac:dyDescent="0.2">
      <c r="A30" s="56" t="s">
        <v>86</v>
      </c>
      <c r="B30" s="29"/>
      <c r="C30" s="29">
        <v>1390</v>
      </c>
      <c r="D30" s="29"/>
      <c r="E30" s="29">
        <v>1330</v>
      </c>
      <c r="F30" s="29"/>
      <c r="G30" s="29">
        <v>1383</v>
      </c>
      <c r="H30" s="29"/>
      <c r="I30" s="108">
        <f t="shared" si="4"/>
        <v>53</v>
      </c>
      <c r="J30" s="49" t="s">
        <v>18</v>
      </c>
    </row>
    <row r="31" spans="1:10" x14ac:dyDescent="0.2">
      <c r="A31" s="56" t="s">
        <v>87</v>
      </c>
      <c r="B31" s="29"/>
      <c r="C31" s="29">
        <v>1005</v>
      </c>
      <c r="D31" s="29"/>
      <c r="E31" s="29">
        <v>1120</v>
      </c>
      <c r="F31" s="29"/>
      <c r="G31" s="29">
        <v>1456</v>
      </c>
      <c r="H31" s="29"/>
      <c r="I31" s="108">
        <f t="shared" si="4"/>
        <v>336</v>
      </c>
      <c r="J31" s="49" t="s">
        <v>18</v>
      </c>
    </row>
    <row r="32" spans="1:10" x14ac:dyDescent="0.2">
      <c r="A32" s="56" t="s">
        <v>88</v>
      </c>
      <c r="B32" s="29"/>
      <c r="C32" s="29">
        <v>0</v>
      </c>
      <c r="D32" s="29"/>
      <c r="E32" s="29">
        <v>0</v>
      </c>
      <c r="F32" s="29"/>
      <c r="G32" s="29">
        <v>2393</v>
      </c>
      <c r="H32" s="29"/>
      <c r="I32" s="108">
        <f t="shared" si="4"/>
        <v>2393</v>
      </c>
      <c r="J32" s="49" t="s">
        <v>18</v>
      </c>
    </row>
    <row r="33" spans="1:10" x14ac:dyDescent="0.2">
      <c r="A33" s="56" t="s">
        <v>89</v>
      </c>
      <c r="B33" s="29"/>
      <c r="C33" s="29">
        <v>709</v>
      </c>
      <c r="D33" s="29"/>
      <c r="E33" s="29">
        <v>0</v>
      </c>
      <c r="F33" s="29"/>
      <c r="G33" s="29">
        <v>0</v>
      </c>
      <c r="H33" s="29"/>
      <c r="I33" s="108">
        <f t="shared" si="4"/>
        <v>0</v>
      </c>
      <c r="J33" s="49" t="s">
        <v>18</v>
      </c>
    </row>
    <row r="34" spans="1:10" ht="15" x14ac:dyDescent="0.25">
      <c r="A34" s="59" t="s">
        <v>90</v>
      </c>
      <c r="B34" s="70"/>
      <c r="C34" s="70">
        <f>SUM(C14:C33)</f>
        <v>282998</v>
      </c>
      <c r="D34" s="70"/>
      <c r="E34" s="70">
        <f>SUM(E14:E33)</f>
        <v>285354</v>
      </c>
      <c r="F34" s="70"/>
      <c r="G34" s="70">
        <f>SUM(G14:G33)</f>
        <v>297313</v>
      </c>
      <c r="H34" s="70"/>
      <c r="I34" s="73">
        <f>SUM(I14:I33)</f>
        <v>11959</v>
      </c>
      <c r="J34" s="49" t="s">
        <v>18</v>
      </c>
    </row>
    <row r="35" spans="1:10" ht="15" x14ac:dyDescent="0.25">
      <c r="A35" s="138" t="s">
        <v>174</v>
      </c>
      <c r="B35" s="70"/>
      <c r="C35" s="157">
        <v>-557</v>
      </c>
      <c r="D35" s="70"/>
      <c r="E35" s="157">
        <v>0</v>
      </c>
      <c r="F35" s="157"/>
      <c r="G35" s="157">
        <v>0</v>
      </c>
      <c r="H35" s="70"/>
      <c r="I35" s="108">
        <f>G35-E35</f>
        <v>0</v>
      </c>
      <c r="J35" s="49" t="s">
        <v>18</v>
      </c>
    </row>
    <row r="36" spans="1:10" x14ac:dyDescent="0.2">
      <c r="A36" s="95" t="s">
        <v>145</v>
      </c>
      <c r="B36" s="29"/>
      <c r="C36" s="29">
        <v>-1106</v>
      </c>
      <c r="D36" s="29"/>
      <c r="E36" s="29">
        <v>-517</v>
      </c>
      <c r="F36" s="29"/>
      <c r="G36" s="29">
        <v>0</v>
      </c>
      <c r="H36" s="29"/>
      <c r="I36" s="108">
        <f>G36-E36</f>
        <v>517</v>
      </c>
      <c r="J36" s="49" t="s">
        <v>18</v>
      </c>
    </row>
    <row r="37" spans="1:10" x14ac:dyDescent="0.2">
      <c r="A37" s="138" t="s">
        <v>153</v>
      </c>
      <c r="B37" s="29"/>
      <c r="C37" s="29">
        <v>-234</v>
      </c>
      <c r="D37" s="29"/>
      <c r="E37" s="29">
        <v>-1</v>
      </c>
      <c r="F37" s="29"/>
      <c r="G37" s="29">
        <v>0</v>
      </c>
      <c r="H37" s="29"/>
      <c r="I37" s="108">
        <f t="shared" ref="I37:I39" si="5">G37-E37</f>
        <v>1</v>
      </c>
      <c r="J37" s="49" t="s">
        <v>18</v>
      </c>
    </row>
    <row r="38" spans="1:10" x14ac:dyDescent="0.2">
      <c r="A38" s="56" t="s">
        <v>91</v>
      </c>
      <c r="B38" s="29"/>
      <c r="C38" s="29">
        <v>517</v>
      </c>
      <c r="D38" s="29"/>
      <c r="E38" s="29">
        <v>0</v>
      </c>
      <c r="F38" s="29"/>
      <c r="G38" s="29">
        <v>0</v>
      </c>
      <c r="H38" s="29"/>
      <c r="I38" s="108">
        <f t="shared" si="5"/>
        <v>0</v>
      </c>
      <c r="J38" s="49" t="s">
        <v>18</v>
      </c>
    </row>
    <row r="39" spans="1:10" x14ac:dyDescent="0.2">
      <c r="A39" s="98" t="s">
        <v>148</v>
      </c>
      <c r="B39" s="29"/>
      <c r="C39" s="29">
        <v>1485</v>
      </c>
      <c r="D39" s="29"/>
      <c r="E39" s="29">
        <v>0</v>
      </c>
      <c r="F39" s="29"/>
      <c r="G39" s="29">
        <v>0</v>
      </c>
      <c r="H39" s="29"/>
      <c r="I39" s="108">
        <f t="shared" si="5"/>
        <v>0</v>
      </c>
      <c r="J39" s="49" t="s">
        <v>18</v>
      </c>
    </row>
    <row r="40" spans="1:10" ht="15.75" thickBot="1" x14ac:dyDescent="0.3">
      <c r="A40" s="60" t="s">
        <v>92</v>
      </c>
      <c r="B40" s="131">
        <f t="shared" ref="B40:I40" si="6">SUM(B34:B39)</f>
        <v>0</v>
      </c>
      <c r="C40" s="131">
        <f t="shared" si="6"/>
        <v>283103</v>
      </c>
      <c r="D40" s="131">
        <f t="shared" si="6"/>
        <v>0</v>
      </c>
      <c r="E40" s="131">
        <f t="shared" si="6"/>
        <v>284836</v>
      </c>
      <c r="F40" s="131">
        <f t="shared" si="6"/>
        <v>0</v>
      </c>
      <c r="G40" s="131">
        <f t="shared" si="6"/>
        <v>297313</v>
      </c>
      <c r="H40" s="131">
        <f t="shared" si="6"/>
        <v>0</v>
      </c>
      <c r="I40" s="132">
        <f t="shared" si="6"/>
        <v>12477</v>
      </c>
      <c r="J40" s="49" t="s">
        <v>18</v>
      </c>
    </row>
    <row r="41" spans="1:10" x14ac:dyDescent="0.2">
      <c r="A41" s="62" t="s">
        <v>24</v>
      </c>
      <c r="B41" s="133"/>
      <c r="C41" s="133"/>
      <c r="D41" s="133"/>
      <c r="E41" s="133"/>
      <c r="F41" s="133"/>
      <c r="G41" s="133"/>
      <c r="H41" s="133"/>
      <c r="I41" s="134"/>
      <c r="J41" s="49" t="s">
        <v>18</v>
      </c>
    </row>
    <row r="42" spans="1:10" x14ac:dyDescent="0.2">
      <c r="A42" s="56" t="s">
        <v>93</v>
      </c>
      <c r="B42" s="29">
        <v>112</v>
      </c>
      <c r="C42" s="29"/>
      <c r="D42" s="29">
        <v>124</v>
      </c>
      <c r="E42" s="29"/>
      <c r="F42" s="29">
        <v>124</v>
      </c>
      <c r="G42" s="29"/>
      <c r="H42" s="29">
        <f>F42-D42</f>
        <v>0</v>
      </c>
      <c r="I42" s="108"/>
      <c r="J42" s="49" t="s">
        <v>18</v>
      </c>
    </row>
    <row r="43" spans="1:10" x14ac:dyDescent="0.2">
      <c r="A43" s="56"/>
      <c r="B43" s="29"/>
      <c r="C43" s="29"/>
      <c r="D43" s="29"/>
      <c r="E43" s="29"/>
      <c r="F43" s="29"/>
      <c r="G43" s="29"/>
      <c r="H43" s="29"/>
      <c r="I43" s="108"/>
      <c r="J43" s="49" t="s">
        <v>18</v>
      </c>
    </row>
    <row r="44" spans="1:10" x14ac:dyDescent="0.2">
      <c r="A44" s="56" t="s">
        <v>94</v>
      </c>
      <c r="B44" s="29"/>
      <c r="C44" s="29">
        <v>2249</v>
      </c>
      <c r="D44" s="29"/>
      <c r="E44" s="29">
        <v>3555</v>
      </c>
      <c r="F44" s="29"/>
      <c r="G44" s="29">
        <v>3555</v>
      </c>
      <c r="H44" s="29"/>
      <c r="I44" s="108">
        <f t="shared" ref="I44:I45" si="7">G44-E44</f>
        <v>0</v>
      </c>
      <c r="J44" s="49" t="s">
        <v>18</v>
      </c>
    </row>
    <row r="45" spans="1:10" ht="15" thickBot="1" x14ac:dyDescent="0.25">
      <c r="A45" s="61" t="s">
        <v>95</v>
      </c>
      <c r="B45" s="135"/>
      <c r="C45" s="135">
        <v>124</v>
      </c>
      <c r="D45" s="135"/>
      <c r="E45" s="135">
        <v>117</v>
      </c>
      <c r="F45" s="135"/>
      <c r="G45" s="135">
        <v>117</v>
      </c>
      <c r="H45" s="135"/>
      <c r="I45" s="136">
        <f t="shared" si="7"/>
        <v>0</v>
      </c>
      <c r="J45" s="49" t="s">
        <v>18</v>
      </c>
    </row>
    <row r="46" spans="1:10" x14ac:dyDescent="0.2">
      <c r="J46" s="49" t="s">
        <v>18</v>
      </c>
    </row>
    <row r="47" spans="1:10" x14ac:dyDescent="0.2">
      <c r="A47" s="223" t="s">
        <v>184</v>
      </c>
      <c r="B47" s="222"/>
      <c r="C47" s="222"/>
      <c r="D47" s="222"/>
      <c r="E47" s="222"/>
      <c r="F47" s="222"/>
      <c r="G47" s="222"/>
      <c r="H47" s="222"/>
      <c r="I47" s="222"/>
      <c r="J47" s="222"/>
    </row>
  </sheetData>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72" orientation="landscape" r:id="rId1"/>
  <headerFooter>
    <oddHeader>&amp;L&amp;"Arial,Bold"&amp;12L. Summary of Requirements by Object Class</oddHeader>
    <oddFooter>&amp;C&amp;"Arial,Regular"Exhibit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view="pageBreakPreview" zoomScale="80" zoomScaleNormal="100" zoomScaleSheetLayoutView="80" workbookViewId="0">
      <selection activeCell="D8" sqref="D8"/>
    </sheetView>
  </sheetViews>
  <sheetFormatPr defaultRowHeight="12.75" x14ac:dyDescent="0.2"/>
  <cols>
    <col min="1" max="1" width="37.140625" style="228" customWidth="1"/>
    <col min="2" max="3" width="8.28515625" style="228" customWidth="1"/>
    <col min="4" max="4" width="12.7109375" style="228" customWidth="1"/>
    <col min="5" max="6" width="8.28515625" style="228" customWidth="1"/>
    <col min="7" max="7" width="13.42578125" style="228" customWidth="1"/>
    <col min="8" max="9" width="8.28515625" style="228" customWidth="1"/>
    <col min="10" max="10" width="12.7109375" style="228" customWidth="1"/>
    <col min="11" max="12" width="8.28515625" style="228" customWidth="1"/>
    <col min="13" max="13" width="12.7109375" style="228" customWidth="1"/>
    <col min="14" max="14" width="14" style="296" bestFit="1" customWidth="1"/>
    <col min="15" max="16384" width="9.140625" style="228"/>
  </cols>
  <sheetData>
    <row r="1" spans="1:14" ht="15" x14ac:dyDescent="0.25">
      <c r="A1" s="310" t="s">
        <v>0</v>
      </c>
      <c r="B1" s="310"/>
      <c r="C1" s="310"/>
      <c r="D1" s="310"/>
      <c r="E1" s="310"/>
      <c r="F1" s="310"/>
      <c r="G1" s="310"/>
      <c r="H1" s="310"/>
      <c r="I1" s="310"/>
      <c r="J1" s="310"/>
      <c r="K1" s="310"/>
      <c r="L1" s="310"/>
      <c r="M1" s="310"/>
      <c r="N1" s="227" t="s">
        <v>18</v>
      </c>
    </row>
    <row r="2" spans="1:14" x14ac:dyDescent="0.2">
      <c r="A2" s="307" t="s">
        <v>156</v>
      </c>
      <c r="B2" s="307"/>
      <c r="C2" s="307"/>
      <c r="D2" s="307"/>
      <c r="E2" s="307"/>
      <c r="F2" s="307"/>
      <c r="G2" s="307"/>
      <c r="H2" s="307"/>
      <c r="I2" s="307"/>
      <c r="J2" s="307"/>
      <c r="K2" s="307"/>
      <c r="L2" s="307"/>
      <c r="M2" s="307"/>
      <c r="N2" s="227" t="s">
        <v>18</v>
      </c>
    </row>
    <row r="3" spans="1:14" x14ac:dyDescent="0.2">
      <c r="A3" s="307" t="s">
        <v>1</v>
      </c>
      <c r="B3" s="307"/>
      <c r="C3" s="307"/>
      <c r="D3" s="307"/>
      <c r="E3" s="307"/>
      <c r="F3" s="307"/>
      <c r="G3" s="307"/>
      <c r="H3" s="307"/>
      <c r="I3" s="307"/>
      <c r="J3" s="307"/>
      <c r="K3" s="307"/>
      <c r="L3" s="307"/>
      <c r="M3" s="307"/>
      <c r="N3" s="227" t="s">
        <v>18</v>
      </c>
    </row>
    <row r="4" spans="1:14" x14ac:dyDescent="0.2">
      <c r="A4" s="307" t="s">
        <v>2</v>
      </c>
      <c r="B4" s="307"/>
      <c r="C4" s="307"/>
      <c r="D4" s="307"/>
      <c r="E4" s="307"/>
      <c r="F4" s="307"/>
      <c r="G4" s="307"/>
      <c r="H4" s="307"/>
      <c r="I4" s="307"/>
      <c r="J4" s="307"/>
      <c r="K4" s="307"/>
      <c r="L4" s="307"/>
      <c r="M4" s="307"/>
      <c r="N4" s="227" t="s">
        <v>18</v>
      </c>
    </row>
    <row r="5" spans="1:14" x14ac:dyDescent="0.2">
      <c r="A5" s="307"/>
      <c r="B5" s="307"/>
      <c r="C5" s="307"/>
      <c r="D5" s="307"/>
      <c r="E5" s="307"/>
      <c r="F5" s="307"/>
      <c r="G5" s="307"/>
      <c r="H5" s="307"/>
      <c r="I5" s="307"/>
      <c r="J5" s="307"/>
      <c r="K5" s="307"/>
      <c r="L5" s="307"/>
      <c r="M5" s="307"/>
      <c r="N5" s="227" t="s">
        <v>18</v>
      </c>
    </row>
    <row r="6" spans="1:14" ht="13.5" thickBot="1" x14ac:dyDescent="0.25">
      <c r="A6" s="307"/>
      <c r="B6" s="307"/>
      <c r="C6" s="307"/>
      <c r="D6" s="307"/>
      <c r="E6" s="307"/>
      <c r="F6" s="307"/>
      <c r="G6" s="307"/>
      <c r="H6" s="307"/>
      <c r="I6" s="307"/>
      <c r="J6" s="307"/>
      <c r="K6" s="307"/>
      <c r="L6" s="307"/>
      <c r="M6" s="307"/>
      <c r="N6" s="227" t="s">
        <v>18</v>
      </c>
    </row>
    <row r="7" spans="1:14" ht="45.75" customHeight="1" x14ac:dyDescent="0.2">
      <c r="A7" s="308" t="s">
        <v>133</v>
      </c>
      <c r="B7" s="311" t="s">
        <v>126</v>
      </c>
      <c r="C7" s="311"/>
      <c r="D7" s="311"/>
      <c r="E7" s="311" t="s">
        <v>179</v>
      </c>
      <c r="F7" s="311"/>
      <c r="G7" s="311"/>
      <c r="H7" s="311" t="s">
        <v>149</v>
      </c>
      <c r="I7" s="311"/>
      <c r="J7" s="311"/>
      <c r="K7" s="311" t="s">
        <v>13</v>
      </c>
      <c r="L7" s="311"/>
      <c r="M7" s="312"/>
      <c r="N7" s="227" t="s">
        <v>18</v>
      </c>
    </row>
    <row r="8" spans="1:14" ht="25.5" x14ac:dyDescent="0.2">
      <c r="A8" s="309"/>
      <c r="B8" s="276" t="s">
        <v>3</v>
      </c>
      <c r="C8" s="276" t="s">
        <v>128</v>
      </c>
      <c r="D8" s="276" t="s">
        <v>4</v>
      </c>
      <c r="E8" s="276" t="s">
        <v>3</v>
      </c>
      <c r="F8" s="276" t="s">
        <v>147</v>
      </c>
      <c r="G8" s="276" t="s">
        <v>4</v>
      </c>
      <c r="H8" s="276" t="s">
        <v>3</v>
      </c>
      <c r="I8" s="276" t="s">
        <v>147</v>
      </c>
      <c r="J8" s="276" t="s">
        <v>4</v>
      </c>
      <c r="K8" s="276" t="s">
        <v>3</v>
      </c>
      <c r="L8" s="276" t="s">
        <v>147</v>
      </c>
      <c r="M8" s="277" t="s">
        <v>4</v>
      </c>
      <c r="N8" s="227" t="s">
        <v>18</v>
      </c>
    </row>
    <row r="9" spans="1:14" x14ac:dyDescent="0.2">
      <c r="A9" s="278"/>
      <c r="B9" s="242"/>
      <c r="C9" s="242"/>
      <c r="D9" s="242"/>
      <c r="E9" s="242"/>
      <c r="F9" s="242"/>
      <c r="G9" s="242"/>
      <c r="H9" s="242"/>
      <c r="I9" s="242"/>
      <c r="J9" s="242"/>
      <c r="K9" s="242"/>
      <c r="L9" s="242"/>
      <c r="M9" s="243"/>
      <c r="N9" s="227" t="s">
        <v>18</v>
      </c>
    </row>
    <row r="10" spans="1:14" x14ac:dyDescent="0.2">
      <c r="A10" s="279" t="s">
        <v>162</v>
      </c>
      <c r="B10" s="225">
        <v>1420</v>
      </c>
      <c r="C10" s="225">
        <v>1326</v>
      </c>
      <c r="D10" s="280">
        <v>283103</v>
      </c>
      <c r="E10" s="225">
        <v>1420</v>
      </c>
      <c r="F10" s="225">
        <v>1233</v>
      </c>
      <c r="G10" s="280">
        <v>284836</v>
      </c>
      <c r="H10" s="225">
        <v>0</v>
      </c>
      <c r="I10" s="225">
        <v>0</v>
      </c>
      <c r="J10" s="280">
        <v>3877</v>
      </c>
      <c r="K10" s="225">
        <f t="shared" ref="K10" si="0">E10+H10</f>
        <v>1420</v>
      </c>
      <c r="L10" s="225">
        <f t="shared" ref="L10:M10" si="1">F10+I10</f>
        <v>1233</v>
      </c>
      <c r="M10" s="281">
        <f t="shared" si="1"/>
        <v>288713</v>
      </c>
      <c r="N10" s="227" t="s">
        <v>18</v>
      </c>
    </row>
    <row r="11" spans="1:14" x14ac:dyDescent="0.2">
      <c r="A11" s="282"/>
      <c r="B11" s="283"/>
      <c r="C11" s="283"/>
      <c r="D11" s="283"/>
      <c r="E11" s="283"/>
      <c r="F11" s="283"/>
      <c r="G11" s="283"/>
      <c r="H11" s="283"/>
      <c r="I11" s="283"/>
      <c r="J11" s="283"/>
      <c r="K11" s="283"/>
      <c r="L11" s="283"/>
      <c r="M11" s="284"/>
      <c r="N11" s="227" t="s">
        <v>18</v>
      </c>
    </row>
    <row r="12" spans="1:14" x14ac:dyDescent="0.2">
      <c r="A12" s="285" t="s">
        <v>130</v>
      </c>
      <c r="B12" s="286">
        <f t="shared" ref="B12:M12" si="2">SUM(B9:B11)</f>
        <v>1420</v>
      </c>
      <c r="C12" s="286">
        <f t="shared" si="2"/>
        <v>1326</v>
      </c>
      <c r="D12" s="286">
        <f t="shared" si="2"/>
        <v>283103</v>
      </c>
      <c r="E12" s="286">
        <f t="shared" si="2"/>
        <v>1420</v>
      </c>
      <c r="F12" s="286">
        <f t="shared" si="2"/>
        <v>1233</v>
      </c>
      <c r="G12" s="286">
        <f t="shared" si="2"/>
        <v>284836</v>
      </c>
      <c r="H12" s="286">
        <f t="shared" si="2"/>
        <v>0</v>
      </c>
      <c r="I12" s="286">
        <f t="shared" si="2"/>
        <v>0</v>
      </c>
      <c r="J12" s="286">
        <f t="shared" si="2"/>
        <v>3877</v>
      </c>
      <c r="K12" s="286">
        <f t="shared" si="2"/>
        <v>1420</v>
      </c>
      <c r="L12" s="286">
        <f t="shared" si="2"/>
        <v>1233</v>
      </c>
      <c r="M12" s="287">
        <f t="shared" si="2"/>
        <v>288713</v>
      </c>
      <c r="N12" s="227" t="s">
        <v>18</v>
      </c>
    </row>
    <row r="13" spans="1:14" x14ac:dyDescent="0.2">
      <c r="A13" s="288" t="s">
        <v>24</v>
      </c>
      <c r="B13" s="245"/>
      <c r="C13" s="245">
        <v>112</v>
      </c>
      <c r="D13" s="245"/>
      <c r="E13" s="245"/>
      <c r="F13" s="245">
        <v>124</v>
      </c>
      <c r="G13" s="245"/>
      <c r="H13" s="245"/>
      <c r="I13" s="245">
        <v>0</v>
      </c>
      <c r="J13" s="245"/>
      <c r="K13" s="245"/>
      <c r="L13" s="245">
        <f t="shared" ref="L13:L14" si="3">F13+I13</f>
        <v>124</v>
      </c>
      <c r="M13" s="246"/>
      <c r="N13" s="227" t="s">
        <v>18</v>
      </c>
    </row>
    <row r="14" spans="1:14" x14ac:dyDescent="0.2">
      <c r="A14" s="279" t="s">
        <v>131</v>
      </c>
      <c r="B14" s="225"/>
      <c r="C14" s="225">
        <f>C12+C13</f>
        <v>1438</v>
      </c>
      <c r="D14" s="225"/>
      <c r="E14" s="225"/>
      <c r="F14" s="225">
        <f>F12+F13</f>
        <v>1357</v>
      </c>
      <c r="G14" s="225"/>
      <c r="H14" s="225"/>
      <c r="I14" s="225">
        <f>I12+I13</f>
        <v>0</v>
      </c>
      <c r="J14" s="225"/>
      <c r="K14" s="225"/>
      <c r="L14" s="225">
        <f t="shared" si="3"/>
        <v>1357</v>
      </c>
      <c r="M14" s="226"/>
      <c r="N14" s="227" t="s">
        <v>18</v>
      </c>
    </row>
    <row r="15" spans="1:14" x14ac:dyDescent="0.2">
      <c r="A15" s="279"/>
      <c r="B15" s="225"/>
      <c r="C15" s="225"/>
      <c r="D15" s="225"/>
      <c r="E15" s="225"/>
      <c r="F15" s="225"/>
      <c r="G15" s="225"/>
      <c r="H15" s="225"/>
      <c r="I15" s="225"/>
      <c r="J15" s="225"/>
      <c r="K15" s="225"/>
      <c r="L15" s="225"/>
      <c r="M15" s="226"/>
      <c r="N15" s="227" t="s">
        <v>18</v>
      </c>
    </row>
    <row r="16" spans="1:14" x14ac:dyDescent="0.2">
      <c r="A16" s="279" t="s">
        <v>25</v>
      </c>
      <c r="B16" s="225"/>
      <c r="C16" s="225"/>
      <c r="D16" s="225"/>
      <c r="E16" s="225"/>
      <c r="F16" s="225"/>
      <c r="G16" s="225"/>
      <c r="H16" s="225"/>
      <c r="I16" s="225"/>
      <c r="J16" s="225"/>
      <c r="K16" s="225"/>
      <c r="L16" s="225"/>
      <c r="M16" s="226"/>
      <c r="N16" s="227" t="s">
        <v>18</v>
      </c>
    </row>
    <row r="17" spans="1:14" x14ac:dyDescent="0.2">
      <c r="A17" s="289" t="s">
        <v>26</v>
      </c>
      <c r="B17" s="236"/>
      <c r="C17" s="236">
        <v>3</v>
      </c>
      <c r="D17" s="236"/>
      <c r="E17" s="236"/>
      <c r="F17" s="236">
        <v>8</v>
      </c>
      <c r="G17" s="236"/>
      <c r="H17" s="236"/>
      <c r="I17" s="236">
        <v>0</v>
      </c>
      <c r="J17" s="236"/>
      <c r="K17" s="236"/>
      <c r="L17" s="236">
        <f t="shared" ref="L17:L18" si="4">F17+I17</f>
        <v>8</v>
      </c>
      <c r="M17" s="237"/>
      <c r="N17" s="227" t="s">
        <v>18</v>
      </c>
    </row>
    <row r="18" spans="1:14" ht="13.5" thickBot="1" x14ac:dyDescent="0.25">
      <c r="A18" s="290" t="s">
        <v>132</v>
      </c>
      <c r="B18" s="291"/>
      <c r="C18" s="291">
        <f>C14+C17</f>
        <v>1441</v>
      </c>
      <c r="D18" s="291"/>
      <c r="E18" s="291"/>
      <c r="F18" s="291">
        <f>F14+F17</f>
        <v>1365</v>
      </c>
      <c r="G18" s="291"/>
      <c r="H18" s="291"/>
      <c r="I18" s="291">
        <f>I14+I17</f>
        <v>0</v>
      </c>
      <c r="J18" s="291"/>
      <c r="K18" s="291"/>
      <c r="L18" s="291">
        <f t="shared" si="4"/>
        <v>1365</v>
      </c>
      <c r="M18" s="292"/>
      <c r="N18" s="227" t="s">
        <v>18</v>
      </c>
    </row>
    <row r="19" spans="1:14" ht="13.5" thickBot="1" x14ac:dyDescent="0.25">
      <c r="N19" s="227" t="s">
        <v>18</v>
      </c>
    </row>
    <row r="20" spans="1:14" x14ac:dyDescent="0.2">
      <c r="A20" s="308" t="s">
        <v>133</v>
      </c>
      <c r="B20" s="311" t="s">
        <v>20</v>
      </c>
      <c r="C20" s="311"/>
      <c r="D20" s="311"/>
      <c r="E20" s="311" t="s">
        <v>21</v>
      </c>
      <c r="F20" s="311"/>
      <c r="G20" s="311"/>
      <c r="H20" s="311" t="s">
        <v>22</v>
      </c>
      <c r="I20" s="311"/>
      <c r="J20" s="312"/>
      <c r="N20" s="227" t="s">
        <v>18</v>
      </c>
    </row>
    <row r="21" spans="1:14" ht="25.5" x14ac:dyDescent="0.2">
      <c r="A21" s="309"/>
      <c r="B21" s="276" t="s">
        <v>3</v>
      </c>
      <c r="C21" s="276" t="s">
        <v>147</v>
      </c>
      <c r="D21" s="276" t="s">
        <v>4</v>
      </c>
      <c r="E21" s="276" t="s">
        <v>3</v>
      </c>
      <c r="F21" s="276" t="s">
        <v>147</v>
      </c>
      <c r="G21" s="276" t="s">
        <v>4</v>
      </c>
      <c r="H21" s="276" t="s">
        <v>3</v>
      </c>
      <c r="I21" s="276" t="s">
        <v>147</v>
      </c>
      <c r="J21" s="277" t="s">
        <v>4</v>
      </c>
      <c r="N21" s="227" t="s">
        <v>18</v>
      </c>
    </row>
    <row r="22" spans="1:14" x14ac:dyDescent="0.2">
      <c r="A22" s="278"/>
      <c r="B22" s="242"/>
      <c r="C22" s="242"/>
      <c r="D22" s="242"/>
      <c r="E22" s="242"/>
      <c r="F22" s="242"/>
      <c r="G22" s="242"/>
      <c r="H22" s="242"/>
      <c r="I22" s="242"/>
      <c r="J22" s="243"/>
      <c r="N22" s="227" t="s">
        <v>18</v>
      </c>
    </row>
    <row r="23" spans="1:14" x14ac:dyDescent="0.2">
      <c r="A23" s="279" t="str">
        <f>A10</f>
        <v>Legal Representation</v>
      </c>
      <c r="B23" s="225">
        <v>51</v>
      </c>
      <c r="C23" s="225">
        <v>26</v>
      </c>
      <c r="D23" s="280">
        <v>8600</v>
      </c>
      <c r="E23" s="225">
        <v>0</v>
      </c>
      <c r="F23" s="225">
        <v>0</v>
      </c>
      <c r="G23" s="225">
        <v>0</v>
      </c>
      <c r="H23" s="225">
        <f>K10+B23+E23</f>
        <v>1471</v>
      </c>
      <c r="I23" s="225">
        <f>L10+C23+F23</f>
        <v>1259</v>
      </c>
      <c r="J23" s="281">
        <f>M10+D23+G23</f>
        <v>297313</v>
      </c>
      <c r="N23" s="227" t="s">
        <v>18</v>
      </c>
    </row>
    <row r="24" spans="1:14" x14ac:dyDescent="0.2">
      <c r="A24" s="293"/>
      <c r="B24" s="294"/>
      <c r="C24" s="294"/>
      <c r="D24" s="294"/>
      <c r="E24" s="294"/>
      <c r="F24" s="294"/>
      <c r="G24" s="294"/>
      <c r="H24" s="294"/>
      <c r="I24" s="294"/>
      <c r="J24" s="295"/>
      <c r="N24" s="227" t="s">
        <v>18</v>
      </c>
    </row>
    <row r="25" spans="1:14" x14ac:dyDescent="0.2">
      <c r="A25" s="285" t="s">
        <v>130</v>
      </c>
      <c r="B25" s="286">
        <f t="shared" ref="B25:J25" si="5">SUM(B22:B24)</f>
        <v>51</v>
      </c>
      <c r="C25" s="286">
        <f t="shared" si="5"/>
        <v>26</v>
      </c>
      <c r="D25" s="286">
        <f t="shared" si="5"/>
        <v>8600</v>
      </c>
      <c r="E25" s="286">
        <f t="shared" si="5"/>
        <v>0</v>
      </c>
      <c r="F25" s="286">
        <f t="shared" si="5"/>
        <v>0</v>
      </c>
      <c r="G25" s="286">
        <f t="shared" si="5"/>
        <v>0</v>
      </c>
      <c r="H25" s="286">
        <f t="shared" si="5"/>
        <v>1471</v>
      </c>
      <c r="I25" s="286">
        <f t="shared" si="5"/>
        <v>1259</v>
      </c>
      <c r="J25" s="287">
        <f t="shared" si="5"/>
        <v>297313</v>
      </c>
      <c r="N25" s="227" t="s">
        <v>18</v>
      </c>
    </row>
    <row r="26" spans="1:14" x14ac:dyDescent="0.2">
      <c r="A26" s="288" t="s">
        <v>24</v>
      </c>
      <c r="B26" s="245"/>
      <c r="C26" s="245">
        <v>0</v>
      </c>
      <c r="D26" s="245"/>
      <c r="E26" s="245"/>
      <c r="F26" s="245">
        <v>0</v>
      </c>
      <c r="G26" s="245"/>
      <c r="H26" s="245"/>
      <c r="I26" s="245">
        <f>L13+C26+F26</f>
        <v>124</v>
      </c>
      <c r="J26" s="246"/>
      <c r="N26" s="227" t="s">
        <v>18</v>
      </c>
    </row>
    <row r="27" spans="1:14" x14ac:dyDescent="0.2">
      <c r="A27" s="279" t="s">
        <v>131</v>
      </c>
      <c r="B27" s="225"/>
      <c r="C27" s="225">
        <f>C25+C26</f>
        <v>26</v>
      </c>
      <c r="D27" s="225"/>
      <c r="E27" s="225"/>
      <c r="F27" s="225">
        <f>F25+F26</f>
        <v>0</v>
      </c>
      <c r="G27" s="225"/>
      <c r="H27" s="225"/>
      <c r="I27" s="225">
        <f>L14+C27+F27</f>
        <v>1383</v>
      </c>
      <c r="J27" s="226"/>
      <c r="N27" s="227" t="s">
        <v>18</v>
      </c>
    </row>
    <row r="28" spans="1:14" x14ac:dyDescent="0.2">
      <c r="A28" s="279"/>
      <c r="B28" s="225"/>
      <c r="C28" s="225"/>
      <c r="D28" s="225"/>
      <c r="E28" s="225"/>
      <c r="F28" s="225"/>
      <c r="G28" s="225"/>
      <c r="H28" s="225"/>
      <c r="I28" s="225"/>
      <c r="J28" s="226"/>
      <c r="N28" s="227" t="s">
        <v>18</v>
      </c>
    </row>
    <row r="29" spans="1:14" x14ac:dyDescent="0.2">
      <c r="A29" s="279" t="s">
        <v>25</v>
      </c>
      <c r="B29" s="225"/>
      <c r="C29" s="225"/>
      <c r="D29" s="225"/>
      <c r="E29" s="225"/>
      <c r="F29" s="225"/>
      <c r="G29" s="225"/>
      <c r="H29" s="225"/>
      <c r="I29" s="225"/>
      <c r="J29" s="226"/>
      <c r="N29" s="227" t="s">
        <v>18</v>
      </c>
    </row>
    <row r="30" spans="1:14" x14ac:dyDescent="0.2">
      <c r="A30" s="289" t="s">
        <v>26</v>
      </c>
      <c r="B30" s="236"/>
      <c r="C30" s="236">
        <v>0</v>
      </c>
      <c r="D30" s="236"/>
      <c r="E30" s="236"/>
      <c r="F30" s="236">
        <v>0</v>
      </c>
      <c r="G30" s="236"/>
      <c r="H30" s="236"/>
      <c r="I30" s="236">
        <f>L17+C30+F30</f>
        <v>8</v>
      </c>
      <c r="J30" s="237"/>
      <c r="N30" s="227" t="s">
        <v>18</v>
      </c>
    </row>
    <row r="31" spans="1:14" ht="13.5" thickBot="1" x14ac:dyDescent="0.25">
      <c r="A31" s="290" t="s">
        <v>132</v>
      </c>
      <c r="B31" s="291"/>
      <c r="C31" s="291">
        <f>C27+C30</f>
        <v>26</v>
      </c>
      <c r="D31" s="291"/>
      <c r="E31" s="291"/>
      <c r="F31" s="291">
        <f>F27+F30</f>
        <v>0</v>
      </c>
      <c r="G31" s="291"/>
      <c r="H31" s="291"/>
      <c r="I31" s="291">
        <f>L18+C31+F31</f>
        <v>1391</v>
      </c>
      <c r="J31" s="292"/>
      <c r="N31" s="227" t="s">
        <v>18</v>
      </c>
    </row>
    <row r="33" spans="1:14" x14ac:dyDescent="0.2">
      <c r="A33" s="228" t="s">
        <v>180</v>
      </c>
      <c r="N33" s="296" t="s">
        <v>19</v>
      </c>
    </row>
  </sheetData>
  <mergeCells count="15">
    <mergeCell ref="A5:M5"/>
    <mergeCell ref="A6:M6"/>
    <mergeCell ref="A20:A21"/>
    <mergeCell ref="A1:M1"/>
    <mergeCell ref="A2:M2"/>
    <mergeCell ref="A3:M3"/>
    <mergeCell ref="A4:M4"/>
    <mergeCell ref="A7:A8"/>
    <mergeCell ref="B7:D7"/>
    <mergeCell ref="E7:G7"/>
    <mergeCell ref="H7:J7"/>
    <mergeCell ref="K7:M7"/>
    <mergeCell ref="B20:D20"/>
    <mergeCell ref="E20:G20"/>
    <mergeCell ref="H20:J20"/>
  </mergeCells>
  <printOptions horizontalCentered="1"/>
  <pageMargins left="0.7" right="0.7" top="0.75" bottom="0.75" header="0.3" footer="0.3"/>
  <pageSetup scale="75"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zoomScale="80" zoomScaleNormal="100" zoomScaleSheetLayoutView="80" workbookViewId="0">
      <selection activeCell="F8" sqref="F8"/>
    </sheetView>
  </sheetViews>
  <sheetFormatPr defaultRowHeight="14.25" x14ac:dyDescent="0.2"/>
  <cols>
    <col min="1" max="1" width="37.140625" style="12" customWidth="1"/>
    <col min="2" max="2" width="23.42578125" style="12" customWidth="1"/>
    <col min="3" max="5" width="8.7109375" style="12" customWidth="1"/>
    <col min="6" max="6" width="12.7109375" style="12" customWidth="1"/>
    <col min="7" max="9" width="8.7109375" style="12" customWidth="1"/>
    <col min="10" max="10" width="12.7109375" style="12" customWidth="1"/>
    <col min="11" max="11" width="14" style="7" bestFit="1" customWidth="1"/>
    <col min="12" max="16384" width="9.140625" style="12"/>
  </cols>
  <sheetData>
    <row r="1" spans="1:11" ht="18" x14ac:dyDescent="0.25">
      <c r="A1" s="304" t="s">
        <v>28</v>
      </c>
      <c r="B1" s="304"/>
      <c r="C1" s="304"/>
      <c r="D1" s="304"/>
      <c r="E1" s="304"/>
      <c r="F1" s="304"/>
      <c r="G1" s="304"/>
      <c r="H1" s="304"/>
      <c r="I1" s="304"/>
      <c r="J1" s="304"/>
      <c r="K1" s="49" t="s">
        <v>18</v>
      </c>
    </row>
    <row r="2" spans="1:11" ht="15" x14ac:dyDescent="0.2">
      <c r="A2" s="305" t="s">
        <v>156</v>
      </c>
      <c r="B2" s="305"/>
      <c r="C2" s="305"/>
      <c r="D2" s="305"/>
      <c r="E2" s="305"/>
      <c r="F2" s="305"/>
      <c r="G2" s="305"/>
      <c r="H2" s="305"/>
      <c r="I2" s="305"/>
      <c r="J2" s="305"/>
      <c r="K2" s="49" t="s">
        <v>18</v>
      </c>
    </row>
    <row r="3" spans="1:11" x14ac:dyDescent="0.2">
      <c r="A3" s="318" t="s">
        <v>1</v>
      </c>
      <c r="B3" s="318"/>
      <c r="C3" s="318"/>
      <c r="D3" s="318"/>
      <c r="E3" s="318"/>
      <c r="F3" s="318"/>
      <c r="G3" s="318"/>
      <c r="H3" s="318"/>
      <c r="I3" s="318"/>
      <c r="J3" s="318"/>
      <c r="K3" s="49" t="s">
        <v>18</v>
      </c>
    </row>
    <row r="4" spans="1:11" x14ac:dyDescent="0.2">
      <c r="A4" s="307" t="s">
        <v>2</v>
      </c>
      <c r="B4" s="307"/>
      <c r="C4" s="307"/>
      <c r="D4" s="307"/>
      <c r="E4" s="307"/>
      <c r="F4" s="307"/>
      <c r="G4" s="307"/>
      <c r="H4" s="307"/>
      <c r="I4" s="307"/>
      <c r="J4" s="307"/>
      <c r="K4" s="49" t="s">
        <v>18</v>
      </c>
    </row>
    <row r="5" spans="1:11" x14ac:dyDescent="0.2">
      <c r="A5" s="307"/>
      <c r="B5" s="307"/>
      <c r="C5" s="307"/>
      <c r="D5" s="307"/>
      <c r="E5" s="307"/>
      <c r="F5" s="307"/>
      <c r="G5" s="307"/>
      <c r="H5" s="307"/>
      <c r="I5" s="307"/>
      <c r="J5" s="307"/>
      <c r="K5" s="49" t="s">
        <v>18</v>
      </c>
    </row>
    <row r="6" spans="1:11" s="23" customFormat="1" ht="15" thickBot="1" x14ac:dyDescent="0.25">
      <c r="K6" s="49" t="s">
        <v>18</v>
      </c>
    </row>
    <row r="7" spans="1:11" s="23" customFormat="1" ht="33.75" customHeight="1" x14ac:dyDescent="0.2">
      <c r="A7" s="314" t="s">
        <v>29</v>
      </c>
      <c r="B7" s="316" t="s">
        <v>134</v>
      </c>
      <c r="C7" s="313" t="s">
        <v>162</v>
      </c>
      <c r="D7" s="313"/>
      <c r="E7" s="313"/>
      <c r="F7" s="313"/>
      <c r="G7" s="313" t="s">
        <v>30</v>
      </c>
      <c r="H7" s="313"/>
      <c r="I7" s="313"/>
      <c r="J7" s="313"/>
      <c r="K7" s="49" t="s">
        <v>18</v>
      </c>
    </row>
    <row r="8" spans="1:11" s="23" customFormat="1" ht="28.5" x14ac:dyDescent="0.2">
      <c r="A8" s="315"/>
      <c r="B8" s="317"/>
      <c r="C8" s="21" t="s">
        <v>3</v>
      </c>
      <c r="D8" s="21" t="s">
        <v>33</v>
      </c>
      <c r="E8" s="21" t="s">
        <v>147</v>
      </c>
      <c r="F8" s="21" t="s">
        <v>4</v>
      </c>
      <c r="G8" s="21" t="s">
        <v>3</v>
      </c>
      <c r="H8" s="21" t="s">
        <v>33</v>
      </c>
      <c r="I8" s="21" t="s">
        <v>147</v>
      </c>
      <c r="J8" s="21" t="s">
        <v>4</v>
      </c>
      <c r="K8" s="49" t="s">
        <v>18</v>
      </c>
    </row>
    <row r="9" spans="1:11" s="23" customFormat="1" x14ac:dyDescent="0.2">
      <c r="A9" s="26"/>
      <c r="B9" s="123"/>
      <c r="C9" s="121"/>
      <c r="D9" s="121"/>
      <c r="E9" s="121"/>
      <c r="F9" s="121"/>
      <c r="G9" s="121"/>
      <c r="H9" s="121"/>
      <c r="I9" s="121"/>
      <c r="J9" s="121"/>
      <c r="K9" s="49" t="s">
        <v>18</v>
      </c>
    </row>
    <row r="10" spans="1:11" s="23" customFormat="1" x14ac:dyDescent="0.2">
      <c r="A10" s="146" t="s">
        <v>160</v>
      </c>
      <c r="B10" s="147" t="s">
        <v>162</v>
      </c>
      <c r="C10" s="30">
        <v>51</v>
      </c>
      <c r="D10" s="30">
        <v>32</v>
      </c>
      <c r="E10" s="30">
        <v>26</v>
      </c>
      <c r="F10" s="176">
        <v>7000</v>
      </c>
      <c r="G10" s="30">
        <f t="shared" ref="G10:J11" si="0">C10</f>
        <v>51</v>
      </c>
      <c r="H10" s="30">
        <f t="shared" si="0"/>
        <v>32</v>
      </c>
      <c r="I10" s="30">
        <f t="shared" si="0"/>
        <v>26</v>
      </c>
      <c r="J10" s="176">
        <f t="shared" si="0"/>
        <v>7000</v>
      </c>
      <c r="K10" s="49" t="s">
        <v>18</v>
      </c>
    </row>
    <row r="11" spans="1:11" s="23" customFormat="1" x14ac:dyDescent="0.2">
      <c r="A11" s="146" t="s">
        <v>161</v>
      </c>
      <c r="B11" s="147" t="s">
        <v>162</v>
      </c>
      <c r="C11" s="30">
        <v>0</v>
      </c>
      <c r="D11" s="30">
        <v>0</v>
      </c>
      <c r="E11" s="30">
        <v>0</v>
      </c>
      <c r="F11" s="30">
        <v>1600</v>
      </c>
      <c r="G11" s="30">
        <f t="shared" si="0"/>
        <v>0</v>
      </c>
      <c r="H11" s="30">
        <f t="shared" si="0"/>
        <v>0</v>
      </c>
      <c r="I11" s="30">
        <f t="shared" si="0"/>
        <v>0</v>
      </c>
      <c r="J11" s="30">
        <f t="shared" si="0"/>
        <v>1600</v>
      </c>
      <c r="K11" s="49" t="s">
        <v>18</v>
      </c>
    </row>
    <row r="12" spans="1:11" s="23" customFormat="1" x14ac:dyDescent="0.2">
      <c r="A12" s="27"/>
      <c r="B12" s="124"/>
      <c r="C12" s="122"/>
      <c r="D12" s="122"/>
      <c r="E12" s="122"/>
      <c r="F12" s="122"/>
      <c r="G12" s="122"/>
      <c r="H12" s="122"/>
      <c r="I12" s="122"/>
      <c r="J12" s="122"/>
      <c r="K12" s="49" t="s">
        <v>18</v>
      </c>
    </row>
    <row r="13" spans="1:11" s="23" customFormat="1" ht="15.75" thickBot="1" x14ac:dyDescent="0.3">
      <c r="A13" s="24" t="s">
        <v>32</v>
      </c>
      <c r="B13" s="25"/>
      <c r="C13" s="37">
        <f>SUM(C9:C12)</f>
        <v>51</v>
      </c>
      <c r="D13" s="37">
        <f>SUM(D9:D12)</f>
        <v>32</v>
      </c>
      <c r="E13" s="37">
        <f t="shared" ref="E13:F13" si="1">SUM(E9:E12)</f>
        <v>26</v>
      </c>
      <c r="F13" s="37">
        <f t="shared" si="1"/>
        <v>8600</v>
      </c>
      <c r="G13" s="37">
        <f>SUM(G9:G12)</f>
        <v>51</v>
      </c>
      <c r="H13" s="37">
        <f t="shared" ref="H13:J13" si="2">SUM(H9:H12)</f>
        <v>32</v>
      </c>
      <c r="I13" s="37">
        <f t="shared" si="2"/>
        <v>26</v>
      </c>
      <c r="J13" s="37">
        <f t="shared" si="2"/>
        <v>8600</v>
      </c>
      <c r="K13" s="49" t="s">
        <v>18</v>
      </c>
    </row>
    <row r="14" spans="1:11" x14ac:dyDescent="0.2">
      <c r="K14" s="7" t="s">
        <v>19</v>
      </c>
    </row>
  </sheetData>
  <mergeCells count="9">
    <mergeCell ref="G7:J7"/>
    <mergeCell ref="A7:A8"/>
    <mergeCell ref="B7:B8"/>
    <mergeCell ref="C7:F7"/>
    <mergeCell ref="A1:J1"/>
    <mergeCell ref="A2:J2"/>
    <mergeCell ref="A3:J3"/>
    <mergeCell ref="A4:J4"/>
    <mergeCell ref="A5:J5"/>
  </mergeCells>
  <printOptions horizontalCentered="1"/>
  <pageMargins left="0.7" right="0.7" top="0.75" bottom="0.75" header="0.3" footer="0.3"/>
  <pageSetup scale="75" orientation="landscape" r:id="rId1"/>
  <headerFooter>
    <oddHeader xml:space="preserve">&amp;L&amp;"Arial,Bold"&amp;12C. Program Changes by Decision Unit
</oddHeader>
    <oddFooter>&amp;C&amp;"Arial,Regular"Exhibit C - Program Changes by Decision Unit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80" zoomScaleNormal="100" zoomScaleSheetLayoutView="80" workbookViewId="0">
      <selection activeCell="K11" sqref="K11"/>
    </sheetView>
  </sheetViews>
  <sheetFormatPr defaultRowHeight="14.25" x14ac:dyDescent="0.2"/>
  <cols>
    <col min="1" max="1" width="7.28515625" style="12" customWidth="1"/>
    <col min="2" max="2" width="73.28515625" style="12" customWidth="1"/>
    <col min="3" max="3" width="8.7109375" style="12" customWidth="1"/>
    <col min="4" max="4" width="12.5703125" style="12" customWidth="1"/>
    <col min="5" max="5" width="8.7109375" style="12" customWidth="1"/>
    <col min="6" max="6" width="10.7109375" style="12" customWidth="1"/>
    <col min="7" max="7" width="8.7109375" style="12" customWidth="1"/>
    <col min="8" max="8" width="10.28515625" style="12" customWidth="1"/>
    <col min="9" max="9" width="8.7109375" style="12" customWidth="1"/>
    <col min="10" max="10" width="10.42578125" style="12" customWidth="1"/>
    <col min="11" max="11" width="9.140625" style="12" customWidth="1"/>
    <col min="12" max="12" width="10.85546875" style="12" customWidth="1"/>
    <col min="13" max="13" width="9.85546875" style="12" customWidth="1"/>
    <col min="14" max="14" width="11.85546875" style="12" customWidth="1"/>
    <col min="15" max="15" width="14" style="7" bestFit="1" customWidth="1"/>
    <col min="16" max="17" width="8.28515625" style="12" customWidth="1"/>
    <col min="18" max="18" width="12.7109375" style="12" customWidth="1"/>
    <col min="19" max="20" width="8.28515625" style="12" customWidth="1"/>
    <col min="21" max="21" width="12.7109375" style="12" customWidth="1"/>
    <col min="22" max="16384" width="9.140625" style="12"/>
  </cols>
  <sheetData>
    <row r="1" spans="1:21" ht="18" x14ac:dyDescent="0.25">
      <c r="A1" s="304" t="s">
        <v>34</v>
      </c>
      <c r="B1" s="304"/>
      <c r="C1" s="304"/>
      <c r="D1" s="304"/>
      <c r="E1" s="304"/>
      <c r="F1" s="304"/>
      <c r="G1" s="304"/>
      <c r="H1" s="304"/>
      <c r="I1" s="304"/>
      <c r="J1" s="304"/>
      <c r="K1" s="304"/>
      <c r="L1" s="304"/>
      <c r="M1" s="304"/>
      <c r="N1" s="304"/>
      <c r="O1" s="49" t="s">
        <v>18</v>
      </c>
      <c r="P1" s="9"/>
      <c r="Q1" s="9"/>
      <c r="R1" s="9"/>
      <c r="S1" s="9"/>
      <c r="T1" s="9"/>
      <c r="U1" s="9"/>
    </row>
    <row r="2" spans="1:21" ht="15" x14ac:dyDescent="0.2">
      <c r="A2" s="305" t="s">
        <v>156</v>
      </c>
      <c r="B2" s="305"/>
      <c r="C2" s="305"/>
      <c r="D2" s="305"/>
      <c r="E2" s="305"/>
      <c r="F2" s="305"/>
      <c r="G2" s="305"/>
      <c r="H2" s="305"/>
      <c r="I2" s="305"/>
      <c r="J2" s="305"/>
      <c r="K2" s="305"/>
      <c r="L2" s="305"/>
      <c r="M2" s="305"/>
      <c r="N2" s="305"/>
      <c r="O2" s="49" t="s">
        <v>18</v>
      </c>
      <c r="P2" s="10"/>
      <c r="Q2" s="10"/>
      <c r="R2" s="10"/>
      <c r="S2" s="10"/>
      <c r="T2" s="10"/>
      <c r="U2" s="10"/>
    </row>
    <row r="3" spans="1:21" x14ac:dyDescent="0.2">
      <c r="A3" s="318" t="s">
        <v>1</v>
      </c>
      <c r="B3" s="318"/>
      <c r="C3" s="318"/>
      <c r="D3" s="318"/>
      <c r="E3" s="318"/>
      <c r="F3" s="318"/>
      <c r="G3" s="318"/>
      <c r="H3" s="318"/>
      <c r="I3" s="318"/>
      <c r="J3" s="318"/>
      <c r="K3" s="318"/>
      <c r="L3" s="318"/>
      <c r="M3" s="318"/>
      <c r="N3" s="318"/>
      <c r="O3" s="49" t="s">
        <v>18</v>
      </c>
      <c r="P3" s="13"/>
      <c r="Q3" s="13"/>
      <c r="R3" s="13"/>
      <c r="S3" s="13"/>
      <c r="T3" s="13"/>
      <c r="U3" s="13"/>
    </row>
    <row r="4" spans="1:21" x14ac:dyDescent="0.2">
      <c r="A4" s="307" t="s">
        <v>2</v>
      </c>
      <c r="B4" s="307"/>
      <c r="C4" s="307"/>
      <c r="D4" s="307"/>
      <c r="E4" s="307"/>
      <c r="F4" s="307"/>
      <c r="G4" s="307"/>
      <c r="H4" s="307"/>
      <c r="I4" s="307"/>
      <c r="J4" s="307"/>
      <c r="K4" s="307"/>
      <c r="L4" s="307"/>
      <c r="M4" s="307"/>
      <c r="N4" s="307"/>
      <c r="O4" s="49" t="s">
        <v>18</v>
      </c>
      <c r="P4" s="11"/>
      <c r="Q4" s="11"/>
      <c r="R4" s="11"/>
      <c r="S4" s="11"/>
      <c r="T4" s="11"/>
      <c r="U4" s="11"/>
    </row>
    <row r="5" spans="1:21" x14ac:dyDescent="0.2">
      <c r="A5" s="325"/>
      <c r="B5" s="325"/>
      <c r="C5" s="325"/>
      <c r="D5" s="325"/>
      <c r="E5" s="325"/>
      <c r="F5" s="325"/>
      <c r="G5" s="325"/>
      <c r="H5" s="325"/>
      <c r="I5" s="325"/>
      <c r="J5" s="325"/>
      <c r="K5" s="325"/>
      <c r="L5" s="325"/>
      <c r="M5" s="325"/>
      <c r="N5" s="325"/>
      <c r="O5" s="49" t="s">
        <v>18</v>
      </c>
      <c r="P5" s="11"/>
      <c r="Q5" s="11"/>
      <c r="R5" s="11"/>
      <c r="S5" s="11"/>
      <c r="T5" s="11"/>
      <c r="U5" s="11"/>
    </row>
    <row r="6" spans="1:21" ht="15" thickBot="1" x14ac:dyDescent="0.25">
      <c r="A6" s="326"/>
      <c r="B6" s="326"/>
      <c r="C6" s="326"/>
      <c r="D6" s="326"/>
      <c r="E6" s="326"/>
      <c r="F6" s="326"/>
      <c r="G6" s="326"/>
      <c r="H6" s="326"/>
      <c r="I6" s="326"/>
      <c r="J6" s="326"/>
      <c r="K6" s="326"/>
      <c r="L6" s="326"/>
      <c r="M6" s="326"/>
      <c r="N6" s="326"/>
      <c r="O6" s="49" t="s">
        <v>18</v>
      </c>
      <c r="P6" s="11"/>
      <c r="Q6" s="11"/>
      <c r="R6" s="11"/>
      <c r="S6" s="11"/>
      <c r="T6" s="11"/>
      <c r="U6" s="11"/>
    </row>
    <row r="7" spans="1:21" s="23" customFormat="1" ht="33.75" customHeight="1" x14ac:dyDescent="0.2">
      <c r="A7" s="321" t="s">
        <v>35</v>
      </c>
      <c r="B7" s="322"/>
      <c r="C7" s="313" t="s">
        <v>135</v>
      </c>
      <c r="D7" s="313"/>
      <c r="E7" s="313" t="s">
        <v>179</v>
      </c>
      <c r="F7" s="313"/>
      <c r="G7" s="313" t="s">
        <v>13</v>
      </c>
      <c r="H7" s="313"/>
      <c r="I7" s="313" t="s">
        <v>20</v>
      </c>
      <c r="J7" s="313"/>
      <c r="K7" s="313" t="s">
        <v>21</v>
      </c>
      <c r="L7" s="313"/>
      <c r="M7" s="313" t="s">
        <v>17</v>
      </c>
      <c r="N7" s="320"/>
      <c r="O7" s="49" t="s">
        <v>18</v>
      </c>
    </row>
    <row r="8" spans="1:21" s="23" customFormat="1" ht="42.75" x14ac:dyDescent="0.2">
      <c r="A8" s="323"/>
      <c r="B8" s="324"/>
      <c r="C8" s="21" t="s">
        <v>38</v>
      </c>
      <c r="D8" s="92" t="s">
        <v>36</v>
      </c>
      <c r="E8" s="21" t="s">
        <v>38</v>
      </c>
      <c r="F8" s="92" t="s">
        <v>36</v>
      </c>
      <c r="G8" s="21" t="s">
        <v>38</v>
      </c>
      <c r="H8" s="21" t="s">
        <v>36</v>
      </c>
      <c r="I8" s="21" t="s">
        <v>38</v>
      </c>
      <c r="J8" s="21" t="s">
        <v>36</v>
      </c>
      <c r="K8" s="21" t="s">
        <v>38</v>
      </c>
      <c r="L8" s="21" t="s">
        <v>36</v>
      </c>
      <c r="M8" s="21" t="s">
        <v>38</v>
      </c>
      <c r="N8" s="28" t="s">
        <v>36</v>
      </c>
      <c r="O8" s="49" t="s">
        <v>18</v>
      </c>
    </row>
    <row r="9" spans="1:21" ht="30" x14ac:dyDescent="0.2">
      <c r="A9" s="34" t="s">
        <v>39</v>
      </c>
      <c r="B9" s="38" t="s">
        <v>40</v>
      </c>
      <c r="C9" s="29"/>
      <c r="D9" s="173"/>
      <c r="E9" s="29"/>
      <c r="F9" s="173"/>
      <c r="G9" s="29"/>
      <c r="H9" s="173"/>
      <c r="I9" s="29"/>
      <c r="J9" s="173"/>
      <c r="K9" s="29"/>
      <c r="L9" s="29"/>
      <c r="M9" s="30"/>
      <c r="N9" s="175"/>
      <c r="O9" s="49" t="s">
        <v>18</v>
      </c>
    </row>
    <row r="10" spans="1:21" ht="11.25" customHeight="1" x14ac:dyDescent="0.2">
      <c r="A10" s="35"/>
      <c r="B10" s="39"/>
      <c r="C10" s="29"/>
      <c r="D10" s="29"/>
      <c r="E10" s="29"/>
      <c r="F10" s="29"/>
      <c r="G10" s="29"/>
      <c r="H10" s="29"/>
      <c r="I10" s="29"/>
      <c r="J10" s="29"/>
      <c r="K10" s="29"/>
      <c r="L10" s="29"/>
      <c r="M10" s="30"/>
      <c r="N10" s="31"/>
      <c r="O10" s="49" t="s">
        <v>18</v>
      </c>
    </row>
    <row r="11" spans="1:21" x14ac:dyDescent="0.2">
      <c r="A11" s="35">
        <v>2.4</v>
      </c>
      <c r="B11" s="263" t="s">
        <v>41</v>
      </c>
      <c r="C11" s="29">
        <v>58</v>
      </c>
      <c r="D11" s="173">
        <v>16034</v>
      </c>
      <c r="E11" s="29">
        <v>58</v>
      </c>
      <c r="F11" s="173">
        <v>16034</v>
      </c>
      <c r="G11" s="29">
        <v>58</v>
      </c>
      <c r="H11" s="173">
        <v>16338</v>
      </c>
      <c r="I11" s="29">
        <v>26</v>
      </c>
      <c r="J11" s="173">
        <v>7000</v>
      </c>
      <c r="K11" s="29">
        <v>0</v>
      </c>
      <c r="L11" s="29">
        <v>0</v>
      </c>
      <c r="M11" s="30">
        <f t="shared" ref="M11" si="0">G11+I11+K11</f>
        <v>84</v>
      </c>
      <c r="N11" s="175">
        <f t="shared" ref="N11" si="1">H11+J11+L11</f>
        <v>23338</v>
      </c>
      <c r="O11" s="49" t="s">
        <v>18</v>
      </c>
    </row>
    <row r="12" spans="1:21" ht="12" customHeight="1" x14ac:dyDescent="0.2">
      <c r="A12" s="35"/>
      <c r="B12" s="39"/>
      <c r="C12" s="29"/>
      <c r="D12" s="29"/>
      <c r="E12" s="29"/>
      <c r="F12" s="29"/>
      <c r="G12" s="29"/>
      <c r="H12" s="29"/>
      <c r="I12" s="29"/>
      <c r="J12" s="29"/>
      <c r="K12" s="29"/>
      <c r="L12" s="29"/>
      <c r="M12" s="30"/>
      <c r="N12" s="31"/>
      <c r="O12" s="49" t="s">
        <v>18</v>
      </c>
    </row>
    <row r="13" spans="1:21" x14ac:dyDescent="0.2">
      <c r="A13" s="35">
        <v>2.6</v>
      </c>
      <c r="B13" s="39" t="s">
        <v>42</v>
      </c>
      <c r="C13" s="29">
        <v>1380</v>
      </c>
      <c r="D13" s="173">
        <v>267069</v>
      </c>
      <c r="E13" s="29">
        <v>1299</v>
      </c>
      <c r="F13" s="173">
        <v>268802</v>
      </c>
      <c r="G13" s="29">
        <v>1299</v>
      </c>
      <c r="H13" s="173">
        <v>272375</v>
      </c>
      <c r="I13" s="29">
        <v>0</v>
      </c>
      <c r="J13" s="173">
        <v>1600</v>
      </c>
      <c r="K13" s="29">
        <v>0</v>
      </c>
      <c r="L13" s="29">
        <v>0</v>
      </c>
      <c r="M13" s="30">
        <f t="shared" ref="M13" si="2">G13+I13+K13</f>
        <v>1299</v>
      </c>
      <c r="N13" s="175">
        <f t="shared" ref="N13" si="3">H13+J13+L13</f>
        <v>273975</v>
      </c>
      <c r="O13" s="49" t="s">
        <v>18</v>
      </c>
    </row>
    <row r="14" spans="1:21" x14ac:dyDescent="0.2">
      <c r="A14" s="148"/>
      <c r="B14" s="149"/>
      <c r="C14" s="150"/>
      <c r="D14" s="150"/>
      <c r="E14" s="150"/>
      <c r="F14" s="150"/>
      <c r="G14" s="150"/>
      <c r="H14" s="150"/>
      <c r="I14" s="150"/>
      <c r="J14" s="150"/>
      <c r="K14" s="150"/>
      <c r="L14" s="150"/>
      <c r="M14" s="126"/>
      <c r="N14" s="151"/>
      <c r="O14" s="49"/>
    </row>
    <row r="15" spans="1:21" ht="15" x14ac:dyDescent="0.25">
      <c r="A15" s="36"/>
      <c r="B15" s="40" t="s">
        <v>165</v>
      </c>
      <c r="C15" s="32">
        <f t="shared" ref="C15:N15" si="4">+C11+C13</f>
        <v>1438</v>
      </c>
      <c r="D15" s="32">
        <f t="shared" si="4"/>
        <v>283103</v>
      </c>
      <c r="E15" s="32">
        <f t="shared" si="4"/>
        <v>1357</v>
      </c>
      <c r="F15" s="32">
        <f t="shared" si="4"/>
        <v>284836</v>
      </c>
      <c r="G15" s="32">
        <f t="shared" si="4"/>
        <v>1357</v>
      </c>
      <c r="H15" s="32">
        <f t="shared" si="4"/>
        <v>288713</v>
      </c>
      <c r="I15" s="32">
        <f t="shared" si="4"/>
        <v>26</v>
      </c>
      <c r="J15" s="264">
        <f t="shared" si="4"/>
        <v>8600</v>
      </c>
      <c r="K15" s="32">
        <f t="shared" si="4"/>
        <v>0</v>
      </c>
      <c r="L15" s="32">
        <f t="shared" si="4"/>
        <v>0</v>
      </c>
      <c r="M15" s="32">
        <f t="shared" si="4"/>
        <v>1383</v>
      </c>
      <c r="N15" s="33">
        <f t="shared" si="4"/>
        <v>297313</v>
      </c>
      <c r="O15" s="49" t="s">
        <v>18</v>
      </c>
    </row>
    <row r="16" spans="1:21" x14ac:dyDescent="0.2">
      <c r="O16" s="49" t="s">
        <v>18</v>
      </c>
    </row>
    <row r="17" spans="1:15" ht="15" x14ac:dyDescent="0.2">
      <c r="A17" s="319" t="s">
        <v>136</v>
      </c>
      <c r="B17" s="319"/>
      <c r="C17" s="319"/>
      <c r="D17" s="319"/>
      <c r="E17" s="319"/>
      <c r="F17" s="319"/>
      <c r="G17" s="319"/>
      <c r="H17" s="319"/>
      <c r="I17" s="319"/>
      <c r="J17" s="319"/>
      <c r="K17" s="319"/>
      <c r="L17" s="319"/>
      <c r="M17" s="319"/>
      <c r="N17" s="319"/>
      <c r="O17" s="49" t="s">
        <v>18</v>
      </c>
    </row>
    <row r="18" spans="1:15" ht="15" x14ac:dyDescent="0.2">
      <c r="A18" s="158"/>
      <c r="B18" s="158"/>
      <c r="C18" s="158"/>
      <c r="D18" s="158"/>
      <c r="E18" s="158"/>
      <c r="F18" s="158"/>
      <c r="G18" s="158"/>
      <c r="H18" s="158"/>
      <c r="I18" s="158"/>
      <c r="J18" s="158"/>
      <c r="K18" s="158"/>
      <c r="L18" s="158"/>
      <c r="M18" s="158"/>
      <c r="N18" s="158"/>
      <c r="O18" s="49"/>
    </row>
    <row r="19" spans="1:15" x14ac:dyDescent="0.2">
      <c r="A19" s="223" t="s">
        <v>184</v>
      </c>
      <c r="B19" s="222"/>
      <c r="C19" s="222"/>
      <c r="D19" s="222"/>
      <c r="E19" s="222"/>
      <c r="F19" s="222"/>
      <c r="G19" s="222"/>
      <c r="H19" s="222"/>
      <c r="I19" s="222"/>
      <c r="J19" s="222"/>
      <c r="K19" s="222"/>
      <c r="L19" s="221"/>
      <c r="N19" s="297"/>
      <c r="O19" s="49" t="s">
        <v>19</v>
      </c>
    </row>
  </sheetData>
  <mergeCells count="14">
    <mergeCell ref="A17:N17"/>
    <mergeCell ref="M7:N7"/>
    <mergeCell ref="A7:B8"/>
    <mergeCell ref="A1:N1"/>
    <mergeCell ref="A2:N2"/>
    <mergeCell ref="A3:N3"/>
    <mergeCell ref="A4:N4"/>
    <mergeCell ref="A5:N5"/>
    <mergeCell ref="A6:N6"/>
    <mergeCell ref="C7:D7"/>
    <mergeCell ref="E7:F7"/>
    <mergeCell ref="G7:H7"/>
    <mergeCell ref="I7:J7"/>
    <mergeCell ref="K7:L7"/>
  </mergeCells>
  <printOptions horizontalCentered="1"/>
  <pageMargins left="0.45" right="0.45" top="0.75" bottom="0.75" header="0.3" footer="0.3"/>
  <pageSetup scale="63"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zoomScaleNormal="100" zoomScaleSheetLayoutView="100" workbookViewId="0">
      <pane xSplit="4" ySplit="6" topLeftCell="E19" activePane="bottomRight" state="frozen"/>
      <selection pane="topRight" activeCell="E1" sqref="E1"/>
      <selection pane="bottomLeft" activeCell="A7" sqref="A7"/>
      <selection pane="bottomRight" activeCell="B29" sqref="B29:D29"/>
    </sheetView>
  </sheetViews>
  <sheetFormatPr defaultRowHeight="14.25" x14ac:dyDescent="0.2"/>
  <cols>
    <col min="1" max="1" width="3.7109375" style="12" customWidth="1"/>
    <col min="2" max="2" width="71.140625" style="12" customWidth="1"/>
    <col min="3" max="4" width="14.7109375" style="12" customWidth="1"/>
    <col min="5" max="6" width="8.7109375" style="12" customWidth="1"/>
    <col min="7" max="7" width="12.7109375" style="12" customWidth="1"/>
    <col min="8" max="8" width="14" style="44" bestFit="1" customWidth="1"/>
    <col min="9" max="9" width="4.5703125" style="12" customWidth="1"/>
    <col min="10" max="11" width="8.28515625" style="12" customWidth="1"/>
    <col min="12" max="12" width="12.7109375" style="12" customWidth="1"/>
    <col min="13" max="14" width="8.28515625" style="12" customWidth="1"/>
    <col min="15" max="15" width="12.7109375" style="12" customWidth="1"/>
    <col min="16" max="16384" width="9.140625" style="12"/>
  </cols>
  <sheetData>
    <row r="1" spans="1:15" ht="18" x14ac:dyDescent="0.25">
      <c r="A1" s="350" t="s">
        <v>239</v>
      </c>
      <c r="B1" s="350"/>
      <c r="C1" s="350"/>
      <c r="D1" s="350"/>
      <c r="E1" s="350"/>
      <c r="F1" s="350"/>
      <c r="G1" s="350"/>
      <c r="H1" s="42" t="s">
        <v>18</v>
      </c>
      <c r="I1" s="9"/>
      <c r="J1" s="9"/>
      <c r="K1" s="9"/>
      <c r="L1" s="9"/>
      <c r="M1" s="9"/>
      <c r="N1" s="9"/>
      <c r="O1" s="9"/>
    </row>
    <row r="2" spans="1:15" ht="15" x14ac:dyDescent="0.2">
      <c r="A2" s="307" t="s">
        <v>156</v>
      </c>
      <c r="B2" s="307"/>
      <c r="C2" s="307"/>
      <c r="D2" s="307"/>
      <c r="E2" s="307"/>
      <c r="F2" s="307"/>
      <c r="G2" s="307"/>
      <c r="H2" s="42" t="s">
        <v>18</v>
      </c>
      <c r="I2" s="10"/>
      <c r="J2" s="10"/>
      <c r="K2" s="10"/>
      <c r="L2" s="10"/>
      <c r="M2" s="10"/>
      <c r="N2" s="10"/>
      <c r="O2" s="10"/>
    </row>
    <row r="3" spans="1:15" x14ac:dyDescent="0.2">
      <c r="A3" s="351" t="s">
        <v>1</v>
      </c>
      <c r="B3" s="351"/>
      <c r="C3" s="351"/>
      <c r="D3" s="351"/>
      <c r="E3" s="351"/>
      <c r="F3" s="351"/>
      <c r="G3" s="351"/>
      <c r="H3" s="42" t="s">
        <v>18</v>
      </c>
      <c r="I3" s="13"/>
      <c r="J3" s="13"/>
      <c r="K3" s="13"/>
      <c r="L3" s="13"/>
      <c r="M3" s="13"/>
      <c r="N3" s="13"/>
      <c r="O3" s="13"/>
    </row>
    <row r="4" spans="1:15" x14ac:dyDescent="0.2">
      <c r="A4" s="352" t="s">
        <v>2</v>
      </c>
      <c r="B4" s="352"/>
      <c r="C4" s="352"/>
      <c r="D4" s="352"/>
      <c r="E4" s="352"/>
      <c r="F4" s="352"/>
      <c r="G4" s="352"/>
      <c r="H4" s="42" t="s">
        <v>18</v>
      </c>
      <c r="I4" s="11"/>
      <c r="J4" s="11"/>
      <c r="K4" s="11"/>
      <c r="L4" s="11"/>
      <c r="M4" s="11"/>
      <c r="N4" s="11"/>
      <c r="O4" s="11"/>
    </row>
    <row r="5" spans="1:15" ht="15" thickBot="1" x14ac:dyDescent="0.25">
      <c r="A5" s="353"/>
      <c r="B5" s="353"/>
      <c r="C5" s="353"/>
      <c r="D5" s="353"/>
      <c r="E5" s="326"/>
      <c r="F5" s="326"/>
      <c r="G5" s="326"/>
      <c r="H5" s="42" t="s">
        <v>18</v>
      </c>
      <c r="I5" s="11"/>
      <c r="J5" s="11"/>
      <c r="K5" s="11"/>
      <c r="L5" s="11"/>
      <c r="M5" s="11"/>
      <c r="N5" s="11"/>
      <c r="O5" s="11"/>
    </row>
    <row r="6" spans="1:15" s="43" customFormat="1" ht="29.25" customHeight="1" thickBot="1" x14ac:dyDescent="0.25">
      <c r="A6" s="41"/>
      <c r="B6" s="41"/>
      <c r="C6" s="41"/>
      <c r="D6" s="41"/>
      <c r="E6" s="47" t="s">
        <v>3</v>
      </c>
      <c r="F6" s="46" t="s">
        <v>127</v>
      </c>
      <c r="G6" s="45" t="s">
        <v>4</v>
      </c>
      <c r="H6" s="42" t="s">
        <v>18</v>
      </c>
    </row>
    <row r="7" spans="1:15" s="228" customFormat="1" ht="14.25" customHeight="1" x14ac:dyDescent="0.2">
      <c r="A7" s="224"/>
      <c r="B7" s="354" t="s">
        <v>7</v>
      </c>
      <c r="C7" s="354"/>
      <c r="D7" s="354"/>
      <c r="E7" s="225"/>
      <c r="F7" s="225"/>
      <c r="G7" s="226"/>
      <c r="H7" s="227" t="s">
        <v>18</v>
      </c>
    </row>
    <row r="8" spans="1:15" s="228" customFormat="1" ht="12.75" x14ac:dyDescent="0.2">
      <c r="A8" s="229">
        <v>1</v>
      </c>
      <c r="B8" s="330" t="s">
        <v>151</v>
      </c>
      <c r="C8" s="330"/>
      <c r="D8" s="330"/>
      <c r="E8" s="225"/>
      <c r="F8" s="225"/>
      <c r="G8" s="226"/>
      <c r="H8" s="227"/>
    </row>
    <row r="9" spans="1:15" s="228" customFormat="1" ht="28.5" customHeight="1" x14ac:dyDescent="0.2">
      <c r="A9" s="229"/>
      <c r="B9" s="337" t="s">
        <v>181</v>
      </c>
      <c r="C9" s="345"/>
      <c r="D9" s="346"/>
      <c r="E9" s="225">
        <v>0</v>
      </c>
      <c r="F9" s="225">
        <v>0</v>
      </c>
      <c r="G9" s="226">
        <v>-1733</v>
      </c>
      <c r="H9" s="227" t="s">
        <v>18</v>
      </c>
    </row>
    <row r="10" spans="1:15" s="228" customFormat="1" ht="12.75" x14ac:dyDescent="0.2">
      <c r="A10" s="238"/>
      <c r="B10" s="329" t="s">
        <v>245</v>
      </c>
      <c r="C10" s="329"/>
      <c r="D10" s="329"/>
      <c r="E10" s="239">
        <f>SUM(E4:E9)</f>
        <v>0</v>
      </c>
      <c r="F10" s="239">
        <f>SUM(F4:F9)</f>
        <v>0</v>
      </c>
      <c r="G10" s="240">
        <f>SUM(G4:G9)</f>
        <v>-1733</v>
      </c>
      <c r="H10" s="227" t="s">
        <v>18</v>
      </c>
    </row>
    <row r="11" spans="1:15" s="228" customFormat="1" ht="12.75" x14ac:dyDescent="0.2">
      <c r="A11" s="230"/>
      <c r="B11" s="349" t="s">
        <v>43</v>
      </c>
      <c r="C11" s="349"/>
      <c r="D11" s="349"/>
      <c r="E11" s="231"/>
      <c r="F11" s="231"/>
      <c r="G11" s="232"/>
      <c r="H11" s="227" t="s">
        <v>18</v>
      </c>
    </row>
    <row r="12" spans="1:15" s="228" customFormat="1" ht="12.75" x14ac:dyDescent="0.2">
      <c r="A12" s="229">
        <v>1</v>
      </c>
      <c r="B12" s="330" t="s">
        <v>186</v>
      </c>
      <c r="C12" s="330"/>
      <c r="D12" s="330"/>
      <c r="E12" s="225"/>
      <c r="F12" s="225"/>
      <c r="G12" s="226"/>
      <c r="H12" s="227" t="s">
        <v>18</v>
      </c>
    </row>
    <row r="13" spans="1:15" s="228" customFormat="1" ht="31.5" customHeight="1" x14ac:dyDescent="0.2">
      <c r="A13" s="229"/>
      <c r="B13" s="337" t="s">
        <v>183</v>
      </c>
      <c r="C13" s="345"/>
      <c r="D13" s="346"/>
      <c r="E13" s="225">
        <v>0</v>
      </c>
      <c r="F13" s="225">
        <v>0</v>
      </c>
      <c r="G13" s="226">
        <v>1728</v>
      </c>
      <c r="H13" s="227"/>
    </row>
    <row r="14" spans="1:15" s="228" customFormat="1" ht="12.75" x14ac:dyDescent="0.2">
      <c r="A14" s="229">
        <v>2</v>
      </c>
      <c r="B14" s="233" t="s">
        <v>187</v>
      </c>
      <c r="C14" s="234"/>
      <c r="D14" s="234"/>
      <c r="E14" s="225"/>
      <c r="F14" s="225"/>
      <c r="G14" s="226"/>
      <c r="H14" s="227"/>
    </row>
    <row r="15" spans="1:15" s="228" customFormat="1" ht="43.5" customHeight="1" x14ac:dyDescent="0.2">
      <c r="A15" s="229"/>
      <c r="B15" s="337" t="s">
        <v>166</v>
      </c>
      <c r="C15" s="345"/>
      <c r="D15" s="346"/>
      <c r="E15" s="225">
        <v>0</v>
      </c>
      <c r="F15" s="225">
        <v>0</v>
      </c>
      <c r="G15" s="226">
        <v>-35</v>
      </c>
      <c r="H15" s="227"/>
    </row>
    <row r="16" spans="1:15" s="228" customFormat="1" ht="12.75" x14ac:dyDescent="0.2">
      <c r="A16" s="229">
        <v>3</v>
      </c>
      <c r="B16" s="330" t="s">
        <v>188</v>
      </c>
      <c r="C16" s="330"/>
      <c r="D16" s="330"/>
      <c r="E16" s="225"/>
      <c r="F16" s="225"/>
      <c r="G16" s="226"/>
      <c r="H16" s="227" t="s">
        <v>18</v>
      </c>
    </row>
    <row r="17" spans="1:8" s="228" customFormat="1" ht="40.5" customHeight="1" x14ac:dyDescent="0.2">
      <c r="A17" s="235"/>
      <c r="B17" s="337" t="s">
        <v>167</v>
      </c>
      <c r="C17" s="345"/>
      <c r="D17" s="346"/>
      <c r="E17" s="236">
        <v>0</v>
      </c>
      <c r="F17" s="236">
        <v>0</v>
      </c>
      <c r="G17" s="237">
        <v>-343</v>
      </c>
      <c r="H17" s="227"/>
    </row>
    <row r="18" spans="1:8" s="228" customFormat="1" ht="12.75" x14ac:dyDescent="0.2">
      <c r="A18" s="238"/>
      <c r="B18" s="329" t="s">
        <v>44</v>
      </c>
      <c r="C18" s="329"/>
      <c r="D18" s="329"/>
      <c r="E18" s="239">
        <f>SUM(E12:E17)</f>
        <v>0</v>
      </c>
      <c r="F18" s="239">
        <f>SUM(F12:F17)</f>
        <v>0</v>
      </c>
      <c r="G18" s="240">
        <f>SUM(G12:G17)</f>
        <v>1350</v>
      </c>
      <c r="H18" s="227" t="s">
        <v>18</v>
      </c>
    </row>
    <row r="19" spans="1:8" s="228" customFormat="1" ht="14.25" customHeight="1" x14ac:dyDescent="0.2">
      <c r="A19" s="241"/>
      <c r="B19" s="349" t="s">
        <v>9</v>
      </c>
      <c r="C19" s="349"/>
      <c r="D19" s="349"/>
      <c r="E19" s="242"/>
      <c r="F19" s="242"/>
      <c r="G19" s="243"/>
      <c r="H19" s="227" t="s">
        <v>18</v>
      </c>
    </row>
    <row r="20" spans="1:8" s="228" customFormat="1" ht="12.75" x14ac:dyDescent="0.2">
      <c r="A20" s="244">
        <v>1</v>
      </c>
      <c r="B20" s="340" t="s">
        <v>200</v>
      </c>
      <c r="C20" s="341"/>
      <c r="D20" s="342"/>
      <c r="E20" s="245"/>
      <c r="F20" s="245"/>
      <c r="G20" s="246"/>
      <c r="H20" s="227"/>
    </row>
    <row r="21" spans="1:8" s="228" customFormat="1" ht="40.5" customHeight="1" x14ac:dyDescent="0.2">
      <c r="A21" s="244"/>
      <c r="B21" s="343"/>
      <c r="C21" s="343"/>
      <c r="D21" s="344"/>
      <c r="E21" s="245">
        <v>0</v>
      </c>
      <c r="F21" s="245">
        <v>0</v>
      </c>
      <c r="G21" s="246">
        <v>1412</v>
      </c>
      <c r="H21" s="227"/>
    </row>
    <row r="22" spans="1:8" s="228" customFormat="1" ht="15" customHeight="1" x14ac:dyDescent="0.2">
      <c r="A22" s="244">
        <v>2</v>
      </c>
      <c r="B22" s="330" t="s">
        <v>189</v>
      </c>
      <c r="C22" s="330"/>
      <c r="D22" s="348"/>
      <c r="E22" s="245"/>
      <c r="F22" s="245"/>
      <c r="G22" s="246"/>
      <c r="H22" s="227"/>
    </row>
    <row r="23" spans="1:8" s="228" customFormat="1" ht="41.25" customHeight="1" x14ac:dyDescent="0.2">
      <c r="A23" s="244"/>
      <c r="B23" s="337" t="s">
        <v>182</v>
      </c>
      <c r="C23" s="337"/>
      <c r="D23" s="347"/>
      <c r="E23" s="245">
        <v>0</v>
      </c>
      <c r="F23" s="245">
        <v>0</v>
      </c>
      <c r="G23" s="246">
        <v>246</v>
      </c>
      <c r="H23" s="227"/>
    </row>
    <row r="24" spans="1:8" s="228" customFormat="1" ht="44.25" customHeight="1" x14ac:dyDescent="0.2">
      <c r="A24" s="229">
        <v>3</v>
      </c>
      <c r="B24" s="337" t="s">
        <v>190</v>
      </c>
      <c r="C24" s="338"/>
      <c r="D24" s="339"/>
      <c r="E24" s="225">
        <v>0</v>
      </c>
      <c r="F24" s="225">
        <v>0</v>
      </c>
      <c r="G24" s="226">
        <v>-60</v>
      </c>
      <c r="H24" s="227" t="s">
        <v>18</v>
      </c>
    </row>
    <row r="25" spans="1:8" s="228" customFormat="1" ht="42" customHeight="1" x14ac:dyDescent="0.2">
      <c r="A25" s="229">
        <v>4</v>
      </c>
      <c r="B25" s="330" t="s">
        <v>191</v>
      </c>
      <c r="C25" s="331"/>
      <c r="D25" s="332"/>
      <c r="E25" s="225">
        <v>0</v>
      </c>
      <c r="F25" s="225">
        <v>0</v>
      </c>
      <c r="G25" s="226">
        <v>853</v>
      </c>
      <c r="H25" s="227" t="s">
        <v>18</v>
      </c>
    </row>
    <row r="26" spans="1:8" s="228" customFormat="1" ht="64.5" customHeight="1" x14ac:dyDescent="0.2">
      <c r="A26" s="229">
        <v>5</v>
      </c>
      <c r="B26" s="330" t="s">
        <v>192</v>
      </c>
      <c r="C26" s="331"/>
      <c r="D26" s="332"/>
      <c r="E26" s="225">
        <v>0</v>
      </c>
      <c r="F26" s="225">
        <v>0</v>
      </c>
      <c r="G26" s="226">
        <v>367</v>
      </c>
      <c r="H26" s="227" t="s">
        <v>18</v>
      </c>
    </row>
    <row r="27" spans="1:8" s="228" customFormat="1" ht="12.75" x14ac:dyDescent="0.2">
      <c r="A27" s="238"/>
      <c r="B27" s="329" t="s">
        <v>46</v>
      </c>
      <c r="C27" s="329"/>
      <c r="D27" s="329"/>
      <c r="E27" s="239">
        <f>SUM(E21:E26)</f>
        <v>0</v>
      </c>
      <c r="F27" s="239">
        <f>SUM(F21:F26)</f>
        <v>0</v>
      </c>
      <c r="G27" s="240">
        <f>SUM(G21:G26)</f>
        <v>2818</v>
      </c>
      <c r="H27" s="227" t="s">
        <v>18</v>
      </c>
    </row>
    <row r="28" spans="1:8" s="228" customFormat="1" ht="12.75" x14ac:dyDescent="0.2">
      <c r="A28" s="247"/>
      <c r="B28" s="335" t="s">
        <v>10</v>
      </c>
      <c r="C28" s="335"/>
      <c r="D28" s="336"/>
      <c r="E28" s="248"/>
      <c r="F28" s="248"/>
      <c r="G28" s="249"/>
      <c r="H28" s="227" t="s">
        <v>18</v>
      </c>
    </row>
    <row r="29" spans="1:8" s="228" customFormat="1" ht="40.5" customHeight="1" x14ac:dyDescent="0.2">
      <c r="A29" s="229">
        <v>1</v>
      </c>
      <c r="B29" s="330" t="s">
        <v>193</v>
      </c>
      <c r="C29" s="331"/>
      <c r="D29" s="332"/>
      <c r="E29" s="250">
        <v>0</v>
      </c>
      <c r="F29" s="250">
        <v>0</v>
      </c>
      <c r="G29" s="226">
        <v>-114</v>
      </c>
      <c r="H29" s="227" t="s">
        <v>18</v>
      </c>
    </row>
    <row r="30" spans="1:8" s="228" customFormat="1" ht="38.25" customHeight="1" x14ac:dyDescent="0.2">
      <c r="A30" s="229">
        <v>2</v>
      </c>
      <c r="B30" s="330" t="s">
        <v>194</v>
      </c>
      <c r="C30" s="331"/>
      <c r="D30" s="332"/>
      <c r="E30" s="250">
        <v>0</v>
      </c>
      <c r="F30" s="250">
        <v>0</v>
      </c>
      <c r="G30" s="226">
        <v>1484</v>
      </c>
      <c r="H30" s="227" t="s">
        <v>18</v>
      </c>
    </row>
    <row r="31" spans="1:8" s="228" customFormat="1" ht="12.75" x14ac:dyDescent="0.2">
      <c r="A31" s="238"/>
      <c r="B31" s="329" t="s">
        <v>47</v>
      </c>
      <c r="C31" s="329"/>
      <c r="D31" s="329"/>
      <c r="E31" s="239">
        <f>SUM(E29:E30)</f>
        <v>0</v>
      </c>
      <c r="F31" s="239">
        <f>SUM(F29:F30)</f>
        <v>0</v>
      </c>
      <c r="G31" s="240">
        <f>SUM(G29:G30)</f>
        <v>1370</v>
      </c>
      <c r="H31" s="227" t="s">
        <v>18</v>
      </c>
    </row>
    <row r="32" spans="1:8" s="228" customFormat="1" ht="15" customHeight="1" x14ac:dyDescent="0.2">
      <c r="A32" s="251"/>
      <c r="B32" s="252" t="s">
        <v>11</v>
      </c>
      <c r="C32" s="252"/>
      <c r="D32" s="253"/>
      <c r="E32" s="254"/>
      <c r="F32" s="255"/>
      <c r="G32" s="256"/>
      <c r="H32" s="227"/>
    </row>
    <row r="33" spans="1:8" s="228" customFormat="1" ht="81.75" customHeight="1" x14ac:dyDescent="0.2">
      <c r="A33" s="229">
        <v>1</v>
      </c>
      <c r="B33" s="330" t="s">
        <v>195</v>
      </c>
      <c r="C33" s="331"/>
      <c r="D33" s="332"/>
      <c r="E33" s="250"/>
      <c r="F33" s="250"/>
      <c r="G33" s="226">
        <v>86</v>
      </c>
      <c r="H33" s="227" t="s">
        <v>18</v>
      </c>
    </row>
    <row r="34" spans="1:8" s="228" customFormat="1" ht="13.5" customHeight="1" x14ac:dyDescent="0.2">
      <c r="A34" s="229"/>
      <c r="B34" s="333" t="s">
        <v>12</v>
      </c>
      <c r="C34" s="333"/>
      <c r="D34" s="334"/>
      <c r="E34" s="250"/>
      <c r="F34" s="250"/>
      <c r="G34" s="226"/>
      <c r="H34" s="227" t="s">
        <v>18</v>
      </c>
    </row>
    <row r="35" spans="1:8" s="228" customFormat="1" ht="43.5" customHeight="1" x14ac:dyDescent="0.2">
      <c r="A35" s="229">
        <v>1</v>
      </c>
      <c r="B35" s="330" t="s">
        <v>196</v>
      </c>
      <c r="C35" s="331"/>
      <c r="D35" s="332"/>
      <c r="E35" s="250"/>
      <c r="F35" s="250"/>
      <c r="G35" s="226">
        <v>1</v>
      </c>
      <c r="H35" s="227" t="s">
        <v>18</v>
      </c>
    </row>
    <row r="36" spans="1:8" s="228" customFormat="1" ht="147" customHeight="1" x14ac:dyDescent="0.2">
      <c r="A36" s="229">
        <v>2</v>
      </c>
      <c r="B36" s="330" t="s">
        <v>201</v>
      </c>
      <c r="C36" s="331"/>
      <c r="D36" s="332"/>
      <c r="E36" s="250"/>
      <c r="F36" s="250"/>
      <c r="G36" s="226">
        <v>-15</v>
      </c>
      <c r="H36" s="227" t="s">
        <v>18</v>
      </c>
    </row>
    <row r="37" spans="1:8" s="228" customFormat="1" ht="12.75" x14ac:dyDescent="0.2">
      <c r="A37" s="238"/>
      <c r="B37" s="329" t="s">
        <v>48</v>
      </c>
      <c r="C37" s="329"/>
      <c r="D37" s="329"/>
      <c r="E37" s="239">
        <f>SUM(E35:E36)</f>
        <v>0</v>
      </c>
      <c r="F37" s="239">
        <f>SUM(F35:F36)</f>
        <v>0</v>
      </c>
      <c r="G37" s="240">
        <f>SUM(G35:G36)</f>
        <v>-14</v>
      </c>
      <c r="H37" s="227" t="s">
        <v>18</v>
      </c>
    </row>
    <row r="38" spans="1:8" s="228" customFormat="1" ht="13.5" thickBot="1" x14ac:dyDescent="0.25">
      <c r="A38" s="257"/>
      <c r="B38" s="327" t="s">
        <v>137</v>
      </c>
      <c r="C38" s="327"/>
      <c r="D38" s="328"/>
      <c r="E38" s="258">
        <f>E9+E18+E27+E31+E33+E37</f>
        <v>0</v>
      </c>
      <c r="F38" s="258">
        <f>F9+F18+F27+F31+F33+F37</f>
        <v>0</v>
      </c>
      <c r="G38" s="258">
        <f>G9+G18+G27+G31+G33+G37</f>
        <v>3877</v>
      </c>
      <c r="H38" s="227" t="s">
        <v>18</v>
      </c>
    </row>
  </sheetData>
  <mergeCells count="34">
    <mergeCell ref="B11:D11"/>
    <mergeCell ref="B12:D12"/>
    <mergeCell ref="B16:D16"/>
    <mergeCell ref="B18:D18"/>
    <mergeCell ref="A1:G1"/>
    <mergeCell ref="A2:G2"/>
    <mergeCell ref="A3:G3"/>
    <mergeCell ref="A4:G4"/>
    <mergeCell ref="A5:G5"/>
    <mergeCell ref="B7:D7"/>
    <mergeCell ref="B9:D9"/>
    <mergeCell ref="B8:D8"/>
    <mergeCell ref="B10:D10"/>
    <mergeCell ref="B24:D24"/>
    <mergeCell ref="B25:D25"/>
    <mergeCell ref="B20:D21"/>
    <mergeCell ref="B13:D13"/>
    <mergeCell ref="B15:D15"/>
    <mergeCell ref="B17:D17"/>
    <mergeCell ref="B23:D23"/>
    <mergeCell ref="B22:D22"/>
    <mergeCell ref="B19:D19"/>
    <mergeCell ref="B26:D26"/>
    <mergeCell ref="B27:D27"/>
    <mergeCell ref="B28:D28"/>
    <mergeCell ref="B29:D29"/>
    <mergeCell ref="B30:D30"/>
    <mergeCell ref="B38:D38"/>
    <mergeCell ref="B37:D37"/>
    <mergeCell ref="B31:D31"/>
    <mergeCell ref="B33:D33"/>
    <mergeCell ref="B34:D34"/>
    <mergeCell ref="B35:D35"/>
    <mergeCell ref="B36:D36"/>
  </mergeCells>
  <printOptions horizontalCentered="1"/>
  <pageMargins left="0.7" right="0.7" top="0.65" bottom="0.46" header="0.3" footer="0.21"/>
  <pageSetup scale="72" fitToHeight="0" orientation="landscape" r:id="rId1"/>
  <headerFooter>
    <oddHeader>&amp;L&amp;"Arial,Bold"&amp;12E. Justification for Technical and Base Adjustments</oddHeader>
    <oddFooter>&amp;C&amp;"Arial,Regular"Exhibit E - Justification for Technical and Base Adjustments</oddFooter>
  </headerFooter>
  <rowBreaks count="1" manualBreakCount="1">
    <brk id="3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view="pageBreakPreview" zoomScale="80" zoomScaleNormal="100" zoomScaleSheetLayoutView="80" workbookViewId="0">
      <selection activeCell="I13" sqref="I13"/>
    </sheetView>
  </sheetViews>
  <sheetFormatPr defaultRowHeight="14.25" x14ac:dyDescent="0.2"/>
  <cols>
    <col min="1" max="1" width="37.140625" style="12" customWidth="1"/>
    <col min="2" max="3" width="8.28515625" style="12" customWidth="1"/>
    <col min="4" max="4" width="12.7109375" style="12" customWidth="1"/>
    <col min="5" max="5" width="7.140625" style="12" customWidth="1"/>
    <col min="6" max="6" width="8.7109375" style="12" customWidth="1"/>
    <col min="7" max="7" width="12.7109375" style="12" customWidth="1"/>
    <col min="8" max="9" width="8.28515625" style="12" customWidth="1"/>
    <col min="10" max="10" width="11.5703125" style="12" customWidth="1"/>
    <col min="11" max="11" width="12.7109375" style="12" customWidth="1"/>
    <col min="12" max="12" width="12.85546875" style="12" customWidth="1"/>
    <col min="13" max="14" width="8.28515625" style="12" customWidth="1"/>
    <col min="15" max="15" width="12.7109375" style="12" customWidth="1"/>
    <col min="16" max="16" width="14" style="7" bestFit="1" customWidth="1"/>
    <col min="17" max="17" width="4.5703125" style="12" customWidth="1"/>
    <col min="18" max="18" width="12.7109375" style="12" customWidth="1"/>
    <col min="19" max="16384" width="9.140625" style="12"/>
  </cols>
  <sheetData>
    <row r="1" spans="1:18" ht="18" x14ac:dyDescent="0.25">
      <c r="A1" s="304" t="s">
        <v>49</v>
      </c>
      <c r="B1" s="304"/>
      <c r="C1" s="304"/>
      <c r="D1" s="304"/>
      <c r="E1" s="304"/>
      <c r="F1" s="304"/>
      <c r="G1" s="304"/>
      <c r="H1" s="304"/>
      <c r="I1" s="304"/>
      <c r="J1" s="304"/>
      <c r="K1" s="304"/>
      <c r="L1" s="304"/>
      <c r="M1" s="304"/>
      <c r="N1" s="304"/>
      <c r="O1" s="304"/>
      <c r="P1" s="49" t="s">
        <v>18</v>
      </c>
      <c r="Q1" s="9"/>
      <c r="R1" s="9"/>
    </row>
    <row r="2" spans="1:18" ht="15" x14ac:dyDescent="0.2">
      <c r="A2" s="357" t="s">
        <v>156</v>
      </c>
      <c r="B2" s="357"/>
      <c r="C2" s="357"/>
      <c r="D2" s="357"/>
      <c r="E2" s="357"/>
      <c r="F2" s="357"/>
      <c r="G2" s="357"/>
      <c r="H2" s="357"/>
      <c r="I2" s="357"/>
      <c r="J2" s="357"/>
      <c r="K2" s="357"/>
      <c r="L2" s="357"/>
      <c r="M2" s="357"/>
      <c r="N2" s="357"/>
      <c r="O2" s="357"/>
      <c r="P2" s="49" t="s">
        <v>18</v>
      </c>
      <c r="Q2" s="10"/>
      <c r="R2" s="10"/>
    </row>
    <row r="3" spans="1:18" x14ac:dyDescent="0.2">
      <c r="A3" s="357" t="s">
        <v>1</v>
      </c>
      <c r="B3" s="357"/>
      <c r="C3" s="357"/>
      <c r="D3" s="357"/>
      <c r="E3" s="357"/>
      <c r="F3" s="357"/>
      <c r="G3" s="357"/>
      <c r="H3" s="357"/>
      <c r="I3" s="357"/>
      <c r="J3" s="357"/>
      <c r="K3" s="357"/>
      <c r="L3" s="357"/>
      <c r="M3" s="357"/>
      <c r="N3" s="357"/>
      <c r="O3" s="357"/>
      <c r="P3" s="49" t="s">
        <v>18</v>
      </c>
      <c r="Q3" s="13"/>
      <c r="R3" s="13"/>
    </row>
    <row r="4" spans="1:18" x14ac:dyDescent="0.2">
      <c r="A4" s="357" t="s">
        <v>2</v>
      </c>
      <c r="B4" s="357"/>
      <c r="C4" s="357"/>
      <c r="D4" s="357"/>
      <c r="E4" s="357"/>
      <c r="F4" s="357"/>
      <c r="G4" s="357"/>
      <c r="H4" s="357"/>
      <c r="I4" s="357"/>
      <c r="J4" s="357"/>
      <c r="K4" s="357"/>
      <c r="L4" s="357"/>
      <c r="M4" s="357"/>
      <c r="N4" s="357"/>
      <c r="O4" s="357"/>
      <c r="P4" s="49" t="s">
        <v>18</v>
      </c>
      <c r="Q4" s="11"/>
      <c r="R4" s="11"/>
    </row>
    <row r="5" spans="1:18" x14ac:dyDescent="0.2">
      <c r="A5" s="181"/>
      <c r="B5" s="181"/>
      <c r="C5" s="181"/>
      <c r="D5" s="181"/>
      <c r="E5" s="181"/>
      <c r="F5" s="181"/>
      <c r="G5" s="181"/>
      <c r="H5" s="181"/>
      <c r="I5" s="181"/>
      <c r="J5" s="181"/>
      <c r="K5" s="181"/>
      <c r="L5" s="181"/>
      <c r="M5" s="181"/>
      <c r="N5" s="181"/>
      <c r="O5" s="181"/>
      <c r="P5" s="49" t="s">
        <v>18</v>
      </c>
      <c r="Q5" s="11"/>
      <c r="R5" s="11"/>
    </row>
    <row r="6" spans="1:18" ht="5.25" customHeight="1" thickBot="1" x14ac:dyDescent="0.25">
      <c r="A6" s="298"/>
      <c r="B6" s="298"/>
      <c r="C6" s="298"/>
      <c r="D6" s="298"/>
      <c r="E6" s="298"/>
      <c r="F6" s="298"/>
      <c r="G6" s="298"/>
      <c r="H6" s="298"/>
      <c r="I6" s="298"/>
      <c r="J6" s="298"/>
      <c r="K6" s="298"/>
      <c r="L6" s="298"/>
      <c r="M6" s="298"/>
      <c r="N6" s="298"/>
      <c r="O6" s="298"/>
      <c r="P6" s="49" t="s">
        <v>18</v>
      </c>
      <c r="Q6" s="11"/>
      <c r="R6" s="11"/>
    </row>
    <row r="7" spans="1:18" ht="59.25" customHeight="1" x14ac:dyDescent="0.2">
      <c r="A7" s="314" t="s">
        <v>133</v>
      </c>
      <c r="B7" s="313" t="s">
        <v>155</v>
      </c>
      <c r="C7" s="313"/>
      <c r="D7" s="313"/>
      <c r="E7" s="313" t="s">
        <v>50</v>
      </c>
      <c r="F7" s="313"/>
      <c r="G7" s="313"/>
      <c r="H7" s="313" t="s">
        <v>169</v>
      </c>
      <c r="I7" s="313"/>
      <c r="J7" s="313"/>
      <c r="K7" s="265" t="s">
        <v>51</v>
      </c>
      <c r="L7" s="265" t="s">
        <v>138</v>
      </c>
      <c r="M7" s="313" t="s">
        <v>168</v>
      </c>
      <c r="N7" s="313"/>
      <c r="O7" s="320"/>
      <c r="P7" s="49" t="s">
        <v>18</v>
      </c>
    </row>
    <row r="8" spans="1:18" ht="32.25" customHeight="1" x14ac:dyDescent="0.2">
      <c r="A8" s="315"/>
      <c r="B8" s="259" t="s">
        <v>240</v>
      </c>
      <c r="C8" s="259" t="s">
        <v>241</v>
      </c>
      <c r="D8" s="259" t="s">
        <v>4</v>
      </c>
      <c r="E8" s="259" t="s">
        <v>240</v>
      </c>
      <c r="F8" s="259" t="s">
        <v>241</v>
      </c>
      <c r="G8" s="259" t="s">
        <v>4</v>
      </c>
      <c r="H8" s="259" t="s">
        <v>240</v>
      </c>
      <c r="I8" s="259" t="s">
        <v>241</v>
      </c>
      <c r="J8" s="259" t="s">
        <v>4</v>
      </c>
      <c r="K8" s="259" t="s">
        <v>4</v>
      </c>
      <c r="L8" s="259" t="s">
        <v>4</v>
      </c>
      <c r="M8" s="259" t="s">
        <v>240</v>
      </c>
      <c r="N8" s="259" t="s">
        <v>241</v>
      </c>
      <c r="O8" s="299" t="s">
        <v>4</v>
      </c>
      <c r="P8" s="49" t="s">
        <v>18</v>
      </c>
    </row>
    <row r="9" spans="1:18" x14ac:dyDescent="0.2">
      <c r="A9" s="206"/>
      <c r="B9" s="207"/>
      <c r="C9" s="207"/>
      <c r="D9" s="207"/>
      <c r="E9" s="207"/>
      <c r="F9" s="207"/>
      <c r="G9" s="207"/>
      <c r="H9" s="207"/>
      <c r="I9" s="207"/>
      <c r="J9" s="207"/>
      <c r="K9" s="207"/>
      <c r="L9" s="207"/>
      <c r="M9" s="207"/>
      <c r="N9" s="207"/>
      <c r="O9" s="208"/>
      <c r="P9" s="49" t="s">
        <v>18</v>
      </c>
    </row>
    <row r="10" spans="1:18" x14ac:dyDescent="0.2">
      <c r="A10" s="146" t="s">
        <v>162</v>
      </c>
      <c r="B10" s="157">
        <v>1420</v>
      </c>
      <c r="C10" s="157">
        <v>1326</v>
      </c>
      <c r="D10" s="209">
        <v>283103</v>
      </c>
      <c r="E10" s="157">
        <v>0</v>
      </c>
      <c r="F10" s="157">
        <v>0</v>
      </c>
      <c r="G10" s="157">
        <v>0</v>
      </c>
      <c r="H10" s="157">
        <v>0</v>
      </c>
      <c r="I10" s="157">
        <v>0</v>
      </c>
      <c r="J10" s="209">
        <v>557</v>
      </c>
      <c r="K10" s="209">
        <v>1106</v>
      </c>
      <c r="L10" s="209">
        <v>234</v>
      </c>
      <c r="M10" s="157">
        <f t="shared" ref="M10:N10" si="0">B10+H10</f>
        <v>1420</v>
      </c>
      <c r="N10" s="157">
        <f t="shared" si="0"/>
        <v>1326</v>
      </c>
      <c r="O10" s="210">
        <f>D10+J10+K10+L10+G10</f>
        <v>285000</v>
      </c>
      <c r="P10" s="49" t="s">
        <v>18</v>
      </c>
    </row>
    <row r="11" spans="1:18" x14ac:dyDescent="0.2">
      <c r="A11" s="211"/>
      <c r="B11" s="200"/>
      <c r="C11" s="200"/>
      <c r="D11" s="200"/>
      <c r="E11" s="200"/>
      <c r="F11" s="200"/>
      <c r="G11" s="200"/>
      <c r="H11" s="200"/>
      <c r="I11" s="200"/>
      <c r="J11" s="200"/>
      <c r="K11" s="200"/>
      <c r="L11" s="200"/>
      <c r="M11" s="200"/>
      <c r="N11" s="157"/>
      <c r="O11" s="162"/>
      <c r="P11" s="49" t="s">
        <v>18</v>
      </c>
    </row>
    <row r="12" spans="1:18" ht="15" x14ac:dyDescent="0.25">
      <c r="A12" s="17" t="s">
        <v>130</v>
      </c>
      <c r="B12" s="111">
        <f t="shared" ref="B12:O12" si="1">SUM(B9:B11)</f>
        <v>1420</v>
      </c>
      <c r="C12" s="111">
        <f t="shared" si="1"/>
        <v>1326</v>
      </c>
      <c r="D12" s="111">
        <f t="shared" si="1"/>
        <v>283103</v>
      </c>
      <c r="E12" s="111">
        <f t="shared" si="1"/>
        <v>0</v>
      </c>
      <c r="F12" s="111">
        <f t="shared" si="1"/>
        <v>0</v>
      </c>
      <c r="G12" s="111">
        <f t="shared" si="1"/>
        <v>0</v>
      </c>
      <c r="H12" s="111">
        <f t="shared" si="1"/>
        <v>0</v>
      </c>
      <c r="I12" s="111">
        <f t="shared" si="1"/>
        <v>0</v>
      </c>
      <c r="J12" s="111">
        <f t="shared" si="1"/>
        <v>557</v>
      </c>
      <c r="K12" s="111">
        <f t="shared" si="1"/>
        <v>1106</v>
      </c>
      <c r="L12" s="111">
        <f t="shared" si="1"/>
        <v>234</v>
      </c>
      <c r="M12" s="111">
        <f t="shared" si="1"/>
        <v>1420</v>
      </c>
      <c r="N12" s="111">
        <f t="shared" si="1"/>
        <v>1326</v>
      </c>
      <c r="O12" s="112">
        <f t="shared" si="1"/>
        <v>285000</v>
      </c>
      <c r="P12" s="49" t="s">
        <v>18</v>
      </c>
    </row>
    <row r="13" spans="1:18" x14ac:dyDescent="0.2">
      <c r="A13" s="212" t="s">
        <v>24</v>
      </c>
      <c r="B13" s="163"/>
      <c r="C13" s="163">
        <v>112</v>
      </c>
      <c r="D13" s="163"/>
      <c r="E13" s="163"/>
      <c r="F13" s="163">
        <v>0</v>
      </c>
      <c r="G13" s="163"/>
      <c r="H13" s="163"/>
      <c r="I13" s="163">
        <v>0</v>
      </c>
      <c r="J13" s="163"/>
      <c r="K13" s="163"/>
      <c r="L13" s="163"/>
      <c r="M13" s="163"/>
      <c r="N13" s="163">
        <f>C13+I13+F13</f>
        <v>112</v>
      </c>
      <c r="O13" s="164"/>
      <c r="P13" s="49" t="s">
        <v>18</v>
      </c>
    </row>
    <row r="14" spans="1:18" x14ac:dyDescent="0.2">
      <c r="A14" s="146" t="s">
        <v>131</v>
      </c>
      <c r="B14" s="157"/>
      <c r="C14" s="157">
        <f>C12+C13</f>
        <v>1438</v>
      </c>
      <c r="D14" s="157"/>
      <c r="E14" s="157"/>
      <c r="F14" s="157">
        <f>F12+F13</f>
        <v>0</v>
      </c>
      <c r="G14" s="157"/>
      <c r="H14" s="157"/>
      <c r="I14" s="157">
        <f>I12+I13</f>
        <v>0</v>
      </c>
      <c r="J14" s="157"/>
      <c r="K14" s="157"/>
      <c r="L14" s="157"/>
      <c r="M14" s="157"/>
      <c r="N14" s="163">
        <f>N12+N13</f>
        <v>1438</v>
      </c>
      <c r="O14" s="213"/>
      <c r="P14" s="49" t="s">
        <v>18</v>
      </c>
    </row>
    <row r="15" spans="1:18" x14ac:dyDescent="0.2">
      <c r="A15" s="146"/>
      <c r="B15" s="157"/>
      <c r="C15" s="157"/>
      <c r="D15" s="157"/>
      <c r="E15" s="157"/>
      <c r="F15" s="157"/>
      <c r="G15" s="157"/>
      <c r="H15" s="157"/>
      <c r="I15" s="157"/>
      <c r="J15" s="157"/>
      <c r="K15" s="157"/>
      <c r="L15" s="157"/>
      <c r="M15" s="157"/>
      <c r="N15" s="157"/>
      <c r="O15" s="213"/>
      <c r="P15" s="49" t="s">
        <v>18</v>
      </c>
    </row>
    <row r="16" spans="1:18" x14ac:dyDescent="0.2">
      <c r="A16" s="146" t="s">
        <v>25</v>
      </c>
      <c r="B16" s="157"/>
      <c r="C16" s="157"/>
      <c r="D16" s="157"/>
      <c r="E16" s="157"/>
      <c r="F16" s="157"/>
      <c r="G16" s="157"/>
      <c r="H16" s="157"/>
      <c r="I16" s="157"/>
      <c r="J16" s="157"/>
      <c r="K16" s="157"/>
      <c r="L16" s="157"/>
      <c r="M16" s="157"/>
      <c r="N16" s="157"/>
      <c r="O16" s="213"/>
      <c r="P16" s="49" t="s">
        <v>18</v>
      </c>
    </row>
    <row r="17" spans="1:16" x14ac:dyDescent="0.2">
      <c r="A17" s="214" t="s">
        <v>26</v>
      </c>
      <c r="B17" s="215"/>
      <c r="C17" s="215">
        <v>3</v>
      </c>
      <c r="D17" s="215"/>
      <c r="E17" s="215"/>
      <c r="F17" s="215">
        <v>0</v>
      </c>
      <c r="G17" s="215"/>
      <c r="H17" s="215"/>
      <c r="I17" s="215">
        <v>0</v>
      </c>
      <c r="J17" s="215"/>
      <c r="K17" s="215"/>
      <c r="L17" s="215"/>
      <c r="M17" s="215"/>
      <c r="N17" s="157">
        <f>C17+I17</f>
        <v>3</v>
      </c>
      <c r="O17" s="216"/>
      <c r="P17" s="49" t="s">
        <v>18</v>
      </c>
    </row>
    <row r="18" spans="1:16" ht="15" thickBot="1" x14ac:dyDescent="0.25">
      <c r="A18" s="217" t="s">
        <v>132</v>
      </c>
      <c r="B18" s="218"/>
      <c r="C18" s="218">
        <f>C14+C17</f>
        <v>1441</v>
      </c>
      <c r="D18" s="218"/>
      <c r="E18" s="218"/>
      <c r="F18" s="218">
        <f>F14+F17</f>
        <v>0</v>
      </c>
      <c r="G18" s="218"/>
      <c r="H18" s="218"/>
      <c r="I18" s="218">
        <f>I14+I17</f>
        <v>0</v>
      </c>
      <c r="J18" s="218"/>
      <c r="K18" s="218"/>
      <c r="L18" s="218"/>
      <c r="M18" s="218"/>
      <c r="N18" s="218">
        <f>SUM(N14,N17:N17)</f>
        <v>1441</v>
      </c>
      <c r="O18" s="219"/>
      <c r="P18" s="49" t="s">
        <v>18</v>
      </c>
    </row>
    <row r="19" spans="1:16" x14ac:dyDescent="0.2">
      <c r="A19" s="139"/>
      <c r="B19" s="139"/>
      <c r="C19" s="139"/>
      <c r="D19" s="139"/>
      <c r="E19" s="139"/>
      <c r="F19" s="139"/>
      <c r="G19" s="139"/>
      <c r="H19" s="139"/>
      <c r="I19" s="139"/>
      <c r="J19" s="139"/>
      <c r="K19" s="139"/>
      <c r="L19" s="139"/>
      <c r="M19" s="139"/>
      <c r="N19" s="139"/>
      <c r="O19" s="139"/>
      <c r="P19" s="49" t="s">
        <v>18</v>
      </c>
    </row>
    <row r="20" spans="1:16" ht="15" x14ac:dyDescent="0.25">
      <c r="A20" s="8" t="s">
        <v>198</v>
      </c>
      <c r="B20" s="139"/>
      <c r="C20" s="139"/>
      <c r="D20" s="139"/>
      <c r="E20" s="139"/>
      <c r="F20" s="139"/>
      <c r="G20" s="139"/>
      <c r="H20" s="139"/>
      <c r="I20" s="139"/>
      <c r="J20" s="139"/>
      <c r="K20" s="139"/>
      <c r="L20" s="139"/>
      <c r="M20" s="139"/>
      <c r="N20" s="139"/>
      <c r="O20" s="139"/>
      <c r="P20" s="49" t="s">
        <v>18</v>
      </c>
    </row>
    <row r="21" spans="1:16" x14ac:dyDescent="0.2">
      <c r="A21" s="356"/>
      <c r="B21" s="356"/>
      <c r="C21" s="356"/>
      <c r="D21" s="356"/>
      <c r="E21" s="356"/>
      <c r="F21" s="356"/>
      <c r="G21" s="356"/>
      <c r="H21" s="356"/>
      <c r="I21" s="356"/>
      <c r="J21" s="356"/>
      <c r="K21" s="356"/>
      <c r="L21" s="356"/>
      <c r="M21" s="356"/>
      <c r="N21" s="356"/>
      <c r="O21" s="356"/>
      <c r="P21" s="49" t="s">
        <v>18</v>
      </c>
    </row>
    <row r="22" spans="1:16" ht="15" x14ac:dyDescent="0.25">
      <c r="A22" s="8" t="s">
        <v>197</v>
      </c>
      <c r="B22" s="139"/>
      <c r="C22" s="139"/>
      <c r="D22" s="139"/>
      <c r="E22" s="139"/>
      <c r="F22" s="139"/>
      <c r="G22" s="139"/>
      <c r="H22" s="139"/>
      <c r="I22" s="139"/>
      <c r="J22" s="139"/>
      <c r="K22" s="139"/>
      <c r="L22" s="139"/>
      <c r="M22" s="139"/>
      <c r="N22" s="139"/>
      <c r="O22" s="139"/>
      <c r="P22" s="49" t="s">
        <v>18</v>
      </c>
    </row>
    <row r="23" spans="1:16" x14ac:dyDescent="0.2">
      <c r="A23" s="356"/>
      <c r="B23" s="356"/>
      <c r="C23" s="356"/>
      <c r="D23" s="356"/>
      <c r="E23" s="356"/>
      <c r="F23" s="356"/>
      <c r="G23" s="356"/>
      <c r="H23" s="356"/>
      <c r="I23" s="356"/>
      <c r="J23" s="356"/>
      <c r="K23" s="356"/>
      <c r="L23" s="356"/>
      <c r="M23" s="356"/>
      <c r="N23" s="356"/>
      <c r="O23" s="356"/>
      <c r="P23" s="49" t="s">
        <v>18</v>
      </c>
    </row>
    <row r="24" spans="1:16" ht="15" x14ac:dyDescent="0.25">
      <c r="A24" s="355"/>
      <c r="B24" s="355"/>
      <c r="C24" s="355"/>
      <c r="D24" s="355"/>
      <c r="E24" s="355"/>
      <c r="F24" s="355"/>
      <c r="G24" s="355"/>
      <c r="H24" s="355"/>
      <c r="I24" s="355"/>
      <c r="J24" s="355"/>
      <c r="K24" s="355"/>
      <c r="L24" s="355"/>
      <c r="M24" s="355"/>
      <c r="N24" s="355"/>
      <c r="O24" s="355"/>
      <c r="P24" s="49" t="s">
        <v>18</v>
      </c>
    </row>
    <row r="25" spans="1:16" x14ac:dyDescent="0.2">
      <c r="A25" s="139"/>
      <c r="B25" s="139"/>
      <c r="C25" s="139"/>
      <c r="D25" s="139"/>
      <c r="E25" s="139"/>
      <c r="F25" s="139"/>
      <c r="G25" s="139"/>
      <c r="H25" s="139"/>
      <c r="I25" s="139"/>
      <c r="J25" s="139"/>
      <c r="K25" s="139"/>
      <c r="L25" s="139"/>
      <c r="M25" s="139"/>
      <c r="N25" s="139"/>
      <c r="O25" s="139"/>
      <c r="P25" s="49" t="s">
        <v>18</v>
      </c>
    </row>
    <row r="26" spans="1:16" x14ac:dyDescent="0.2">
      <c r="A26" s="139"/>
      <c r="B26" s="139"/>
      <c r="C26" s="139"/>
      <c r="D26" s="139"/>
      <c r="E26" s="139"/>
      <c r="F26" s="139"/>
      <c r="G26" s="139"/>
      <c r="H26" s="139"/>
      <c r="I26" s="139"/>
      <c r="J26" s="139"/>
      <c r="K26" s="139"/>
      <c r="L26" s="139"/>
      <c r="M26" s="139"/>
      <c r="N26" s="139"/>
      <c r="O26" s="139"/>
      <c r="P26" s="7" t="s">
        <v>19</v>
      </c>
    </row>
  </sheetData>
  <mergeCells count="12">
    <mergeCell ref="A1:O1"/>
    <mergeCell ref="A2:O2"/>
    <mergeCell ref="A3:O3"/>
    <mergeCell ref="A4:O4"/>
    <mergeCell ref="E7:G7"/>
    <mergeCell ref="A24:O24"/>
    <mergeCell ref="A21:O21"/>
    <mergeCell ref="A23:O23"/>
    <mergeCell ref="A7:A8"/>
    <mergeCell ref="B7:D7"/>
    <mergeCell ref="H7:J7"/>
    <mergeCell ref="M7:O7"/>
  </mergeCells>
  <printOptions horizontalCentered="1"/>
  <pageMargins left="0.7" right="0.7" top="0.64" bottom="0.61" header="0.3" footer="0.3"/>
  <pageSetup scale="68" orientation="landscape" r:id="rId1"/>
  <headerFooter>
    <oddHeader>&amp;L&amp;"Arial,Bold"&amp;12F. Crosswalk of 2012 Availability</oddHeader>
    <oddFooter>&amp;C&amp;"Arial,Regular"Exhibit F - Crosswalk of 2012 Availability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view="pageBreakPreview" zoomScale="80" zoomScaleNormal="100" zoomScaleSheetLayoutView="80" workbookViewId="0">
      <selection activeCell="A19" sqref="A19"/>
    </sheetView>
  </sheetViews>
  <sheetFormatPr defaultRowHeight="14.25" x14ac:dyDescent="0.2"/>
  <cols>
    <col min="1" max="1" width="37.140625" style="12" customWidth="1"/>
    <col min="2" max="3" width="8.28515625" style="12" customWidth="1"/>
    <col min="4" max="4" width="12.7109375" style="12" customWidth="1"/>
    <col min="5" max="6" width="8.28515625" style="12" customWidth="1"/>
    <col min="7" max="8" width="12.7109375" style="12" customWidth="1"/>
    <col min="9" max="9" width="13" style="12" customWidth="1"/>
    <col min="10" max="10" width="9.85546875" style="12" customWidth="1"/>
    <col min="11" max="11" width="10.42578125" style="12" customWidth="1"/>
    <col min="12" max="12" width="16" style="12" customWidth="1"/>
    <col min="13" max="13" width="14" style="7" bestFit="1" customWidth="1"/>
    <col min="14" max="14" width="4.5703125" style="12" customWidth="1"/>
    <col min="15" max="15" width="12.7109375" style="12" customWidth="1"/>
    <col min="16" max="17" width="8.28515625" style="12" customWidth="1"/>
    <col min="18" max="18" width="12.7109375" style="12" customWidth="1"/>
    <col min="19" max="16384" width="9.140625" style="12"/>
  </cols>
  <sheetData>
    <row r="1" spans="1:18" ht="18" x14ac:dyDescent="0.25">
      <c r="A1" s="304" t="s">
        <v>52</v>
      </c>
      <c r="B1" s="304"/>
      <c r="C1" s="304"/>
      <c r="D1" s="304"/>
      <c r="E1" s="304"/>
      <c r="F1" s="304"/>
      <c r="G1" s="304"/>
      <c r="H1" s="304"/>
      <c r="I1" s="304"/>
      <c r="J1" s="304"/>
      <c r="K1" s="304"/>
      <c r="L1" s="304"/>
      <c r="M1" s="49" t="s">
        <v>18</v>
      </c>
      <c r="N1" s="9"/>
      <c r="O1" s="9"/>
      <c r="P1" s="9"/>
      <c r="Q1" s="9"/>
      <c r="R1" s="9"/>
    </row>
    <row r="2" spans="1:18" ht="15" x14ac:dyDescent="0.2">
      <c r="A2" s="305" t="s">
        <v>156</v>
      </c>
      <c r="B2" s="305"/>
      <c r="C2" s="305"/>
      <c r="D2" s="305"/>
      <c r="E2" s="305"/>
      <c r="F2" s="305"/>
      <c r="G2" s="305"/>
      <c r="H2" s="305"/>
      <c r="I2" s="305"/>
      <c r="J2" s="305"/>
      <c r="K2" s="305"/>
      <c r="L2" s="305"/>
      <c r="M2" s="49" t="s">
        <v>18</v>
      </c>
      <c r="N2" s="10"/>
      <c r="O2" s="10"/>
      <c r="P2" s="10"/>
      <c r="Q2" s="10"/>
      <c r="R2" s="10"/>
    </row>
    <row r="3" spans="1:18" x14ac:dyDescent="0.2">
      <c r="A3" s="325" t="s">
        <v>1</v>
      </c>
      <c r="B3" s="325"/>
      <c r="C3" s="325"/>
      <c r="D3" s="325"/>
      <c r="E3" s="325"/>
      <c r="F3" s="325"/>
      <c r="G3" s="325"/>
      <c r="H3" s="325"/>
      <c r="I3" s="325"/>
      <c r="J3" s="325"/>
      <c r="K3" s="325"/>
      <c r="L3" s="325"/>
      <c r="M3" s="49" t="s">
        <v>18</v>
      </c>
      <c r="N3" s="13"/>
      <c r="O3" s="13"/>
      <c r="P3" s="13"/>
      <c r="Q3" s="13"/>
      <c r="R3" s="13"/>
    </row>
    <row r="4" spans="1:18" x14ac:dyDescent="0.2">
      <c r="A4" s="307" t="s">
        <v>2</v>
      </c>
      <c r="B4" s="307"/>
      <c r="C4" s="307"/>
      <c r="D4" s="307"/>
      <c r="E4" s="307"/>
      <c r="F4" s="307"/>
      <c r="G4" s="307"/>
      <c r="H4" s="307"/>
      <c r="I4" s="307"/>
      <c r="J4" s="307"/>
      <c r="K4" s="307"/>
      <c r="L4" s="307"/>
      <c r="M4" s="49" t="s">
        <v>18</v>
      </c>
      <c r="N4" s="11"/>
      <c r="O4" s="11"/>
      <c r="P4" s="11"/>
      <c r="Q4" s="11"/>
      <c r="R4" s="11"/>
    </row>
    <row r="5" spans="1:18" x14ac:dyDescent="0.2">
      <c r="A5" s="11"/>
      <c r="B5" s="11"/>
      <c r="C5" s="11"/>
      <c r="D5" s="11"/>
      <c r="E5" s="11"/>
      <c r="F5" s="11"/>
      <c r="G5" s="11"/>
      <c r="H5" s="11"/>
      <c r="I5" s="11"/>
      <c r="J5" s="11"/>
      <c r="K5" s="11"/>
      <c r="L5" s="11"/>
      <c r="M5" s="49" t="s">
        <v>18</v>
      </c>
      <c r="N5" s="11"/>
      <c r="O5" s="11"/>
      <c r="P5" s="11"/>
      <c r="Q5" s="11"/>
      <c r="R5" s="11"/>
    </row>
    <row r="6" spans="1:18" ht="7.5" customHeight="1" thickBot="1" x14ac:dyDescent="0.25">
      <c r="A6" s="48"/>
      <c r="B6" s="48"/>
      <c r="C6" s="48"/>
      <c r="D6" s="48"/>
      <c r="E6" s="48"/>
      <c r="F6" s="48"/>
      <c r="G6" s="48"/>
      <c r="H6" s="48"/>
      <c r="I6" s="48"/>
      <c r="J6" s="48"/>
      <c r="K6" s="48"/>
      <c r="L6" s="48"/>
      <c r="M6" s="49" t="s">
        <v>18</v>
      </c>
      <c r="N6" s="11"/>
      <c r="O6" s="11"/>
      <c r="P6" s="11"/>
      <c r="Q6" s="11"/>
      <c r="R6" s="11"/>
    </row>
    <row r="7" spans="1:18" ht="48.75" customHeight="1" x14ac:dyDescent="0.2">
      <c r="A7" s="314" t="s">
        <v>133</v>
      </c>
      <c r="B7" s="313" t="s">
        <v>185</v>
      </c>
      <c r="C7" s="313"/>
      <c r="D7" s="313"/>
      <c r="E7" s="313" t="s">
        <v>242</v>
      </c>
      <c r="F7" s="313"/>
      <c r="G7" s="313"/>
      <c r="H7" s="96" t="s">
        <v>243</v>
      </c>
      <c r="I7" s="90" t="s">
        <v>244</v>
      </c>
      <c r="J7" s="313" t="s">
        <v>53</v>
      </c>
      <c r="K7" s="313"/>
      <c r="L7" s="320"/>
      <c r="M7" s="49" t="s">
        <v>18</v>
      </c>
    </row>
    <row r="8" spans="1:18" ht="28.5" x14ac:dyDescent="0.2">
      <c r="A8" s="315"/>
      <c r="B8" s="14" t="s">
        <v>3</v>
      </c>
      <c r="C8" s="21" t="s">
        <v>129</v>
      </c>
      <c r="D8" s="14" t="s">
        <v>4</v>
      </c>
      <c r="E8" s="14" t="s">
        <v>3</v>
      </c>
      <c r="F8" s="14" t="s">
        <v>129</v>
      </c>
      <c r="G8" s="14" t="s">
        <v>4</v>
      </c>
      <c r="H8" s="21" t="s">
        <v>4</v>
      </c>
      <c r="I8" s="14" t="s">
        <v>4</v>
      </c>
      <c r="J8" s="14" t="s">
        <v>3</v>
      </c>
      <c r="K8" s="14" t="s">
        <v>129</v>
      </c>
      <c r="L8" s="15" t="s">
        <v>4</v>
      </c>
      <c r="M8" s="49" t="s">
        <v>18</v>
      </c>
    </row>
    <row r="9" spans="1:18" x14ac:dyDescent="0.2">
      <c r="A9" s="18"/>
      <c r="B9" s="106"/>
      <c r="C9" s="106"/>
      <c r="D9" s="106"/>
      <c r="E9" s="106"/>
      <c r="F9" s="106"/>
      <c r="G9" s="106"/>
      <c r="H9" s="106"/>
      <c r="I9" s="106"/>
      <c r="J9" s="106"/>
      <c r="K9" s="106"/>
      <c r="L9" s="107"/>
      <c r="M9" s="49" t="s">
        <v>18</v>
      </c>
    </row>
    <row r="10" spans="1:18" x14ac:dyDescent="0.2">
      <c r="A10" s="146" t="s">
        <v>162</v>
      </c>
      <c r="B10" s="29">
        <v>1420</v>
      </c>
      <c r="C10" s="29">
        <v>1233</v>
      </c>
      <c r="D10" s="173">
        <v>284836</v>
      </c>
      <c r="E10" s="29">
        <v>0</v>
      </c>
      <c r="F10" s="29">
        <v>0</v>
      </c>
      <c r="G10" s="29">
        <v>0</v>
      </c>
      <c r="H10" s="173">
        <v>517</v>
      </c>
      <c r="I10" s="173">
        <v>1</v>
      </c>
      <c r="J10" s="29">
        <f>B10+E10</f>
        <v>1420</v>
      </c>
      <c r="K10" s="29">
        <f>C10+F10</f>
        <v>1233</v>
      </c>
      <c r="L10" s="174">
        <f>D10+G10+H10+I10</f>
        <v>285354</v>
      </c>
      <c r="M10" s="49" t="s">
        <v>18</v>
      </c>
    </row>
    <row r="11" spans="1:18" x14ac:dyDescent="0.2">
      <c r="A11" s="16"/>
      <c r="B11" s="109"/>
      <c r="C11" s="109"/>
      <c r="D11" s="109"/>
      <c r="E11" s="109"/>
      <c r="F11" s="109"/>
      <c r="G11" s="109"/>
      <c r="H11" s="109"/>
      <c r="I11" s="109"/>
      <c r="J11" s="109"/>
      <c r="K11" s="109"/>
      <c r="L11" s="110"/>
      <c r="M11" s="49" t="s">
        <v>18</v>
      </c>
    </row>
    <row r="12" spans="1:18" ht="15" x14ac:dyDescent="0.25">
      <c r="A12" s="17" t="s">
        <v>130</v>
      </c>
      <c r="B12" s="111">
        <f t="shared" ref="B12:L12" si="0">SUM(B9:B11)</f>
        <v>1420</v>
      </c>
      <c r="C12" s="111">
        <f t="shared" si="0"/>
        <v>1233</v>
      </c>
      <c r="D12" s="111">
        <f t="shared" si="0"/>
        <v>284836</v>
      </c>
      <c r="E12" s="111">
        <f t="shared" si="0"/>
        <v>0</v>
      </c>
      <c r="F12" s="111">
        <f t="shared" si="0"/>
        <v>0</v>
      </c>
      <c r="G12" s="111">
        <f t="shared" si="0"/>
        <v>0</v>
      </c>
      <c r="H12" s="111">
        <f t="shared" si="0"/>
        <v>517</v>
      </c>
      <c r="I12" s="111">
        <f t="shared" si="0"/>
        <v>1</v>
      </c>
      <c r="J12" s="111">
        <f t="shared" si="0"/>
        <v>1420</v>
      </c>
      <c r="K12" s="111">
        <f t="shared" si="0"/>
        <v>1233</v>
      </c>
      <c r="L12" s="112">
        <f t="shared" si="0"/>
        <v>285354</v>
      </c>
      <c r="M12" s="49" t="s">
        <v>18</v>
      </c>
    </row>
    <row r="13" spans="1:18" x14ac:dyDescent="0.2">
      <c r="A13" s="91" t="s">
        <v>24</v>
      </c>
      <c r="B13" s="113"/>
      <c r="C13" s="113">
        <v>124</v>
      </c>
      <c r="D13" s="113"/>
      <c r="E13" s="113"/>
      <c r="F13" s="113">
        <v>0</v>
      </c>
      <c r="G13" s="113"/>
      <c r="H13" s="113">
        <v>0</v>
      </c>
      <c r="I13" s="113"/>
      <c r="J13" s="113"/>
      <c r="K13" s="113">
        <f>C13+F13</f>
        <v>124</v>
      </c>
      <c r="L13" s="114"/>
      <c r="M13" s="49" t="s">
        <v>18</v>
      </c>
    </row>
    <row r="14" spans="1:18" x14ac:dyDescent="0.2">
      <c r="A14" s="93" t="s">
        <v>131</v>
      </c>
      <c r="B14" s="29"/>
      <c r="C14" s="29">
        <f>C12+C13</f>
        <v>1357</v>
      </c>
      <c r="D14" s="29"/>
      <c r="E14" s="29"/>
      <c r="F14" s="29">
        <f>F12+F13</f>
        <v>0</v>
      </c>
      <c r="G14" s="29"/>
      <c r="H14" s="29">
        <f>H12+H13</f>
        <v>517</v>
      </c>
      <c r="I14" s="29"/>
      <c r="J14" s="29"/>
      <c r="K14" s="29">
        <f>K12+K13</f>
        <v>1357</v>
      </c>
      <c r="L14" s="108"/>
      <c r="M14" s="49" t="s">
        <v>18</v>
      </c>
    </row>
    <row r="15" spans="1:18" x14ac:dyDescent="0.2">
      <c r="A15" s="19"/>
      <c r="B15" s="29"/>
      <c r="C15" s="29"/>
      <c r="D15" s="29"/>
      <c r="E15" s="29"/>
      <c r="F15" s="29"/>
      <c r="G15" s="29"/>
      <c r="H15" s="29"/>
      <c r="I15" s="29"/>
      <c r="J15" s="29"/>
      <c r="K15" s="29"/>
      <c r="L15" s="108"/>
      <c r="M15" s="49" t="s">
        <v>18</v>
      </c>
    </row>
    <row r="16" spans="1:18" x14ac:dyDescent="0.2">
      <c r="A16" s="19" t="s">
        <v>25</v>
      </c>
      <c r="B16" s="29"/>
      <c r="C16" s="29"/>
      <c r="D16" s="29"/>
      <c r="E16" s="29"/>
      <c r="F16" s="29"/>
      <c r="G16" s="29"/>
      <c r="H16" s="29"/>
      <c r="I16" s="29"/>
      <c r="J16" s="29"/>
      <c r="K16" s="29"/>
      <c r="L16" s="108"/>
      <c r="M16" s="49" t="s">
        <v>18</v>
      </c>
    </row>
    <row r="17" spans="1:13" x14ac:dyDescent="0.2">
      <c r="A17" s="20" t="s">
        <v>26</v>
      </c>
      <c r="B17" s="115"/>
      <c r="C17" s="115">
        <v>8</v>
      </c>
      <c r="D17" s="115"/>
      <c r="E17" s="115"/>
      <c r="F17" s="115">
        <v>0</v>
      </c>
      <c r="G17" s="115"/>
      <c r="H17" s="115">
        <v>0</v>
      </c>
      <c r="I17" s="115"/>
      <c r="J17" s="115"/>
      <c r="K17" s="115">
        <f>C17+F17</f>
        <v>8</v>
      </c>
      <c r="L17" s="116"/>
      <c r="M17" s="49" t="s">
        <v>18</v>
      </c>
    </row>
    <row r="18" spans="1:13" ht="15" thickBot="1" x14ac:dyDescent="0.25">
      <c r="A18" s="94" t="s">
        <v>132</v>
      </c>
      <c r="B18" s="117"/>
      <c r="C18" s="117">
        <f>C14+C17</f>
        <v>1365</v>
      </c>
      <c r="D18" s="117"/>
      <c r="E18" s="117"/>
      <c r="F18" s="117">
        <f>F14+F17</f>
        <v>0</v>
      </c>
      <c r="G18" s="117"/>
      <c r="H18" s="117">
        <f>H14+H17</f>
        <v>517</v>
      </c>
      <c r="I18" s="117"/>
      <c r="J18" s="117"/>
      <c r="K18" s="117">
        <f>SUM(K14,K17:K17)</f>
        <v>1365</v>
      </c>
      <c r="L18" s="118"/>
      <c r="M18" s="49" t="s">
        <v>18</v>
      </c>
    </row>
    <row r="19" spans="1:13" x14ac:dyDescent="0.2">
      <c r="M19" s="49" t="s">
        <v>18</v>
      </c>
    </row>
    <row r="20" spans="1:13" ht="15" x14ac:dyDescent="0.25">
      <c r="A20" s="8" t="s">
        <v>199</v>
      </c>
      <c r="M20" s="49"/>
    </row>
    <row r="21" spans="1:13" ht="15" x14ac:dyDescent="0.25">
      <c r="A21" s="8"/>
      <c r="M21" s="49" t="s">
        <v>18</v>
      </c>
    </row>
    <row r="22" spans="1:13" x14ac:dyDescent="0.2">
      <c r="A22" s="358"/>
      <c r="B22" s="358"/>
      <c r="C22" s="358"/>
      <c r="D22" s="358"/>
      <c r="E22" s="358"/>
      <c r="F22" s="358"/>
      <c r="G22" s="358"/>
      <c r="H22" s="358"/>
      <c r="I22" s="358"/>
      <c r="J22" s="358"/>
      <c r="K22" s="358"/>
      <c r="L22" s="358"/>
      <c r="M22" s="49" t="s">
        <v>18</v>
      </c>
    </row>
    <row r="23" spans="1:13" x14ac:dyDescent="0.2">
      <c r="A23" s="223" t="s">
        <v>184</v>
      </c>
      <c r="B23" s="222"/>
      <c r="C23" s="222"/>
      <c r="D23" s="222"/>
      <c r="E23" s="222"/>
      <c r="F23" s="222"/>
      <c r="G23" s="222"/>
      <c r="H23" s="222"/>
      <c r="I23" s="222"/>
      <c r="J23" s="222"/>
      <c r="K23" s="222"/>
      <c r="L23" s="221"/>
      <c r="M23" s="49" t="s">
        <v>18</v>
      </c>
    </row>
    <row r="24" spans="1:13" ht="15" x14ac:dyDescent="0.25">
      <c r="A24" s="8"/>
      <c r="M24" s="49" t="s">
        <v>18</v>
      </c>
    </row>
    <row r="25" spans="1:13" x14ac:dyDescent="0.2">
      <c r="A25" s="358"/>
      <c r="B25" s="358"/>
      <c r="C25" s="358"/>
      <c r="D25" s="358"/>
      <c r="E25" s="358"/>
      <c r="F25" s="358"/>
      <c r="G25" s="358"/>
      <c r="H25" s="358"/>
      <c r="I25" s="358"/>
      <c r="J25" s="358"/>
      <c r="K25" s="358"/>
      <c r="L25" s="358"/>
      <c r="M25" s="49" t="s">
        <v>18</v>
      </c>
    </row>
    <row r="26" spans="1:13" x14ac:dyDescent="0.2">
      <c r="A26" s="358"/>
      <c r="B26" s="358"/>
      <c r="C26" s="358"/>
      <c r="D26" s="358"/>
      <c r="E26" s="358"/>
      <c r="F26" s="358"/>
      <c r="G26" s="358"/>
      <c r="H26" s="358"/>
      <c r="I26" s="358"/>
      <c r="J26" s="358"/>
      <c r="K26" s="358"/>
      <c r="L26" s="358"/>
      <c r="M26" s="49" t="s">
        <v>18</v>
      </c>
    </row>
    <row r="27" spans="1:13" x14ac:dyDescent="0.2">
      <c r="M27" s="49" t="s">
        <v>18</v>
      </c>
    </row>
    <row r="28" spans="1:13" x14ac:dyDescent="0.2">
      <c r="M28" s="7" t="s">
        <v>19</v>
      </c>
    </row>
  </sheetData>
  <mergeCells count="11">
    <mergeCell ref="A26:L26"/>
    <mergeCell ref="A22:L22"/>
    <mergeCell ref="A25:L25"/>
    <mergeCell ref="A1:L1"/>
    <mergeCell ref="A2:L2"/>
    <mergeCell ref="A3:L3"/>
    <mergeCell ref="A4:L4"/>
    <mergeCell ref="A7:A8"/>
    <mergeCell ref="B7:D7"/>
    <mergeCell ref="E7:G7"/>
    <mergeCell ref="J7:L7"/>
  </mergeCells>
  <printOptions horizontalCentered="1"/>
  <pageMargins left="0.7" right="0.7" top="0.66" bottom="0.66" header="0.3" footer="0.3"/>
  <pageSetup scale="73" orientation="landscape" r:id="rId1"/>
  <headerFooter>
    <oddHeader>&amp;L&amp;"Arial,Bold"&amp;12G. Crosswalk of 2013 Availability</oddHeader>
    <oddFooter>&amp;C&amp;"Arial,Regular"Exhibit G - Crosswalk of 2013 Availability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view="pageBreakPreview" zoomScale="80" zoomScaleNormal="100" zoomScaleSheetLayoutView="80" workbookViewId="0">
      <selection activeCell="A16" sqref="A16"/>
    </sheetView>
  </sheetViews>
  <sheetFormatPr defaultRowHeight="14.25" x14ac:dyDescent="0.2"/>
  <cols>
    <col min="1" max="1" width="58.85546875" style="12" customWidth="1"/>
    <col min="2" max="3" width="8.28515625" style="12" customWidth="1"/>
    <col min="4" max="4" width="12.140625" style="12" customWidth="1"/>
    <col min="5" max="6" width="8.28515625" style="12" customWidth="1"/>
    <col min="7" max="7" width="11.5703125" style="12" customWidth="1"/>
    <col min="8" max="9" width="8.28515625" style="12" customWidth="1"/>
    <col min="10" max="10" width="11.5703125" style="12" customWidth="1"/>
    <col min="11" max="12" width="8.28515625" style="12" customWidth="1"/>
    <col min="13" max="13" width="12.28515625" style="12" customWidth="1"/>
    <col min="14" max="14" width="14" style="7" bestFit="1" customWidth="1"/>
    <col min="15" max="15" width="4.5703125" style="12" customWidth="1"/>
    <col min="16" max="16" width="12.7109375" style="12" customWidth="1"/>
    <col min="17" max="18" width="8.28515625" style="12" customWidth="1"/>
    <col min="19" max="19" width="12.7109375" style="12" customWidth="1"/>
    <col min="20" max="16384" width="9.140625" style="12"/>
  </cols>
  <sheetData>
    <row r="1" spans="1:19" ht="18" x14ac:dyDescent="0.25">
      <c r="A1" s="304" t="s">
        <v>54</v>
      </c>
      <c r="B1" s="304"/>
      <c r="C1" s="304"/>
      <c r="D1" s="304"/>
      <c r="E1" s="304"/>
      <c r="F1" s="304"/>
      <c r="G1" s="304"/>
      <c r="H1" s="304"/>
      <c r="I1" s="304"/>
      <c r="J1" s="304"/>
      <c r="K1" s="304"/>
      <c r="L1" s="304"/>
      <c r="M1" s="304"/>
      <c r="N1" s="49" t="s">
        <v>18</v>
      </c>
      <c r="O1" s="9"/>
      <c r="P1" s="9"/>
      <c r="Q1" s="9"/>
      <c r="R1" s="9"/>
      <c r="S1" s="9"/>
    </row>
    <row r="2" spans="1:19" ht="15" x14ac:dyDescent="0.2">
      <c r="A2" s="305" t="s">
        <v>156</v>
      </c>
      <c r="B2" s="305"/>
      <c r="C2" s="305"/>
      <c r="D2" s="305"/>
      <c r="E2" s="305"/>
      <c r="F2" s="305"/>
      <c r="G2" s="305"/>
      <c r="H2" s="305"/>
      <c r="I2" s="305"/>
      <c r="J2" s="305"/>
      <c r="K2" s="305"/>
      <c r="L2" s="305"/>
      <c r="M2" s="305"/>
      <c r="N2" s="49" t="s">
        <v>18</v>
      </c>
      <c r="O2" s="10"/>
      <c r="P2" s="10"/>
      <c r="Q2" s="10"/>
      <c r="R2" s="10"/>
      <c r="S2" s="10"/>
    </row>
    <row r="3" spans="1:19" x14ac:dyDescent="0.2">
      <c r="A3" s="325" t="s">
        <v>1</v>
      </c>
      <c r="B3" s="325"/>
      <c r="C3" s="325"/>
      <c r="D3" s="325"/>
      <c r="E3" s="325"/>
      <c r="F3" s="325"/>
      <c r="G3" s="325"/>
      <c r="H3" s="325"/>
      <c r="I3" s="325"/>
      <c r="J3" s="325"/>
      <c r="K3" s="325"/>
      <c r="L3" s="325"/>
      <c r="M3" s="325"/>
      <c r="N3" s="49" t="s">
        <v>18</v>
      </c>
      <c r="O3" s="13"/>
      <c r="P3" s="13"/>
      <c r="Q3" s="13"/>
      <c r="R3" s="13"/>
      <c r="S3" s="13"/>
    </row>
    <row r="4" spans="1:19" x14ac:dyDescent="0.2">
      <c r="A4" s="307" t="s">
        <v>2</v>
      </c>
      <c r="B4" s="307"/>
      <c r="C4" s="307"/>
      <c r="D4" s="307"/>
      <c r="E4" s="307"/>
      <c r="F4" s="307"/>
      <c r="G4" s="307"/>
      <c r="H4" s="307"/>
      <c r="I4" s="307"/>
      <c r="J4" s="307"/>
      <c r="K4" s="307"/>
      <c r="L4" s="307"/>
      <c r="M4" s="307"/>
      <c r="N4" s="49" t="s">
        <v>18</v>
      </c>
      <c r="O4" s="11"/>
      <c r="P4" s="11"/>
      <c r="Q4" s="11"/>
      <c r="R4" s="11"/>
      <c r="S4" s="11"/>
    </row>
    <row r="5" spans="1:19" x14ac:dyDescent="0.2">
      <c r="A5" s="307"/>
      <c r="B5" s="307"/>
      <c r="C5" s="307"/>
      <c r="D5" s="307"/>
      <c r="E5" s="307"/>
      <c r="F5" s="307"/>
      <c r="G5" s="307"/>
      <c r="H5" s="307"/>
      <c r="I5" s="307"/>
      <c r="J5" s="307"/>
      <c r="K5" s="307"/>
      <c r="L5" s="307"/>
      <c r="M5" s="307"/>
      <c r="N5" s="49" t="s">
        <v>18</v>
      </c>
      <c r="O5" s="11"/>
      <c r="P5" s="11"/>
      <c r="Q5" s="11"/>
      <c r="R5" s="11"/>
      <c r="S5" s="11"/>
    </row>
    <row r="6" spans="1:19" ht="15" thickBot="1" x14ac:dyDescent="0.25">
      <c r="A6" s="307"/>
      <c r="B6" s="307"/>
      <c r="C6" s="307"/>
      <c r="D6" s="307"/>
      <c r="E6" s="307"/>
      <c r="F6" s="307"/>
      <c r="G6" s="307"/>
      <c r="H6" s="307"/>
      <c r="I6" s="307"/>
      <c r="J6" s="307"/>
      <c r="K6" s="307"/>
      <c r="L6" s="307"/>
      <c r="M6" s="307"/>
      <c r="N6" s="49" t="s">
        <v>18</v>
      </c>
      <c r="O6" s="11"/>
      <c r="P6" s="11"/>
      <c r="Q6" s="11"/>
      <c r="R6" s="11"/>
      <c r="S6" s="11"/>
    </row>
    <row r="7" spans="1:19" ht="15" x14ac:dyDescent="0.2">
      <c r="A7" s="314" t="s">
        <v>152</v>
      </c>
      <c r="B7" s="313" t="s">
        <v>55</v>
      </c>
      <c r="C7" s="313"/>
      <c r="D7" s="313"/>
      <c r="E7" s="313" t="s">
        <v>154</v>
      </c>
      <c r="F7" s="313"/>
      <c r="G7" s="313"/>
      <c r="H7" s="313" t="s">
        <v>22</v>
      </c>
      <c r="I7" s="313"/>
      <c r="J7" s="313"/>
      <c r="K7" s="313" t="s">
        <v>56</v>
      </c>
      <c r="L7" s="313"/>
      <c r="M7" s="320"/>
      <c r="N7" s="49" t="s">
        <v>18</v>
      </c>
    </row>
    <row r="8" spans="1:19" ht="28.5" x14ac:dyDescent="0.2">
      <c r="A8" s="315"/>
      <c r="B8" s="14" t="s">
        <v>57</v>
      </c>
      <c r="C8" s="21" t="s">
        <v>58</v>
      </c>
      <c r="D8" s="14" t="s">
        <v>4</v>
      </c>
      <c r="E8" s="14" t="s">
        <v>57</v>
      </c>
      <c r="F8" s="14" t="s">
        <v>58</v>
      </c>
      <c r="G8" s="14" t="s">
        <v>4</v>
      </c>
      <c r="H8" s="14" t="s">
        <v>57</v>
      </c>
      <c r="I8" s="14" t="s">
        <v>58</v>
      </c>
      <c r="J8" s="14" t="s">
        <v>4</v>
      </c>
      <c r="K8" s="14" t="s">
        <v>57</v>
      </c>
      <c r="L8" s="14" t="s">
        <v>58</v>
      </c>
      <c r="M8" s="15" t="s">
        <v>4</v>
      </c>
      <c r="N8" s="49" t="s">
        <v>18</v>
      </c>
    </row>
    <row r="9" spans="1:19" x14ac:dyDescent="0.2">
      <c r="A9" s="206" t="s">
        <v>202</v>
      </c>
      <c r="B9" s="106"/>
      <c r="C9" s="106"/>
      <c r="D9" s="179">
        <v>34701</v>
      </c>
      <c r="E9" s="106"/>
      <c r="F9" s="106"/>
      <c r="G9" s="179">
        <v>47096</v>
      </c>
      <c r="H9" s="106"/>
      <c r="I9" s="106"/>
      <c r="J9" s="179">
        <v>47096</v>
      </c>
      <c r="K9" s="106">
        <f>H9-E9</f>
        <v>0</v>
      </c>
      <c r="L9" s="106">
        <f t="shared" ref="L9:M9" si="0">I9-F9</f>
        <v>0</v>
      </c>
      <c r="M9" s="107">
        <f t="shared" si="0"/>
        <v>0</v>
      </c>
      <c r="N9" s="49" t="s">
        <v>18</v>
      </c>
    </row>
    <row r="10" spans="1:19" x14ac:dyDescent="0.2">
      <c r="A10" s="146" t="s">
        <v>203</v>
      </c>
      <c r="B10" s="29"/>
      <c r="C10" s="29"/>
      <c r="D10" s="29">
        <v>1305</v>
      </c>
      <c r="E10" s="29"/>
      <c r="F10" s="29"/>
      <c r="G10" s="29">
        <v>1569</v>
      </c>
      <c r="H10" s="29"/>
      <c r="I10" s="29"/>
      <c r="J10" s="29">
        <v>1569</v>
      </c>
      <c r="K10" s="29">
        <f t="shared" ref="K10:K45" si="1">H10-E10</f>
        <v>0</v>
      </c>
      <c r="L10" s="29">
        <f t="shared" ref="L10:L45" si="2">I10-F10</f>
        <v>0</v>
      </c>
      <c r="M10" s="108">
        <f t="shared" ref="M10:M45" si="3">J10-G10</f>
        <v>0</v>
      </c>
      <c r="N10" s="49" t="s">
        <v>18</v>
      </c>
    </row>
    <row r="11" spans="1:19" x14ac:dyDescent="0.2">
      <c r="A11" s="146" t="s">
        <v>205</v>
      </c>
      <c r="B11" s="29"/>
      <c r="C11" s="29"/>
      <c r="D11" s="29">
        <v>1586</v>
      </c>
      <c r="E11" s="29"/>
      <c r="F11" s="29"/>
      <c r="G11" s="29">
        <v>447</v>
      </c>
      <c r="H11" s="29"/>
      <c r="I11" s="29"/>
      <c r="J11" s="29">
        <v>447</v>
      </c>
      <c r="K11" s="29">
        <f t="shared" ref="K11:K34" si="4">H11-E11</f>
        <v>0</v>
      </c>
      <c r="L11" s="29">
        <f t="shared" ref="L11:L34" si="5">I11-F11</f>
        <v>0</v>
      </c>
      <c r="M11" s="108">
        <f t="shared" ref="M11:M34" si="6">J11-G11</f>
        <v>0</v>
      </c>
      <c r="N11" s="49" t="s">
        <v>18</v>
      </c>
    </row>
    <row r="12" spans="1:19" x14ac:dyDescent="0.2">
      <c r="A12" s="146" t="s">
        <v>206</v>
      </c>
      <c r="B12" s="29"/>
      <c r="C12" s="29"/>
      <c r="D12" s="29">
        <v>532</v>
      </c>
      <c r="E12" s="29"/>
      <c r="F12" s="29"/>
      <c r="G12" s="29">
        <v>200</v>
      </c>
      <c r="H12" s="29"/>
      <c r="I12" s="29"/>
      <c r="J12" s="29">
        <v>200</v>
      </c>
      <c r="K12" s="29">
        <f t="shared" si="4"/>
        <v>0</v>
      </c>
      <c r="L12" s="29">
        <f t="shared" si="5"/>
        <v>0</v>
      </c>
      <c r="M12" s="108">
        <f t="shared" si="6"/>
        <v>0</v>
      </c>
      <c r="N12" s="49" t="s">
        <v>18</v>
      </c>
    </row>
    <row r="13" spans="1:19" x14ac:dyDescent="0.2">
      <c r="A13" s="146" t="s">
        <v>207</v>
      </c>
      <c r="B13" s="29"/>
      <c r="C13" s="29"/>
      <c r="D13" s="29">
        <v>5073</v>
      </c>
      <c r="E13" s="29"/>
      <c r="F13" s="29"/>
      <c r="G13" s="29">
        <v>0</v>
      </c>
      <c r="H13" s="29"/>
      <c r="I13" s="29"/>
      <c r="J13" s="29">
        <v>0</v>
      </c>
      <c r="K13" s="29">
        <f t="shared" si="4"/>
        <v>0</v>
      </c>
      <c r="L13" s="29">
        <f t="shared" si="5"/>
        <v>0</v>
      </c>
      <c r="M13" s="108">
        <f t="shared" si="6"/>
        <v>0</v>
      </c>
      <c r="N13" s="49" t="s">
        <v>18</v>
      </c>
    </row>
    <row r="14" spans="1:19" x14ac:dyDescent="0.2">
      <c r="A14" s="146" t="s">
        <v>208</v>
      </c>
      <c r="B14" s="29"/>
      <c r="C14" s="29"/>
      <c r="D14" s="29">
        <v>2535</v>
      </c>
      <c r="E14" s="29"/>
      <c r="F14" s="29"/>
      <c r="G14" s="29">
        <v>2073</v>
      </c>
      <c r="H14" s="29"/>
      <c r="I14" s="29"/>
      <c r="J14" s="29">
        <v>2073</v>
      </c>
      <c r="K14" s="29">
        <f t="shared" si="4"/>
        <v>0</v>
      </c>
      <c r="L14" s="29">
        <f t="shared" si="5"/>
        <v>0</v>
      </c>
      <c r="M14" s="108">
        <f t="shared" si="6"/>
        <v>0</v>
      </c>
      <c r="N14" s="49" t="s">
        <v>18</v>
      </c>
    </row>
    <row r="15" spans="1:19" x14ac:dyDescent="0.2">
      <c r="A15" s="146" t="s">
        <v>209</v>
      </c>
      <c r="B15" s="29"/>
      <c r="C15" s="29">
        <v>34</v>
      </c>
      <c r="D15" s="29">
        <v>7833</v>
      </c>
      <c r="E15" s="29"/>
      <c r="F15" s="29">
        <v>41</v>
      </c>
      <c r="G15" s="29">
        <v>7833</v>
      </c>
      <c r="H15" s="29"/>
      <c r="I15" s="29">
        <v>41</v>
      </c>
      <c r="J15" s="29">
        <v>7833</v>
      </c>
      <c r="K15" s="29">
        <f t="shared" si="4"/>
        <v>0</v>
      </c>
      <c r="L15" s="29">
        <f t="shared" si="5"/>
        <v>0</v>
      </c>
      <c r="M15" s="108">
        <f t="shared" si="6"/>
        <v>0</v>
      </c>
      <c r="N15" s="49" t="s">
        <v>18</v>
      </c>
    </row>
    <row r="16" spans="1:19" x14ac:dyDescent="0.2">
      <c r="A16" s="146" t="s">
        <v>210</v>
      </c>
      <c r="B16" s="29"/>
      <c r="C16" s="29"/>
      <c r="D16" s="29">
        <v>679</v>
      </c>
      <c r="E16" s="29"/>
      <c r="F16" s="29"/>
      <c r="G16" s="29">
        <v>413</v>
      </c>
      <c r="H16" s="29"/>
      <c r="I16" s="29"/>
      <c r="J16" s="29">
        <v>413</v>
      </c>
      <c r="K16" s="29">
        <f t="shared" si="4"/>
        <v>0</v>
      </c>
      <c r="L16" s="29">
        <f t="shared" si="5"/>
        <v>0</v>
      </c>
      <c r="M16" s="108">
        <f t="shared" si="6"/>
        <v>0</v>
      </c>
      <c r="N16" s="49" t="s">
        <v>18</v>
      </c>
    </row>
    <row r="17" spans="1:14" x14ac:dyDescent="0.2">
      <c r="A17" s="146" t="s">
        <v>211</v>
      </c>
      <c r="B17" s="29"/>
      <c r="C17" s="29"/>
      <c r="D17" s="29">
        <v>114</v>
      </c>
      <c r="E17" s="29"/>
      <c r="F17" s="29"/>
      <c r="G17" s="29">
        <v>200</v>
      </c>
      <c r="H17" s="29"/>
      <c r="I17" s="29"/>
      <c r="J17" s="29">
        <v>200</v>
      </c>
      <c r="K17" s="29">
        <f t="shared" si="4"/>
        <v>0</v>
      </c>
      <c r="L17" s="29">
        <f t="shared" si="5"/>
        <v>0</v>
      </c>
      <c r="M17" s="108">
        <f t="shared" si="6"/>
        <v>0</v>
      </c>
      <c r="N17" s="49" t="s">
        <v>18</v>
      </c>
    </row>
    <row r="18" spans="1:14" x14ac:dyDescent="0.2">
      <c r="A18" s="146" t="s">
        <v>212</v>
      </c>
      <c r="B18" s="29"/>
      <c r="C18" s="29"/>
      <c r="D18" s="29">
        <v>610</v>
      </c>
      <c r="E18" s="29"/>
      <c r="F18" s="29"/>
      <c r="G18" s="29">
        <v>20</v>
      </c>
      <c r="H18" s="29"/>
      <c r="I18" s="29"/>
      <c r="J18" s="29">
        <v>20</v>
      </c>
      <c r="K18" s="29">
        <f t="shared" si="4"/>
        <v>0</v>
      </c>
      <c r="L18" s="29">
        <f t="shared" si="5"/>
        <v>0</v>
      </c>
      <c r="M18" s="108">
        <f t="shared" si="6"/>
        <v>0</v>
      </c>
      <c r="N18" s="49" t="s">
        <v>18</v>
      </c>
    </row>
    <row r="19" spans="1:14" x14ac:dyDescent="0.2">
      <c r="A19" s="146" t="s">
        <v>213</v>
      </c>
      <c r="B19" s="29"/>
      <c r="C19" s="29"/>
      <c r="D19" s="29">
        <v>304</v>
      </c>
      <c r="E19" s="29"/>
      <c r="F19" s="29"/>
      <c r="G19" s="29">
        <v>217</v>
      </c>
      <c r="H19" s="29"/>
      <c r="I19" s="29"/>
      <c r="J19" s="29">
        <v>217</v>
      </c>
      <c r="K19" s="29">
        <f t="shared" si="4"/>
        <v>0</v>
      </c>
      <c r="L19" s="29">
        <f t="shared" si="5"/>
        <v>0</v>
      </c>
      <c r="M19" s="108">
        <f t="shared" si="6"/>
        <v>0</v>
      </c>
      <c r="N19" s="49" t="s">
        <v>18</v>
      </c>
    </row>
    <row r="20" spans="1:14" x14ac:dyDescent="0.2">
      <c r="A20" s="146" t="s">
        <v>214</v>
      </c>
      <c r="B20" s="29"/>
      <c r="C20" s="29"/>
      <c r="D20" s="29">
        <v>173</v>
      </c>
      <c r="E20" s="29"/>
      <c r="F20" s="29"/>
      <c r="G20" s="29">
        <v>0</v>
      </c>
      <c r="H20" s="29"/>
      <c r="I20" s="29"/>
      <c r="J20" s="29">
        <v>0</v>
      </c>
      <c r="K20" s="29">
        <f t="shared" si="4"/>
        <v>0</v>
      </c>
      <c r="L20" s="29">
        <f t="shared" si="5"/>
        <v>0</v>
      </c>
      <c r="M20" s="108">
        <f t="shared" si="6"/>
        <v>0</v>
      </c>
      <c r="N20" s="49" t="s">
        <v>18</v>
      </c>
    </row>
    <row r="21" spans="1:14" x14ac:dyDescent="0.2">
      <c r="A21" s="146" t="s">
        <v>215</v>
      </c>
      <c r="B21" s="29"/>
      <c r="C21" s="29">
        <v>78</v>
      </c>
      <c r="D21" s="29">
        <v>28454</v>
      </c>
      <c r="E21" s="29"/>
      <c r="F21" s="29">
        <v>83</v>
      </c>
      <c r="G21" s="29">
        <v>28491</v>
      </c>
      <c r="H21" s="29"/>
      <c r="I21" s="29">
        <v>83</v>
      </c>
      <c r="J21" s="29">
        <v>28491</v>
      </c>
      <c r="K21" s="29">
        <f t="shared" si="4"/>
        <v>0</v>
      </c>
      <c r="L21" s="29">
        <f t="shared" si="5"/>
        <v>0</v>
      </c>
      <c r="M21" s="108">
        <f t="shared" si="6"/>
        <v>0</v>
      </c>
      <c r="N21" s="49" t="s">
        <v>18</v>
      </c>
    </row>
    <row r="22" spans="1:14" x14ac:dyDescent="0.2">
      <c r="A22" s="146" t="s">
        <v>216</v>
      </c>
      <c r="B22" s="29"/>
      <c r="C22" s="29"/>
      <c r="D22" s="29">
        <v>1571</v>
      </c>
      <c r="E22" s="29"/>
      <c r="F22" s="29"/>
      <c r="G22" s="29">
        <v>1000</v>
      </c>
      <c r="H22" s="29"/>
      <c r="I22" s="29"/>
      <c r="J22" s="29">
        <v>1000</v>
      </c>
      <c r="K22" s="29">
        <f t="shared" si="4"/>
        <v>0</v>
      </c>
      <c r="L22" s="29">
        <f t="shared" si="5"/>
        <v>0</v>
      </c>
      <c r="M22" s="108">
        <f t="shared" si="6"/>
        <v>0</v>
      </c>
      <c r="N22" s="49" t="s">
        <v>18</v>
      </c>
    </row>
    <row r="23" spans="1:14" x14ac:dyDescent="0.2">
      <c r="A23" s="146" t="s">
        <v>217</v>
      </c>
      <c r="B23" s="29"/>
      <c r="C23" s="29"/>
      <c r="D23" s="29">
        <v>199</v>
      </c>
      <c r="E23" s="29"/>
      <c r="F23" s="29"/>
      <c r="G23" s="29">
        <v>0</v>
      </c>
      <c r="H23" s="29"/>
      <c r="I23" s="29"/>
      <c r="J23" s="29">
        <v>0</v>
      </c>
      <c r="K23" s="29">
        <f t="shared" si="4"/>
        <v>0</v>
      </c>
      <c r="L23" s="29">
        <f t="shared" si="5"/>
        <v>0</v>
      </c>
      <c r="M23" s="108">
        <f t="shared" si="6"/>
        <v>0</v>
      </c>
      <c r="N23" s="49" t="s">
        <v>18</v>
      </c>
    </row>
    <row r="24" spans="1:14" x14ac:dyDescent="0.2">
      <c r="A24" s="146" t="s">
        <v>218</v>
      </c>
      <c r="B24" s="29"/>
      <c r="C24" s="29"/>
      <c r="D24" s="29">
        <v>3318</v>
      </c>
      <c r="E24" s="29"/>
      <c r="F24" s="29"/>
      <c r="G24" s="29">
        <v>2130</v>
      </c>
      <c r="H24" s="29"/>
      <c r="I24" s="29"/>
      <c r="J24" s="29">
        <v>2130</v>
      </c>
      <c r="K24" s="29">
        <f t="shared" si="4"/>
        <v>0</v>
      </c>
      <c r="L24" s="29">
        <f t="shared" si="5"/>
        <v>0</v>
      </c>
      <c r="M24" s="108">
        <f t="shared" si="6"/>
        <v>0</v>
      </c>
      <c r="N24" s="49" t="s">
        <v>18</v>
      </c>
    </row>
    <row r="25" spans="1:14" x14ac:dyDescent="0.2">
      <c r="A25" s="146" t="s">
        <v>219</v>
      </c>
      <c r="B25" s="29"/>
      <c r="C25" s="29"/>
      <c r="D25" s="29">
        <v>1468</v>
      </c>
      <c r="E25" s="29"/>
      <c r="F25" s="29"/>
      <c r="G25" s="29">
        <v>337</v>
      </c>
      <c r="H25" s="29"/>
      <c r="I25" s="29"/>
      <c r="J25" s="29">
        <v>337</v>
      </c>
      <c r="K25" s="29">
        <f t="shared" si="4"/>
        <v>0</v>
      </c>
      <c r="L25" s="29">
        <f t="shared" si="5"/>
        <v>0</v>
      </c>
      <c r="M25" s="108">
        <f t="shared" si="6"/>
        <v>0</v>
      </c>
      <c r="N25" s="49" t="s">
        <v>18</v>
      </c>
    </row>
    <row r="26" spans="1:14" x14ac:dyDescent="0.2">
      <c r="A26" s="146" t="s">
        <v>220</v>
      </c>
      <c r="B26" s="29"/>
      <c r="C26" s="29"/>
      <c r="D26" s="29">
        <v>9030</v>
      </c>
      <c r="E26" s="29"/>
      <c r="F26" s="29"/>
      <c r="G26" s="29">
        <v>5000</v>
      </c>
      <c r="H26" s="29"/>
      <c r="I26" s="29"/>
      <c r="J26" s="29">
        <v>5000</v>
      </c>
      <c r="K26" s="29">
        <f t="shared" si="4"/>
        <v>0</v>
      </c>
      <c r="L26" s="29">
        <f t="shared" si="5"/>
        <v>0</v>
      </c>
      <c r="M26" s="108">
        <f t="shared" si="6"/>
        <v>0</v>
      </c>
      <c r="N26" s="49" t="s">
        <v>18</v>
      </c>
    </row>
    <row r="27" spans="1:14" x14ac:dyDescent="0.2">
      <c r="A27" s="146" t="s">
        <v>221</v>
      </c>
      <c r="B27" s="29"/>
      <c r="C27" s="29"/>
      <c r="D27" s="29">
        <v>900</v>
      </c>
      <c r="E27" s="29"/>
      <c r="F27" s="29"/>
      <c r="G27" s="29">
        <v>712</v>
      </c>
      <c r="H27" s="29"/>
      <c r="I27" s="29"/>
      <c r="J27" s="29">
        <v>712</v>
      </c>
      <c r="K27" s="29">
        <f t="shared" si="4"/>
        <v>0</v>
      </c>
      <c r="L27" s="29">
        <f t="shared" si="5"/>
        <v>0</v>
      </c>
      <c r="M27" s="108">
        <f t="shared" si="6"/>
        <v>0</v>
      </c>
      <c r="N27" s="49" t="s">
        <v>18</v>
      </c>
    </row>
    <row r="28" spans="1:14" x14ac:dyDescent="0.2">
      <c r="A28" s="146" t="s">
        <v>222</v>
      </c>
      <c r="B28" s="29"/>
      <c r="C28" s="29"/>
      <c r="D28" s="29">
        <v>40</v>
      </c>
      <c r="E28" s="29"/>
      <c r="F28" s="29"/>
      <c r="G28" s="29">
        <v>0</v>
      </c>
      <c r="H28" s="29"/>
      <c r="I28" s="29"/>
      <c r="J28" s="29">
        <v>0</v>
      </c>
      <c r="K28" s="29">
        <f t="shared" si="4"/>
        <v>0</v>
      </c>
      <c r="L28" s="29">
        <f t="shared" si="5"/>
        <v>0</v>
      </c>
      <c r="M28" s="108">
        <f t="shared" si="6"/>
        <v>0</v>
      </c>
      <c r="N28" s="49" t="s">
        <v>18</v>
      </c>
    </row>
    <row r="29" spans="1:14" x14ac:dyDescent="0.2">
      <c r="A29" s="146" t="s">
        <v>223</v>
      </c>
      <c r="B29" s="29"/>
      <c r="C29" s="29"/>
      <c r="D29" s="29">
        <v>260</v>
      </c>
      <c r="E29" s="29"/>
      <c r="F29" s="29"/>
      <c r="G29" s="29">
        <v>170</v>
      </c>
      <c r="H29" s="29"/>
      <c r="I29" s="29"/>
      <c r="J29" s="29">
        <v>170</v>
      </c>
      <c r="K29" s="29">
        <f t="shared" si="4"/>
        <v>0</v>
      </c>
      <c r="L29" s="29">
        <f t="shared" si="5"/>
        <v>0</v>
      </c>
      <c r="M29" s="108">
        <f t="shared" si="6"/>
        <v>0</v>
      </c>
      <c r="N29" s="49" t="s">
        <v>18</v>
      </c>
    </row>
    <row r="30" spans="1:14" x14ac:dyDescent="0.2">
      <c r="A30" s="146" t="s">
        <v>224</v>
      </c>
      <c r="B30" s="29"/>
      <c r="C30" s="29"/>
      <c r="D30" s="29">
        <v>770</v>
      </c>
      <c r="E30" s="29"/>
      <c r="F30" s="29"/>
      <c r="G30" s="29">
        <v>527</v>
      </c>
      <c r="H30" s="29"/>
      <c r="I30" s="29"/>
      <c r="J30" s="29">
        <v>527</v>
      </c>
      <c r="K30" s="29">
        <f t="shared" si="4"/>
        <v>0</v>
      </c>
      <c r="L30" s="29">
        <f t="shared" si="5"/>
        <v>0</v>
      </c>
      <c r="M30" s="108">
        <f t="shared" si="6"/>
        <v>0</v>
      </c>
      <c r="N30" s="49" t="s">
        <v>18</v>
      </c>
    </row>
    <row r="31" spans="1:14" x14ac:dyDescent="0.2">
      <c r="A31" s="146" t="s">
        <v>233</v>
      </c>
      <c r="B31" s="29"/>
      <c r="C31" s="29"/>
      <c r="D31" s="29">
        <v>650</v>
      </c>
      <c r="E31" s="29"/>
      <c r="F31" s="29"/>
      <c r="G31" s="29">
        <v>0</v>
      </c>
      <c r="H31" s="29"/>
      <c r="I31" s="29"/>
      <c r="J31" s="29">
        <v>0</v>
      </c>
      <c r="K31" s="29">
        <f t="shared" si="4"/>
        <v>0</v>
      </c>
      <c r="L31" s="29">
        <f t="shared" si="5"/>
        <v>0</v>
      </c>
      <c r="M31" s="108">
        <f t="shared" si="6"/>
        <v>0</v>
      </c>
      <c r="N31" s="49" t="s">
        <v>18</v>
      </c>
    </row>
    <row r="32" spans="1:14" x14ac:dyDescent="0.2">
      <c r="A32" s="146" t="s">
        <v>225</v>
      </c>
      <c r="B32" s="29"/>
      <c r="C32" s="29"/>
      <c r="D32" s="29">
        <v>717</v>
      </c>
      <c r="E32" s="29"/>
      <c r="F32" s="29"/>
      <c r="G32" s="29">
        <v>0</v>
      </c>
      <c r="H32" s="29"/>
      <c r="I32" s="29"/>
      <c r="J32" s="29">
        <v>0</v>
      </c>
      <c r="K32" s="29">
        <f t="shared" si="4"/>
        <v>0</v>
      </c>
      <c r="L32" s="29">
        <f t="shared" si="5"/>
        <v>0</v>
      </c>
      <c r="M32" s="108">
        <f t="shared" si="6"/>
        <v>0</v>
      </c>
      <c r="N32" s="49" t="s">
        <v>18</v>
      </c>
    </row>
    <row r="33" spans="1:14" x14ac:dyDescent="0.2">
      <c r="A33" s="146" t="s">
        <v>226</v>
      </c>
      <c r="B33" s="29"/>
      <c r="C33" s="29"/>
      <c r="D33" s="29">
        <v>2</v>
      </c>
      <c r="E33" s="29"/>
      <c r="F33" s="29"/>
      <c r="G33" s="29">
        <v>12</v>
      </c>
      <c r="H33" s="29"/>
      <c r="I33" s="29"/>
      <c r="J33" s="29">
        <v>12</v>
      </c>
      <c r="K33" s="29">
        <f t="shared" si="4"/>
        <v>0</v>
      </c>
      <c r="L33" s="29">
        <f t="shared" si="5"/>
        <v>0</v>
      </c>
      <c r="M33" s="108">
        <f t="shared" si="6"/>
        <v>0</v>
      </c>
      <c r="N33" s="49" t="s">
        <v>18</v>
      </c>
    </row>
    <row r="34" spans="1:14" x14ac:dyDescent="0.2">
      <c r="A34" s="146" t="s">
        <v>227</v>
      </c>
      <c r="B34" s="29"/>
      <c r="C34" s="29"/>
      <c r="D34" s="29">
        <v>2</v>
      </c>
      <c r="E34" s="29"/>
      <c r="F34" s="29"/>
      <c r="G34" s="29">
        <v>0</v>
      </c>
      <c r="H34" s="29"/>
      <c r="I34" s="29"/>
      <c r="J34" s="29">
        <v>0</v>
      </c>
      <c r="K34" s="29">
        <f t="shared" si="4"/>
        <v>0</v>
      </c>
      <c r="L34" s="29">
        <f t="shared" si="5"/>
        <v>0</v>
      </c>
      <c r="M34" s="108">
        <f t="shared" si="6"/>
        <v>0</v>
      </c>
      <c r="N34" s="49" t="s">
        <v>18</v>
      </c>
    </row>
    <row r="35" spans="1:14" x14ac:dyDescent="0.2">
      <c r="A35" s="146" t="s">
        <v>228</v>
      </c>
      <c r="B35" s="29"/>
      <c r="C35" s="29"/>
      <c r="D35" s="29">
        <v>163</v>
      </c>
      <c r="E35" s="29"/>
      <c r="F35" s="29"/>
      <c r="G35" s="29">
        <v>120</v>
      </c>
      <c r="H35" s="29"/>
      <c r="I35" s="29"/>
      <c r="J35" s="29">
        <v>120</v>
      </c>
      <c r="K35" s="29">
        <f t="shared" ref="K35:K39" si="7">H35-E35</f>
        <v>0</v>
      </c>
      <c r="L35" s="29">
        <f t="shared" ref="L35:L39" si="8">I35-F35</f>
        <v>0</v>
      </c>
      <c r="M35" s="108">
        <f t="shared" ref="M35:M39" si="9">J35-G35</f>
        <v>0</v>
      </c>
      <c r="N35" s="49" t="s">
        <v>18</v>
      </c>
    </row>
    <row r="36" spans="1:14" x14ac:dyDescent="0.2">
      <c r="A36" s="146" t="s">
        <v>229</v>
      </c>
      <c r="B36" s="29"/>
      <c r="C36" s="29"/>
      <c r="D36" s="29">
        <v>3</v>
      </c>
      <c r="E36" s="29"/>
      <c r="F36" s="29"/>
      <c r="G36" s="29">
        <v>138</v>
      </c>
      <c r="H36" s="29"/>
      <c r="I36" s="29"/>
      <c r="J36" s="29">
        <v>138</v>
      </c>
      <c r="K36" s="29">
        <f t="shared" si="7"/>
        <v>0</v>
      </c>
      <c r="L36" s="29">
        <f t="shared" si="8"/>
        <v>0</v>
      </c>
      <c r="M36" s="108">
        <f t="shared" si="9"/>
        <v>0</v>
      </c>
      <c r="N36" s="49" t="s">
        <v>18</v>
      </c>
    </row>
    <row r="37" spans="1:14" x14ac:dyDescent="0.2">
      <c r="A37" s="146" t="s">
        <v>230</v>
      </c>
      <c r="B37" s="29"/>
      <c r="C37" s="29"/>
      <c r="D37" s="29">
        <v>1</v>
      </c>
      <c r="E37" s="29"/>
      <c r="F37" s="29"/>
      <c r="G37" s="29">
        <v>0</v>
      </c>
      <c r="H37" s="29"/>
      <c r="I37" s="29"/>
      <c r="J37" s="29">
        <v>0</v>
      </c>
      <c r="K37" s="29">
        <f t="shared" si="7"/>
        <v>0</v>
      </c>
      <c r="L37" s="29">
        <f t="shared" si="8"/>
        <v>0</v>
      </c>
      <c r="M37" s="108">
        <f t="shared" si="9"/>
        <v>0</v>
      </c>
      <c r="N37" s="49" t="s">
        <v>18</v>
      </c>
    </row>
    <row r="38" spans="1:14" x14ac:dyDescent="0.2">
      <c r="A38" s="146" t="s">
        <v>231</v>
      </c>
      <c r="B38" s="29"/>
      <c r="C38" s="29"/>
      <c r="D38" s="29">
        <v>24</v>
      </c>
      <c r="E38" s="29"/>
      <c r="F38" s="29"/>
      <c r="G38" s="29">
        <v>0</v>
      </c>
      <c r="H38" s="29"/>
      <c r="I38" s="29"/>
      <c r="J38" s="29">
        <v>0</v>
      </c>
      <c r="K38" s="29">
        <f t="shared" si="7"/>
        <v>0</v>
      </c>
      <c r="L38" s="29">
        <f t="shared" si="8"/>
        <v>0</v>
      </c>
      <c r="M38" s="108">
        <f t="shared" si="9"/>
        <v>0</v>
      </c>
      <c r="N38" s="49" t="s">
        <v>18</v>
      </c>
    </row>
    <row r="39" spans="1:14" x14ac:dyDescent="0.2">
      <c r="A39" s="146" t="s">
        <v>232</v>
      </c>
      <c r="B39" s="29"/>
      <c r="C39" s="29"/>
      <c r="D39" s="29">
        <v>27</v>
      </c>
      <c r="E39" s="29"/>
      <c r="F39" s="29"/>
      <c r="G39" s="29">
        <v>0</v>
      </c>
      <c r="H39" s="29"/>
      <c r="I39" s="29"/>
      <c r="J39" s="29">
        <v>0</v>
      </c>
      <c r="K39" s="29">
        <f t="shared" si="7"/>
        <v>0</v>
      </c>
      <c r="L39" s="29">
        <f t="shared" si="8"/>
        <v>0</v>
      </c>
      <c r="M39" s="108">
        <f t="shared" si="9"/>
        <v>0</v>
      </c>
      <c r="N39" s="49" t="s">
        <v>18</v>
      </c>
    </row>
    <row r="40" spans="1:14" x14ac:dyDescent="0.2">
      <c r="A40" s="146" t="s">
        <v>204</v>
      </c>
      <c r="B40" s="29"/>
      <c r="C40" s="29"/>
      <c r="D40" s="29">
        <v>10</v>
      </c>
      <c r="E40" s="29"/>
      <c r="F40" s="29"/>
      <c r="G40" s="29">
        <v>17</v>
      </c>
      <c r="H40" s="29"/>
      <c r="I40" s="29"/>
      <c r="J40" s="29">
        <v>17</v>
      </c>
      <c r="K40" s="29">
        <f t="shared" si="1"/>
        <v>0</v>
      </c>
      <c r="L40" s="29">
        <f t="shared" si="2"/>
        <v>0</v>
      </c>
      <c r="M40" s="108">
        <f t="shared" si="3"/>
        <v>0</v>
      </c>
      <c r="N40" s="49" t="s">
        <v>18</v>
      </c>
    </row>
    <row r="41" spans="1:14" x14ac:dyDescent="0.2">
      <c r="A41" s="262" t="s">
        <v>234</v>
      </c>
      <c r="B41" s="115"/>
      <c r="C41" s="115"/>
      <c r="D41" s="115">
        <v>39</v>
      </c>
      <c r="E41" s="115"/>
      <c r="F41" s="115"/>
      <c r="G41" s="115">
        <v>0</v>
      </c>
      <c r="H41" s="115"/>
      <c r="I41" s="115"/>
      <c r="J41" s="115">
        <v>0</v>
      </c>
      <c r="K41" s="29">
        <f t="shared" ref="K41" si="10">H41-E41</f>
        <v>0</v>
      </c>
      <c r="L41" s="29">
        <f t="shared" ref="L41" si="11">I41-F41</f>
        <v>0</v>
      </c>
      <c r="M41" s="108">
        <f t="shared" ref="M41" si="12">J41-G41</f>
        <v>0</v>
      </c>
      <c r="N41" s="49" t="s">
        <v>18</v>
      </c>
    </row>
    <row r="42" spans="1:14" x14ac:dyDescent="0.2">
      <c r="A42" s="262" t="s">
        <v>236</v>
      </c>
      <c r="B42" s="115"/>
      <c r="C42" s="115"/>
      <c r="D42" s="115">
        <v>0</v>
      </c>
      <c r="E42" s="115"/>
      <c r="F42" s="115"/>
      <c r="G42" s="115">
        <v>338</v>
      </c>
      <c r="H42" s="115"/>
      <c r="I42" s="115"/>
      <c r="J42" s="115">
        <v>338</v>
      </c>
      <c r="K42" s="29">
        <f t="shared" ref="K42:K44" si="13">H42-E42</f>
        <v>0</v>
      </c>
      <c r="L42" s="29">
        <f t="shared" ref="L42:L44" si="14">I42-F42</f>
        <v>0</v>
      </c>
      <c r="M42" s="108">
        <f t="shared" ref="M42:M44" si="15">J42-G42</f>
        <v>0</v>
      </c>
      <c r="N42" s="49" t="s">
        <v>18</v>
      </c>
    </row>
    <row r="43" spans="1:14" x14ac:dyDescent="0.2">
      <c r="A43" s="262" t="s">
        <v>237</v>
      </c>
      <c r="B43" s="115"/>
      <c r="C43" s="115"/>
      <c r="D43" s="115">
        <v>0</v>
      </c>
      <c r="E43" s="115"/>
      <c r="F43" s="115"/>
      <c r="G43" s="115">
        <v>30</v>
      </c>
      <c r="H43" s="115"/>
      <c r="I43" s="115"/>
      <c r="J43" s="115">
        <v>30</v>
      </c>
      <c r="K43" s="29">
        <f t="shared" si="13"/>
        <v>0</v>
      </c>
      <c r="L43" s="29">
        <f t="shared" si="14"/>
        <v>0</v>
      </c>
      <c r="M43" s="108">
        <f t="shared" si="15"/>
        <v>0</v>
      </c>
      <c r="N43" s="49" t="s">
        <v>18</v>
      </c>
    </row>
    <row r="44" spans="1:14" x14ac:dyDescent="0.2">
      <c r="A44" s="262" t="s">
        <v>238</v>
      </c>
      <c r="B44" s="115"/>
      <c r="C44" s="115"/>
      <c r="D44" s="115">
        <v>0</v>
      </c>
      <c r="E44" s="115"/>
      <c r="F44" s="115"/>
      <c r="G44" s="115">
        <v>150</v>
      </c>
      <c r="H44" s="115"/>
      <c r="I44" s="115"/>
      <c r="J44" s="115">
        <v>150</v>
      </c>
      <c r="K44" s="29">
        <f t="shared" si="13"/>
        <v>0</v>
      </c>
      <c r="L44" s="29">
        <f t="shared" si="14"/>
        <v>0</v>
      </c>
      <c r="M44" s="108">
        <f t="shared" si="15"/>
        <v>0</v>
      </c>
      <c r="N44" s="49" t="s">
        <v>18</v>
      </c>
    </row>
    <row r="45" spans="1:14" x14ac:dyDescent="0.2">
      <c r="A45" s="220" t="s">
        <v>235</v>
      </c>
      <c r="B45" s="119"/>
      <c r="C45" s="119"/>
      <c r="D45" s="119">
        <v>20</v>
      </c>
      <c r="E45" s="119"/>
      <c r="F45" s="119"/>
      <c r="G45" s="119">
        <v>0</v>
      </c>
      <c r="H45" s="119"/>
      <c r="I45" s="119"/>
      <c r="J45" s="119">
        <v>0</v>
      </c>
      <c r="K45" s="119">
        <f t="shared" si="1"/>
        <v>0</v>
      </c>
      <c r="L45" s="119">
        <f t="shared" si="2"/>
        <v>0</v>
      </c>
      <c r="M45" s="120">
        <f t="shared" si="3"/>
        <v>0</v>
      </c>
      <c r="N45" s="49" t="s">
        <v>18</v>
      </c>
    </row>
    <row r="46" spans="1:14" ht="15" x14ac:dyDescent="0.25">
      <c r="A46" s="17" t="s">
        <v>146</v>
      </c>
      <c r="B46" s="111">
        <f t="shared" ref="B46:M46" si="16">SUM(B9:B45)</f>
        <v>0</v>
      </c>
      <c r="C46" s="111">
        <f t="shared" si="16"/>
        <v>112</v>
      </c>
      <c r="D46" s="111">
        <f t="shared" si="16"/>
        <v>103113</v>
      </c>
      <c r="E46" s="111">
        <f t="shared" si="16"/>
        <v>0</v>
      </c>
      <c r="F46" s="111">
        <f t="shared" si="16"/>
        <v>124</v>
      </c>
      <c r="G46" s="111">
        <f t="shared" si="16"/>
        <v>99240</v>
      </c>
      <c r="H46" s="111">
        <f t="shared" si="16"/>
        <v>0</v>
      </c>
      <c r="I46" s="111">
        <f t="shared" si="16"/>
        <v>124</v>
      </c>
      <c r="J46" s="111">
        <f t="shared" si="16"/>
        <v>99240</v>
      </c>
      <c r="K46" s="111">
        <f t="shared" si="16"/>
        <v>0</v>
      </c>
      <c r="L46" s="111">
        <f t="shared" si="16"/>
        <v>0</v>
      </c>
      <c r="M46" s="112">
        <f t="shared" si="16"/>
        <v>0</v>
      </c>
      <c r="N46" s="49" t="s">
        <v>18</v>
      </c>
    </row>
    <row r="47" spans="1:14" ht="15" thickBot="1" x14ac:dyDescent="0.25">
      <c r="N47" s="49" t="s">
        <v>18</v>
      </c>
    </row>
    <row r="48" spans="1:14" ht="18" customHeight="1" x14ac:dyDescent="0.2">
      <c r="A48" s="314" t="s">
        <v>139</v>
      </c>
      <c r="B48" s="313" t="s">
        <v>55</v>
      </c>
      <c r="C48" s="313"/>
      <c r="D48" s="313"/>
      <c r="E48" s="313" t="s">
        <v>154</v>
      </c>
      <c r="F48" s="313"/>
      <c r="G48" s="313"/>
      <c r="H48" s="313" t="s">
        <v>22</v>
      </c>
      <c r="I48" s="313"/>
      <c r="J48" s="313"/>
      <c r="K48" s="313" t="s">
        <v>56</v>
      </c>
      <c r="L48" s="313"/>
      <c r="M48" s="320"/>
      <c r="N48" s="49" t="s">
        <v>18</v>
      </c>
    </row>
    <row r="49" spans="1:14" ht="28.5" x14ac:dyDescent="0.2">
      <c r="A49" s="315"/>
      <c r="B49" s="14" t="s">
        <v>57</v>
      </c>
      <c r="C49" s="21" t="s">
        <v>58</v>
      </c>
      <c r="D49" s="14" t="s">
        <v>4</v>
      </c>
      <c r="E49" s="14" t="s">
        <v>57</v>
      </c>
      <c r="F49" s="14" t="s">
        <v>58</v>
      </c>
      <c r="G49" s="14" t="s">
        <v>4</v>
      </c>
      <c r="H49" s="14" t="s">
        <v>57</v>
      </c>
      <c r="I49" s="14" t="s">
        <v>58</v>
      </c>
      <c r="J49" s="14" t="s">
        <v>4</v>
      </c>
      <c r="K49" s="14" t="s">
        <v>57</v>
      </c>
      <c r="L49" s="14" t="s">
        <v>58</v>
      </c>
      <c r="M49" s="15" t="s">
        <v>4</v>
      </c>
      <c r="N49" s="49" t="s">
        <v>18</v>
      </c>
    </row>
    <row r="50" spans="1:14" x14ac:dyDescent="0.2">
      <c r="A50" s="206"/>
      <c r="B50" s="106"/>
      <c r="C50" s="106"/>
      <c r="D50" s="106"/>
      <c r="E50" s="106"/>
      <c r="F50" s="106"/>
      <c r="G50" s="106"/>
      <c r="H50" s="106"/>
      <c r="I50" s="106"/>
      <c r="J50" s="106"/>
      <c r="K50" s="260"/>
      <c r="L50" s="260"/>
      <c r="M50" s="261"/>
      <c r="N50" s="49" t="s">
        <v>18</v>
      </c>
    </row>
    <row r="51" spans="1:14" x14ac:dyDescent="0.2">
      <c r="A51" s="146" t="s">
        <v>162</v>
      </c>
      <c r="B51" s="29">
        <v>0</v>
      </c>
      <c r="C51" s="29">
        <v>112</v>
      </c>
      <c r="D51" s="29">
        <v>103113</v>
      </c>
      <c r="E51" s="29">
        <v>0</v>
      </c>
      <c r="F51" s="29">
        <v>124</v>
      </c>
      <c r="G51" s="29">
        <v>99240</v>
      </c>
      <c r="H51" s="29">
        <v>0</v>
      </c>
      <c r="I51" s="29">
        <v>124</v>
      </c>
      <c r="J51" s="29">
        <v>99240</v>
      </c>
      <c r="K51" s="29">
        <f t="shared" ref="K51" si="17">H51-E51</f>
        <v>0</v>
      </c>
      <c r="L51" s="29">
        <f t="shared" ref="L51" si="18">I51-F51</f>
        <v>0</v>
      </c>
      <c r="M51" s="108">
        <f t="shared" ref="M51" si="19">J51-G51</f>
        <v>0</v>
      </c>
      <c r="N51" s="49" t="s">
        <v>18</v>
      </c>
    </row>
    <row r="52" spans="1:14" x14ac:dyDescent="0.2">
      <c r="A52" s="220"/>
      <c r="B52" s="119"/>
      <c r="C52" s="119"/>
      <c r="D52" s="119"/>
      <c r="E52" s="119"/>
      <c r="F52" s="119"/>
      <c r="G52" s="119"/>
      <c r="H52" s="119"/>
      <c r="I52" s="119"/>
      <c r="J52" s="119"/>
      <c r="K52" s="119"/>
      <c r="L52" s="119"/>
      <c r="M52" s="120"/>
      <c r="N52" s="49" t="s">
        <v>18</v>
      </c>
    </row>
    <row r="53" spans="1:14" ht="15" x14ac:dyDescent="0.25">
      <c r="A53" s="17" t="s">
        <v>146</v>
      </c>
      <c r="B53" s="111">
        <f t="shared" ref="B53:M53" si="20">SUM(B50:B52)</f>
        <v>0</v>
      </c>
      <c r="C53" s="111">
        <f t="shared" si="20"/>
        <v>112</v>
      </c>
      <c r="D53" s="111">
        <f t="shared" si="20"/>
        <v>103113</v>
      </c>
      <c r="E53" s="111">
        <f t="shared" si="20"/>
        <v>0</v>
      </c>
      <c r="F53" s="111">
        <f t="shared" si="20"/>
        <v>124</v>
      </c>
      <c r="G53" s="111">
        <f t="shared" si="20"/>
        <v>99240</v>
      </c>
      <c r="H53" s="111">
        <f t="shared" si="20"/>
        <v>0</v>
      </c>
      <c r="I53" s="111">
        <f t="shared" si="20"/>
        <v>124</v>
      </c>
      <c r="J53" s="111">
        <f t="shared" si="20"/>
        <v>99240</v>
      </c>
      <c r="K53" s="111">
        <f t="shared" si="20"/>
        <v>0</v>
      </c>
      <c r="L53" s="111">
        <f t="shared" si="20"/>
        <v>0</v>
      </c>
      <c r="M53" s="112">
        <f t="shared" si="20"/>
        <v>0</v>
      </c>
      <c r="N53" s="49" t="s">
        <v>18</v>
      </c>
    </row>
    <row r="54" spans="1:14" x14ac:dyDescent="0.2">
      <c r="N54" s="49" t="s">
        <v>18</v>
      </c>
    </row>
    <row r="55" spans="1:14" x14ac:dyDescent="0.2">
      <c r="N55" s="49" t="s">
        <v>19</v>
      </c>
    </row>
  </sheetData>
  <mergeCells count="16">
    <mergeCell ref="A6:M6"/>
    <mergeCell ref="A1:M1"/>
    <mergeCell ref="A2:M2"/>
    <mergeCell ref="A3:M3"/>
    <mergeCell ref="A4:M4"/>
    <mergeCell ref="A5:M5"/>
    <mergeCell ref="A7:A8"/>
    <mergeCell ref="B7:D7"/>
    <mergeCell ref="E7:G7"/>
    <mergeCell ref="H7:J7"/>
    <mergeCell ref="K7:M7"/>
    <mergeCell ref="A48:A49"/>
    <mergeCell ref="B48:D48"/>
    <mergeCell ref="E48:G48"/>
    <mergeCell ref="H48:J48"/>
    <mergeCell ref="K48:M48"/>
  </mergeCells>
  <printOptions horizontalCentered="1"/>
  <pageMargins left="0.45" right="0.45" top="0.75" bottom="0.75" header="0.3" footer="0.3"/>
  <pageSetup scale="65" orientation="landscape" r:id="rId1"/>
  <headerFooter>
    <oddHeader>&amp;L&amp;"Arial,Bold"&amp;12H. Summary of Reimbursable Resources</oddHeader>
    <oddFooter>&amp;C&amp;"Arial,Regular"Exhibit H - Summary of Reimbursable Resources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view="pageBreakPreview" zoomScale="80" zoomScaleNormal="100" zoomScaleSheetLayoutView="80" workbookViewId="0">
      <selection activeCell="I41" sqref="I41"/>
    </sheetView>
  </sheetViews>
  <sheetFormatPr defaultRowHeight="14.25" x14ac:dyDescent="0.2"/>
  <cols>
    <col min="1" max="1" width="45.85546875" style="12" customWidth="1"/>
    <col min="2" max="9" width="13.7109375" style="12" customWidth="1"/>
    <col min="10" max="10" width="15" style="12" customWidth="1"/>
    <col min="11" max="11" width="14" style="7" bestFit="1" customWidth="1"/>
    <col min="12" max="12" width="4.5703125" style="12" customWidth="1"/>
    <col min="13" max="14" width="8.28515625" style="12" customWidth="1"/>
    <col min="15" max="15" width="12.7109375" style="12" customWidth="1"/>
    <col min="16" max="17" width="8.28515625" style="12" customWidth="1"/>
    <col min="18" max="18" width="12.7109375" style="12" customWidth="1"/>
    <col min="19" max="16384" width="9.140625" style="12"/>
  </cols>
  <sheetData>
    <row r="1" spans="1:18" ht="18" x14ac:dyDescent="0.25">
      <c r="A1" s="304" t="s">
        <v>59</v>
      </c>
      <c r="B1" s="304"/>
      <c r="C1" s="304"/>
      <c r="D1" s="304"/>
      <c r="E1" s="304"/>
      <c r="F1" s="304"/>
      <c r="G1" s="304"/>
      <c r="H1" s="304"/>
      <c r="I1" s="304"/>
      <c r="J1" s="304"/>
      <c r="K1" s="49" t="s">
        <v>18</v>
      </c>
      <c r="L1" s="9"/>
      <c r="M1" s="9"/>
      <c r="N1" s="9"/>
      <c r="O1" s="9"/>
      <c r="P1" s="9"/>
      <c r="Q1" s="9"/>
      <c r="R1" s="9"/>
    </row>
    <row r="2" spans="1:18" ht="15" x14ac:dyDescent="0.2">
      <c r="A2" s="305" t="s">
        <v>156</v>
      </c>
      <c r="B2" s="305"/>
      <c r="C2" s="305"/>
      <c r="D2" s="305"/>
      <c r="E2" s="305"/>
      <c r="F2" s="305"/>
      <c r="G2" s="305"/>
      <c r="H2" s="305"/>
      <c r="I2" s="305"/>
      <c r="J2" s="305"/>
      <c r="K2" s="49" t="s">
        <v>18</v>
      </c>
      <c r="L2" s="10"/>
      <c r="M2" s="10"/>
      <c r="N2" s="10"/>
      <c r="O2" s="10"/>
      <c r="P2" s="10"/>
      <c r="Q2" s="10"/>
      <c r="R2" s="10"/>
    </row>
    <row r="3" spans="1:18" x14ac:dyDescent="0.2">
      <c r="A3" s="318" t="s">
        <v>1</v>
      </c>
      <c r="B3" s="318"/>
      <c r="C3" s="318"/>
      <c r="D3" s="318"/>
      <c r="E3" s="318"/>
      <c r="F3" s="318"/>
      <c r="G3" s="318"/>
      <c r="H3" s="318"/>
      <c r="I3" s="318"/>
      <c r="J3" s="318"/>
      <c r="K3" s="49" t="s">
        <v>18</v>
      </c>
      <c r="L3" s="13"/>
      <c r="M3" s="13"/>
      <c r="N3" s="13"/>
      <c r="O3" s="13"/>
      <c r="P3" s="13"/>
      <c r="Q3" s="13"/>
      <c r="R3" s="13"/>
    </row>
    <row r="4" spans="1:18" x14ac:dyDescent="0.2">
      <c r="A4" s="307" t="s">
        <v>2</v>
      </c>
      <c r="B4" s="307"/>
      <c r="C4" s="307"/>
      <c r="D4" s="307"/>
      <c r="E4" s="307"/>
      <c r="F4" s="307"/>
      <c r="G4" s="307"/>
      <c r="H4" s="307"/>
      <c r="I4" s="307"/>
      <c r="J4" s="307"/>
      <c r="K4" s="49" t="s">
        <v>18</v>
      </c>
      <c r="L4" s="11"/>
      <c r="M4" s="11"/>
      <c r="N4" s="11"/>
      <c r="O4" s="11"/>
      <c r="P4" s="11"/>
      <c r="Q4" s="11"/>
      <c r="R4" s="11"/>
    </row>
    <row r="5" spans="1:18" x14ac:dyDescent="0.2">
      <c r="A5" s="307"/>
      <c r="B5" s="307"/>
      <c r="C5" s="307"/>
      <c r="D5" s="307"/>
      <c r="E5" s="307"/>
      <c r="F5" s="307"/>
      <c r="G5" s="307"/>
      <c r="H5" s="307"/>
      <c r="I5" s="307"/>
      <c r="J5" s="307"/>
      <c r="K5" s="49" t="s">
        <v>18</v>
      </c>
      <c r="L5" s="11"/>
      <c r="M5" s="11"/>
      <c r="N5" s="11"/>
      <c r="O5" s="11"/>
      <c r="P5" s="11"/>
      <c r="Q5" s="11"/>
      <c r="R5" s="11"/>
    </row>
    <row r="6" spans="1:18" ht="15" thickBot="1" x14ac:dyDescent="0.25">
      <c r="A6" s="307"/>
      <c r="B6" s="307"/>
      <c r="C6" s="307"/>
      <c r="D6" s="307"/>
      <c r="E6" s="307"/>
      <c r="F6" s="307"/>
      <c r="G6" s="307"/>
      <c r="H6" s="307"/>
      <c r="I6" s="307"/>
      <c r="J6" s="307"/>
      <c r="K6" s="49" t="s">
        <v>18</v>
      </c>
      <c r="L6" s="11"/>
      <c r="M6" s="11"/>
      <c r="N6" s="11"/>
      <c r="O6" s="11"/>
      <c r="P6" s="11"/>
      <c r="Q6" s="11"/>
      <c r="R6" s="11"/>
    </row>
    <row r="7" spans="1:18" s="23" customFormat="1" ht="15" x14ac:dyDescent="0.2">
      <c r="A7" s="321" t="s">
        <v>61</v>
      </c>
      <c r="B7" s="359" t="s">
        <v>37</v>
      </c>
      <c r="C7" s="316"/>
      <c r="D7" s="359" t="s">
        <v>6</v>
      </c>
      <c r="E7" s="316"/>
      <c r="F7" s="360" t="s">
        <v>22</v>
      </c>
      <c r="G7" s="361"/>
      <c r="H7" s="361"/>
      <c r="I7" s="361"/>
      <c r="J7" s="362"/>
      <c r="K7" s="49" t="s">
        <v>18</v>
      </c>
    </row>
    <row r="8" spans="1:18" s="23" customFormat="1" ht="28.5" x14ac:dyDescent="0.2">
      <c r="A8" s="323"/>
      <c r="B8" s="50" t="s">
        <v>3</v>
      </c>
      <c r="C8" s="50" t="s">
        <v>57</v>
      </c>
      <c r="D8" s="50" t="s">
        <v>3</v>
      </c>
      <c r="E8" s="50" t="s">
        <v>57</v>
      </c>
      <c r="F8" s="50" t="s">
        <v>60</v>
      </c>
      <c r="G8" s="50" t="s">
        <v>29</v>
      </c>
      <c r="H8" s="105" t="s">
        <v>31</v>
      </c>
      <c r="I8" s="50" t="s">
        <v>62</v>
      </c>
      <c r="J8" s="51" t="s">
        <v>63</v>
      </c>
      <c r="K8" s="49" t="s">
        <v>18</v>
      </c>
    </row>
    <row r="9" spans="1:18" x14ac:dyDescent="0.2">
      <c r="A9" s="152" t="s">
        <v>170</v>
      </c>
      <c r="B9" s="106">
        <v>1020</v>
      </c>
      <c r="C9" s="106">
        <v>0</v>
      </c>
      <c r="D9" s="106">
        <v>1020</v>
      </c>
      <c r="E9" s="106">
        <v>0</v>
      </c>
      <c r="F9" s="106">
        <v>0</v>
      </c>
      <c r="G9" s="106">
        <v>32</v>
      </c>
      <c r="H9" s="106">
        <v>0</v>
      </c>
      <c r="I9" s="106">
        <f>D9+F9+G9+H9</f>
        <v>1052</v>
      </c>
      <c r="J9" s="107">
        <v>0</v>
      </c>
      <c r="K9" s="49" t="s">
        <v>18</v>
      </c>
    </row>
    <row r="10" spans="1:18" x14ac:dyDescent="0.2">
      <c r="A10" s="153" t="s">
        <v>171</v>
      </c>
      <c r="B10" s="115">
        <v>150</v>
      </c>
      <c r="C10" s="115">
        <v>0</v>
      </c>
      <c r="D10" s="115">
        <v>150</v>
      </c>
      <c r="E10" s="115">
        <v>0</v>
      </c>
      <c r="F10" s="115">
        <v>0</v>
      </c>
      <c r="G10" s="115">
        <v>7</v>
      </c>
      <c r="H10" s="115">
        <v>0</v>
      </c>
      <c r="I10" s="115">
        <f t="shared" ref="I10:I15" si="0">D10+F10+G10+H10</f>
        <v>157</v>
      </c>
      <c r="J10" s="116">
        <v>0</v>
      </c>
      <c r="K10" s="49" t="s">
        <v>18</v>
      </c>
    </row>
    <row r="11" spans="1:18" x14ac:dyDescent="0.2">
      <c r="A11" s="154" t="s">
        <v>172</v>
      </c>
      <c r="B11" s="29">
        <v>250</v>
      </c>
      <c r="C11" s="29">
        <v>0</v>
      </c>
      <c r="D11" s="29">
        <v>250</v>
      </c>
      <c r="E11" s="29">
        <v>0</v>
      </c>
      <c r="F11" s="29">
        <v>0</v>
      </c>
      <c r="G11" s="29">
        <v>12</v>
      </c>
      <c r="H11" s="29">
        <v>0</v>
      </c>
      <c r="I11" s="29">
        <f t="shared" si="0"/>
        <v>262</v>
      </c>
      <c r="J11" s="108">
        <v>0</v>
      </c>
      <c r="K11" s="49" t="s">
        <v>18</v>
      </c>
    </row>
    <row r="12" spans="1:18" ht="15" x14ac:dyDescent="0.25">
      <c r="A12" s="54" t="s">
        <v>23</v>
      </c>
      <c r="B12" s="111">
        <f t="shared" ref="B12:J12" si="1">SUM(B9:B11)</f>
        <v>1420</v>
      </c>
      <c r="C12" s="111">
        <f t="shared" si="1"/>
        <v>0</v>
      </c>
      <c r="D12" s="111">
        <f t="shared" si="1"/>
        <v>1420</v>
      </c>
      <c r="E12" s="111">
        <f t="shared" si="1"/>
        <v>0</v>
      </c>
      <c r="F12" s="111">
        <f t="shared" si="1"/>
        <v>0</v>
      </c>
      <c r="G12" s="111">
        <f t="shared" si="1"/>
        <v>51</v>
      </c>
      <c r="H12" s="111">
        <f t="shared" si="1"/>
        <v>0</v>
      </c>
      <c r="I12" s="111">
        <f t="shared" si="1"/>
        <v>1471</v>
      </c>
      <c r="J12" s="112">
        <f t="shared" si="1"/>
        <v>0</v>
      </c>
      <c r="K12" s="49" t="s">
        <v>18</v>
      </c>
    </row>
    <row r="13" spans="1:18" x14ac:dyDescent="0.2">
      <c r="A13" s="52" t="s">
        <v>64</v>
      </c>
      <c r="B13" s="113">
        <v>1400</v>
      </c>
      <c r="C13" s="113">
        <v>0</v>
      </c>
      <c r="D13" s="113">
        <v>1398</v>
      </c>
      <c r="E13" s="113">
        <v>0</v>
      </c>
      <c r="F13" s="113">
        <v>0</v>
      </c>
      <c r="G13" s="113">
        <v>51</v>
      </c>
      <c r="H13" s="113">
        <f>SUM(H11:H12)</f>
        <v>0</v>
      </c>
      <c r="I13" s="113">
        <f t="shared" si="0"/>
        <v>1449</v>
      </c>
      <c r="J13" s="114">
        <v>0</v>
      </c>
      <c r="K13" s="49" t="s">
        <v>18</v>
      </c>
    </row>
    <row r="14" spans="1:18" x14ac:dyDescent="0.2">
      <c r="A14" s="53" t="s">
        <v>65</v>
      </c>
      <c r="B14" s="29">
        <v>19</v>
      </c>
      <c r="C14" s="29">
        <v>0</v>
      </c>
      <c r="D14" s="29">
        <v>21</v>
      </c>
      <c r="E14" s="29">
        <v>0</v>
      </c>
      <c r="F14" s="29">
        <v>0</v>
      </c>
      <c r="G14" s="29">
        <v>0</v>
      </c>
      <c r="H14" s="29">
        <f>SUM(H11:H13)</f>
        <v>0</v>
      </c>
      <c r="I14" s="29">
        <f t="shared" si="0"/>
        <v>21</v>
      </c>
      <c r="J14" s="108">
        <v>0</v>
      </c>
      <c r="K14" s="49" t="s">
        <v>18</v>
      </c>
    </row>
    <row r="15" spans="1:18" x14ac:dyDescent="0.2">
      <c r="A15" s="53" t="s">
        <v>66</v>
      </c>
      <c r="B15" s="29">
        <v>1</v>
      </c>
      <c r="C15" s="29">
        <v>0</v>
      </c>
      <c r="D15" s="29">
        <v>1</v>
      </c>
      <c r="E15" s="29">
        <v>0</v>
      </c>
      <c r="F15" s="29">
        <v>0</v>
      </c>
      <c r="G15" s="29">
        <v>0</v>
      </c>
      <c r="H15" s="29">
        <f>SUM(H11:H14)</f>
        <v>0</v>
      </c>
      <c r="I15" s="29">
        <f t="shared" si="0"/>
        <v>1</v>
      </c>
      <c r="J15" s="108">
        <v>0</v>
      </c>
      <c r="K15" s="49" t="s">
        <v>18</v>
      </c>
    </row>
    <row r="16" spans="1:18" ht="15" x14ac:dyDescent="0.25">
      <c r="A16" s="54" t="s">
        <v>23</v>
      </c>
      <c r="B16" s="111">
        <f>SUM(B13:B15)</f>
        <v>1420</v>
      </c>
      <c r="C16" s="111">
        <f t="shared" ref="C16:J16" si="2">SUM(C13:C15)</f>
        <v>0</v>
      </c>
      <c r="D16" s="111">
        <f t="shared" si="2"/>
        <v>1420</v>
      </c>
      <c r="E16" s="111">
        <f t="shared" si="2"/>
        <v>0</v>
      </c>
      <c r="F16" s="111">
        <f t="shared" si="2"/>
        <v>0</v>
      </c>
      <c r="G16" s="111">
        <f t="shared" si="2"/>
        <v>51</v>
      </c>
      <c r="H16" s="111">
        <f t="shared" si="2"/>
        <v>0</v>
      </c>
      <c r="I16" s="111">
        <f t="shared" si="2"/>
        <v>1471</v>
      </c>
      <c r="J16" s="112">
        <f t="shared" si="2"/>
        <v>0</v>
      </c>
      <c r="K16" s="49" t="s">
        <v>18</v>
      </c>
    </row>
    <row r="17" spans="11:11" x14ac:dyDescent="0.2">
      <c r="K17" s="49" t="s">
        <v>19</v>
      </c>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orientation="landscape" r:id="rId1"/>
  <headerFooter>
    <oddHeader>&amp;L&amp;"Arial,Bold"&amp;12I. Detail of Permanent Positions by Category</oddHeader>
    <oddFooter>&amp;C&amp;"Arial,Regular"Exhibit I - Detail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B. Summ of Req.</vt:lpstr>
      <vt:lpstr>B. Summ of Req. by DU</vt:lpstr>
      <vt:lpstr>C. Program Changes by DU </vt:lpstr>
      <vt:lpstr>D. Strategic Goals &amp; Objectives</vt:lpstr>
      <vt:lpstr>E. ATB Justification</vt:lpstr>
      <vt:lpstr>F. 2012 Crosswalk</vt:lpstr>
      <vt:lpstr>G. 2013 Crosswalk</vt:lpstr>
      <vt:lpstr>H. Reimbursable Resources</vt:lpstr>
      <vt:lpstr>I. Permanent Positions</vt:lpstr>
      <vt:lpstr>J. Financial Analysis</vt:lpstr>
      <vt:lpstr>K. Summary by Grade</vt:lpstr>
      <vt:lpstr>L. Summary by OC</vt:lpstr>
      <vt:lpstr>'B. Summ of Req.'!Print_Area</vt:lpstr>
      <vt:lpstr>'B. Summ of Req. by DU'!Print_Area</vt:lpstr>
      <vt:lpstr>'C. Program Changes by DU '!Print_Area</vt:lpstr>
      <vt:lpstr>'D. Strategic Goals &amp; Objectives'!Print_Area</vt:lpstr>
      <vt:lpstr>'E. ATB Justification'!Print_Area</vt:lpstr>
      <vt:lpstr>'F. 2012 Crosswalk'!Print_Area</vt:lpstr>
      <vt:lpstr>'G. 2013 Crosswalk'!Print_Area</vt:lpstr>
      <vt:lpstr>'H. Reimbursable Resources'!Print_Area</vt:lpstr>
      <vt:lpstr>'I. Permanent Positions'!Print_Area</vt:lpstr>
      <vt:lpstr>'J. Financial Analysis'!Print_Area</vt:lpstr>
      <vt:lpstr>'K. Summary by Grade'!Print_Area</vt:lpstr>
      <vt:lpstr>'L. Summary by OC'!Print_Area</vt:lpstr>
      <vt:lpstr>'E. ATB Justification'!Print_Titles</vt:lpstr>
      <vt:lpstr>'J. Financial Analysis'!Print_Titles</vt:lpstr>
    </vt:vector>
  </TitlesOfParts>
  <Company>JMD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tphan</dc:creator>
  <cp:lastModifiedBy>Civil Division</cp:lastModifiedBy>
  <cp:lastPrinted>2013-03-22T13:31:18Z</cp:lastPrinted>
  <dcterms:created xsi:type="dcterms:W3CDTF">2012-12-06T16:08:32Z</dcterms:created>
  <dcterms:modified xsi:type="dcterms:W3CDTF">2013-03-22T14:32:14Z</dcterms:modified>
</cp:coreProperties>
</file>