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25230" windowHeight="12405" tabRatio="806" activeTab="6"/>
  </bookViews>
  <sheets>
    <sheet name="B. Summ of Req." sheetId="20" r:id="rId1"/>
    <sheet name="B. Summ of Req. by DU" sheetId="4" r:id="rId2"/>
    <sheet name="C. Program Changes by DU" sheetId="5" r:id="rId3"/>
    <sheet name="D. Strategic Goals &amp; Objectives" sheetId="8" r:id="rId4"/>
    <sheet name="F. 2012 Crosswalk" sheetId="10" r:id="rId5"/>
    <sheet name="G. 2013 Crosswalk" sheetId="11" r:id="rId6"/>
    <sheet name="L. Summary by OC" sheetId="14" r:id="rId7"/>
  </sheets>
  <definedNames>
    <definedName name="_11POS_BY_CAT">#REF!</definedName>
    <definedName name="_1ATTORNEY_SUPP">#REF!</definedName>
    <definedName name="_2ATTORNEY_SUPP">#REF!</definedName>
    <definedName name="_2GA_ROLLUP">#REF!</definedName>
    <definedName name="_3POS_BY_CAT">#REF!</definedName>
    <definedName name="_6GA_ROLLUP">#REF!</definedName>
    <definedName name="_7GA_ROLLUP">#REF!</definedName>
    <definedName name="_9POS_BY_CAT">#REF!</definedName>
    <definedName name="DL">#REF!</definedName>
    <definedName name="EXECSUPP">#REF!</definedName>
    <definedName name="FY0711.1">#REF!</definedName>
    <definedName name="FY0711.5">#REF!</definedName>
    <definedName name="FY0712.1">#REF!</definedName>
    <definedName name="FY0721.0">#REF!</definedName>
    <definedName name="FY0722.0">#REF!</definedName>
    <definedName name="FY0723.1">#REF!</definedName>
    <definedName name="FY0723.2">#REF!</definedName>
    <definedName name="FY0723.3">#REF!</definedName>
    <definedName name="FY0724.0">#REF!</definedName>
    <definedName name="FY0725.2">#REF!</definedName>
    <definedName name="FY0725.3">#REF!</definedName>
    <definedName name="FY0725.6">#REF!</definedName>
    <definedName name="FY0726.0">#REF!</definedName>
    <definedName name="FY0731.0">#REF!</definedName>
    <definedName name="FY0732.0">#REF!</definedName>
    <definedName name="FY07Ling">#REF!</definedName>
    <definedName name="FY07Mult">#REF!</definedName>
    <definedName name="FY07PEPI">#REF!</definedName>
    <definedName name="FY07Tot">#REF!</definedName>
    <definedName name="FY07Train">#REF!</definedName>
    <definedName name="FY0811.1">#REF!</definedName>
    <definedName name="FY0811.5">#REF!</definedName>
    <definedName name="FY0812.1">#REF!</definedName>
    <definedName name="FY0821.0">#REF!</definedName>
    <definedName name="FY0822.0">#REF!</definedName>
    <definedName name="FY0823.1">#REF!</definedName>
    <definedName name="FY0823.2">#REF!</definedName>
    <definedName name="FY0823.3">#REF!</definedName>
    <definedName name="FY0824.0">#REF!</definedName>
    <definedName name="FY0825.2">#REF!</definedName>
    <definedName name="FY0825.3">#REF!</definedName>
    <definedName name="FY0825.6">#REF!</definedName>
    <definedName name="FY0826.0">#REF!</definedName>
    <definedName name="FY0831.0">#REF!</definedName>
    <definedName name="FY0832.0">#REF!</definedName>
    <definedName name="FY08Ling">#REF!</definedName>
    <definedName name="FY08Mult">#REF!</definedName>
    <definedName name="FY08PEPI">#REF!</definedName>
    <definedName name="FY08Tot">#REF!</definedName>
    <definedName name="FY08Train">#REF!</definedName>
    <definedName name="FY0911.1">#REF!</definedName>
    <definedName name="FY0911.5">#REF!</definedName>
    <definedName name="FY0912.1">#REF!</definedName>
    <definedName name="FY0921.0">#REF!</definedName>
    <definedName name="FY0922.0">#REF!</definedName>
    <definedName name="FY0923.1">#REF!</definedName>
    <definedName name="FY0923.2">#REF!</definedName>
    <definedName name="FY0923.3">#REF!</definedName>
    <definedName name="FY0924.0">#REF!</definedName>
    <definedName name="FY0925.2">#REF!</definedName>
    <definedName name="FY0925.3">#REF!</definedName>
    <definedName name="FY0925.6">#REF!</definedName>
    <definedName name="FY0926.0">#REF!</definedName>
    <definedName name="FY0931.0">#REF!</definedName>
    <definedName name="FY0932.0">#REF!</definedName>
    <definedName name="FY09Ling">#REF!</definedName>
    <definedName name="FY09Mult">#REF!</definedName>
    <definedName name="FY09PEPI">#REF!</definedName>
    <definedName name="FY09Tot">#REF!</definedName>
    <definedName name="FY09Train">#REF!</definedName>
    <definedName name="INTEL">#REF!</definedName>
    <definedName name="JMD">#REF!</definedName>
    <definedName name="PART">#REF!</definedName>
    <definedName name="_xlnm.Print_Area" localSheetId="0">'B. Summ of Req.'!$A$1:$D$24</definedName>
    <definedName name="_xlnm.Print_Area" localSheetId="1">'B. Summ of Req. by DU'!$A$1:$M$46</definedName>
    <definedName name="_xlnm.Print_Area" localSheetId="2">'C. Program Changes by DU'!$A$1:$N$10</definedName>
    <definedName name="_xlnm.Print_Area" localSheetId="3">'D. Strategic Goals &amp; Objectives'!$A$1:$N$32</definedName>
    <definedName name="_xlnm.Print_Area" localSheetId="4">'F. 2012 Crosswalk'!$A$1:$O$32</definedName>
    <definedName name="_xlnm.Print_Area" localSheetId="5">'G. 2013 Crosswalk'!$A$1:$M$33</definedName>
    <definedName name="_xlnm.Print_Area" localSheetId="6">'L. Summary by OC'!$A$1:$I$50</definedName>
    <definedName name="_xlnm.Print_Area">#REF!</definedName>
    <definedName name="REIMPRO">#REF!</definedName>
    <definedName name="REIMSOR">#REF!</definedName>
    <definedName name="Test">#REF!</definedName>
  </definedNames>
  <calcPr calcId="145621"/>
</workbook>
</file>

<file path=xl/calcChain.xml><?xml version="1.0" encoding="utf-8"?>
<calcChain xmlns="http://schemas.openxmlformats.org/spreadsheetml/2006/main">
  <c r="C31" i="14" l="1"/>
  <c r="L9" i="10"/>
  <c r="K11" i="11" l="1"/>
  <c r="L11" i="11"/>
  <c r="M11" i="11"/>
  <c r="K12" i="11"/>
  <c r="L12" i="11"/>
  <c r="M12" i="11"/>
  <c r="K13" i="11"/>
  <c r="L13" i="11"/>
  <c r="M13" i="11"/>
  <c r="M12" i="10"/>
  <c r="N12" i="10"/>
  <c r="O12" i="10"/>
  <c r="M13" i="10"/>
  <c r="N13" i="10"/>
  <c r="O13" i="10"/>
  <c r="M14" i="10"/>
  <c r="N14" i="10"/>
  <c r="O14" i="10"/>
  <c r="K11" i="4" l="1"/>
  <c r="H31" i="4" s="1"/>
  <c r="L11" i="4"/>
  <c r="I31" i="4" s="1"/>
  <c r="K12" i="4"/>
  <c r="H32" i="4" s="1"/>
  <c r="L12" i="4"/>
  <c r="I32" i="4" s="1"/>
  <c r="K13" i="4"/>
  <c r="H33" i="4" s="1"/>
  <c r="L13" i="4"/>
  <c r="I33" i="4" s="1"/>
  <c r="B21" i="20"/>
  <c r="C21" i="20"/>
  <c r="B14" i="20"/>
  <c r="C14" i="20"/>
  <c r="D14" i="20"/>
  <c r="D21" i="20" s="1"/>
  <c r="A31" i="4"/>
  <c r="A32" i="4"/>
  <c r="A33" i="4"/>
  <c r="A34" i="4"/>
  <c r="M11" i="4" l="1"/>
  <c r="J31" i="4" s="1"/>
  <c r="M12" i="4"/>
  <c r="J32" i="4" s="1"/>
  <c r="M13" i="4"/>
  <c r="J33" i="4" s="1"/>
  <c r="M8" i="4"/>
  <c r="J28" i="4" s="1"/>
  <c r="M9" i="4"/>
  <c r="J29" i="4" s="1"/>
  <c r="M10" i="4"/>
  <c r="M14" i="4"/>
  <c r="B15" i="4"/>
  <c r="D20" i="20"/>
  <c r="C19" i="20" l="1"/>
  <c r="C20" i="20" s="1"/>
  <c r="B19" i="20"/>
  <c r="B20" i="20" s="1"/>
  <c r="D9" i="20"/>
  <c r="D22" i="20" s="1"/>
  <c r="C9" i="20"/>
  <c r="C22" i="20" s="1"/>
  <c r="B9" i="20"/>
  <c r="B22" i="20" s="1"/>
  <c r="N22" i="10" l="1"/>
  <c r="N21" i="10"/>
  <c r="N17" i="10"/>
  <c r="O15" i="10"/>
  <c r="O11" i="10"/>
  <c r="O10" i="10"/>
  <c r="O9" i="10"/>
  <c r="G16" i="10"/>
  <c r="F16" i="10"/>
  <c r="F18" i="10" s="1"/>
  <c r="F23" i="10" s="1"/>
  <c r="E16" i="10"/>
  <c r="L24" i="11" l="1"/>
  <c r="L23" i="11"/>
  <c r="L19" i="11"/>
  <c r="L15" i="11"/>
  <c r="L14" i="11"/>
  <c r="L10" i="11"/>
  <c r="K15" i="11"/>
  <c r="K14" i="11"/>
  <c r="K10" i="11"/>
  <c r="N11" i="10" l="1"/>
  <c r="N15" i="10"/>
  <c r="N10" i="10"/>
  <c r="N9" i="10"/>
  <c r="A30" i="4" l="1"/>
  <c r="A29" i="4"/>
  <c r="A28" i="4"/>
  <c r="B10" i="14" l="1"/>
  <c r="B14" i="14" s="1"/>
  <c r="C27" i="8"/>
  <c r="C13" i="8"/>
  <c r="K8" i="4"/>
  <c r="H28" i="4" s="1"/>
  <c r="M17" i="11" l="1"/>
  <c r="M15" i="10"/>
  <c r="M11" i="10"/>
  <c r="M10" i="10"/>
  <c r="M9" i="10"/>
  <c r="M16" i="4" l="1"/>
  <c r="J36" i="4" s="1"/>
  <c r="I9" i="5" l="1"/>
  <c r="D9" i="5"/>
  <c r="G9" i="5"/>
  <c r="H9" i="5" l="1"/>
  <c r="I48" i="14" l="1"/>
  <c r="I47" i="14"/>
  <c r="H45" i="14"/>
  <c r="I39" i="14" l="1"/>
  <c r="I40" i="14"/>
  <c r="I41" i="14"/>
  <c r="I42" i="14"/>
  <c r="I38" i="14"/>
  <c r="I36" i="14" l="1"/>
  <c r="I35" i="14"/>
  <c r="I34" i="14"/>
  <c r="I33" i="14"/>
  <c r="I32" i="14"/>
  <c r="I31" i="14"/>
  <c r="I30" i="14"/>
  <c r="I29" i="14"/>
  <c r="I28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I13" i="14"/>
  <c r="H13" i="14"/>
  <c r="I12" i="14"/>
  <c r="H12" i="14"/>
  <c r="I11" i="14"/>
  <c r="H11" i="14"/>
  <c r="I9" i="14"/>
  <c r="H9" i="14"/>
  <c r="G10" i="14"/>
  <c r="F10" i="14"/>
  <c r="E10" i="14"/>
  <c r="D10" i="14"/>
  <c r="C10" i="14"/>
  <c r="C14" i="14" s="1"/>
  <c r="C37" i="14" s="1"/>
  <c r="C43" i="14" s="1"/>
  <c r="B43" i="14"/>
  <c r="I8" i="14"/>
  <c r="H8" i="14"/>
  <c r="F43" i="14" l="1"/>
  <c r="F14" i="14"/>
  <c r="G14" i="14"/>
  <c r="G37" i="14" s="1"/>
  <c r="G43" i="14" s="1"/>
  <c r="D43" i="14"/>
  <c r="D14" i="14"/>
  <c r="E14" i="14"/>
  <c r="E37" i="14" s="1"/>
  <c r="E43" i="14" s="1"/>
  <c r="I10" i="14"/>
  <c r="I14" i="14" s="1"/>
  <c r="H10" i="14"/>
  <c r="H43" i="14" s="1"/>
  <c r="I37" i="14" l="1"/>
  <c r="I43" i="14" s="1"/>
  <c r="H14" i="14"/>
  <c r="J16" i="11" l="1"/>
  <c r="I16" i="11"/>
  <c r="H16" i="11"/>
  <c r="G16" i="11"/>
  <c r="G20" i="11" s="1"/>
  <c r="G25" i="11" s="1"/>
  <c r="F16" i="11"/>
  <c r="E16" i="11"/>
  <c r="D16" i="11"/>
  <c r="D18" i="11" s="1"/>
  <c r="C16" i="11"/>
  <c r="C20" i="11" s="1"/>
  <c r="C25" i="11" s="1"/>
  <c r="B16" i="11"/>
  <c r="M15" i="11"/>
  <c r="M14" i="11"/>
  <c r="M10" i="11"/>
  <c r="M9" i="11"/>
  <c r="L9" i="11"/>
  <c r="K9" i="11"/>
  <c r="J16" i="10"/>
  <c r="I16" i="10"/>
  <c r="I18" i="10" s="1"/>
  <c r="H16" i="10"/>
  <c r="L16" i="10"/>
  <c r="K16" i="10"/>
  <c r="D16" i="10"/>
  <c r="C16" i="10"/>
  <c r="C18" i="10" s="1"/>
  <c r="C23" i="10" s="1"/>
  <c r="B16" i="10"/>
  <c r="I23" i="10" l="1"/>
  <c r="L16" i="11"/>
  <c r="L20" i="11" s="1"/>
  <c r="L25" i="11" s="1"/>
  <c r="M16" i="11"/>
  <c r="M18" i="11" s="1"/>
  <c r="K16" i="11"/>
  <c r="I25" i="11"/>
  <c r="N16" i="10"/>
  <c r="M16" i="10"/>
  <c r="O16" i="10"/>
  <c r="N18" i="10" l="1"/>
  <c r="N23" i="10" s="1"/>
  <c r="L27" i="8"/>
  <c r="K27" i="8"/>
  <c r="I27" i="8"/>
  <c r="H27" i="8"/>
  <c r="G27" i="8"/>
  <c r="F27" i="8"/>
  <c r="E27" i="8"/>
  <c r="D27" i="8"/>
  <c r="N26" i="8"/>
  <c r="M26" i="8"/>
  <c r="N25" i="8"/>
  <c r="M25" i="8"/>
  <c r="M24" i="8"/>
  <c r="N23" i="8"/>
  <c r="M23" i="8"/>
  <c r="L21" i="8"/>
  <c r="K21" i="8"/>
  <c r="J21" i="8"/>
  <c r="I21" i="8"/>
  <c r="H21" i="8"/>
  <c r="G21" i="8"/>
  <c r="F21" i="8"/>
  <c r="E21" i="8"/>
  <c r="D21" i="8"/>
  <c r="C21" i="8"/>
  <c r="C28" i="8" s="1"/>
  <c r="M16" i="8"/>
  <c r="N16" i="8"/>
  <c r="M17" i="8"/>
  <c r="N17" i="8"/>
  <c r="M18" i="8"/>
  <c r="N18" i="8"/>
  <c r="M19" i="8"/>
  <c r="N19" i="8"/>
  <c r="M20" i="8"/>
  <c r="N20" i="8"/>
  <c r="N15" i="8"/>
  <c r="M15" i="8"/>
  <c r="D13" i="8"/>
  <c r="E13" i="8"/>
  <c r="F13" i="8"/>
  <c r="G13" i="8"/>
  <c r="H13" i="8"/>
  <c r="I13" i="8"/>
  <c r="J13" i="8"/>
  <c r="K13" i="8"/>
  <c r="L13" i="8"/>
  <c r="N12" i="8"/>
  <c r="M12" i="8"/>
  <c r="N11" i="8"/>
  <c r="M11" i="8"/>
  <c r="N10" i="8"/>
  <c r="M10" i="8"/>
  <c r="N27" i="8" l="1"/>
  <c r="M21" i="8"/>
  <c r="M13" i="8"/>
  <c r="N13" i="8"/>
  <c r="M27" i="8"/>
  <c r="D28" i="8"/>
  <c r="H28" i="8"/>
  <c r="L28" i="8"/>
  <c r="E28" i="8"/>
  <c r="I28" i="8"/>
  <c r="F28" i="8"/>
  <c r="N21" i="8"/>
  <c r="G28" i="8"/>
  <c r="K28" i="8"/>
  <c r="E9" i="5"/>
  <c r="C9" i="5"/>
  <c r="L23" i="4"/>
  <c r="I43" i="4" s="1"/>
  <c r="L22" i="4"/>
  <c r="I42" i="4" s="1"/>
  <c r="I41" i="4"/>
  <c r="I40" i="4"/>
  <c r="L18" i="4"/>
  <c r="I38" i="4" s="1"/>
  <c r="G35" i="4"/>
  <c r="G37" i="4" s="1"/>
  <c r="F35" i="4"/>
  <c r="F39" i="4" s="1"/>
  <c r="F44" i="4" s="1"/>
  <c r="E35" i="4"/>
  <c r="D35" i="4"/>
  <c r="D37" i="4" s="1"/>
  <c r="C35" i="4"/>
  <c r="C39" i="4" s="1"/>
  <c r="C44" i="4" s="1"/>
  <c r="B35" i="4"/>
  <c r="J15" i="4"/>
  <c r="J17" i="4" s="1"/>
  <c r="I15" i="4"/>
  <c r="I19" i="4" s="1"/>
  <c r="I24" i="4" s="1"/>
  <c r="H15" i="4"/>
  <c r="G15" i="4"/>
  <c r="G17" i="4" s="1"/>
  <c r="F15" i="4"/>
  <c r="F19" i="4" s="1"/>
  <c r="E15" i="4"/>
  <c r="D15" i="4"/>
  <c r="D17" i="4" s="1"/>
  <c r="C15" i="4"/>
  <c r="C19" i="4" s="1"/>
  <c r="C24" i="4" s="1"/>
  <c r="J34" i="4"/>
  <c r="L14" i="4"/>
  <c r="I34" i="4" s="1"/>
  <c r="K14" i="4"/>
  <c r="H34" i="4" s="1"/>
  <c r="J30" i="4"/>
  <c r="L10" i="4"/>
  <c r="I30" i="4" s="1"/>
  <c r="K10" i="4"/>
  <c r="H30" i="4" s="1"/>
  <c r="L9" i="4"/>
  <c r="K9" i="4"/>
  <c r="L8" i="4"/>
  <c r="I28" i="4" s="1"/>
  <c r="J35" i="4" l="1"/>
  <c r="N28" i="8"/>
  <c r="M17" i="4"/>
  <c r="J37" i="4" s="1"/>
  <c r="M28" i="8"/>
  <c r="K15" i="4"/>
  <c r="L15" i="4"/>
  <c r="M15" i="4"/>
  <c r="F24" i="4"/>
  <c r="L24" i="4" s="1"/>
  <c r="I44" i="4" s="1"/>
  <c r="L19" i="4"/>
  <c r="I39" i="4" s="1"/>
  <c r="I29" i="4"/>
  <c r="I35" i="4" s="1"/>
  <c r="H29" i="4"/>
  <c r="H35" i="4" s="1"/>
</calcChain>
</file>

<file path=xl/sharedStrings.xml><?xml version="1.0" encoding="utf-8"?>
<sst xmlns="http://schemas.openxmlformats.org/spreadsheetml/2006/main" count="533" uniqueCount="153">
  <si>
    <t>Summary of Requirements</t>
  </si>
  <si>
    <t>Salaries and Expenses</t>
  </si>
  <si>
    <t>(Dollars in Thousands)</t>
  </si>
  <si>
    <t>FY 2014 Request</t>
  </si>
  <si>
    <t>Direct Pos.</t>
  </si>
  <si>
    <t>Amount</t>
  </si>
  <si>
    <t>2012 Enacted</t>
  </si>
  <si>
    <t>2013 Continuing Resolution</t>
  </si>
  <si>
    <t>2014 Current Services</t>
  </si>
  <si>
    <t>Program Changes</t>
  </si>
  <si>
    <t>Subtotal, Increases</t>
  </si>
  <si>
    <t>Total Program Changes</t>
  </si>
  <si>
    <t>2014 Total Request</t>
  </si>
  <si>
    <t>end of line</t>
  </si>
  <si>
    <t>end of sheet</t>
  </si>
  <si>
    <t>2014 Increases</t>
  </si>
  <si>
    <t>2014 Offsets</t>
  </si>
  <si>
    <t>2014 Request</t>
  </si>
  <si>
    <t>Total</t>
  </si>
  <si>
    <t>Reimbursable FTE</t>
  </si>
  <si>
    <t>Other FTE:</t>
  </si>
  <si>
    <t>LEAP</t>
  </si>
  <si>
    <t>Overtime</t>
  </si>
  <si>
    <t>Direct FTE</t>
  </si>
  <si>
    <t>FY 2014 Program Increases/Offsets by Decision Unit</t>
  </si>
  <si>
    <t>Program Increases</t>
  </si>
  <si>
    <t>Total Increases</t>
  </si>
  <si>
    <t>Total Program Increases</t>
  </si>
  <si>
    <t>Agt./
Atty.</t>
  </si>
  <si>
    <t>Resources by Department of Justice Strategic Goal/Objective</t>
  </si>
  <si>
    <t>Strategic Goal and Strategic Objective</t>
  </si>
  <si>
    <t>Direct Amount</t>
  </si>
  <si>
    <t>Direct/
Reimb FTE</t>
  </si>
  <si>
    <t>Goal 1</t>
  </si>
  <si>
    <t>Prevent, disrupt, and defeat terrorist operations before they occur.</t>
  </si>
  <si>
    <t>Prosecute those involved in terrorist acts.</t>
  </si>
  <si>
    <t>Combat espionage against the United States.</t>
  </si>
  <si>
    <t xml:space="preserve">Prevent Terrorism and Promote the Nation's Security Consistent with the Rule of Law
</t>
  </si>
  <si>
    <t>Goal 2</t>
  </si>
  <si>
    <t>Prevent Crime, Protect the Rights of the American People, and enforce Federal Law</t>
  </si>
  <si>
    <t>Subtotal, Goal 2</t>
  </si>
  <si>
    <t>Subtotal, Goal 1</t>
  </si>
  <si>
    <t>Combat the threat, incidence, and prevalence of violent crime.</t>
  </si>
  <si>
    <t>Prevent and intervene in crimes against vulnerable of violent crime.</t>
  </si>
  <si>
    <t>Combat the threat, trafficking, and use of illegal drugs and the diversion of licit drugs.</t>
  </si>
  <si>
    <t>Combat corruption, economic crimes, and international organized crime.</t>
  </si>
  <si>
    <t>Promote and protect Americans' civil rights.</t>
  </si>
  <si>
    <t>Protect the federal fisc and defend the interests of the United States.</t>
  </si>
  <si>
    <t>Goal 3</t>
  </si>
  <si>
    <t>Ensure and Support the Fair, Impartial, Efficient, and Transparent Administration of Justice at the Federal, State, Local, Tribal and International Levels.</t>
  </si>
  <si>
    <t>Subtotal, Goal 3</t>
  </si>
  <si>
    <t>TOTAL</t>
  </si>
  <si>
    <t>Provide for the safe, secure, humane, and cost-effective confinement of detainees awaiting trial and/or sentencing, and those of the custody of the Federal Prison System.</t>
  </si>
  <si>
    <t>Adjudicate all immigration cases promptly and impartially in accordance with due process.</t>
  </si>
  <si>
    <t>25.6 Medical Care</t>
  </si>
  <si>
    <t>Crosswalk of 2012 Availability</t>
  </si>
  <si>
    <t>Reprogramming/Transfers</t>
  </si>
  <si>
    <t xml:space="preserve">Carryover </t>
  </si>
  <si>
    <t>Crosswalk of 2013 Availability</t>
  </si>
  <si>
    <t>2013 Availability</t>
  </si>
  <si>
    <t>2012 Actual</t>
  </si>
  <si>
    <t>Increase/Decrease</t>
  </si>
  <si>
    <t>Summary of Requirements by Object Class</t>
  </si>
  <si>
    <t>Object Class</t>
  </si>
  <si>
    <t>11.1 Full-Time Permanent</t>
  </si>
  <si>
    <t>11.3 Other than Full-Time Permanent</t>
  </si>
  <si>
    <t>Other Compensation</t>
  </si>
  <si>
    <t>11.8 Special Personal Services Payments</t>
  </si>
  <si>
    <t>Other Object  Classes</t>
  </si>
  <si>
    <t>12.0 Personnel Benefits</t>
  </si>
  <si>
    <t>13.0 Benefits for former personnel</t>
  </si>
  <si>
    <t>21.0 Travel and Transportation of Persons</t>
  </si>
  <si>
    <t>23.1 Rental Payments to GSA</t>
  </si>
  <si>
    <t>23.2 Rental Payments to Others</t>
  </si>
  <si>
    <t>23.3 Communications, Utilities, and Miscellaneous Charges</t>
  </si>
  <si>
    <t>24.0 Printing and Reproduction</t>
  </si>
  <si>
    <t>25.1 Advisory and Assistance Services</t>
  </si>
  <si>
    <t>25.2 Other Services from Non-Federal Sources</t>
  </si>
  <si>
    <t>25.3 Other Goods and Services from Federal Sources</t>
  </si>
  <si>
    <t>25.4 Operation and Maintenance of Facilities</t>
  </si>
  <si>
    <t>25.5 Research and Development Contracts</t>
  </si>
  <si>
    <t>25.7 Operation and Maintenance of Equipment</t>
  </si>
  <si>
    <t>25.8 Subsistence and Support of Persons</t>
  </si>
  <si>
    <t>26.0 Supplies and Materials</t>
  </si>
  <si>
    <t>31.0 Equipment</t>
  </si>
  <si>
    <t>32.0 Land and Structures</t>
  </si>
  <si>
    <t>41.0 Grants, Subsidies, and Contributions</t>
  </si>
  <si>
    <t>42.0 Insurance Claims and Indemnities</t>
  </si>
  <si>
    <t>Total Obligations</t>
  </si>
  <si>
    <t>Add - Unobligated End-of-Year, Available</t>
  </si>
  <si>
    <t>Total Direct Requirements</t>
  </si>
  <si>
    <t>Full-Time Permanent</t>
  </si>
  <si>
    <t>23.1 Rental Payments to GSA (Reimbursable)</t>
  </si>
  <si>
    <t>25.3 Other Goods and Services from Federal Sources - DHS Security (Reimbursable)</t>
  </si>
  <si>
    <t>Total Technical and Base Adjustments</t>
  </si>
  <si>
    <t>2014 Total Request (with Balance Rescission)</t>
  </si>
  <si>
    <t xml:space="preserve">2012 Appropriation Enacted </t>
  </si>
  <si>
    <t>Estimate FTE</t>
  </si>
  <si>
    <t>Actual FTE</t>
  </si>
  <si>
    <t>Estim. FTE</t>
  </si>
  <si>
    <t>Balance Rescission</t>
  </si>
  <si>
    <t>Total Direct</t>
  </si>
  <si>
    <t>Total Direct and Reimb. FTE</t>
  </si>
  <si>
    <t>Grand Total, FTE</t>
  </si>
  <si>
    <t>Program Activity</t>
  </si>
  <si>
    <t>Location of Description by Program Activity</t>
  </si>
  <si>
    <t>2012 Appropriation Enacted</t>
  </si>
  <si>
    <r>
      <t>Note</t>
    </r>
    <r>
      <rPr>
        <b/>
        <sz val="11"/>
        <color theme="1"/>
        <rFont val="Arial"/>
        <family val="2"/>
      </rPr>
      <t>:</t>
    </r>
    <r>
      <rPr>
        <sz val="11"/>
        <color theme="1"/>
        <rFont val="Arial"/>
        <family val="2"/>
      </rPr>
      <t xml:space="preserve"> Excludes Balance Rescission and/or Supplemental Appropriations.</t>
    </r>
  </si>
  <si>
    <t>Recoveries/Refunds</t>
  </si>
  <si>
    <t>11.5 Other Personnel Compensation</t>
  </si>
  <si>
    <t>22.0 Transportation of Things</t>
  </si>
  <si>
    <t>Subtract - Unobligated Balance, Start-of-Year</t>
  </si>
  <si>
    <t>Promote and Strengthen relationship and strategies for the administration of justice with state, local, tribal and international law enforcement.</t>
  </si>
  <si>
    <t>Protect judges, witnesses, and other participants in federal proceedings; apprehend fugitives; and ensure the appearance of criminal defendants for judicial proceedings or confinement.</t>
  </si>
  <si>
    <t>Est. FTE</t>
  </si>
  <si>
    <t>Total Direct with Rescission</t>
  </si>
  <si>
    <t>Add - Unobligated End-of-Year, Expiring</t>
  </si>
  <si>
    <t>Carryover:</t>
  </si>
  <si>
    <t>Recoveries/Refunds:</t>
  </si>
  <si>
    <t>2014 Technical and Base Adjustments</t>
  </si>
  <si>
    <t>Subtract - Transfers/Reprogramming</t>
  </si>
  <si>
    <t>Subtract - Recoveries/Refunds</t>
  </si>
  <si>
    <t>2012 Appropriation Enacted w/o Balance Rescission</t>
  </si>
  <si>
    <t>Total 2012 Enacted (with Balance Rescission)</t>
  </si>
  <si>
    <t>2012 - 2014 Total Change</t>
  </si>
  <si>
    <t>2013 Continuing Resolution *</t>
  </si>
  <si>
    <t>2013 Continuing 
Resolution *</t>
  </si>
  <si>
    <t>2013 Availability *</t>
  </si>
  <si>
    <t>*The 2013 Availability includes the 0.612% funding provided by the Continuing Appropriations Resolution, 2013 (P.L. 112-175, Section 101 (c)).</t>
  </si>
  <si>
    <t>*The 2013 Continuing Resolution includes the 0.612% funding provided by the Continuing Appropriations Resolution, 2013 (P.L. 112-175, Section 101 (c)).</t>
  </si>
  <si>
    <t>*The 2013 Continuing Resolution includes the 0.612% funding provided by the Continuing Appropriations Resolution, 2013 (P.L. 112-175, Section 101(c)).</t>
  </si>
  <si>
    <t>2013 Supplemental Appropriation</t>
  </si>
  <si>
    <t>2013 Reprogramming/Transfers</t>
  </si>
  <si>
    <t xml:space="preserve">2013 Carryover </t>
  </si>
  <si>
    <t>2013 Recoveries/Refunds</t>
  </si>
  <si>
    <t>FY 2012 Appropriation Enacted</t>
  </si>
  <si>
    <t>[6,000]</t>
  </si>
  <si>
    <t>Fees and Expenses for Witnesses</t>
  </si>
  <si>
    <t>Protection of Witnesses</t>
  </si>
  <si>
    <t>Victim Compensation</t>
  </si>
  <si>
    <t>Private Counsel</t>
  </si>
  <si>
    <t>Superior Court Informant</t>
  </si>
  <si>
    <t>Alternative Dispute Resolution</t>
  </si>
  <si>
    <t>Foreign Counsel</t>
  </si>
  <si>
    <t xml:space="preserve">Increases: </t>
  </si>
  <si>
    <t>Fees and Expenses of Witnesses</t>
  </si>
  <si>
    <t xml:space="preserve">USMS Alternative Orientation Site </t>
  </si>
  <si>
    <t>USMS Alternative Site Orientation Center</t>
  </si>
  <si>
    <t>In the first quarter of FY 2013, $7,948,000 was recovered from prior year obligations.  These funds will remain available for subsequent obligation until used.</t>
  </si>
  <si>
    <t>The FEW appropriation had $92,378,000 in carryover at the start of FY 2012.  These funds will be available for obligation until expended.</t>
  </si>
  <si>
    <t>FEW had $38,958,000 in prior year recoveries.  These funds will be made available in subsequent fiscal years until expended.</t>
  </si>
  <si>
    <t>The FEW appropriation had a carryover of $177,556,000 in FY 2013.  This amount is inclusive of an increased appropriation in FY 2011 to $270 million while obligation rates have not materialized as anticipated to meet this increase.</t>
  </si>
  <si>
    <t>Note: There are no FTE associated with the FEW appropriation.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</si>
</sst>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3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u/>
      <sz val="11"/>
      <color theme="1"/>
      <name val="Arial"/>
      <family val="2"/>
    </font>
    <font>
      <sz val="14"/>
      <color theme="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vertAlign val="superscript"/>
      <sz val="11"/>
      <color theme="1"/>
      <name val="Arial"/>
      <family val="2"/>
    </font>
    <font>
      <u/>
      <sz val="11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9"/>
      <color rgb="FF1F497D"/>
      <name val="Arial"/>
      <family val="2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ashed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theme="0" tint="-0.1499679555650502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ashed">
        <color theme="0" tint="-0.14996795556505021"/>
      </bottom>
      <diagonal/>
    </border>
    <border>
      <left style="medium">
        <color auto="1"/>
      </left>
      <right style="thin">
        <color auto="1"/>
      </right>
      <top style="dashed">
        <color theme="0" tint="-0.14996795556505021"/>
      </top>
      <bottom style="dashed">
        <color theme="0" tint="-0.14996795556505021"/>
      </bottom>
      <diagonal/>
    </border>
    <border>
      <left style="thin">
        <color auto="1"/>
      </left>
      <right style="thin">
        <color auto="1"/>
      </right>
      <top style="dashed">
        <color theme="0" tint="-0.14996795556505021"/>
      </top>
      <bottom style="dashed">
        <color theme="0" tint="-0.14996795556505021"/>
      </bottom>
      <diagonal/>
    </border>
    <border>
      <left style="thin">
        <color auto="1"/>
      </left>
      <right style="medium">
        <color auto="1"/>
      </right>
      <top style="dashed">
        <color theme="0" tint="-0.14996795556505021"/>
      </top>
      <bottom style="dashed">
        <color theme="0" tint="-0.14996795556505021"/>
      </bottom>
      <diagonal/>
    </border>
    <border>
      <left style="medium">
        <color auto="1"/>
      </left>
      <right style="thin">
        <color auto="1"/>
      </right>
      <top style="dashed">
        <color theme="0" tint="-0.14996795556505021"/>
      </top>
      <bottom/>
      <diagonal/>
    </border>
    <border>
      <left style="thin">
        <color auto="1"/>
      </left>
      <right style="thin">
        <color auto="1"/>
      </right>
      <top style="dashed">
        <color theme="0" tint="-0.14996795556505021"/>
      </top>
      <bottom/>
      <diagonal/>
    </border>
    <border>
      <left style="thin">
        <color auto="1"/>
      </left>
      <right style="medium">
        <color auto="1"/>
      </right>
      <top style="dashed">
        <color theme="0" tint="-0.1499679555650502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dashed">
        <color theme="0" tint="-0.14996795556505021"/>
      </bottom>
      <diagonal/>
    </border>
    <border>
      <left/>
      <right style="thin">
        <color auto="1"/>
      </right>
      <top style="dashed">
        <color theme="0" tint="-0.14996795556505021"/>
      </top>
      <bottom style="dashed">
        <color theme="0" tint="-0.1499679555650502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dashed">
        <color theme="0" tint="-0.14996795556505021"/>
      </top>
      <bottom style="thin">
        <color auto="1"/>
      </bottom>
      <diagonal/>
    </border>
    <border>
      <left/>
      <right style="thin">
        <color auto="1"/>
      </right>
      <top style="dashed">
        <color theme="0" tint="-0.1499679555650502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theme="0" tint="-0.1499679555650502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ashed">
        <color theme="0" tint="-0.1499679555650502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dashed">
        <color theme="0" tint="-0.14996795556505021"/>
      </bottom>
      <diagonal/>
    </border>
    <border>
      <left style="medium">
        <color auto="1"/>
      </left>
      <right/>
      <top style="dashed">
        <color theme="0" tint="-0.14996795556505021"/>
      </top>
      <bottom style="dashed">
        <color theme="0" tint="-0.14996795556505021"/>
      </bottom>
      <diagonal/>
    </border>
    <border>
      <left style="medium">
        <color auto="1"/>
      </left>
      <right/>
      <top style="dashed">
        <color theme="0" tint="-0.1499679555650502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dashed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dashed">
        <color theme="0" tint="-0.14996795556505021"/>
      </bottom>
      <diagonal/>
    </border>
    <border>
      <left style="thin">
        <color auto="1"/>
      </left>
      <right style="thin">
        <color auto="1"/>
      </right>
      <top style="dashed">
        <color theme="0" tint="-0.1499679555650502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dashed">
        <color theme="0" tint="-0.14996795556505021"/>
      </bottom>
      <diagonal/>
    </border>
    <border>
      <left style="thin">
        <color auto="1"/>
      </left>
      <right style="medium">
        <color auto="1"/>
      </right>
      <top style="dashed">
        <color theme="0" tint="-0.1499679555650502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dashed">
        <color theme="0" tint="-0.1499679555650502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ashed">
        <color theme="0" tint="-0.1499679555650502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ashed">
        <color theme="0" tint="-0.1499679555650502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ashed">
        <color theme="0" tint="-0.14996795556505021"/>
      </bottom>
      <diagonal/>
    </border>
    <border>
      <left style="medium">
        <color auto="1"/>
      </left>
      <right style="thin">
        <color auto="1"/>
      </right>
      <top/>
      <bottom style="dashed">
        <color theme="0" tint="-0.14996795556505021"/>
      </bottom>
      <diagonal/>
    </border>
    <border>
      <left style="medium">
        <color auto="1"/>
      </left>
      <right style="medium">
        <color auto="1"/>
      </right>
      <top style="hair">
        <color theme="0" tint="-0.34998626667073579"/>
      </top>
      <bottom style="dashed">
        <color theme="0" tint="-0.14996795556505021"/>
      </bottom>
      <diagonal/>
    </border>
    <border>
      <left style="medium">
        <color auto="1"/>
      </left>
      <right style="medium">
        <color auto="1"/>
      </right>
      <top/>
      <bottom style="dashed">
        <color theme="0" tint="-0.14996795556505021"/>
      </bottom>
      <diagonal/>
    </border>
    <border>
      <left style="medium">
        <color auto="1"/>
      </left>
      <right style="medium">
        <color auto="1"/>
      </right>
      <top style="dashed">
        <color theme="0" tint="-0.14996795556505021"/>
      </top>
      <bottom style="dashed">
        <color theme="0" tint="-0.14996795556505021"/>
      </bottom>
      <diagonal/>
    </border>
    <border>
      <left/>
      <right style="medium">
        <color auto="1"/>
      </right>
      <top style="dashed">
        <color theme="0" tint="-0.14996795556505021"/>
      </top>
      <bottom style="dashed">
        <color theme="0" tint="-0.1499679555650502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ashed">
        <color theme="0" tint="-0.1499679555650502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dashed">
        <color theme="0" tint="-0.14996795556505021"/>
      </bottom>
      <diagonal/>
    </border>
    <border>
      <left/>
      <right style="medium">
        <color auto="1"/>
      </right>
      <top style="dashed">
        <color theme="0" tint="-0.1499679555650502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</borders>
  <cellStyleXfs count="20">
    <xf numFmtId="0" fontId="0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9" fillId="0" borderId="0"/>
    <xf numFmtId="0" fontId="29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</cellStyleXfs>
  <cellXfs count="195">
    <xf numFmtId="0" fontId="0" fillId="0" borderId="0" xfId="0"/>
    <xf numFmtId="3" fontId="17" fillId="0" borderId="6" xfId="0" applyNumberFormat="1" applyFont="1" applyBorder="1" applyAlignment="1">
      <alignment horizontal="center" vertical="top" wrapText="1"/>
    </xf>
    <xf numFmtId="3" fontId="17" fillId="0" borderId="7" xfId="0" applyNumberFormat="1" applyFont="1" applyBorder="1" applyAlignment="1">
      <alignment horizontal="center" vertical="top" wrapText="1"/>
    </xf>
    <xf numFmtId="164" fontId="17" fillId="0" borderId="8" xfId="1" applyNumberFormat="1" applyFont="1" applyBorder="1" applyAlignment="1">
      <alignment horizontal="center" vertical="top" wrapText="1"/>
    </xf>
    <xf numFmtId="0" fontId="18" fillId="0" borderId="0" xfId="0" applyFont="1"/>
    <xf numFmtId="0" fontId="17" fillId="0" borderId="0" xfId="0" applyFont="1"/>
    <xf numFmtId="0" fontId="15" fillId="0" borderId="0" xfId="0" applyFont="1" applyAlignment="1"/>
    <xf numFmtId="0" fontId="16" fillId="0" borderId="0" xfId="0" applyFont="1" applyAlignment="1"/>
    <xf numFmtId="0" fontId="14" fillId="0" borderId="0" xfId="0" applyFont="1" applyAlignment="1"/>
    <xf numFmtId="0" fontId="12" fillId="0" borderId="0" xfId="0" applyFont="1"/>
    <xf numFmtId="0" fontId="12" fillId="0" borderId="0" xfId="0" applyFont="1" applyAlignment="1"/>
    <xf numFmtId="0" fontId="12" fillId="0" borderId="1" xfId="0" applyFont="1" applyBorder="1" applyAlignment="1">
      <alignment horizontal="center" vertical="top" wrapText="1"/>
    </xf>
    <xf numFmtId="0" fontId="12" fillId="0" borderId="12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left" indent="3"/>
    </xf>
    <xf numFmtId="0" fontId="17" fillId="0" borderId="14" xfId="0" applyFont="1" applyBorder="1" applyAlignment="1">
      <alignment horizontal="right"/>
    </xf>
    <xf numFmtId="0" fontId="12" fillId="0" borderId="15" xfId="0" applyFont="1" applyBorder="1" applyAlignment="1">
      <alignment horizontal="left" indent="3"/>
    </xf>
    <xf numFmtId="0" fontId="12" fillId="0" borderId="16" xfId="0" applyFont="1" applyBorder="1"/>
    <xf numFmtId="0" fontId="12" fillId="0" borderId="17" xfId="0" applyFont="1" applyBorder="1"/>
    <xf numFmtId="0" fontId="12" fillId="0" borderId="18" xfId="0" applyFont="1" applyBorder="1" applyAlignment="1">
      <alignment horizontal="left" indent="3"/>
    </xf>
    <xf numFmtId="0" fontId="12" fillId="0" borderId="18" xfId="0" applyFont="1" applyBorder="1" applyAlignment="1">
      <alignment horizontal="left" indent="5"/>
    </xf>
    <xf numFmtId="0" fontId="12" fillId="0" borderId="21" xfId="0" applyFont="1" applyBorder="1" applyAlignment="1">
      <alignment horizontal="left" indent="5"/>
    </xf>
    <xf numFmtId="0" fontId="12" fillId="0" borderId="6" xfId="0" applyFont="1" applyBorder="1" applyAlignment="1">
      <alignment horizontal="left" indent="3"/>
    </xf>
    <xf numFmtId="0" fontId="20" fillId="0" borderId="0" xfId="0" applyFont="1" applyAlignment="1"/>
    <xf numFmtId="0" fontId="11" fillId="0" borderId="1" xfId="0" applyFont="1" applyBorder="1" applyAlignment="1">
      <alignment horizontal="center" vertical="top" wrapText="1"/>
    </xf>
    <xf numFmtId="0" fontId="17" fillId="0" borderId="0" xfId="0" applyFont="1" applyAlignment="1"/>
    <xf numFmtId="0" fontId="11" fillId="0" borderId="0" xfId="0" applyFont="1"/>
    <xf numFmtId="0" fontId="17" fillId="0" borderId="6" xfId="0" applyFont="1" applyBorder="1" applyAlignment="1">
      <alignment horizontal="right"/>
    </xf>
    <xf numFmtId="0" fontId="17" fillId="0" borderId="30" xfId="0" applyFont="1" applyBorder="1" applyAlignment="1">
      <alignment horizontal="right"/>
    </xf>
    <xf numFmtId="0" fontId="11" fillId="0" borderId="0" xfId="0" applyFont="1" applyAlignment="1">
      <alignment vertical="top" wrapText="1"/>
    </xf>
    <xf numFmtId="0" fontId="11" fillId="0" borderId="12" xfId="0" applyFont="1" applyBorder="1" applyAlignment="1">
      <alignment horizontal="center" vertical="top" wrapText="1"/>
    </xf>
    <xf numFmtId="3" fontId="12" fillId="0" borderId="19" xfId="0" applyNumberFormat="1" applyFont="1" applyBorder="1"/>
    <xf numFmtId="3" fontId="12" fillId="0" borderId="19" xfId="1" applyNumberFormat="1" applyFont="1" applyBorder="1"/>
    <xf numFmtId="3" fontId="11" fillId="0" borderId="19" xfId="0" applyNumberFormat="1" applyFont="1" applyBorder="1"/>
    <xf numFmtId="3" fontId="11" fillId="0" borderId="20" xfId="0" applyNumberFormat="1" applyFont="1" applyBorder="1"/>
    <xf numFmtId="3" fontId="17" fillId="0" borderId="35" xfId="0" applyNumberFormat="1" applyFont="1" applyBorder="1"/>
    <xf numFmtId="3" fontId="17" fillId="0" borderId="36" xfId="0" applyNumberFormat="1" applyFont="1" applyBorder="1"/>
    <xf numFmtId="0" fontId="17" fillId="0" borderId="34" xfId="0" applyFont="1" applyBorder="1" applyAlignment="1">
      <alignment horizontal="right"/>
    </xf>
    <xf numFmtId="0" fontId="17" fillId="0" borderId="38" xfId="0" applyFont="1" applyBorder="1" applyAlignment="1">
      <alignment vertical="top"/>
    </xf>
    <xf numFmtId="0" fontId="12" fillId="0" borderId="39" xfId="0" applyFont="1" applyBorder="1" applyAlignment="1">
      <alignment vertical="top"/>
    </xf>
    <xf numFmtId="0" fontId="12" fillId="0" borderId="40" xfId="0" applyFont="1" applyBorder="1"/>
    <xf numFmtId="0" fontId="12" fillId="0" borderId="41" xfId="0" applyFont="1" applyBorder="1"/>
    <xf numFmtId="0" fontId="17" fillId="0" borderId="30" xfId="0" applyFont="1" applyBorder="1" applyAlignment="1">
      <alignment horizontal="center"/>
    </xf>
    <xf numFmtId="3" fontId="17" fillId="0" borderId="7" xfId="0" applyNumberFormat="1" applyFont="1" applyBorder="1"/>
    <xf numFmtId="0" fontId="17" fillId="0" borderId="28" xfId="0" applyFont="1" applyBorder="1" applyAlignment="1">
      <alignment vertical="top" wrapText="1"/>
    </xf>
    <xf numFmtId="0" fontId="11" fillId="0" borderId="29" xfId="0" applyFont="1" applyBorder="1" applyAlignment="1">
      <alignment vertical="top" wrapText="1"/>
    </xf>
    <xf numFmtId="0" fontId="11" fillId="0" borderId="29" xfId="0" applyFont="1" applyBorder="1" applyAlignment="1">
      <alignment vertical="top"/>
    </xf>
    <xf numFmtId="0" fontId="17" fillId="0" borderId="34" xfId="0" applyFont="1" applyBorder="1" applyAlignment="1">
      <alignment horizontal="right" vertical="top"/>
    </xf>
    <xf numFmtId="0" fontId="21" fillId="0" borderId="0" xfId="0" applyFont="1"/>
    <xf numFmtId="0" fontId="14" fillId="0" borderId="0" xfId="0" applyFont="1"/>
    <xf numFmtId="0" fontId="22" fillId="0" borderId="0" xfId="0" applyFont="1"/>
    <xf numFmtId="0" fontId="14" fillId="0" borderId="32" xfId="0" applyFont="1" applyBorder="1" applyAlignment="1"/>
    <xf numFmtId="0" fontId="18" fillId="0" borderId="0" xfId="0" applyFont="1" applyAlignment="1"/>
    <xf numFmtId="0" fontId="10" fillId="0" borderId="1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left" indent="2"/>
    </xf>
    <xf numFmtId="0" fontId="10" fillId="0" borderId="18" xfId="0" applyFont="1" applyBorder="1" applyAlignment="1">
      <alignment horizontal="left" indent="2"/>
    </xf>
    <xf numFmtId="0" fontId="23" fillId="0" borderId="18" xfId="0" applyFont="1" applyBorder="1" applyAlignment="1">
      <alignment horizontal="left" indent="8"/>
    </xf>
    <xf numFmtId="0" fontId="17" fillId="0" borderId="18" xfId="0" applyFont="1" applyBorder="1"/>
    <xf numFmtId="0" fontId="17" fillId="0" borderId="18" xfId="0" applyFont="1" applyBorder="1" applyAlignment="1">
      <alignment horizontal="center"/>
    </xf>
    <xf numFmtId="0" fontId="17" fillId="0" borderId="50" xfId="0" applyFont="1" applyBorder="1" applyAlignment="1">
      <alignment horizontal="center"/>
    </xf>
    <xf numFmtId="0" fontId="10" fillId="0" borderId="50" xfId="0" applyFont="1" applyBorder="1" applyAlignment="1">
      <alignment horizontal="left" wrapText="1" indent="2"/>
    </xf>
    <xf numFmtId="0" fontId="10" fillId="0" borderId="53" xfId="0" applyFont="1" applyBorder="1"/>
    <xf numFmtId="0" fontId="17" fillId="0" borderId="56" xfId="0" applyFont="1" applyBorder="1"/>
    <xf numFmtId="3" fontId="17" fillId="0" borderId="19" xfId="0" applyNumberFormat="1" applyFont="1" applyBorder="1"/>
    <xf numFmtId="0" fontId="17" fillId="0" borderId="57" xfId="0" applyFont="1" applyBorder="1" applyAlignment="1">
      <alignment horizontal="left" indent="1"/>
    </xf>
    <xf numFmtId="3" fontId="17" fillId="0" borderId="20" xfId="0" applyNumberFormat="1" applyFont="1" applyBorder="1"/>
    <xf numFmtId="0" fontId="17" fillId="0" borderId="55" xfId="0" applyFont="1" applyBorder="1" applyAlignment="1">
      <alignment horizontal="left"/>
    </xf>
    <xf numFmtId="3" fontId="17" fillId="0" borderId="39" xfId="0" applyNumberFormat="1" applyFont="1" applyBorder="1"/>
    <xf numFmtId="3" fontId="17" fillId="0" borderId="58" xfId="0" applyNumberFormat="1" applyFont="1" applyBorder="1"/>
    <xf numFmtId="0" fontId="17" fillId="0" borderId="56" xfId="0" applyFont="1" applyBorder="1" applyAlignment="1">
      <alignment horizontal="left" indent="1"/>
    </xf>
    <xf numFmtId="0" fontId="17" fillId="0" borderId="61" xfId="0" applyFont="1" applyBorder="1"/>
    <xf numFmtId="0" fontId="17" fillId="0" borderId="4" xfId="0" applyFont="1" applyBorder="1" applyAlignment="1">
      <alignment horizontal="center" vertical="center" wrapText="1"/>
    </xf>
    <xf numFmtId="0" fontId="12" fillId="0" borderId="54" xfId="0" applyFont="1" applyBorder="1" applyAlignment="1">
      <alignment horizontal="left" indent="3"/>
    </xf>
    <xf numFmtId="0" fontId="9" fillId="0" borderId="15" xfId="0" applyFont="1" applyBorder="1" applyAlignment="1">
      <alignment horizontal="left" indent="2"/>
    </xf>
    <xf numFmtId="3" fontId="17" fillId="0" borderId="31" xfId="0" applyNumberFormat="1" applyFont="1" applyBorder="1"/>
    <xf numFmtId="3" fontId="17" fillId="0" borderId="13" xfId="0" applyNumberFormat="1" applyFont="1" applyBorder="1"/>
    <xf numFmtId="3" fontId="17" fillId="0" borderId="62" xfId="0" applyNumberFormat="1" applyFont="1" applyBorder="1"/>
    <xf numFmtId="0" fontId="17" fillId="0" borderId="24" xfId="0" applyFont="1" applyBorder="1" applyAlignment="1">
      <alignment horizontal="left"/>
    </xf>
    <xf numFmtId="0" fontId="9" fillId="0" borderId="1" xfId="0" applyFont="1" applyBorder="1" applyAlignment="1">
      <alignment horizontal="center" vertical="top" wrapText="1"/>
    </xf>
    <xf numFmtId="0" fontId="9" fillId="0" borderId="54" xfId="0" applyFont="1" applyBorder="1" applyAlignment="1">
      <alignment horizontal="left" indent="3"/>
    </xf>
    <xf numFmtId="0" fontId="9" fillId="0" borderId="18" xfId="0" applyFont="1" applyBorder="1" applyAlignment="1">
      <alignment horizontal="left" indent="3"/>
    </xf>
    <xf numFmtId="0" fontId="9" fillId="0" borderId="6" xfId="0" applyFont="1" applyBorder="1" applyAlignment="1">
      <alignment horizontal="left" indent="3"/>
    </xf>
    <xf numFmtId="0" fontId="8" fillId="0" borderId="1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left" indent="3"/>
    </xf>
    <xf numFmtId="0" fontId="8" fillId="0" borderId="6" xfId="0" applyFont="1" applyBorder="1" applyAlignment="1">
      <alignment horizontal="left" indent="3"/>
    </xf>
    <xf numFmtId="0" fontId="8" fillId="0" borderId="18" xfId="0" applyFont="1" applyBorder="1" applyAlignment="1">
      <alignment horizontal="left" indent="2"/>
    </xf>
    <xf numFmtId="0" fontId="17" fillId="0" borderId="4" xfId="0" applyFont="1" applyBorder="1" applyAlignment="1">
      <alignment horizontal="center" vertical="center" wrapText="1"/>
    </xf>
    <xf numFmtId="0" fontId="7" fillId="0" borderId="0" xfId="0" applyFont="1"/>
    <xf numFmtId="0" fontId="24" fillId="0" borderId="0" xfId="0" applyFont="1"/>
    <xf numFmtId="0" fontId="25" fillId="0" borderId="0" xfId="0" applyFont="1"/>
    <xf numFmtId="0" fontId="6" fillId="0" borderId="29" xfId="0" applyFont="1" applyBorder="1" applyAlignment="1">
      <alignment vertical="top" wrapText="1"/>
    </xf>
    <xf numFmtId="0" fontId="5" fillId="0" borderId="33" xfId="0" applyFont="1" applyBorder="1" applyAlignment="1">
      <alignment horizontal="left" indent="2"/>
    </xf>
    <xf numFmtId="0" fontId="8" fillId="0" borderId="63" xfId="0" applyFont="1" applyBorder="1" applyAlignment="1">
      <alignment horizontal="left" indent="1"/>
    </xf>
    <xf numFmtId="0" fontId="8" fillId="0" borderId="9" xfId="0" applyFont="1" applyBorder="1" applyAlignment="1">
      <alignment horizontal="left" indent="1"/>
    </xf>
    <xf numFmtId="0" fontId="5" fillId="0" borderId="18" xfId="0" applyFont="1" applyBorder="1" applyAlignment="1">
      <alignment horizontal="left" indent="2"/>
    </xf>
    <xf numFmtId="3" fontId="17" fillId="0" borderId="42" xfId="0" applyNumberFormat="1" applyFont="1" applyBorder="1"/>
    <xf numFmtId="3" fontId="17" fillId="0" borderId="43" xfId="0" applyNumberFormat="1" applyFont="1" applyBorder="1"/>
    <xf numFmtId="3" fontId="17" fillId="0" borderId="64" xfId="0" applyNumberFormat="1" applyFont="1" applyBorder="1"/>
    <xf numFmtId="3" fontId="17" fillId="0" borderId="40" xfId="0" applyNumberFormat="1" applyFont="1" applyBorder="1"/>
    <xf numFmtId="3" fontId="17" fillId="0" borderId="54" xfId="0" applyNumberFormat="1" applyFont="1" applyBorder="1"/>
    <xf numFmtId="3" fontId="17" fillId="0" borderId="45" xfId="0" applyNumberFormat="1" applyFont="1" applyBorder="1"/>
    <xf numFmtId="3" fontId="17" fillId="0" borderId="33" xfId="0" applyNumberFormat="1" applyFont="1" applyBorder="1"/>
    <xf numFmtId="3" fontId="17" fillId="0" borderId="65" xfId="0" applyNumberFormat="1" applyFont="1" applyBorder="1"/>
    <xf numFmtId="3" fontId="27" fillId="0" borderId="19" xfId="0" applyNumberFormat="1" applyFont="1" applyBorder="1"/>
    <xf numFmtId="3" fontId="27" fillId="0" borderId="39" xfId="0" applyNumberFormat="1" applyFont="1" applyBorder="1"/>
    <xf numFmtId="3" fontId="12" fillId="0" borderId="16" xfId="0" applyNumberFormat="1" applyFont="1" applyBorder="1"/>
    <xf numFmtId="3" fontId="12" fillId="0" borderId="17" xfId="0" applyNumberFormat="1" applyFont="1" applyBorder="1"/>
    <xf numFmtId="3" fontId="12" fillId="0" borderId="20" xfId="0" applyNumberFormat="1" applyFont="1" applyBorder="1"/>
    <xf numFmtId="3" fontId="12" fillId="0" borderId="2" xfId="0" applyNumberFormat="1" applyFont="1" applyBorder="1"/>
    <xf numFmtId="3" fontId="12" fillId="0" borderId="10" xfId="0" applyNumberFormat="1" applyFont="1" applyBorder="1"/>
    <xf numFmtId="3" fontId="17" fillId="0" borderId="1" xfId="0" applyNumberFormat="1" applyFont="1" applyBorder="1"/>
    <xf numFmtId="3" fontId="17" fillId="0" borderId="12" xfId="0" applyNumberFormat="1" applyFont="1" applyBorder="1"/>
    <xf numFmtId="3" fontId="17" fillId="0" borderId="16" xfId="0" applyNumberFormat="1" applyFont="1" applyBorder="1"/>
    <xf numFmtId="3" fontId="9" fillId="0" borderId="16" xfId="0" applyNumberFormat="1" applyFont="1" applyBorder="1"/>
    <xf numFmtId="3" fontId="9" fillId="0" borderId="17" xfId="0" applyNumberFormat="1" applyFont="1" applyBorder="1"/>
    <xf numFmtId="3" fontId="9" fillId="0" borderId="35" xfId="0" applyNumberFormat="1" applyFont="1" applyBorder="1"/>
    <xf numFmtId="3" fontId="9" fillId="0" borderId="36" xfId="0" applyNumberFormat="1" applyFont="1" applyBorder="1"/>
    <xf numFmtId="3" fontId="12" fillId="0" borderId="43" xfId="0" applyNumberFormat="1" applyFont="1" applyBorder="1"/>
    <xf numFmtId="3" fontId="12" fillId="0" borderId="45" xfId="0" applyNumberFormat="1" applyFont="1" applyBorder="1"/>
    <xf numFmtId="3" fontId="12" fillId="0" borderId="22" xfId="0" applyNumberFormat="1" applyFont="1" applyBorder="1"/>
    <xf numFmtId="3" fontId="12" fillId="0" borderId="23" xfId="0" applyNumberFormat="1" applyFont="1" applyBorder="1"/>
    <xf numFmtId="3" fontId="12" fillId="0" borderId="7" xfId="0" applyNumberFormat="1" applyFont="1" applyBorder="1"/>
    <xf numFmtId="3" fontId="12" fillId="0" borderId="8" xfId="0" applyNumberFormat="1" applyFont="1" applyBorder="1"/>
    <xf numFmtId="3" fontId="12" fillId="0" borderId="35" xfId="0" applyNumberFormat="1" applyFont="1" applyBorder="1"/>
    <xf numFmtId="3" fontId="12" fillId="0" borderId="36" xfId="0" applyNumberFormat="1" applyFont="1" applyBorder="1"/>
    <xf numFmtId="3" fontId="11" fillId="0" borderId="16" xfId="0" applyNumberFormat="1" applyFont="1" applyBorder="1"/>
    <xf numFmtId="3" fontId="17" fillId="0" borderId="8" xfId="0" applyNumberFormat="1" applyFont="1" applyBorder="1"/>
    <xf numFmtId="0" fontId="4" fillId="0" borderId="28" xfId="0" applyFont="1" applyBorder="1" applyAlignment="1">
      <alignment horizontal="center"/>
    </xf>
    <xf numFmtId="3" fontId="23" fillId="0" borderId="19" xfId="0" applyNumberFormat="1" applyFont="1" applyBorder="1"/>
    <xf numFmtId="3" fontId="23" fillId="0" borderId="20" xfId="0" applyNumberFormat="1" applyFont="1" applyBorder="1"/>
    <xf numFmtId="3" fontId="17" fillId="0" borderId="44" xfId="0" applyNumberFormat="1" applyFont="1" applyBorder="1"/>
    <xf numFmtId="3" fontId="17" fillId="0" borderId="46" xfId="0" applyNumberFormat="1" applyFont="1" applyBorder="1"/>
    <xf numFmtId="3" fontId="12" fillId="0" borderId="52" xfId="0" applyNumberFormat="1" applyFont="1" applyBorder="1"/>
    <xf numFmtId="3" fontId="12" fillId="0" borderId="51" xfId="0" applyNumberFormat="1" applyFont="1" applyBorder="1"/>
    <xf numFmtId="3" fontId="12" fillId="0" borderId="44" xfId="0" applyNumberFormat="1" applyFont="1" applyBorder="1"/>
    <xf numFmtId="3" fontId="12" fillId="0" borderId="46" xfId="0" applyNumberFormat="1" applyFont="1" applyBorder="1"/>
    <xf numFmtId="0" fontId="3" fillId="0" borderId="18" xfId="0" applyFont="1" applyBorder="1" applyAlignment="1">
      <alignment horizontal="left" indent="2"/>
    </xf>
    <xf numFmtId="0" fontId="3" fillId="0" borderId="0" xfId="0" applyFont="1"/>
    <xf numFmtId="3" fontId="3" fillId="0" borderId="0" xfId="0" applyNumberFormat="1" applyFont="1"/>
    <xf numFmtId="164" fontId="3" fillId="0" borderId="0" xfId="1" applyNumberFormat="1" applyFont="1"/>
    <xf numFmtId="3" fontId="3" fillId="0" borderId="19" xfId="0" applyNumberFormat="1" applyFont="1" applyBorder="1"/>
    <xf numFmtId="0" fontId="3" fillId="0" borderId="57" xfId="0" applyFont="1" applyBorder="1" applyAlignment="1">
      <alignment horizontal="left" indent="3"/>
    </xf>
    <xf numFmtId="0" fontId="3" fillId="0" borderId="57" xfId="0" applyFont="1" applyBorder="1" applyAlignment="1">
      <alignment horizontal="left" indent="4"/>
    </xf>
    <xf numFmtId="3" fontId="3" fillId="0" borderId="39" xfId="0" applyNumberFormat="1" applyFont="1" applyBorder="1"/>
    <xf numFmtId="0" fontId="3" fillId="0" borderId="25" xfId="0" applyFont="1" applyBorder="1" applyAlignment="1">
      <alignment horizontal="left"/>
    </xf>
    <xf numFmtId="3" fontId="3" fillId="0" borderId="59" xfId="0" applyNumberFormat="1" applyFont="1" applyBorder="1"/>
    <xf numFmtId="3" fontId="3" fillId="0" borderId="49" xfId="0" applyNumberFormat="1" applyFont="1" applyBorder="1"/>
    <xf numFmtId="3" fontId="3" fillId="0" borderId="60" xfId="0" applyNumberFormat="1" applyFont="1" applyBorder="1"/>
    <xf numFmtId="0" fontId="30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left"/>
    </xf>
    <xf numFmtId="3" fontId="3" fillId="0" borderId="58" xfId="0" applyNumberFormat="1" applyFont="1" applyBorder="1" applyAlignment="1">
      <alignment horizontal="right"/>
    </xf>
    <xf numFmtId="3" fontId="17" fillId="0" borderId="65" xfId="0" applyNumberFormat="1" applyFont="1" applyBorder="1" applyAlignment="1">
      <alignment horizontal="right"/>
    </xf>
    <xf numFmtId="3" fontId="27" fillId="0" borderId="58" xfId="0" applyNumberFormat="1" applyFont="1" applyBorder="1" applyAlignment="1">
      <alignment horizontal="right"/>
    </xf>
    <xf numFmtId="3" fontId="12" fillId="0" borderId="13" xfId="0" applyNumberFormat="1" applyFont="1" applyBorder="1"/>
    <xf numFmtId="0" fontId="3" fillId="0" borderId="15" xfId="0" applyFont="1" applyBorder="1" applyAlignment="1">
      <alignment horizontal="left" indent="3"/>
    </xf>
    <xf numFmtId="0" fontId="3" fillId="0" borderId="18" xfId="0" applyFont="1" applyBorder="1" applyAlignment="1">
      <alignment horizontal="left" indent="3"/>
    </xf>
    <xf numFmtId="0" fontId="3" fillId="0" borderId="67" xfId="0" applyFont="1" applyBorder="1" applyAlignment="1">
      <alignment horizontal="left" indent="3"/>
    </xf>
    <xf numFmtId="3" fontId="17" fillId="0" borderId="68" xfId="0" applyNumberFormat="1" applyFont="1" applyBorder="1"/>
    <xf numFmtId="3" fontId="17" fillId="0" borderId="4" xfId="0" applyNumberFormat="1" applyFont="1" applyBorder="1"/>
    <xf numFmtId="3" fontId="17" fillId="0" borderId="47" xfId="0" applyNumberFormat="1" applyFont="1" applyBorder="1"/>
    <xf numFmtId="3" fontId="3" fillId="0" borderId="19" xfId="0" applyNumberFormat="1" applyFont="1" applyBorder="1" applyAlignment="1">
      <alignment horizontal="right"/>
    </xf>
    <xf numFmtId="3" fontId="3" fillId="0" borderId="16" xfId="0" applyNumberFormat="1" applyFont="1" applyBorder="1" applyAlignment="1">
      <alignment horizontal="right"/>
    </xf>
    <xf numFmtId="3" fontId="17" fillId="0" borderId="7" xfId="0" applyNumberFormat="1" applyFont="1" applyBorder="1" applyAlignment="1">
      <alignment horizontal="right"/>
    </xf>
    <xf numFmtId="3" fontId="17" fillId="0" borderId="35" xfId="0" applyNumberFormat="1" applyFont="1" applyBorder="1" applyAlignment="1">
      <alignment horizontal="right"/>
    </xf>
    <xf numFmtId="165" fontId="12" fillId="0" borderId="0" xfId="2" applyNumberFormat="1" applyFont="1"/>
    <xf numFmtId="0" fontId="3" fillId="0" borderId="0" xfId="0" applyFont="1" applyAlignment="1">
      <alignment horizontal="left" vertical="top"/>
    </xf>
    <xf numFmtId="0" fontId="26" fillId="0" borderId="0" xfId="0" applyFont="1" applyAlignment="1">
      <alignment horizontal="left" vertical="top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7" fillId="0" borderId="11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7" fillId="0" borderId="26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top"/>
    </xf>
    <xf numFmtId="0" fontId="17" fillId="0" borderId="11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/>
    </xf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17" fillId="0" borderId="48" xfId="0" applyFont="1" applyBorder="1" applyAlignment="1">
      <alignment horizontal="center" vertical="center" wrapText="1"/>
    </xf>
    <xf numFmtId="0" fontId="17" fillId="0" borderId="6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indent="3"/>
    </xf>
  </cellXfs>
  <cellStyles count="20">
    <cellStyle name="Comma" xfId="1" builtinId="3"/>
    <cellStyle name="Comma 2" xfId="4"/>
    <cellStyle name="Comma 2 2" xfId="5"/>
    <cellStyle name="Comma 3" xfId="6"/>
    <cellStyle name="Comma 4" xfId="7"/>
    <cellStyle name="Comma 4 2" xfId="8"/>
    <cellStyle name="Currency" xfId="2" builtinId="4"/>
    <cellStyle name="Currency 2" xfId="9"/>
    <cellStyle name="Currency 2 2" xfId="10"/>
    <cellStyle name="Currency 3" xfId="11"/>
    <cellStyle name="Currency 4" xfId="12"/>
    <cellStyle name="Currency 4 2" xfId="13"/>
    <cellStyle name="Normal" xfId="0" builtinId="0"/>
    <cellStyle name="Normal 2" xfId="14"/>
    <cellStyle name="Normal 3" xfId="3"/>
    <cellStyle name="Normal 4" xfId="15"/>
    <cellStyle name="Percent 2" xfId="16"/>
    <cellStyle name="Percent 2 2" xfId="17"/>
    <cellStyle name="Percent 3" xfId="18"/>
    <cellStyle name="Percent 3 2" xfId="19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view="pageBreakPreview" topLeftCell="B1" zoomScale="90" zoomScaleNormal="100" zoomScaleSheetLayoutView="90" workbookViewId="0">
      <selection activeCell="G8" sqref="G1:G8"/>
    </sheetView>
  </sheetViews>
  <sheetFormatPr defaultRowHeight="14.25" x14ac:dyDescent="0.2"/>
  <cols>
    <col min="1" max="1" width="113.5703125" style="136" customWidth="1"/>
    <col min="2" max="3" width="14.5703125" style="137" customWidth="1"/>
    <col min="4" max="4" width="14.5703125" style="138" customWidth="1"/>
    <col min="5" max="5" width="11.5703125" style="4" bestFit="1" customWidth="1"/>
    <col min="6" max="6" width="4.85546875" style="136" customWidth="1"/>
    <col min="7" max="7" width="140.28515625" style="136" customWidth="1"/>
    <col min="8" max="16384" width="9.140625" style="136"/>
  </cols>
  <sheetData>
    <row r="1" spans="1:7" ht="18" x14ac:dyDescent="0.25">
      <c r="A1" s="167" t="s">
        <v>0</v>
      </c>
      <c r="B1" s="167"/>
      <c r="C1" s="167"/>
      <c r="D1" s="167"/>
      <c r="E1" s="4" t="s">
        <v>13</v>
      </c>
    </row>
    <row r="2" spans="1:7" ht="15" x14ac:dyDescent="0.2">
      <c r="A2" s="168" t="s">
        <v>145</v>
      </c>
      <c r="B2" s="168"/>
      <c r="C2" s="168"/>
      <c r="D2" s="168"/>
      <c r="E2" s="4" t="s">
        <v>13</v>
      </c>
    </row>
    <row r="3" spans="1:7" x14ac:dyDescent="0.2">
      <c r="A3" s="169" t="s">
        <v>1</v>
      </c>
      <c r="B3" s="169"/>
      <c r="C3" s="169"/>
      <c r="D3" s="169"/>
      <c r="E3" s="4" t="s">
        <v>13</v>
      </c>
    </row>
    <row r="4" spans="1:7" x14ac:dyDescent="0.2">
      <c r="A4" s="170" t="s">
        <v>2</v>
      </c>
      <c r="B4" s="170"/>
      <c r="C4" s="170"/>
      <c r="D4" s="170"/>
      <c r="E4" s="4" t="s">
        <v>13</v>
      </c>
    </row>
    <row r="5" spans="1:7" ht="15" thickBot="1" x14ac:dyDescent="0.25">
      <c r="E5" s="4" t="s">
        <v>13</v>
      </c>
    </row>
    <row r="6" spans="1:7" ht="15" x14ac:dyDescent="0.25">
      <c r="B6" s="171" t="s">
        <v>3</v>
      </c>
      <c r="C6" s="172"/>
      <c r="D6" s="173"/>
      <c r="E6" s="4" t="s">
        <v>13</v>
      </c>
    </row>
    <row r="7" spans="1:7" ht="15.75" thickBot="1" x14ac:dyDescent="0.25">
      <c r="B7" s="1" t="s">
        <v>4</v>
      </c>
      <c r="C7" s="2" t="s">
        <v>97</v>
      </c>
      <c r="D7" s="3" t="s">
        <v>5</v>
      </c>
      <c r="E7" s="4" t="s">
        <v>13</v>
      </c>
    </row>
    <row r="8" spans="1:7" ht="15" x14ac:dyDescent="0.25">
      <c r="A8" s="69" t="s">
        <v>6</v>
      </c>
      <c r="B8" s="157">
        <v>0</v>
      </c>
      <c r="C8" s="158">
        <v>0</v>
      </c>
      <c r="D8" s="159">
        <v>270000</v>
      </c>
      <c r="E8" s="4" t="s">
        <v>13</v>
      </c>
    </row>
    <row r="9" spans="1:7" ht="15" x14ac:dyDescent="0.25">
      <c r="A9" s="68" t="s">
        <v>123</v>
      </c>
      <c r="B9" s="94">
        <f>SUM(B8:B8)</f>
        <v>0</v>
      </c>
      <c r="C9" s="95">
        <f>SUM(C8:C8)</f>
        <v>0</v>
      </c>
      <c r="D9" s="96">
        <f>SUM(D8:D8)</f>
        <v>270000</v>
      </c>
      <c r="E9" s="4" t="s">
        <v>13</v>
      </c>
      <c r="G9" s="88"/>
    </row>
    <row r="10" spans="1:7" ht="15" x14ac:dyDescent="0.25">
      <c r="A10" s="68"/>
      <c r="B10" s="94"/>
      <c r="C10" s="95"/>
      <c r="D10" s="96"/>
      <c r="E10" s="4" t="s">
        <v>13</v>
      </c>
      <c r="G10" s="88"/>
    </row>
    <row r="11" spans="1:7" ht="15" x14ac:dyDescent="0.25">
      <c r="A11" s="61" t="s">
        <v>7</v>
      </c>
      <c r="B11" s="97">
        <v>0</v>
      </c>
      <c r="C11" s="34">
        <v>0</v>
      </c>
      <c r="D11" s="101">
        <v>270000</v>
      </c>
      <c r="E11" s="4" t="s">
        <v>13</v>
      </c>
      <c r="G11" s="87"/>
    </row>
    <row r="12" spans="1:7" ht="15" x14ac:dyDescent="0.25">
      <c r="A12" s="63"/>
      <c r="B12" s="98"/>
      <c r="C12" s="95"/>
      <c r="D12" s="99"/>
      <c r="E12" s="4" t="s">
        <v>13</v>
      </c>
      <c r="G12" s="87"/>
    </row>
    <row r="13" spans="1:7" ht="15" x14ac:dyDescent="0.25">
      <c r="A13" s="63" t="s">
        <v>94</v>
      </c>
      <c r="B13" s="100">
        <v>0</v>
      </c>
      <c r="C13" s="34">
        <v>0</v>
      </c>
      <c r="D13" s="35">
        <v>0</v>
      </c>
      <c r="E13" s="4" t="s">
        <v>13</v>
      </c>
      <c r="G13" s="88"/>
    </row>
    <row r="14" spans="1:7" ht="15" x14ac:dyDescent="0.25">
      <c r="A14" s="65" t="s">
        <v>8</v>
      </c>
      <c r="B14" s="98">
        <f>B11+B13</f>
        <v>0</v>
      </c>
      <c r="C14" s="95">
        <f>C11+C13</f>
        <v>0</v>
      </c>
      <c r="D14" s="99">
        <f>D11+D13</f>
        <v>270000</v>
      </c>
      <c r="E14" s="4" t="s">
        <v>13</v>
      </c>
      <c r="G14" s="88"/>
    </row>
    <row r="15" spans="1:7" ht="15" x14ac:dyDescent="0.25">
      <c r="A15" s="65"/>
      <c r="B15" s="98"/>
      <c r="C15" s="95"/>
      <c r="D15" s="99"/>
      <c r="E15" s="4" t="s">
        <v>13</v>
      </c>
      <c r="G15" s="88"/>
    </row>
    <row r="16" spans="1:7" ht="15" x14ac:dyDescent="0.25">
      <c r="A16" s="65" t="s">
        <v>9</v>
      </c>
      <c r="B16" s="98"/>
      <c r="C16" s="95"/>
      <c r="D16" s="99"/>
      <c r="E16" s="4" t="s">
        <v>13</v>
      </c>
      <c r="G16" s="87"/>
    </row>
    <row r="17" spans="1:7" ht="15" x14ac:dyDescent="0.25">
      <c r="A17" s="140" t="s">
        <v>144</v>
      </c>
      <c r="B17" s="66"/>
      <c r="C17" s="62"/>
      <c r="D17" s="67"/>
      <c r="E17" s="4" t="s">
        <v>13</v>
      </c>
      <c r="G17" s="87"/>
    </row>
    <row r="18" spans="1:7" x14ac:dyDescent="0.2">
      <c r="A18" s="141" t="s">
        <v>147</v>
      </c>
      <c r="B18" s="103">
        <v>0</v>
      </c>
      <c r="C18" s="102">
        <v>0</v>
      </c>
      <c r="D18" s="152" t="s">
        <v>136</v>
      </c>
      <c r="E18" s="4" t="s">
        <v>13</v>
      </c>
      <c r="G18" s="87"/>
    </row>
    <row r="19" spans="1:7" x14ac:dyDescent="0.2">
      <c r="A19" s="141" t="s">
        <v>10</v>
      </c>
      <c r="B19" s="142">
        <f>SUM(B18:B18)</f>
        <v>0</v>
      </c>
      <c r="C19" s="139">
        <f>SUM(C18:C18)</f>
        <v>0</v>
      </c>
      <c r="D19" s="150" t="s">
        <v>136</v>
      </c>
      <c r="E19" s="4" t="s">
        <v>13</v>
      </c>
      <c r="G19" s="87"/>
    </row>
    <row r="20" spans="1:7" ht="15" x14ac:dyDescent="0.25">
      <c r="A20" s="63" t="s">
        <v>11</v>
      </c>
      <c r="B20" s="97">
        <f>B19</f>
        <v>0</v>
      </c>
      <c r="C20" s="34">
        <f>C19</f>
        <v>0</v>
      </c>
      <c r="D20" s="151" t="str">
        <f>D19</f>
        <v>[6,000]</v>
      </c>
      <c r="E20" s="4" t="s">
        <v>13</v>
      </c>
      <c r="G20" s="88"/>
    </row>
    <row r="21" spans="1:7" s="5" customFormat="1" ht="15" x14ac:dyDescent="0.25">
      <c r="A21" s="76" t="s">
        <v>95</v>
      </c>
      <c r="B21" s="73">
        <f>B14</f>
        <v>0</v>
      </c>
      <c r="C21" s="74">
        <f>C14</f>
        <v>0</v>
      </c>
      <c r="D21" s="75">
        <f>D14</f>
        <v>270000</v>
      </c>
      <c r="E21" s="4" t="s">
        <v>13</v>
      </c>
      <c r="G21" s="88"/>
    </row>
    <row r="22" spans="1:7" ht="15.75" thickBot="1" x14ac:dyDescent="0.3">
      <c r="A22" s="143" t="s">
        <v>124</v>
      </c>
      <c r="B22" s="144">
        <f>B21-B9</f>
        <v>0</v>
      </c>
      <c r="C22" s="145">
        <f>C21-C9</f>
        <v>0</v>
      </c>
      <c r="D22" s="146">
        <f>D21-D9</f>
        <v>0</v>
      </c>
      <c r="E22" s="4" t="s">
        <v>13</v>
      </c>
      <c r="G22" s="88"/>
    </row>
    <row r="23" spans="1:7" x14ac:dyDescent="0.2">
      <c r="A23" s="4"/>
      <c r="E23" s="4" t="s">
        <v>13</v>
      </c>
    </row>
    <row r="24" spans="1:7" ht="17.25" x14ac:dyDescent="0.2">
      <c r="A24" s="165" t="s">
        <v>152</v>
      </c>
      <c r="B24" s="166"/>
      <c r="C24" s="166"/>
      <c r="D24" s="166"/>
      <c r="E24" s="4" t="s">
        <v>13</v>
      </c>
    </row>
    <row r="25" spans="1:7" x14ac:dyDescent="0.2">
      <c r="E25" s="4" t="s">
        <v>14</v>
      </c>
    </row>
  </sheetData>
  <mergeCells count="6">
    <mergeCell ref="A24:D24"/>
    <mergeCell ref="A1:D1"/>
    <mergeCell ref="A2:D2"/>
    <mergeCell ref="A3:D3"/>
    <mergeCell ref="A4:D4"/>
    <mergeCell ref="B6:D6"/>
  </mergeCells>
  <printOptions horizontalCentered="1"/>
  <pageMargins left="0.7" right="0.7" top="0.63" bottom="0.63" header="0.3" footer="0.3"/>
  <pageSetup scale="68" orientation="landscape" r:id="rId1"/>
  <headerFooter>
    <oddHeader>&amp;L&amp;"Arial,Bold"&amp;12B. Summary of Requirements</oddHeader>
    <oddFooter>&amp;C&amp;"Arial,Regular"Exhibit B - Summary of Requirements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view="pageBreakPreview" zoomScale="80" zoomScaleNormal="100" zoomScaleSheetLayoutView="80" workbookViewId="0">
      <selection activeCell="A34" sqref="A34"/>
    </sheetView>
  </sheetViews>
  <sheetFormatPr defaultRowHeight="14.25" x14ac:dyDescent="0.2"/>
  <cols>
    <col min="1" max="1" width="37.140625" style="9" customWidth="1"/>
    <col min="2" max="3" width="8.28515625" style="9" customWidth="1"/>
    <col min="4" max="4" width="12.7109375" style="9" customWidth="1"/>
    <col min="5" max="6" width="8.28515625" style="9" customWidth="1"/>
    <col min="7" max="7" width="12.7109375" style="9" customWidth="1"/>
    <col min="8" max="9" width="8.28515625" style="9" customWidth="1"/>
    <col min="10" max="10" width="12.7109375" style="9" customWidth="1"/>
    <col min="11" max="12" width="8.28515625" style="9" customWidth="1"/>
    <col min="13" max="13" width="12.7109375" style="9" customWidth="1"/>
    <col min="14" max="14" width="14" style="4" bestFit="1" customWidth="1"/>
    <col min="15" max="15" width="4.5703125" style="9" customWidth="1"/>
    <col min="16" max="16" width="116.7109375" style="9" customWidth="1"/>
    <col min="17" max="18" width="8.28515625" style="9" customWidth="1"/>
    <col min="19" max="19" width="12.7109375" style="9" customWidth="1"/>
    <col min="20" max="21" width="8.28515625" style="9" customWidth="1"/>
    <col min="22" max="22" width="12.7109375" style="9" customWidth="1"/>
    <col min="23" max="16384" width="9.140625" style="9"/>
  </cols>
  <sheetData>
    <row r="1" spans="1:21" ht="18" x14ac:dyDescent="0.25">
      <c r="A1" s="167" t="s">
        <v>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51" t="s">
        <v>13</v>
      </c>
      <c r="O1" s="6"/>
      <c r="P1" s="6"/>
      <c r="Q1" s="6"/>
      <c r="R1" s="6"/>
      <c r="S1" s="6"/>
      <c r="T1" s="6"/>
      <c r="U1" s="6"/>
    </row>
    <row r="2" spans="1:21" ht="15" x14ac:dyDescent="0.2">
      <c r="A2" s="168" t="s">
        <v>145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51" t="s">
        <v>13</v>
      </c>
      <c r="O2" s="7"/>
      <c r="P2" s="7"/>
      <c r="Q2" s="7"/>
      <c r="R2" s="7"/>
      <c r="S2" s="7"/>
      <c r="T2" s="7"/>
      <c r="U2" s="7"/>
    </row>
    <row r="3" spans="1:21" x14ac:dyDescent="0.2">
      <c r="A3" s="177" t="s">
        <v>1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51" t="s">
        <v>13</v>
      </c>
      <c r="O3" s="10"/>
      <c r="P3" s="10"/>
      <c r="Q3" s="10"/>
      <c r="R3" s="10"/>
      <c r="S3" s="10"/>
      <c r="T3" s="10"/>
      <c r="U3" s="10"/>
    </row>
    <row r="4" spans="1:21" x14ac:dyDescent="0.2">
      <c r="A4" s="174" t="s">
        <v>2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51" t="s">
        <v>13</v>
      </c>
      <c r="O4" s="8"/>
      <c r="P4" s="8"/>
      <c r="Q4" s="8"/>
      <c r="R4" s="8"/>
      <c r="S4" s="8"/>
      <c r="T4" s="8"/>
      <c r="U4" s="8"/>
    </row>
    <row r="5" spans="1:21" ht="15" thickBot="1" x14ac:dyDescent="0.25">
      <c r="A5" s="174"/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51" t="s">
        <v>13</v>
      </c>
      <c r="O5" s="8"/>
      <c r="P5" s="8"/>
      <c r="Q5" s="8"/>
      <c r="R5" s="8"/>
      <c r="S5" s="8"/>
      <c r="T5" s="8"/>
      <c r="U5" s="8"/>
    </row>
    <row r="6" spans="1:21" ht="45.75" customHeight="1" x14ac:dyDescent="0.2">
      <c r="A6" s="175" t="s">
        <v>104</v>
      </c>
      <c r="B6" s="178" t="s">
        <v>96</v>
      </c>
      <c r="C6" s="178"/>
      <c r="D6" s="178"/>
      <c r="E6" s="178" t="s">
        <v>126</v>
      </c>
      <c r="F6" s="178"/>
      <c r="G6" s="178"/>
      <c r="H6" s="178" t="s">
        <v>119</v>
      </c>
      <c r="I6" s="178"/>
      <c r="J6" s="178"/>
      <c r="K6" s="178" t="s">
        <v>8</v>
      </c>
      <c r="L6" s="178"/>
      <c r="M6" s="179"/>
      <c r="N6" s="51" t="s">
        <v>13</v>
      </c>
    </row>
    <row r="7" spans="1:21" ht="28.5" x14ac:dyDescent="0.25">
      <c r="A7" s="176"/>
      <c r="B7" s="11" t="s">
        <v>4</v>
      </c>
      <c r="C7" s="77" t="s">
        <v>98</v>
      </c>
      <c r="D7" s="11" t="s">
        <v>5</v>
      </c>
      <c r="E7" s="11" t="s">
        <v>4</v>
      </c>
      <c r="F7" s="77" t="s">
        <v>114</v>
      </c>
      <c r="G7" s="11" t="s">
        <v>5</v>
      </c>
      <c r="H7" s="11" t="s">
        <v>4</v>
      </c>
      <c r="I7" s="11" t="s">
        <v>114</v>
      </c>
      <c r="J7" s="11" t="s">
        <v>5</v>
      </c>
      <c r="K7" s="11" t="s">
        <v>4</v>
      </c>
      <c r="L7" s="11" t="s">
        <v>114</v>
      </c>
      <c r="M7" s="12" t="s">
        <v>5</v>
      </c>
      <c r="N7" s="51" t="s">
        <v>13</v>
      </c>
      <c r="P7" s="24"/>
    </row>
    <row r="8" spans="1:21" x14ac:dyDescent="0.2">
      <c r="A8" s="154" t="s">
        <v>137</v>
      </c>
      <c r="B8" s="104">
        <v>0</v>
      </c>
      <c r="C8" s="104">
        <v>0</v>
      </c>
      <c r="D8" s="104">
        <v>214622</v>
      </c>
      <c r="E8" s="104">
        <v>0</v>
      </c>
      <c r="F8" s="104">
        <v>0</v>
      </c>
      <c r="G8" s="104">
        <v>214622</v>
      </c>
      <c r="H8" s="104">
        <v>0</v>
      </c>
      <c r="I8" s="104">
        <v>0</v>
      </c>
      <c r="J8" s="104">
        <v>0</v>
      </c>
      <c r="K8" s="104">
        <f>E8+H8</f>
        <v>0</v>
      </c>
      <c r="L8" s="104">
        <f t="shared" ref="L8:M17" si="0">F8+I8</f>
        <v>0</v>
      </c>
      <c r="M8" s="105">
        <f t="shared" si="0"/>
        <v>214622</v>
      </c>
      <c r="N8" s="51" t="s">
        <v>13</v>
      </c>
      <c r="P8" s="25"/>
    </row>
    <row r="9" spans="1:21" x14ac:dyDescent="0.2">
      <c r="A9" s="155" t="s">
        <v>138</v>
      </c>
      <c r="B9" s="30">
        <v>0</v>
      </c>
      <c r="C9" s="30">
        <v>0</v>
      </c>
      <c r="D9" s="30">
        <v>43661</v>
      </c>
      <c r="E9" s="30">
        <v>0</v>
      </c>
      <c r="F9" s="30">
        <v>0</v>
      </c>
      <c r="G9" s="30">
        <v>43661</v>
      </c>
      <c r="H9" s="30">
        <v>0</v>
      </c>
      <c r="I9" s="30">
        <v>0</v>
      </c>
      <c r="J9" s="30">
        <v>0</v>
      </c>
      <c r="K9" s="30">
        <f t="shared" ref="K9:K14" si="1">E9+H9</f>
        <v>0</v>
      </c>
      <c r="L9" s="30">
        <f t="shared" si="0"/>
        <v>0</v>
      </c>
      <c r="M9" s="106">
        <f t="shared" si="0"/>
        <v>43661</v>
      </c>
      <c r="N9" s="51" t="s">
        <v>13</v>
      </c>
      <c r="P9" s="25"/>
    </row>
    <row r="10" spans="1:21" x14ac:dyDescent="0.2">
      <c r="A10" s="155" t="s">
        <v>139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f>E10+H10</f>
        <v>0</v>
      </c>
      <c r="L10" s="30">
        <f>F10+I10</f>
        <v>0</v>
      </c>
      <c r="M10" s="106">
        <f>G10+J10</f>
        <v>0</v>
      </c>
      <c r="N10" s="51" t="s">
        <v>13</v>
      </c>
      <c r="P10" s="25"/>
    </row>
    <row r="11" spans="1:21" x14ac:dyDescent="0.2">
      <c r="A11" s="156" t="s">
        <v>140</v>
      </c>
      <c r="B11" s="30">
        <v>0</v>
      </c>
      <c r="C11" s="30">
        <v>0</v>
      </c>
      <c r="D11" s="153">
        <v>7000</v>
      </c>
      <c r="E11" s="30">
        <v>0</v>
      </c>
      <c r="F11" s="30">
        <v>0</v>
      </c>
      <c r="G11" s="153">
        <v>7000</v>
      </c>
      <c r="H11" s="30">
        <v>0</v>
      </c>
      <c r="I11" s="30">
        <v>0</v>
      </c>
      <c r="J11" s="30">
        <v>0</v>
      </c>
      <c r="K11" s="30">
        <f t="shared" ref="K11:K13" si="2">E11+H11</f>
        <v>0</v>
      </c>
      <c r="L11" s="30">
        <f t="shared" ref="L11:L13" si="3">F11+I11</f>
        <v>0</v>
      </c>
      <c r="M11" s="106">
        <f>G11+J11</f>
        <v>7000</v>
      </c>
      <c r="N11" s="51" t="s">
        <v>13</v>
      </c>
      <c r="P11" s="25"/>
    </row>
    <row r="12" spans="1:21" x14ac:dyDescent="0.2">
      <c r="A12" s="156" t="s">
        <v>141</v>
      </c>
      <c r="B12" s="30">
        <v>0</v>
      </c>
      <c r="C12" s="30">
        <v>0</v>
      </c>
      <c r="D12" s="153">
        <v>0</v>
      </c>
      <c r="E12" s="30">
        <v>0</v>
      </c>
      <c r="F12" s="30">
        <v>0</v>
      </c>
      <c r="G12" s="153">
        <v>0</v>
      </c>
      <c r="H12" s="30">
        <v>0</v>
      </c>
      <c r="I12" s="30">
        <v>0</v>
      </c>
      <c r="J12" s="30">
        <v>0</v>
      </c>
      <c r="K12" s="30">
        <f t="shared" si="2"/>
        <v>0</v>
      </c>
      <c r="L12" s="30">
        <f t="shared" si="3"/>
        <v>0</v>
      </c>
      <c r="M12" s="106">
        <f t="shared" si="0"/>
        <v>0</v>
      </c>
      <c r="N12" s="51" t="s">
        <v>13</v>
      </c>
      <c r="P12" s="25"/>
    </row>
    <row r="13" spans="1:21" x14ac:dyDescent="0.2">
      <c r="A13" s="156" t="s">
        <v>142</v>
      </c>
      <c r="B13" s="30">
        <v>0</v>
      </c>
      <c r="C13" s="30">
        <v>0</v>
      </c>
      <c r="D13" s="153">
        <v>1300</v>
      </c>
      <c r="E13" s="30">
        <v>0</v>
      </c>
      <c r="F13" s="30">
        <v>0</v>
      </c>
      <c r="G13" s="153">
        <v>1300</v>
      </c>
      <c r="H13" s="30">
        <v>0</v>
      </c>
      <c r="I13" s="30">
        <v>0</v>
      </c>
      <c r="J13" s="30">
        <v>0</v>
      </c>
      <c r="K13" s="30">
        <f t="shared" si="2"/>
        <v>0</v>
      </c>
      <c r="L13" s="30">
        <f t="shared" si="3"/>
        <v>0</v>
      </c>
      <c r="M13" s="106">
        <f t="shared" si="0"/>
        <v>1300</v>
      </c>
      <c r="N13" s="51" t="s">
        <v>13</v>
      </c>
      <c r="P13" s="25"/>
    </row>
    <row r="14" spans="1:21" x14ac:dyDescent="0.2">
      <c r="A14" s="194" t="s">
        <v>143</v>
      </c>
      <c r="B14" s="107">
        <v>0</v>
      </c>
      <c r="C14" s="107">
        <v>0</v>
      </c>
      <c r="D14" s="107">
        <v>3417</v>
      </c>
      <c r="E14" s="107">
        <v>0</v>
      </c>
      <c r="F14" s="107">
        <v>0</v>
      </c>
      <c r="G14" s="107">
        <v>3417</v>
      </c>
      <c r="H14" s="107">
        <v>0</v>
      </c>
      <c r="I14" s="107">
        <v>0</v>
      </c>
      <c r="J14" s="107">
        <v>0</v>
      </c>
      <c r="K14" s="107">
        <f t="shared" si="1"/>
        <v>0</v>
      </c>
      <c r="L14" s="107">
        <f t="shared" si="0"/>
        <v>0</v>
      </c>
      <c r="M14" s="108">
        <f t="shared" si="0"/>
        <v>3417</v>
      </c>
      <c r="N14" s="51" t="s">
        <v>13</v>
      </c>
    </row>
    <row r="15" spans="1:21" ht="15" x14ac:dyDescent="0.25">
      <c r="A15" s="14" t="s">
        <v>101</v>
      </c>
      <c r="B15" s="109">
        <f t="shared" ref="B15:M15" si="4">SUM(B8:B14)</f>
        <v>0</v>
      </c>
      <c r="C15" s="109">
        <f t="shared" si="4"/>
        <v>0</v>
      </c>
      <c r="D15" s="109">
        <f t="shared" si="4"/>
        <v>270000</v>
      </c>
      <c r="E15" s="109">
        <f t="shared" si="4"/>
        <v>0</v>
      </c>
      <c r="F15" s="109">
        <f t="shared" si="4"/>
        <v>0</v>
      </c>
      <c r="G15" s="109">
        <f t="shared" si="4"/>
        <v>270000</v>
      </c>
      <c r="H15" s="109">
        <f t="shared" si="4"/>
        <v>0</v>
      </c>
      <c r="I15" s="109">
        <f t="shared" si="4"/>
        <v>0</v>
      </c>
      <c r="J15" s="109">
        <f t="shared" si="4"/>
        <v>0</v>
      </c>
      <c r="K15" s="109">
        <f t="shared" si="4"/>
        <v>0</v>
      </c>
      <c r="L15" s="109">
        <f t="shared" si="4"/>
        <v>0</v>
      </c>
      <c r="M15" s="110">
        <f t="shared" si="4"/>
        <v>270000</v>
      </c>
      <c r="N15" s="51" t="s">
        <v>13</v>
      </c>
      <c r="P15" s="5"/>
    </row>
    <row r="16" spans="1:21" ht="15" x14ac:dyDescent="0.25">
      <c r="A16" s="72" t="s">
        <v>100</v>
      </c>
      <c r="B16" s="111"/>
      <c r="C16" s="111"/>
      <c r="D16" s="112">
        <v>0</v>
      </c>
      <c r="E16" s="111"/>
      <c r="F16" s="111"/>
      <c r="G16" s="112">
        <v>0</v>
      </c>
      <c r="H16" s="111"/>
      <c r="I16" s="111"/>
      <c r="J16" s="112">
        <v>0</v>
      </c>
      <c r="K16" s="111"/>
      <c r="L16" s="111"/>
      <c r="M16" s="113">
        <f t="shared" si="0"/>
        <v>0</v>
      </c>
      <c r="N16" s="51" t="s">
        <v>13</v>
      </c>
      <c r="P16" s="5"/>
    </row>
    <row r="17" spans="1:16" ht="15" x14ac:dyDescent="0.25">
      <c r="A17" s="90" t="s">
        <v>115</v>
      </c>
      <c r="B17" s="34"/>
      <c r="C17" s="34"/>
      <c r="D17" s="114">
        <f>SUM(D15:D16)</f>
        <v>270000</v>
      </c>
      <c r="E17" s="34"/>
      <c r="F17" s="34"/>
      <c r="G17" s="114">
        <f>SUM(G15:G16)</f>
        <v>270000</v>
      </c>
      <c r="H17" s="34"/>
      <c r="I17" s="34"/>
      <c r="J17" s="114">
        <f>SUM(J15:J16)</f>
        <v>0</v>
      </c>
      <c r="K17" s="34"/>
      <c r="L17" s="34"/>
      <c r="M17" s="115">
        <f t="shared" si="0"/>
        <v>270000</v>
      </c>
      <c r="N17" s="51" t="s">
        <v>13</v>
      </c>
      <c r="P17" s="5"/>
    </row>
    <row r="18" spans="1:16" x14ac:dyDescent="0.2">
      <c r="A18" s="78" t="s">
        <v>19</v>
      </c>
      <c r="B18" s="116"/>
      <c r="C18" s="116">
        <v>0</v>
      </c>
      <c r="D18" s="116"/>
      <c r="E18" s="116"/>
      <c r="F18" s="116">
        <v>0</v>
      </c>
      <c r="G18" s="116"/>
      <c r="H18" s="116"/>
      <c r="I18" s="116">
        <v>0</v>
      </c>
      <c r="J18" s="116"/>
      <c r="K18" s="116"/>
      <c r="L18" s="116">
        <f t="shared" ref="L18:L19" si="5">F18+I18</f>
        <v>0</v>
      </c>
      <c r="M18" s="117"/>
      <c r="N18" s="51" t="s">
        <v>13</v>
      </c>
      <c r="P18" s="86"/>
    </row>
    <row r="19" spans="1:16" x14ac:dyDescent="0.2">
      <c r="A19" s="79" t="s">
        <v>102</v>
      </c>
      <c r="B19" s="30"/>
      <c r="C19" s="30">
        <f>C15+C18</f>
        <v>0</v>
      </c>
      <c r="D19" s="30"/>
      <c r="E19" s="30"/>
      <c r="F19" s="30">
        <f>F15+F18</f>
        <v>0</v>
      </c>
      <c r="G19" s="30"/>
      <c r="H19" s="30"/>
      <c r="I19" s="30">
        <f>I15+I18</f>
        <v>0</v>
      </c>
      <c r="J19" s="30"/>
      <c r="K19" s="30"/>
      <c r="L19" s="30">
        <f t="shared" si="5"/>
        <v>0</v>
      </c>
      <c r="M19" s="106"/>
      <c r="N19" s="51" t="s">
        <v>13</v>
      </c>
      <c r="P19" s="86"/>
    </row>
    <row r="20" spans="1:16" x14ac:dyDescent="0.2">
      <c r="A20" s="18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106"/>
      <c r="N20" s="51" t="s">
        <v>13</v>
      </c>
      <c r="P20" s="25"/>
    </row>
    <row r="21" spans="1:16" x14ac:dyDescent="0.2">
      <c r="A21" s="18" t="s">
        <v>20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106"/>
      <c r="N21" s="51" t="s">
        <v>13</v>
      </c>
      <c r="P21" s="25"/>
    </row>
    <row r="22" spans="1:16" x14ac:dyDescent="0.2">
      <c r="A22" s="19" t="s">
        <v>21</v>
      </c>
      <c r="B22" s="30"/>
      <c r="C22" s="30">
        <v>0</v>
      </c>
      <c r="D22" s="30"/>
      <c r="E22" s="30"/>
      <c r="F22" s="30">
        <v>0</v>
      </c>
      <c r="G22" s="30"/>
      <c r="H22" s="30"/>
      <c r="I22" s="30">
        <v>0</v>
      </c>
      <c r="J22" s="30"/>
      <c r="K22" s="30"/>
      <c r="L22" s="30">
        <f t="shared" ref="L22:L24" si="6">F22+I22</f>
        <v>0</v>
      </c>
      <c r="M22" s="106"/>
      <c r="N22" s="51" t="s">
        <v>13</v>
      </c>
      <c r="P22" s="25"/>
    </row>
    <row r="23" spans="1:16" x14ac:dyDescent="0.2">
      <c r="A23" s="20" t="s">
        <v>22</v>
      </c>
      <c r="B23" s="118"/>
      <c r="C23" s="118">
        <v>0</v>
      </c>
      <c r="D23" s="118"/>
      <c r="E23" s="118"/>
      <c r="F23" s="118">
        <v>0</v>
      </c>
      <c r="G23" s="118"/>
      <c r="H23" s="118"/>
      <c r="I23" s="118">
        <v>0</v>
      </c>
      <c r="J23" s="118"/>
      <c r="K23" s="118"/>
      <c r="L23" s="118">
        <f t="shared" si="6"/>
        <v>0</v>
      </c>
      <c r="M23" s="119"/>
      <c r="N23" s="51" t="s">
        <v>13</v>
      </c>
      <c r="P23" s="25"/>
    </row>
    <row r="24" spans="1:16" ht="15" thickBot="1" x14ac:dyDescent="0.25">
      <c r="A24" s="80" t="s">
        <v>103</v>
      </c>
      <c r="B24" s="120"/>
      <c r="C24" s="120">
        <f>C19+C22+C23</f>
        <v>0</v>
      </c>
      <c r="D24" s="120"/>
      <c r="E24" s="120"/>
      <c r="F24" s="120">
        <f>F19+F22+F23</f>
        <v>0</v>
      </c>
      <c r="G24" s="120"/>
      <c r="H24" s="120"/>
      <c r="I24" s="120">
        <f>I19+I22+I23</f>
        <v>0</v>
      </c>
      <c r="J24" s="120"/>
      <c r="K24" s="120"/>
      <c r="L24" s="120">
        <f t="shared" si="6"/>
        <v>0</v>
      </c>
      <c r="M24" s="121"/>
      <c r="N24" s="51" t="s">
        <v>13</v>
      </c>
      <c r="P24" s="25"/>
    </row>
    <row r="25" spans="1:16" ht="15" thickBot="1" x14ac:dyDescent="0.25">
      <c r="N25" s="51" t="s">
        <v>13</v>
      </c>
      <c r="P25" s="25"/>
    </row>
    <row r="26" spans="1:16" ht="15" x14ac:dyDescent="0.2">
      <c r="A26" s="175" t="s">
        <v>104</v>
      </c>
      <c r="B26" s="178" t="s">
        <v>15</v>
      </c>
      <c r="C26" s="178"/>
      <c r="D26" s="178"/>
      <c r="E26" s="178" t="s">
        <v>16</v>
      </c>
      <c r="F26" s="178"/>
      <c r="G26" s="178"/>
      <c r="H26" s="178" t="s">
        <v>17</v>
      </c>
      <c r="I26" s="178"/>
      <c r="J26" s="179"/>
      <c r="N26" s="51" t="s">
        <v>13</v>
      </c>
    </row>
    <row r="27" spans="1:16" ht="28.5" x14ac:dyDescent="0.2">
      <c r="A27" s="176"/>
      <c r="B27" s="11" t="s">
        <v>4</v>
      </c>
      <c r="C27" s="11" t="s">
        <v>114</v>
      </c>
      <c r="D27" s="11" t="s">
        <v>5</v>
      </c>
      <c r="E27" s="11" t="s">
        <v>4</v>
      </c>
      <c r="F27" s="11" t="s">
        <v>114</v>
      </c>
      <c r="G27" s="11" t="s">
        <v>5</v>
      </c>
      <c r="H27" s="11" t="s">
        <v>4</v>
      </c>
      <c r="I27" s="11" t="s">
        <v>114</v>
      </c>
      <c r="J27" s="12" t="s">
        <v>5</v>
      </c>
      <c r="N27" s="51" t="s">
        <v>13</v>
      </c>
    </row>
    <row r="28" spans="1:16" x14ac:dyDescent="0.2">
      <c r="A28" s="154" t="str">
        <f>A8</f>
        <v>Fees and Expenses for Witnesses</v>
      </c>
      <c r="B28" s="104">
        <v>0</v>
      </c>
      <c r="C28" s="104">
        <v>0</v>
      </c>
      <c r="D28" s="104">
        <v>0</v>
      </c>
      <c r="E28" s="104">
        <v>0</v>
      </c>
      <c r="F28" s="104">
        <v>0</v>
      </c>
      <c r="G28" s="104">
        <v>0</v>
      </c>
      <c r="H28" s="104">
        <f>K8+B28+E28</f>
        <v>0</v>
      </c>
      <c r="I28" s="104">
        <f>L8+C28+F28</f>
        <v>0</v>
      </c>
      <c r="J28" s="105">
        <f>M8+D28+G28</f>
        <v>214622</v>
      </c>
      <c r="N28" s="51" t="s">
        <v>13</v>
      </c>
    </row>
    <row r="29" spans="1:16" x14ac:dyDescent="0.2">
      <c r="A29" s="155" t="str">
        <f>A9</f>
        <v>Protection of Witnesses</v>
      </c>
      <c r="B29" s="30">
        <v>0</v>
      </c>
      <c r="C29" s="30">
        <v>0</v>
      </c>
      <c r="D29" s="160" t="s">
        <v>136</v>
      </c>
      <c r="E29" s="30">
        <v>0</v>
      </c>
      <c r="F29" s="30">
        <v>0</v>
      </c>
      <c r="G29" s="30">
        <v>0</v>
      </c>
      <c r="H29" s="30">
        <f>K9+B29+E29</f>
        <v>0</v>
      </c>
      <c r="I29" s="30">
        <f>L9+C29+F29</f>
        <v>0</v>
      </c>
      <c r="J29" s="105">
        <f>M9+G29</f>
        <v>43661</v>
      </c>
      <c r="N29" s="51" t="s">
        <v>13</v>
      </c>
    </row>
    <row r="30" spans="1:16" x14ac:dyDescent="0.2">
      <c r="A30" s="155" t="str">
        <f>A10</f>
        <v>Victim Compensation</v>
      </c>
      <c r="B30" s="30">
        <v>0</v>
      </c>
      <c r="C30" s="30">
        <v>0</v>
      </c>
      <c r="D30" s="30">
        <v>0</v>
      </c>
      <c r="E30" s="30">
        <v>0</v>
      </c>
      <c r="F30" s="30">
        <v>0</v>
      </c>
      <c r="G30" s="30">
        <v>0</v>
      </c>
      <c r="H30" s="30">
        <f>K10+B30+E30</f>
        <v>0</v>
      </c>
      <c r="I30" s="30">
        <f>L10+C30+F30</f>
        <v>0</v>
      </c>
      <c r="J30" s="106">
        <f>M10+D30+G30</f>
        <v>0</v>
      </c>
      <c r="N30" s="51" t="s">
        <v>13</v>
      </c>
    </row>
    <row r="31" spans="1:16" x14ac:dyDescent="0.2">
      <c r="A31" s="156" t="str">
        <f t="shared" ref="A31:A34" si="7">A11</f>
        <v>Private Counsel</v>
      </c>
      <c r="B31" s="30">
        <v>0</v>
      </c>
      <c r="C31" s="30">
        <v>0</v>
      </c>
      <c r="D31" s="30">
        <v>0</v>
      </c>
      <c r="E31" s="30">
        <v>0</v>
      </c>
      <c r="F31" s="30">
        <v>0</v>
      </c>
      <c r="G31" s="30">
        <v>0</v>
      </c>
      <c r="H31" s="30">
        <f t="shared" ref="H31:J31" si="8">K11+B31+E31</f>
        <v>0</v>
      </c>
      <c r="I31" s="30">
        <f t="shared" si="8"/>
        <v>0</v>
      </c>
      <c r="J31" s="106">
        <f t="shared" si="8"/>
        <v>7000</v>
      </c>
      <c r="N31" s="51" t="s">
        <v>13</v>
      </c>
    </row>
    <row r="32" spans="1:16" x14ac:dyDescent="0.2">
      <c r="A32" s="156" t="str">
        <f t="shared" si="7"/>
        <v>Superior Court Informant</v>
      </c>
      <c r="B32" s="30">
        <v>0</v>
      </c>
      <c r="C32" s="30">
        <v>0</v>
      </c>
      <c r="D32" s="30">
        <v>0</v>
      </c>
      <c r="E32" s="30">
        <v>0</v>
      </c>
      <c r="F32" s="30">
        <v>0</v>
      </c>
      <c r="G32" s="30">
        <v>0</v>
      </c>
      <c r="H32" s="30">
        <f t="shared" ref="H32:J32" si="9">K12+B32+E32</f>
        <v>0</v>
      </c>
      <c r="I32" s="30">
        <f t="shared" si="9"/>
        <v>0</v>
      </c>
      <c r="J32" s="106">
        <f t="shared" si="9"/>
        <v>0</v>
      </c>
      <c r="N32" s="51" t="s">
        <v>13</v>
      </c>
    </row>
    <row r="33" spans="1:14" x14ac:dyDescent="0.2">
      <c r="A33" s="156" t="str">
        <f t="shared" si="7"/>
        <v>Alternative Dispute Resolution</v>
      </c>
      <c r="B33" s="30">
        <v>0</v>
      </c>
      <c r="C33" s="30">
        <v>0</v>
      </c>
      <c r="D33" s="30">
        <v>0</v>
      </c>
      <c r="E33" s="30">
        <v>0</v>
      </c>
      <c r="F33" s="30">
        <v>0</v>
      </c>
      <c r="G33" s="30">
        <v>0</v>
      </c>
      <c r="H33" s="30">
        <f t="shared" ref="H33:J33" si="10">K13+B33+E33</f>
        <v>0</v>
      </c>
      <c r="I33" s="30">
        <f t="shared" si="10"/>
        <v>0</v>
      </c>
      <c r="J33" s="106">
        <f t="shared" si="10"/>
        <v>1300</v>
      </c>
      <c r="N33" s="51" t="s">
        <v>13</v>
      </c>
    </row>
    <row r="34" spans="1:14" x14ac:dyDescent="0.2">
      <c r="A34" s="194" t="str">
        <f t="shared" si="7"/>
        <v>Foreign Counsel</v>
      </c>
      <c r="B34" s="122">
        <v>0</v>
      </c>
      <c r="C34" s="122">
        <v>0</v>
      </c>
      <c r="D34" s="122">
        <v>0</v>
      </c>
      <c r="E34" s="122">
        <v>0</v>
      </c>
      <c r="F34" s="122">
        <v>0</v>
      </c>
      <c r="G34" s="122">
        <v>0</v>
      </c>
      <c r="H34" s="122">
        <f>K14+B34+E34</f>
        <v>0</v>
      </c>
      <c r="I34" s="122">
        <f>L14+C34+F34</f>
        <v>0</v>
      </c>
      <c r="J34" s="123">
        <f>M14+D34+G34</f>
        <v>3417</v>
      </c>
      <c r="N34" s="51" t="s">
        <v>13</v>
      </c>
    </row>
    <row r="35" spans="1:14" ht="15" x14ac:dyDescent="0.25">
      <c r="A35" s="14" t="s">
        <v>101</v>
      </c>
      <c r="B35" s="109">
        <f t="shared" ref="B35:I35" si="11">SUM(B28:B34)</f>
        <v>0</v>
      </c>
      <c r="C35" s="109">
        <f t="shared" si="11"/>
        <v>0</v>
      </c>
      <c r="D35" s="109">
        <f t="shared" si="11"/>
        <v>0</v>
      </c>
      <c r="E35" s="109">
        <f t="shared" si="11"/>
        <v>0</v>
      </c>
      <c r="F35" s="109">
        <f t="shared" si="11"/>
        <v>0</v>
      </c>
      <c r="G35" s="109">
        <f t="shared" si="11"/>
        <v>0</v>
      </c>
      <c r="H35" s="109">
        <f t="shared" si="11"/>
        <v>0</v>
      </c>
      <c r="I35" s="109">
        <f t="shared" si="11"/>
        <v>0</v>
      </c>
      <c r="J35" s="110">
        <f>SUM(J28:J34)</f>
        <v>270000</v>
      </c>
      <c r="N35" s="51" t="s">
        <v>13</v>
      </c>
    </row>
    <row r="36" spans="1:14" ht="15" x14ac:dyDescent="0.25">
      <c r="A36" s="72" t="s">
        <v>100</v>
      </c>
      <c r="B36" s="111"/>
      <c r="C36" s="111"/>
      <c r="D36" s="112">
        <v>0</v>
      </c>
      <c r="E36" s="111"/>
      <c r="F36" s="111"/>
      <c r="G36" s="112">
        <v>0</v>
      </c>
      <c r="H36" s="111"/>
      <c r="I36" s="111"/>
      <c r="J36" s="113">
        <f>M16+D36+G36</f>
        <v>0</v>
      </c>
      <c r="N36" s="51" t="s">
        <v>13</v>
      </c>
    </row>
    <row r="37" spans="1:14" ht="15" x14ac:dyDescent="0.25">
      <c r="A37" s="90" t="s">
        <v>115</v>
      </c>
      <c r="B37" s="34"/>
      <c r="C37" s="34"/>
      <c r="D37" s="114">
        <f>SUM(D35:D36)</f>
        <v>0</v>
      </c>
      <c r="E37" s="34"/>
      <c r="F37" s="34"/>
      <c r="G37" s="114">
        <f>SUM(G35:G36)</f>
        <v>0</v>
      </c>
      <c r="H37" s="34"/>
      <c r="I37" s="34"/>
      <c r="J37" s="115">
        <f>M17+D37+G37</f>
        <v>270000</v>
      </c>
      <c r="N37" s="51" t="s">
        <v>13</v>
      </c>
    </row>
    <row r="38" spans="1:14" x14ac:dyDescent="0.2">
      <c r="A38" s="71" t="s">
        <v>19</v>
      </c>
      <c r="B38" s="116"/>
      <c r="C38" s="116">
        <v>0</v>
      </c>
      <c r="D38" s="116"/>
      <c r="E38" s="116"/>
      <c r="F38" s="116">
        <v>0</v>
      </c>
      <c r="G38" s="116"/>
      <c r="H38" s="116"/>
      <c r="I38" s="116">
        <f t="shared" ref="I38:I44" si="12">L18+C38+F38</f>
        <v>0</v>
      </c>
      <c r="J38" s="117"/>
      <c r="N38" s="51" t="s">
        <v>13</v>
      </c>
    </row>
    <row r="39" spans="1:14" x14ac:dyDescent="0.2">
      <c r="A39" s="18" t="s">
        <v>102</v>
      </c>
      <c r="B39" s="30"/>
      <c r="C39" s="30">
        <f>C35+C38</f>
        <v>0</v>
      </c>
      <c r="D39" s="30"/>
      <c r="E39" s="30"/>
      <c r="F39" s="30">
        <f>F35+F38</f>
        <v>0</v>
      </c>
      <c r="G39" s="30"/>
      <c r="H39" s="30"/>
      <c r="I39" s="30">
        <f t="shared" si="12"/>
        <v>0</v>
      </c>
      <c r="J39" s="106"/>
      <c r="N39" s="51" t="s">
        <v>13</v>
      </c>
    </row>
    <row r="40" spans="1:14" x14ac:dyDescent="0.2">
      <c r="A40" s="18"/>
      <c r="B40" s="30"/>
      <c r="C40" s="30"/>
      <c r="D40" s="30"/>
      <c r="E40" s="30"/>
      <c r="F40" s="30"/>
      <c r="G40" s="30"/>
      <c r="H40" s="30"/>
      <c r="I40" s="30">
        <f t="shared" si="12"/>
        <v>0</v>
      </c>
      <c r="J40" s="106"/>
      <c r="N40" s="51" t="s">
        <v>13</v>
      </c>
    </row>
    <row r="41" spans="1:14" x14ac:dyDescent="0.2">
      <c r="A41" s="18" t="s">
        <v>20</v>
      </c>
      <c r="B41" s="30"/>
      <c r="C41" s="30"/>
      <c r="D41" s="30"/>
      <c r="E41" s="30"/>
      <c r="F41" s="30"/>
      <c r="G41" s="30"/>
      <c r="H41" s="30"/>
      <c r="I41" s="30">
        <f t="shared" si="12"/>
        <v>0</v>
      </c>
      <c r="J41" s="106"/>
      <c r="N41" s="51" t="s">
        <v>13</v>
      </c>
    </row>
    <row r="42" spans="1:14" x14ac:dyDescent="0.2">
      <c r="A42" s="19" t="s">
        <v>21</v>
      </c>
      <c r="B42" s="30"/>
      <c r="C42" s="30">
        <v>0</v>
      </c>
      <c r="D42" s="30"/>
      <c r="E42" s="30"/>
      <c r="F42" s="30">
        <v>0</v>
      </c>
      <c r="G42" s="30"/>
      <c r="H42" s="30"/>
      <c r="I42" s="30">
        <f t="shared" si="12"/>
        <v>0</v>
      </c>
      <c r="J42" s="106"/>
      <c r="N42" s="51" t="s">
        <v>13</v>
      </c>
    </row>
    <row r="43" spans="1:14" x14ac:dyDescent="0.2">
      <c r="A43" s="20" t="s">
        <v>22</v>
      </c>
      <c r="B43" s="118"/>
      <c r="C43" s="118">
        <v>0</v>
      </c>
      <c r="D43" s="118"/>
      <c r="E43" s="118"/>
      <c r="F43" s="118">
        <v>0</v>
      </c>
      <c r="G43" s="118"/>
      <c r="H43" s="118"/>
      <c r="I43" s="118">
        <f t="shared" si="12"/>
        <v>0</v>
      </c>
      <c r="J43" s="119"/>
      <c r="N43" s="51" t="s">
        <v>13</v>
      </c>
    </row>
    <row r="44" spans="1:14" ht="15" thickBot="1" x14ac:dyDescent="0.25">
      <c r="A44" s="21" t="s">
        <v>103</v>
      </c>
      <c r="B44" s="120"/>
      <c r="C44" s="120">
        <f>C39+C42+C43</f>
        <v>0</v>
      </c>
      <c r="D44" s="120"/>
      <c r="E44" s="120"/>
      <c r="F44" s="120">
        <f>F39+F42+F43</f>
        <v>0</v>
      </c>
      <c r="G44" s="120"/>
      <c r="H44" s="120"/>
      <c r="I44" s="120">
        <f t="shared" si="12"/>
        <v>0</v>
      </c>
      <c r="J44" s="121"/>
      <c r="N44" s="51" t="s">
        <v>13</v>
      </c>
    </row>
    <row r="45" spans="1:14" x14ac:dyDescent="0.2">
      <c r="N45" s="51" t="s">
        <v>13</v>
      </c>
    </row>
    <row r="46" spans="1:14" x14ac:dyDescent="0.2">
      <c r="A46" s="47" t="s">
        <v>130</v>
      </c>
      <c r="N46" s="4" t="s">
        <v>14</v>
      </c>
    </row>
    <row r="47" spans="1:14" x14ac:dyDescent="0.2">
      <c r="A47" s="147"/>
    </row>
  </sheetData>
  <mergeCells count="14">
    <mergeCell ref="A5:M5"/>
    <mergeCell ref="A26:A27"/>
    <mergeCell ref="A1:M1"/>
    <mergeCell ref="A2:M2"/>
    <mergeCell ref="A3:M3"/>
    <mergeCell ref="A4:M4"/>
    <mergeCell ref="A6:A7"/>
    <mergeCell ref="B6:D6"/>
    <mergeCell ref="E6:G6"/>
    <mergeCell ref="H6:J6"/>
    <mergeCell ref="K6:M6"/>
    <mergeCell ref="B26:D26"/>
    <mergeCell ref="E26:G26"/>
    <mergeCell ref="H26:J26"/>
  </mergeCells>
  <printOptions horizontalCentered="1"/>
  <pageMargins left="0.7" right="0.7" top="0.75" bottom="0.75" header="0.3" footer="0.3"/>
  <pageSetup scale="71" orientation="landscape" r:id="rId1"/>
  <headerFooter>
    <oddHeader>&amp;L&amp;"Arial,Bold"&amp;12B. Summary of Requirements</oddHeader>
    <oddFooter>&amp;C&amp;"Arial,Regular"Exhibit B - Summary of Requirements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"/>
  <sheetViews>
    <sheetView view="pageBreakPreview" zoomScale="80" zoomScaleNormal="100" zoomScaleSheetLayoutView="80" workbookViewId="0">
      <selection activeCell="O12" sqref="O12"/>
    </sheetView>
  </sheetViews>
  <sheetFormatPr defaultRowHeight="14.25" x14ac:dyDescent="0.2"/>
  <cols>
    <col min="1" max="1" width="37.140625" style="9" customWidth="1"/>
    <col min="2" max="2" width="17" style="9" customWidth="1"/>
    <col min="3" max="5" width="8.7109375" style="9" customWidth="1"/>
    <col min="6" max="6" width="12.7109375" style="9" customWidth="1"/>
    <col min="7" max="9" width="8.7109375" style="9" customWidth="1"/>
    <col min="10" max="10" width="12.7109375" style="9" customWidth="1"/>
    <col min="11" max="13" width="8.7109375" style="9" customWidth="1"/>
    <col min="14" max="14" width="12.7109375" style="9" customWidth="1"/>
    <col min="15" max="15" width="14" style="4" bestFit="1" customWidth="1"/>
    <col min="16" max="16" width="4.5703125" style="9" customWidth="1"/>
    <col min="17" max="17" width="122.85546875" style="9" customWidth="1"/>
    <col min="18" max="19" width="8.28515625" style="9" customWidth="1"/>
    <col min="20" max="20" width="12.7109375" style="9" customWidth="1"/>
    <col min="21" max="22" width="8.28515625" style="9" customWidth="1"/>
    <col min="23" max="23" width="12.7109375" style="9" customWidth="1"/>
    <col min="24" max="16384" width="9.140625" style="9"/>
  </cols>
  <sheetData>
    <row r="1" spans="1:22" ht="18" x14ac:dyDescent="0.25">
      <c r="A1" s="167" t="s">
        <v>24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22" t="s">
        <v>13</v>
      </c>
      <c r="P1" s="6"/>
      <c r="Q1" s="6"/>
      <c r="R1" s="6"/>
      <c r="S1" s="6"/>
      <c r="T1" s="6"/>
      <c r="U1" s="6"/>
      <c r="V1" s="6"/>
    </row>
    <row r="2" spans="1:22" ht="18" x14ac:dyDescent="0.25">
      <c r="A2" s="168" t="s">
        <v>145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22" t="s">
        <v>13</v>
      </c>
      <c r="P2" s="7"/>
      <c r="Q2" s="7"/>
      <c r="R2" s="7"/>
      <c r="S2" s="7"/>
      <c r="T2" s="7"/>
      <c r="U2" s="7"/>
      <c r="V2" s="7"/>
    </row>
    <row r="3" spans="1:22" ht="18" x14ac:dyDescent="0.25">
      <c r="A3" s="180" t="s">
        <v>1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22" t="s">
        <v>13</v>
      </c>
      <c r="P3" s="10"/>
      <c r="Q3" s="10"/>
      <c r="R3" s="10"/>
      <c r="S3" s="10"/>
      <c r="T3" s="10"/>
      <c r="U3" s="10"/>
      <c r="V3" s="10"/>
    </row>
    <row r="4" spans="1:22" ht="18" x14ac:dyDescent="0.25">
      <c r="A4" s="174" t="s">
        <v>2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22" t="s">
        <v>13</v>
      </c>
      <c r="P4" s="8"/>
      <c r="Q4" s="8"/>
      <c r="R4" s="8"/>
      <c r="S4" s="8"/>
      <c r="T4" s="8"/>
      <c r="U4" s="8"/>
      <c r="V4" s="8"/>
    </row>
    <row r="5" spans="1:22" s="25" customFormat="1" ht="18.75" thickBot="1" x14ac:dyDescent="0.3">
      <c r="O5" s="22" t="s">
        <v>13</v>
      </c>
    </row>
    <row r="6" spans="1:22" s="25" customFormat="1" ht="33.75" customHeight="1" x14ac:dyDescent="0.25">
      <c r="A6" s="175" t="s">
        <v>25</v>
      </c>
      <c r="B6" s="181" t="s">
        <v>105</v>
      </c>
      <c r="C6" s="178" t="s">
        <v>138</v>
      </c>
      <c r="D6" s="178"/>
      <c r="E6" s="178"/>
      <c r="F6" s="178"/>
      <c r="G6" s="178" t="s">
        <v>26</v>
      </c>
      <c r="H6" s="178"/>
      <c r="I6" s="178"/>
      <c r="J6" s="178"/>
      <c r="K6" s="22" t="s">
        <v>13</v>
      </c>
      <c r="O6" s="22" t="s">
        <v>13</v>
      </c>
    </row>
    <row r="7" spans="1:22" s="25" customFormat="1" ht="28.5" x14ac:dyDescent="0.25">
      <c r="A7" s="176"/>
      <c r="B7" s="182"/>
      <c r="C7" s="23" t="s">
        <v>4</v>
      </c>
      <c r="D7" s="23" t="s">
        <v>28</v>
      </c>
      <c r="E7" s="23" t="s">
        <v>114</v>
      </c>
      <c r="F7" s="23" t="s">
        <v>5</v>
      </c>
      <c r="G7" s="23" t="s">
        <v>4</v>
      </c>
      <c r="H7" s="23" t="s">
        <v>28</v>
      </c>
      <c r="I7" s="23" t="s">
        <v>114</v>
      </c>
      <c r="J7" s="23" t="s">
        <v>5</v>
      </c>
      <c r="K7" s="22" t="s">
        <v>13</v>
      </c>
      <c r="O7" s="22" t="s">
        <v>13</v>
      </c>
    </row>
    <row r="8" spans="1:22" s="25" customFormat="1" ht="18" x14ac:dyDescent="0.25">
      <c r="A8" s="154" t="s">
        <v>146</v>
      </c>
      <c r="B8" s="126"/>
      <c r="C8" s="124">
        <v>0</v>
      </c>
      <c r="D8" s="124">
        <v>0</v>
      </c>
      <c r="E8" s="124">
        <v>0</v>
      </c>
      <c r="F8" s="161" t="s">
        <v>136</v>
      </c>
      <c r="G8" s="124">
        <v>0</v>
      </c>
      <c r="H8" s="124">
        <v>0</v>
      </c>
      <c r="I8" s="124">
        <v>0</v>
      </c>
      <c r="J8" s="161" t="s">
        <v>136</v>
      </c>
      <c r="K8" s="22" t="s">
        <v>13</v>
      </c>
      <c r="M8" s="5"/>
      <c r="O8" s="22" t="s">
        <v>13</v>
      </c>
    </row>
    <row r="9" spans="1:22" s="25" customFormat="1" ht="18.75" thickBot="1" x14ac:dyDescent="0.3">
      <c r="A9" s="26" t="s">
        <v>27</v>
      </c>
      <c r="B9" s="27"/>
      <c r="C9" s="42">
        <f>SUM(C8:C8)</f>
        <v>0</v>
      </c>
      <c r="D9" s="42">
        <f>SUM(D8:D8)</f>
        <v>0</v>
      </c>
      <c r="E9" s="42">
        <f>SUM(E8:E8)</f>
        <v>0</v>
      </c>
      <c r="F9" s="162" t="s">
        <v>136</v>
      </c>
      <c r="G9" s="42">
        <f>SUM(G8:G8)</f>
        <v>0</v>
      </c>
      <c r="H9" s="42">
        <f>SUM(H8:H8)</f>
        <v>0</v>
      </c>
      <c r="I9" s="42">
        <f>SUM(I8:I8)</f>
        <v>0</v>
      </c>
      <c r="J9" s="162" t="s">
        <v>136</v>
      </c>
      <c r="K9" s="22" t="s">
        <v>13</v>
      </c>
      <c r="M9" s="5"/>
      <c r="O9" s="22" t="s">
        <v>13</v>
      </c>
    </row>
    <row r="10" spans="1:22" s="25" customFormat="1" x14ac:dyDescent="0.2">
      <c r="O10" s="4" t="s">
        <v>14</v>
      </c>
    </row>
    <row r="12" spans="1:22" x14ac:dyDescent="0.2">
      <c r="B12" s="28"/>
    </row>
  </sheetData>
  <mergeCells count="8">
    <mergeCell ref="A1:N1"/>
    <mergeCell ref="A2:N2"/>
    <mergeCell ref="A3:N3"/>
    <mergeCell ref="A4:N4"/>
    <mergeCell ref="A6:A7"/>
    <mergeCell ref="B6:B7"/>
    <mergeCell ref="C6:F6"/>
    <mergeCell ref="G6:J6"/>
  </mergeCells>
  <printOptions horizontalCentered="1"/>
  <pageMargins left="0.7" right="0.7" top="0.66" bottom="0.65" header="0.3" footer="0.3"/>
  <pageSetup scale="70" orientation="landscape" r:id="rId1"/>
  <headerFooter>
    <oddHeader xml:space="preserve">&amp;L&amp;"Arial,Bold"&amp;12C. Program Changes by Decision Unit
</oddHeader>
    <oddFooter>&amp;C&amp;"Arial,Regular"Exhibit C - Program Changes by Decision Unit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view="pageBreakPreview" topLeftCell="D7" zoomScale="80" zoomScaleNormal="100" zoomScaleSheetLayoutView="80" workbookViewId="0">
      <selection activeCell="Q20" sqref="Q20"/>
    </sheetView>
  </sheetViews>
  <sheetFormatPr defaultRowHeight="14.25" x14ac:dyDescent="0.2"/>
  <cols>
    <col min="1" max="1" width="7.42578125" style="9" bestFit="1" customWidth="1"/>
    <col min="2" max="2" width="58.140625" style="9" customWidth="1"/>
    <col min="3" max="3" width="8.7109375" style="9" customWidth="1"/>
    <col min="4" max="4" width="12.7109375" style="9" customWidth="1"/>
    <col min="5" max="5" width="8.7109375" style="9" customWidth="1"/>
    <col min="6" max="6" width="12.7109375" style="9" customWidth="1"/>
    <col min="7" max="7" width="8.7109375" style="9" customWidth="1"/>
    <col min="8" max="8" width="12.7109375" style="9" customWidth="1"/>
    <col min="9" max="9" width="8.7109375" style="9" customWidth="1"/>
    <col min="10" max="10" width="12.7109375" style="9" customWidth="1"/>
    <col min="11" max="11" width="8.7109375" style="9" customWidth="1"/>
    <col min="12" max="12" width="12.7109375" style="9" customWidth="1"/>
    <col min="13" max="13" width="8.7109375" style="9" customWidth="1"/>
    <col min="14" max="14" width="12.7109375" style="9" customWidth="1"/>
    <col min="15" max="15" width="14" style="4" bestFit="1" customWidth="1"/>
    <col min="16" max="16" width="4.5703125" style="9" customWidth="1"/>
    <col min="17" max="17" width="122.85546875" style="9" customWidth="1"/>
    <col min="18" max="19" width="8.28515625" style="9" customWidth="1"/>
    <col min="20" max="20" width="12.7109375" style="9" customWidth="1"/>
    <col min="21" max="22" width="8.28515625" style="9" customWidth="1"/>
    <col min="23" max="23" width="12.7109375" style="9" customWidth="1"/>
    <col min="24" max="16384" width="9.140625" style="9"/>
  </cols>
  <sheetData>
    <row r="1" spans="1:22" ht="18" x14ac:dyDescent="0.25">
      <c r="A1" s="167" t="s">
        <v>29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51" t="s">
        <v>13</v>
      </c>
      <c r="P1" s="6"/>
      <c r="Q1" s="6"/>
      <c r="R1" s="6"/>
      <c r="S1" s="6"/>
      <c r="T1" s="6"/>
      <c r="U1" s="6"/>
      <c r="V1" s="6"/>
    </row>
    <row r="2" spans="1:22" ht="15" x14ac:dyDescent="0.2">
      <c r="A2" s="168" t="s">
        <v>145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51" t="s">
        <v>13</v>
      </c>
      <c r="P2" s="7"/>
      <c r="Q2" s="7"/>
      <c r="R2" s="7"/>
      <c r="S2" s="7"/>
      <c r="T2" s="7"/>
      <c r="U2" s="7"/>
      <c r="V2" s="7"/>
    </row>
    <row r="3" spans="1:22" x14ac:dyDescent="0.2">
      <c r="A3" s="180" t="s">
        <v>1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51" t="s">
        <v>13</v>
      </c>
      <c r="P3" s="10"/>
      <c r="Q3" s="10"/>
      <c r="R3" s="10"/>
      <c r="S3" s="10"/>
      <c r="T3" s="10"/>
      <c r="U3" s="10"/>
      <c r="V3" s="10"/>
    </row>
    <row r="4" spans="1:22" x14ac:dyDescent="0.2">
      <c r="A4" s="174" t="s">
        <v>2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51" t="s">
        <v>13</v>
      </c>
      <c r="P4" s="8"/>
      <c r="Q4" s="8"/>
      <c r="R4" s="8"/>
      <c r="S4" s="8"/>
      <c r="T4" s="8"/>
      <c r="U4" s="8"/>
      <c r="V4" s="8"/>
    </row>
    <row r="5" spans="1:22" x14ac:dyDescent="0.2">
      <c r="A5" s="177"/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51" t="s">
        <v>13</v>
      </c>
      <c r="P5" s="8"/>
      <c r="Q5" s="8"/>
      <c r="R5" s="8"/>
      <c r="S5" s="8"/>
      <c r="T5" s="8"/>
      <c r="U5" s="8"/>
      <c r="V5" s="8"/>
    </row>
    <row r="6" spans="1:22" ht="15" thickBot="1" x14ac:dyDescent="0.25">
      <c r="A6" s="188"/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51" t="s">
        <v>13</v>
      </c>
      <c r="P6" s="8"/>
      <c r="Q6" s="8"/>
      <c r="R6" s="8"/>
      <c r="S6" s="8"/>
      <c r="T6" s="8"/>
      <c r="U6" s="8"/>
      <c r="V6" s="8"/>
    </row>
    <row r="7" spans="1:22" s="25" customFormat="1" ht="33.75" customHeight="1" x14ac:dyDescent="0.2">
      <c r="A7" s="184" t="s">
        <v>30</v>
      </c>
      <c r="B7" s="185"/>
      <c r="C7" s="178" t="s">
        <v>106</v>
      </c>
      <c r="D7" s="178"/>
      <c r="E7" s="178" t="s">
        <v>125</v>
      </c>
      <c r="F7" s="178"/>
      <c r="G7" s="178" t="s">
        <v>8</v>
      </c>
      <c r="H7" s="178"/>
      <c r="I7" s="178" t="s">
        <v>15</v>
      </c>
      <c r="J7" s="178"/>
      <c r="K7" s="178" t="s">
        <v>16</v>
      </c>
      <c r="L7" s="178"/>
      <c r="M7" s="178" t="s">
        <v>12</v>
      </c>
      <c r="N7" s="179"/>
      <c r="O7" s="51" t="s">
        <v>13</v>
      </c>
    </row>
    <row r="8" spans="1:22" s="25" customFormat="1" ht="42.75" x14ac:dyDescent="0.2">
      <c r="A8" s="186"/>
      <c r="B8" s="187"/>
      <c r="C8" s="23" t="s">
        <v>32</v>
      </c>
      <c r="D8" s="81" t="s">
        <v>31</v>
      </c>
      <c r="E8" s="23" t="s">
        <v>32</v>
      </c>
      <c r="F8" s="81" t="s">
        <v>31</v>
      </c>
      <c r="G8" s="23" t="s">
        <v>32</v>
      </c>
      <c r="H8" s="23" t="s">
        <v>31</v>
      </c>
      <c r="I8" s="23" t="s">
        <v>32</v>
      </c>
      <c r="J8" s="23" t="s">
        <v>31</v>
      </c>
      <c r="K8" s="23" t="s">
        <v>32</v>
      </c>
      <c r="L8" s="23" t="s">
        <v>31</v>
      </c>
      <c r="M8" s="23" t="s">
        <v>32</v>
      </c>
      <c r="N8" s="29" t="s">
        <v>31</v>
      </c>
      <c r="O8" s="51" t="s">
        <v>13</v>
      </c>
    </row>
    <row r="9" spans="1:22" ht="45" x14ac:dyDescent="0.2">
      <c r="A9" s="37" t="s">
        <v>33</v>
      </c>
      <c r="B9" s="43" t="s">
        <v>37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7"/>
      <c r="O9" s="51" t="s">
        <v>13</v>
      </c>
    </row>
    <row r="10" spans="1:22" ht="28.5" x14ac:dyDescent="0.2">
      <c r="A10" s="38">
        <v>1.1000000000000001</v>
      </c>
      <c r="B10" s="44" t="s">
        <v>34</v>
      </c>
      <c r="C10" s="30">
        <v>0</v>
      </c>
      <c r="D10" s="31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2">
        <f>G10+I10+K10</f>
        <v>0</v>
      </c>
      <c r="N10" s="33">
        <f t="shared" ref="N10:N12" si="0">H10+J10+L10</f>
        <v>0</v>
      </c>
      <c r="O10" s="51" t="s">
        <v>13</v>
      </c>
    </row>
    <row r="11" spans="1:22" x14ac:dyDescent="0.2">
      <c r="A11" s="38">
        <v>1.2</v>
      </c>
      <c r="B11" s="45" t="s">
        <v>35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2">
        <f t="shared" ref="M11:M12" si="1">G11+I11+K11</f>
        <v>0</v>
      </c>
      <c r="N11" s="33">
        <f t="shared" si="0"/>
        <v>0</v>
      </c>
      <c r="O11" s="51" t="s">
        <v>13</v>
      </c>
    </row>
    <row r="12" spans="1:22" x14ac:dyDescent="0.2">
      <c r="A12" s="38">
        <v>1.3</v>
      </c>
      <c r="B12" s="45" t="s">
        <v>36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2">
        <f t="shared" si="1"/>
        <v>0</v>
      </c>
      <c r="N12" s="33">
        <f t="shared" si="0"/>
        <v>0</v>
      </c>
      <c r="O12" s="51" t="s">
        <v>13</v>
      </c>
    </row>
    <row r="13" spans="1:22" ht="15" x14ac:dyDescent="0.25">
      <c r="A13" s="39"/>
      <c r="B13" s="46" t="s">
        <v>41</v>
      </c>
      <c r="C13" s="34">
        <f>SUM(C10:C12)</f>
        <v>0</v>
      </c>
      <c r="D13" s="34">
        <f t="shared" ref="D13:N13" si="2">SUM(D10:D12)</f>
        <v>0</v>
      </c>
      <c r="E13" s="34">
        <f t="shared" si="2"/>
        <v>0</v>
      </c>
      <c r="F13" s="34">
        <f t="shared" si="2"/>
        <v>0</v>
      </c>
      <c r="G13" s="34">
        <f t="shared" si="2"/>
        <v>0</v>
      </c>
      <c r="H13" s="34">
        <f t="shared" si="2"/>
        <v>0</v>
      </c>
      <c r="I13" s="34">
        <f t="shared" si="2"/>
        <v>0</v>
      </c>
      <c r="J13" s="34">
        <f t="shared" si="2"/>
        <v>0</v>
      </c>
      <c r="K13" s="34">
        <f t="shared" si="2"/>
        <v>0</v>
      </c>
      <c r="L13" s="34">
        <f t="shared" si="2"/>
        <v>0</v>
      </c>
      <c r="M13" s="34">
        <f t="shared" si="2"/>
        <v>0</v>
      </c>
      <c r="N13" s="35">
        <f t="shared" si="2"/>
        <v>0</v>
      </c>
      <c r="O13" s="51" t="s">
        <v>13</v>
      </c>
    </row>
    <row r="14" spans="1:22" ht="30" x14ac:dyDescent="0.2">
      <c r="A14" s="37" t="s">
        <v>38</v>
      </c>
      <c r="B14" s="43" t="s">
        <v>39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7"/>
      <c r="O14" s="51" t="s">
        <v>13</v>
      </c>
    </row>
    <row r="15" spans="1:22" ht="28.5" x14ac:dyDescent="0.2">
      <c r="A15" s="38">
        <v>2.1</v>
      </c>
      <c r="B15" s="44" t="s">
        <v>42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2">
        <f>G15+I15+K15</f>
        <v>0</v>
      </c>
      <c r="N15" s="33">
        <f t="shared" ref="N15" si="3">H15+J15+L15</f>
        <v>0</v>
      </c>
      <c r="O15" s="51" t="s">
        <v>13</v>
      </c>
    </row>
    <row r="16" spans="1:22" x14ac:dyDescent="0.2">
      <c r="A16" s="38">
        <v>2.2000000000000002</v>
      </c>
      <c r="B16" s="45" t="s">
        <v>43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2">
        <f t="shared" ref="M16:M20" si="4">G16+I16+K16</f>
        <v>0</v>
      </c>
      <c r="N16" s="33">
        <f t="shared" ref="N16:N20" si="5">H16+J16+L16</f>
        <v>0</v>
      </c>
      <c r="O16" s="51" t="s">
        <v>13</v>
      </c>
    </row>
    <row r="17" spans="1:17" x14ac:dyDescent="0.2">
      <c r="A17" s="38">
        <v>2.2999999999999998</v>
      </c>
      <c r="B17" s="45" t="s">
        <v>44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2">
        <f t="shared" si="4"/>
        <v>0</v>
      </c>
      <c r="N17" s="33">
        <f t="shared" si="5"/>
        <v>0</v>
      </c>
      <c r="O17" s="51" t="s">
        <v>13</v>
      </c>
    </row>
    <row r="18" spans="1:17" ht="28.5" x14ac:dyDescent="0.2">
      <c r="A18" s="38">
        <v>2.4</v>
      </c>
      <c r="B18" s="44" t="s">
        <v>45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2">
        <f t="shared" si="4"/>
        <v>0</v>
      </c>
      <c r="N18" s="33">
        <f t="shared" si="5"/>
        <v>0</v>
      </c>
      <c r="O18" s="51" t="s">
        <v>13</v>
      </c>
    </row>
    <row r="19" spans="1:17" x14ac:dyDescent="0.2">
      <c r="A19" s="38">
        <v>2.5</v>
      </c>
      <c r="B19" s="45" t="s">
        <v>46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2">
        <f t="shared" si="4"/>
        <v>0</v>
      </c>
      <c r="N19" s="33">
        <f t="shared" si="5"/>
        <v>0</v>
      </c>
      <c r="O19" s="51" t="s">
        <v>13</v>
      </c>
    </row>
    <row r="20" spans="1:17" x14ac:dyDescent="0.2">
      <c r="A20" s="38">
        <v>2.6</v>
      </c>
      <c r="B20" s="45" t="s">
        <v>47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2">
        <f t="shared" si="4"/>
        <v>0</v>
      </c>
      <c r="N20" s="33">
        <f t="shared" si="5"/>
        <v>0</v>
      </c>
      <c r="O20" s="51" t="s">
        <v>13</v>
      </c>
    </row>
    <row r="21" spans="1:17" ht="15" x14ac:dyDescent="0.25">
      <c r="A21" s="39"/>
      <c r="B21" s="46" t="s">
        <v>40</v>
      </c>
      <c r="C21" s="34">
        <f t="shared" ref="C21:M21" si="6">SUM(C15:C20)</f>
        <v>0</v>
      </c>
      <c r="D21" s="34">
        <f t="shared" si="6"/>
        <v>0</v>
      </c>
      <c r="E21" s="34">
        <f t="shared" si="6"/>
        <v>0</v>
      </c>
      <c r="F21" s="34">
        <f t="shared" si="6"/>
        <v>0</v>
      </c>
      <c r="G21" s="34">
        <f t="shared" si="6"/>
        <v>0</v>
      </c>
      <c r="H21" s="34">
        <f t="shared" si="6"/>
        <v>0</v>
      </c>
      <c r="I21" s="34">
        <f t="shared" si="6"/>
        <v>0</v>
      </c>
      <c r="J21" s="34">
        <f t="shared" si="6"/>
        <v>0</v>
      </c>
      <c r="K21" s="34">
        <f t="shared" si="6"/>
        <v>0</v>
      </c>
      <c r="L21" s="34">
        <f t="shared" si="6"/>
        <v>0</v>
      </c>
      <c r="M21" s="34">
        <f t="shared" si="6"/>
        <v>0</v>
      </c>
      <c r="N21" s="35">
        <f>SUM(N15:N20)</f>
        <v>0</v>
      </c>
      <c r="O21" s="51" t="s">
        <v>13</v>
      </c>
      <c r="Q21" s="25"/>
    </row>
    <row r="22" spans="1:17" ht="45" x14ac:dyDescent="0.2">
      <c r="A22" s="37" t="s">
        <v>48</v>
      </c>
      <c r="B22" s="43" t="s">
        <v>49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7"/>
      <c r="O22" s="51" t="s">
        <v>13</v>
      </c>
      <c r="Q22" s="25"/>
    </row>
    <row r="23" spans="1:17" ht="42.75" x14ac:dyDescent="0.2">
      <c r="A23" s="38">
        <v>3.1</v>
      </c>
      <c r="B23" s="89" t="s">
        <v>112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2">
        <f t="shared" ref="M23:M26" si="7">G23+I23+K23</f>
        <v>0</v>
      </c>
      <c r="N23" s="33">
        <f t="shared" ref="N23:N26" si="8">H23+J23+L23</f>
        <v>0</v>
      </c>
      <c r="O23" s="51" t="s">
        <v>13</v>
      </c>
      <c r="Q23" s="25"/>
    </row>
    <row r="24" spans="1:17" ht="57" x14ac:dyDescent="0.2">
      <c r="A24" s="38">
        <v>3.2</v>
      </c>
      <c r="B24" s="89" t="s">
        <v>113</v>
      </c>
      <c r="C24" s="30">
        <v>0</v>
      </c>
      <c r="D24" s="30">
        <v>270000</v>
      </c>
      <c r="E24" s="30">
        <v>0</v>
      </c>
      <c r="F24" s="30">
        <v>270000</v>
      </c>
      <c r="G24" s="30">
        <v>0</v>
      </c>
      <c r="H24" s="30">
        <v>270000</v>
      </c>
      <c r="I24" s="30">
        <v>0</v>
      </c>
      <c r="J24" s="160" t="s">
        <v>136</v>
      </c>
      <c r="K24" s="30">
        <v>0</v>
      </c>
      <c r="L24" s="30">
        <v>0</v>
      </c>
      <c r="M24" s="32">
        <f t="shared" si="7"/>
        <v>0</v>
      </c>
      <c r="N24" s="33">
        <v>270000</v>
      </c>
      <c r="O24" s="51" t="s">
        <v>13</v>
      </c>
      <c r="Q24" s="25"/>
    </row>
    <row r="25" spans="1:17" ht="42.75" x14ac:dyDescent="0.2">
      <c r="A25" s="38">
        <v>3.3</v>
      </c>
      <c r="B25" s="44" t="s">
        <v>52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2">
        <f t="shared" si="7"/>
        <v>0</v>
      </c>
      <c r="N25" s="33">
        <f t="shared" si="8"/>
        <v>0</v>
      </c>
      <c r="O25" s="51" t="s">
        <v>13</v>
      </c>
      <c r="Q25" s="25"/>
    </row>
    <row r="26" spans="1:17" ht="28.5" x14ac:dyDescent="0.2">
      <c r="A26" s="38">
        <v>3.4</v>
      </c>
      <c r="B26" s="44" t="s">
        <v>53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2">
        <f t="shared" si="7"/>
        <v>0</v>
      </c>
      <c r="N26" s="33">
        <f t="shared" si="8"/>
        <v>0</v>
      </c>
      <c r="O26" s="51" t="s">
        <v>13</v>
      </c>
      <c r="Q26" s="25"/>
    </row>
    <row r="27" spans="1:17" ht="15" x14ac:dyDescent="0.25">
      <c r="A27" s="39"/>
      <c r="B27" s="36" t="s">
        <v>50</v>
      </c>
      <c r="C27" s="34">
        <f>SUM(C23:C26)</f>
        <v>0</v>
      </c>
      <c r="D27" s="34">
        <f t="shared" ref="D27:N27" si="9">SUM(D23:D26)</f>
        <v>270000</v>
      </c>
      <c r="E27" s="34">
        <f t="shared" si="9"/>
        <v>0</v>
      </c>
      <c r="F27" s="34">
        <f t="shared" si="9"/>
        <v>270000</v>
      </c>
      <c r="G27" s="34">
        <f t="shared" si="9"/>
        <v>0</v>
      </c>
      <c r="H27" s="34">
        <f t="shared" si="9"/>
        <v>270000</v>
      </c>
      <c r="I27" s="34">
        <f t="shared" si="9"/>
        <v>0</v>
      </c>
      <c r="J27" s="163" t="s">
        <v>136</v>
      </c>
      <c r="K27" s="34">
        <f t="shared" si="9"/>
        <v>0</v>
      </c>
      <c r="L27" s="34">
        <f t="shared" si="9"/>
        <v>0</v>
      </c>
      <c r="M27" s="34">
        <f t="shared" si="9"/>
        <v>0</v>
      </c>
      <c r="N27" s="35">
        <f t="shared" si="9"/>
        <v>270000</v>
      </c>
      <c r="O27" s="51" t="s">
        <v>13</v>
      </c>
      <c r="Q27" s="25"/>
    </row>
    <row r="28" spans="1:17" ht="15.75" thickBot="1" x14ac:dyDescent="0.3">
      <c r="A28" s="40"/>
      <c r="B28" s="41" t="s">
        <v>51</v>
      </c>
      <c r="C28" s="42">
        <f>C27+C21+C13</f>
        <v>0</v>
      </c>
      <c r="D28" s="42">
        <f t="shared" ref="D28:N28" si="10">D27+D21+D13</f>
        <v>270000</v>
      </c>
      <c r="E28" s="42">
        <f t="shared" si="10"/>
        <v>0</v>
      </c>
      <c r="F28" s="42">
        <f t="shared" si="10"/>
        <v>270000</v>
      </c>
      <c r="G28" s="42">
        <f t="shared" si="10"/>
        <v>0</v>
      </c>
      <c r="H28" s="42">
        <f t="shared" si="10"/>
        <v>270000</v>
      </c>
      <c r="I28" s="42">
        <f t="shared" si="10"/>
        <v>0</v>
      </c>
      <c r="J28" s="162" t="s">
        <v>136</v>
      </c>
      <c r="K28" s="42">
        <f t="shared" si="10"/>
        <v>0</v>
      </c>
      <c r="L28" s="42">
        <f t="shared" si="10"/>
        <v>0</v>
      </c>
      <c r="M28" s="42">
        <f t="shared" si="10"/>
        <v>0</v>
      </c>
      <c r="N28" s="125">
        <f t="shared" si="10"/>
        <v>270000</v>
      </c>
      <c r="O28" s="51" t="s">
        <v>13</v>
      </c>
      <c r="Q28" s="5"/>
    </row>
    <row r="29" spans="1:17" x14ac:dyDescent="0.2">
      <c r="O29" s="51" t="s">
        <v>13</v>
      </c>
    </row>
    <row r="30" spans="1:17" ht="15" x14ac:dyDescent="0.2">
      <c r="A30" s="183" t="s">
        <v>107</v>
      </c>
      <c r="B30" s="183"/>
      <c r="C30" s="183"/>
      <c r="D30" s="183"/>
      <c r="E30" s="183"/>
      <c r="F30" s="183"/>
      <c r="G30" s="183"/>
      <c r="H30" s="183"/>
      <c r="I30" s="183"/>
      <c r="J30" s="183"/>
      <c r="K30" s="183"/>
      <c r="L30" s="183"/>
      <c r="M30" s="183"/>
      <c r="N30" s="183"/>
      <c r="O30" s="51" t="s">
        <v>13</v>
      </c>
    </row>
    <row r="31" spans="1:17" x14ac:dyDescent="0.2">
      <c r="O31" s="51" t="s">
        <v>13</v>
      </c>
    </row>
    <row r="32" spans="1:17" x14ac:dyDescent="0.2">
      <c r="A32" s="148" t="s">
        <v>129</v>
      </c>
      <c r="O32" s="51" t="s">
        <v>14</v>
      </c>
    </row>
  </sheetData>
  <mergeCells count="14">
    <mergeCell ref="A30:N30"/>
    <mergeCell ref="M7:N7"/>
    <mergeCell ref="A7:B8"/>
    <mergeCell ref="A1:N1"/>
    <mergeCell ref="A2:N2"/>
    <mergeCell ref="A3:N3"/>
    <mergeCell ref="A4:N4"/>
    <mergeCell ref="A5:N5"/>
    <mergeCell ref="A6:N6"/>
    <mergeCell ref="C7:D7"/>
    <mergeCell ref="E7:F7"/>
    <mergeCell ref="G7:H7"/>
    <mergeCell ref="I7:J7"/>
    <mergeCell ref="K7:L7"/>
  </mergeCells>
  <printOptions horizontalCentered="1"/>
  <pageMargins left="0.7" right="0.7" top="0.75" bottom="0.75" header="0.3" footer="0.3"/>
  <pageSetup scale="63" orientation="landscape" r:id="rId1"/>
  <headerFooter>
    <oddHeader>&amp;L&amp;"Arial,Bold"&amp;12D. Resources by DOJ Strategic Goal and Strategic Objective</oddHeader>
    <oddFooter>&amp;C&amp;"Arial,Regular"Exhibit D - Resources by DOJ Strategic Goal and Strategic Objective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5"/>
  <sheetViews>
    <sheetView view="pageBreakPreview" topLeftCell="A10" zoomScale="85" zoomScaleNormal="100" zoomScaleSheetLayoutView="85" workbookViewId="0">
      <selection activeCell="J37" sqref="J37:M46"/>
    </sheetView>
  </sheetViews>
  <sheetFormatPr defaultRowHeight="14.25" x14ac:dyDescent="0.2"/>
  <cols>
    <col min="1" max="1" width="37.140625" style="9" customWidth="1"/>
    <col min="2" max="3" width="8.28515625" style="9" customWidth="1"/>
    <col min="4" max="4" width="12.7109375" style="9" customWidth="1"/>
    <col min="5" max="5" width="7.140625" style="9" customWidth="1"/>
    <col min="6" max="6" width="8.7109375" style="9" customWidth="1"/>
    <col min="7" max="7" width="12.7109375" style="9" customWidth="1"/>
    <col min="8" max="9" width="8.28515625" style="9" customWidth="1"/>
    <col min="10" max="12" width="12.7109375" style="9" customWidth="1"/>
    <col min="13" max="14" width="8.28515625" style="9" customWidth="1"/>
    <col min="15" max="15" width="12.7109375" style="9" customWidth="1"/>
    <col min="16" max="16" width="14" style="4" bestFit="1" customWidth="1"/>
    <col min="17" max="17" width="4.5703125" style="9" customWidth="1"/>
    <col min="18" max="18" width="116.7109375" style="9" customWidth="1"/>
    <col min="19" max="20" width="8.28515625" style="9" customWidth="1"/>
    <col min="21" max="21" width="12.7109375" style="9" customWidth="1"/>
    <col min="22" max="23" width="8.28515625" style="9" customWidth="1"/>
    <col min="24" max="24" width="12.7109375" style="9" customWidth="1"/>
    <col min="25" max="16384" width="9.140625" style="9"/>
  </cols>
  <sheetData>
    <row r="1" spans="1:23" ht="18" x14ac:dyDescent="0.25">
      <c r="A1" s="167" t="s">
        <v>55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51" t="s">
        <v>13</v>
      </c>
      <c r="Q1" s="6"/>
      <c r="R1" s="6"/>
      <c r="S1" s="6"/>
      <c r="T1" s="6"/>
      <c r="U1" s="6"/>
      <c r="V1" s="6"/>
      <c r="W1" s="6"/>
    </row>
    <row r="2" spans="1:23" ht="15" x14ac:dyDescent="0.2">
      <c r="A2" s="168" t="s">
        <v>145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51" t="s">
        <v>13</v>
      </c>
      <c r="Q2" s="7"/>
      <c r="R2" s="7"/>
      <c r="S2" s="7"/>
      <c r="T2" s="7"/>
      <c r="U2" s="7"/>
      <c r="V2" s="7"/>
      <c r="W2" s="7"/>
    </row>
    <row r="3" spans="1:23" x14ac:dyDescent="0.2">
      <c r="A3" s="177" t="s">
        <v>1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51" t="s">
        <v>13</v>
      </c>
      <c r="Q3" s="10"/>
      <c r="R3" s="10"/>
      <c r="S3" s="10"/>
      <c r="T3" s="10"/>
      <c r="U3" s="10"/>
      <c r="V3" s="10"/>
      <c r="W3" s="10"/>
    </row>
    <row r="4" spans="1:23" x14ac:dyDescent="0.2">
      <c r="A4" s="174" t="s">
        <v>2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51" t="s">
        <v>13</v>
      </c>
      <c r="Q4" s="8"/>
      <c r="R4" s="8"/>
      <c r="S4" s="8"/>
      <c r="T4" s="8"/>
      <c r="U4" s="8"/>
      <c r="V4" s="8"/>
      <c r="W4" s="8"/>
    </row>
    <row r="5" spans="1:23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51" t="s">
        <v>13</v>
      </c>
      <c r="Q5" s="8"/>
      <c r="R5" s="8"/>
      <c r="S5" s="8"/>
      <c r="T5" s="8"/>
      <c r="U5" s="8"/>
      <c r="V5" s="8"/>
      <c r="W5" s="8"/>
    </row>
    <row r="6" spans="1:23" ht="15" thickBot="1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1" t="s">
        <v>13</v>
      </c>
      <c r="Q6" s="8"/>
      <c r="R6" s="8"/>
      <c r="S6" s="8"/>
      <c r="T6" s="8"/>
      <c r="U6" s="8"/>
      <c r="V6" s="8"/>
      <c r="W6" s="8"/>
    </row>
    <row r="7" spans="1:23" ht="33.75" customHeight="1" x14ac:dyDescent="0.2">
      <c r="A7" s="175" t="s">
        <v>104</v>
      </c>
      <c r="B7" s="178" t="s">
        <v>122</v>
      </c>
      <c r="C7" s="178"/>
      <c r="D7" s="178"/>
      <c r="E7" s="178" t="s">
        <v>100</v>
      </c>
      <c r="F7" s="192"/>
      <c r="G7" s="193"/>
      <c r="H7" s="178" t="s">
        <v>56</v>
      </c>
      <c r="I7" s="178"/>
      <c r="J7" s="178"/>
      <c r="K7" s="85" t="s">
        <v>57</v>
      </c>
      <c r="L7" s="85" t="s">
        <v>108</v>
      </c>
      <c r="M7" s="178" t="s">
        <v>60</v>
      </c>
      <c r="N7" s="178"/>
      <c r="O7" s="179"/>
      <c r="P7" s="51" t="s">
        <v>13</v>
      </c>
    </row>
    <row r="8" spans="1:23" ht="28.5" x14ac:dyDescent="0.2">
      <c r="A8" s="176"/>
      <c r="B8" s="11" t="s">
        <v>4</v>
      </c>
      <c r="C8" s="81" t="s">
        <v>98</v>
      </c>
      <c r="D8" s="11" t="s">
        <v>5</v>
      </c>
      <c r="E8" s="11" t="s">
        <v>4</v>
      </c>
      <c r="F8" s="81" t="s">
        <v>98</v>
      </c>
      <c r="G8" s="11" t="s">
        <v>5</v>
      </c>
      <c r="H8" s="11" t="s">
        <v>4</v>
      </c>
      <c r="I8" s="11" t="s">
        <v>98</v>
      </c>
      <c r="J8" s="11" t="s">
        <v>5</v>
      </c>
      <c r="K8" s="23" t="s">
        <v>5</v>
      </c>
      <c r="L8" s="11" t="s">
        <v>5</v>
      </c>
      <c r="M8" s="11" t="s">
        <v>4</v>
      </c>
      <c r="N8" s="11" t="s">
        <v>98</v>
      </c>
      <c r="O8" s="12" t="s">
        <v>5</v>
      </c>
      <c r="P8" s="51" t="s">
        <v>13</v>
      </c>
    </row>
    <row r="9" spans="1:23" x14ac:dyDescent="0.2">
      <c r="A9" s="15" t="s">
        <v>137</v>
      </c>
      <c r="B9" s="104">
        <v>0</v>
      </c>
      <c r="C9" s="104">
        <v>0</v>
      </c>
      <c r="D9" s="104">
        <v>214622</v>
      </c>
      <c r="E9" s="104">
        <v>0</v>
      </c>
      <c r="F9" s="104">
        <v>0</v>
      </c>
      <c r="G9" s="104">
        <v>0</v>
      </c>
      <c r="H9" s="104">
        <v>0</v>
      </c>
      <c r="I9" s="104">
        <v>0</v>
      </c>
      <c r="J9" s="104">
        <v>0</v>
      </c>
      <c r="K9" s="104">
        <v>63540</v>
      </c>
      <c r="L9" s="104">
        <f>27597-801</f>
        <v>26796</v>
      </c>
      <c r="M9" s="104">
        <f t="shared" ref="M9:N15" si="0">B9+H9</f>
        <v>0</v>
      </c>
      <c r="N9" s="104">
        <f t="shared" si="0"/>
        <v>0</v>
      </c>
      <c r="O9" s="105">
        <f>D9+J9+K9+L9+G9</f>
        <v>304958</v>
      </c>
      <c r="P9" s="51" t="s">
        <v>13</v>
      </c>
    </row>
    <row r="10" spans="1:23" x14ac:dyDescent="0.2">
      <c r="A10" s="18" t="s">
        <v>138</v>
      </c>
      <c r="B10" s="30">
        <v>0</v>
      </c>
      <c r="C10" s="30">
        <v>0</v>
      </c>
      <c r="D10" s="30">
        <v>43661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26344</v>
      </c>
      <c r="L10" s="30">
        <v>11110</v>
      </c>
      <c r="M10" s="30">
        <f t="shared" si="0"/>
        <v>0</v>
      </c>
      <c r="N10" s="30">
        <f t="shared" si="0"/>
        <v>0</v>
      </c>
      <c r="O10" s="106">
        <f>D10+J10+K10+L10+G10</f>
        <v>81115</v>
      </c>
      <c r="P10" s="51" t="s">
        <v>13</v>
      </c>
    </row>
    <row r="11" spans="1:23" x14ac:dyDescent="0.2">
      <c r="A11" s="18" t="s">
        <v>139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f>B11+H11</f>
        <v>0</v>
      </c>
      <c r="N11" s="30">
        <f>C11+I11</f>
        <v>0</v>
      </c>
      <c r="O11" s="106">
        <f>D11+J11+K11+L11+G11</f>
        <v>0</v>
      </c>
      <c r="P11" s="51" t="s">
        <v>13</v>
      </c>
    </row>
    <row r="12" spans="1:23" x14ac:dyDescent="0.2">
      <c r="A12" s="18" t="s">
        <v>140</v>
      </c>
      <c r="B12" s="30">
        <v>0</v>
      </c>
      <c r="C12" s="30">
        <v>0</v>
      </c>
      <c r="D12" s="153">
        <v>7000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2454</v>
      </c>
      <c r="L12" s="30">
        <v>1035</v>
      </c>
      <c r="M12" s="30">
        <f t="shared" ref="M12:M14" si="1">B12+H12</f>
        <v>0</v>
      </c>
      <c r="N12" s="30">
        <f t="shared" ref="N12:N14" si="2">C12+I12</f>
        <v>0</v>
      </c>
      <c r="O12" s="106">
        <f t="shared" ref="O12:O14" si="3">D12+J12+K12+L12+G12</f>
        <v>10489</v>
      </c>
      <c r="P12" s="51" t="s">
        <v>13</v>
      </c>
    </row>
    <row r="13" spans="1:23" x14ac:dyDescent="0.2">
      <c r="A13" s="18" t="s">
        <v>141</v>
      </c>
      <c r="B13" s="30">
        <v>0</v>
      </c>
      <c r="C13" s="30">
        <v>0</v>
      </c>
      <c r="D13" s="153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f t="shared" si="1"/>
        <v>0</v>
      </c>
      <c r="N13" s="30">
        <f t="shared" si="2"/>
        <v>0</v>
      </c>
      <c r="O13" s="106">
        <f t="shared" si="3"/>
        <v>0</v>
      </c>
      <c r="P13" s="51" t="s">
        <v>13</v>
      </c>
    </row>
    <row r="14" spans="1:23" x14ac:dyDescent="0.2">
      <c r="A14" s="18" t="s">
        <v>142</v>
      </c>
      <c r="B14" s="30">
        <v>0</v>
      </c>
      <c r="C14" s="30">
        <v>0</v>
      </c>
      <c r="D14" s="153">
        <v>1300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40</v>
      </c>
      <c r="L14" s="30">
        <v>17</v>
      </c>
      <c r="M14" s="30">
        <f t="shared" si="1"/>
        <v>0</v>
      </c>
      <c r="N14" s="30">
        <f t="shared" si="2"/>
        <v>0</v>
      </c>
      <c r="O14" s="106">
        <f t="shared" si="3"/>
        <v>1357</v>
      </c>
      <c r="P14" s="51" t="s">
        <v>13</v>
      </c>
    </row>
    <row r="15" spans="1:23" x14ac:dyDescent="0.2">
      <c r="A15" s="13" t="s">
        <v>143</v>
      </c>
      <c r="B15" s="107">
        <v>0</v>
      </c>
      <c r="C15" s="107">
        <v>0</v>
      </c>
      <c r="D15" s="107">
        <v>3417</v>
      </c>
      <c r="E15" s="107">
        <v>0</v>
      </c>
      <c r="F15" s="107">
        <v>0</v>
      </c>
      <c r="G15" s="107">
        <v>0</v>
      </c>
      <c r="H15" s="107">
        <v>0</v>
      </c>
      <c r="I15" s="107">
        <v>0</v>
      </c>
      <c r="J15" s="107">
        <v>0</v>
      </c>
      <c r="K15" s="107">
        <v>0</v>
      </c>
      <c r="L15" s="107">
        <v>0</v>
      </c>
      <c r="M15" s="107">
        <f t="shared" si="0"/>
        <v>0</v>
      </c>
      <c r="N15" s="30">
        <f t="shared" si="0"/>
        <v>0</v>
      </c>
      <c r="O15" s="108">
        <f>D15+J15+K15+L15+G15</f>
        <v>3417</v>
      </c>
      <c r="P15" s="51" t="s">
        <v>13</v>
      </c>
    </row>
    <row r="16" spans="1:23" ht="15" x14ac:dyDescent="0.25">
      <c r="A16" s="14" t="s">
        <v>101</v>
      </c>
      <c r="B16" s="109">
        <f>SUM(B9:B15)</f>
        <v>0</v>
      </c>
      <c r="C16" s="109">
        <f t="shared" ref="C16:O16" si="4">SUM(C9:C15)</f>
        <v>0</v>
      </c>
      <c r="D16" s="109">
        <f t="shared" si="4"/>
        <v>270000</v>
      </c>
      <c r="E16" s="109">
        <f>SUM(E9:E15)</f>
        <v>0</v>
      </c>
      <c r="F16" s="109">
        <f t="shared" ref="F16:G16" si="5">SUM(F9:F15)</f>
        <v>0</v>
      </c>
      <c r="G16" s="109">
        <f t="shared" si="5"/>
        <v>0</v>
      </c>
      <c r="H16" s="109">
        <f t="shared" si="4"/>
        <v>0</v>
      </c>
      <c r="I16" s="109">
        <f t="shared" si="4"/>
        <v>0</v>
      </c>
      <c r="J16" s="109">
        <f t="shared" si="4"/>
        <v>0</v>
      </c>
      <c r="K16" s="109">
        <f>SUM(K9:K15)</f>
        <v>92378</v>
      </c>
      <c r="L16" s="109">
        <f>SUM(L9:L15)</f>
        <v>38958</v>
      </c>
      <c r="M16" s="109">
        <f t="shared" si="4"/>
        <v>0</v>
      </c>
      <c r="N16" s="109">
        <f t="shared" si="4"/>
        <v>0</v>
      </c>
      <c r="O16" s="110">
        <f t="shared" si="4"/>
        <v>401336</v>
      </c>
      <c r="P16" s="51" t="s">
        <v>13</v>
      </c>
    </row>
    <row r="17" spans="1:16" x14ac:dyDescent="0.2">
      <c r="A17" s="71" t="s">
        <v>19</v>
      </c>
      <c r="B17" s="116"/>
      <c r="C17" s="116">
        <v>0</v>
      </c>
      <c r="D17" s="116"/>
      <c r="E17" s="116"/>
      <c r="F17" s="116">
        <v>0</v>
      </c>
      <c r="G17" s="116"/>
      <c r="H17" s="116"/>
      <c r="I17" s="116">
        <v>0</v>
      </c>
      <c r="J17" s="116"/>
      <c r="K17" s="116"/>
      <c r="L17" s="116"/>
      <c r="M17" s="116"/>
      <c r="N17" s="116">
        <f>C17+I17+F17</f>
        <v>0</v>
      </c>
      <c r="O17" s="117"/>
      <c r="P17" s="51" t="s">
        <v>13</v>
      </c>
    </row>
    <row r="18" spans="1:16" x14ac:dyDescent="0.2">
      <c r="A18" s="82" t="s">
        <v>102</v>
      </c>
      <c r="B18" s="30"/>
      <c r="C18" s="30">
        <f>C16+C17</f>
        <v>0</v>
      </c>
      <c r="D18" s="30"/>
      <c r="E18" s="30"/>
      <c r="F18" s="30">
        <f>F16+F17</f>
        <v>0</v>
      </c>
      <c r="G18" s="30"/>
      <c r="H18" s="30"/>
      <c r="I18" s="30">
        <f>I16+I17</f>
        <v>0</v>
      </c>
      <c r="J18" s="30"/>
      <c r="K18" s="30"/>
      <c r="L18" s="30"/>
      <c r="M18" s="30"/>
      <c r="N18" s="116">
        <f>N16+N17</f>
        <v>0</v>
      </c>
      <c r="O18" s="106"/>
      <c r="P18" s="51" t="s">
        <v>13</v>
      </c>
    </row>
    <row r="19" spans="1:16" x14ac:dyDescent="0.2">
      <c r="A19" s="18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106"/>
      <c r="P19" s="51" t="s">
        <v>13</v>
      </c>
    </row>
    <row r="20" spans="1:16" x14ac:dyDescent="0.2">
      <c r="A20" s="18" t="s">
        <v>20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106"/>
      <c r="P20" s="51" t="s">
        <v>13</v>
      </c>
    </row>
    <row r="21" spans="1:16" x14ac:dyDescent="0.2">
      <c r="A21" s="19" t="s">
        <v>21</v>
      </c>
      <c r="B21" s="30"/>
      <c r="C21" s="30">
        <v>0</v>
      </c>
      <c r="D21" s="30"/>
      <c r="E21" s="30"/>
      <c r="F21" s="30">
        <v>0</v>
      </c>
      <c r="G21" s="30"/>
      <c r="H21" s="30"/>
      <c r="I21" s="30">
        <v>0</v>
      </c>
      <c r="J21" s="30"/>
      <c r="K21" s="30"/>
      <c r="L21" s="30"/>
      <c r="M21" s="30"/>
      <c r="N21" s="30">
        <f>C21+I21+F21</f>
        <v>0</v>
      </c>
      <c r="O21" s="106"/>
      <c r="P21" s="51" t="s">
        <v>13</v>
      </c>
    </row>
    <row r="22" spans="1:16" x14ac:dyDescent="0.2">
      <c r="A22" s="20" t="s">
        <v>22</v>
      </c>
      <c r="B22" s="118"/>
      <c r="C22" s="118">
        <v>0</v>
      </c>
      <c r="D22" s="118"/>
      <c r="E22" s="118"/>
      <c r="F22" s="118">
        <v>0</v>
      </c>
      <c r="G22" s="118"/>
      <c r="H22" s="118"/>
      <c r="I22" s="118">
        <v>0</v>
      </c>
      <c r="J22" s="118"/>
      <c r="K22" s="118"/>
      <c r="L22" s="118"/>
      <c r="M22" s="118"/>
      <c r="N22" s="30">
        <f>C22+I22+F21</f>
        <v>0</v>
      </c>
      <c r="O22" s="119"/>
      <c r="P22" s="51" t="s">
        <v>13</v>
      </c>
    </row>
    <row r="23" spans="1:16" ht="15" thickBot="1" x14ac:dyDescent="0.25">
      <c r="A23" s="83" t="s">
        <v>103</v>
      </c>
      <c r="B23" s="120"/>
      <c r="C23" s="120">
        <f>C18+C21+C22</f>
        <v>0</v>
      </c>
      <c r="D23" s="120"/>
      <c r="E23" s="120"/>
      <c r="F23" s="120">
        <f>F18+F21+F22</f>
        <v>0</v>
      </c>
      <c r="G23" s="120"/>
      <c r="H23" s="120"/>
      <c r="I23" s="120">
        <f>I18+I21+I22</f>
        <v>0</v>
      </c>
      <c r="J23" s="120"/>
      <c r="K23" s="120"/>
      <c r="L23" s="120"/>
      <c r="M23" s="120"/>
      <c r="N23" s="120">
        <f>SUM(N18,N21:N22)</f>
        <v>0</v>
      </c>
      <c r="O23" s="121"/>
      <c r="P23" s="51" t="s">
        <v>13</v>
      </c>
    </row>
    <row r="24" spans="1:16" x14ac:dyDescent="0.2">
      <c r="P24" s="51" t="s">
        <v>13</v>
      </c>
    </row>
    <row r="25" spans="1:16" ht="15" x14ac:dyDescent="0.25">
      <c r="A25" s="5" t="s">
        <v>117</v>
      </c>
      <c r="P25" s="51" t="s">
        <v>13</v>
      </c>
    </row>
    <row r="26" spans="1:16" x14ac:dyDescent="0.2">
      <c r="A26" s="190" t="s">
        <v>149</v>
      </c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51" t="s">
        <v>13</v>
      </c>
    </row>
    <row r="27" spans="1:16" x14ac:dyDescent="0.2">
      <c r="A27" s="189"/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51" t="s">
        <v>13</v>
      </c>
    </row>
    <row r="28" spans="1:16" ht="15" x14ac:dyDescent="0.25">
      <c r="A28" s="5" t="s">
        <v>118</v>
      </c>
      <c r="P28" s="51" t="s">
        <v>13</v>
      </c>
    </row>
    <row r="29" spans="1:16" x14ac:dyDescent="0.2">
      <c r="A29" s="190" t="s">
        <v>150</v>
      </c>
      <c r="B29" s="191"/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51" t="s">
        <v>13</v>
      </c>
    </row>
    <row r="30" spans="1:16" x14ac:dyDescent="0.2">
      <c r="A30" s="189"/>
      <c r="B30" s="189"/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51" t="s">
        <v>13</v>
      </c>
    </row>
    <row r="31" spans="1:16" x14ac:dyDescent="0.2">
      <c r="P31" s="51" t="s">
        <v>13</v>
      </c>
    </row>
    <row r="32" spans="1:16" x14ac:dyDescent="0.2">
      <c r="P32" s="4" t="s">
        <v>14</v>
      </c>
    </row>
    <row r="39" spans="11:11" x14ac:dyDescent="0.2">
      <c r="K39" s="164"/>
    </row>
    <row r="40" spans="11:11" x14ac:dyDescent="0.2">
      <c r="K40" s="164"/>
    </row>
    <row r="41" spans="11:11" x14ac:dyDescent="0.2">
      <c r="K41" s="164"/>
    </row>
    <row r="42" spans="11:11" x14ac:dyDescent="0.2">
      <c r="K42" s="164"/>
    </row>
    <row r="43" spans="11:11" x14ac:dyDescent="0.2">
      <c r="K43" s="164"/>
    </row>
    <row r="44" spans="11:11" x14ac:dyDescent="0.2">
      <c r="K44" s="164"/>
    </row>
    <row r="45" spans="11:11" x14ac:dyDescent="0.2">
      <c r="K45" s="164"/>
    </row>
  </sheetData>
  <mergeCells count="13">
    <mergeCell ref="A1:O1"/>
    <mergeCell ref="A2:O2"/>
    <mergeCell ref="A3:O3"/>
    <mergeCell ref="A4:O4"/>
    <mergeCell ref="E7:G7"/>
    <mergeCell ref="A30:O30"/>
    <mergeCell ref="A26:O26"/>
    <mergeCell ref="A27:O27"/>
    <mergeCell ref="A29:O29"/>
    <mergeCell ref="A7:A8"/>
    <mergeCell ref="B7:D7"/>
    <mergeCell ref="H7:J7"/>
    <mergeCell ref="M7:O7"/>
  </mergeCells>
  <printOptions horizontalCentered="1"/>
  <pageMargins left="0.7" right="0.7" top="0.64" bottom="0.61" header="0.3" footer="0.3"/>
  <pageSetup scale="64" orientation="landscape" r:id="rId1"/>
  <headerFooter>
    <oddHeader>&amp;L&amp;"Arial,Bold"&amp;12F. Crosswalk of 2012 Availability</oddHeader>
    <oddFooter>&amp;C&amp;"Arial,Regular"Exhibit F - Crosswalk of 2012 Availability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view="pageBreakPreview" zoomScale="80" zoomScaleNormal="100" zoomScaleSheetLayoutView="80" workbookViewId="0">
      <selection activeCell="N35" sqref="N35"/>
    </sheetView>
  </sheetViews>
  <sheetFormatPr defaultRowHeight="14.25" x14ac:dyDescent="0.2"/>
  <cols>
    <col min="1" max="1" width="39" style="9" customWidth="1"/>
    <col min="2" max="3" width="8.28515625" style="9" customWidth="1"/>
    <col min="4" max="4" width="12.7109375" style="9" customWidth="1"/>
    <col min="5" max="5" width="15" style="9" customWidth="1"/>
    <col min="6" max="7" width="8.28515625" style="9" customWidth="1"/>
    <col min="8" max="10" width="12.7109375" style="9" customWidth="1"/>
    <col min="11" max="12" width="8.28515625" style="9" customWidth="1"/>
    <col min="13" max="13" width="12.7109375" style="9" customWidth="1"/>
    <col min="14" max="14" width="14" style="4" bestFit="1" customWidth="1"/>
    <col min="15" max="15" width="4.5703125" style="9" customWidth="1"/>
    <col min="16" max="16" width="116.7109375" style="9" customWidth="1"/>
    <col min="17" max="18" width="8.28515625" style="9" customWidth="1"/>
    <col min="19" max="19" width="12.7109375" style="9" customWidth="1"/>
    <col min="20" max="21" width="8.28515625" style="9" customWidth="1"/>
    <col min="22" max="22" width="12.7109375" style="9" customWidth="1"/>
    <col min="23" max="16384" width="9.140625" style="9"/>
  </cols>
  <sheetData>
    <row r="1" spans="1:21" ht="18" x14ac:dyDescent="0.25">
      <c r="A1" s="167" t="s">
        <v>58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51" t="s">
        <v>13</v>
      </c>
      <c r="O1" s="6"/>
      <c r="P1" s="6"/>
      <c r="Q1" s="6"/>
      <c r="R1" s="6"/>
      <c r="S1" s="6"/>
      <c r="T1" s="6"/>
      <c r="U1" s="6"/>
    </row>
    <row r="2" spans="1:21" ht="15" x14ac:dyDescent="0.2">
      <c r="A2" s="168" t="s">
        <v>145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51" t="s">
        <v>13</v>
      </c>
      <c r="O2" s="7"/>
      <c r="P2" s="7"/>
      <c r="Q2" s="7"/>
      <c r="R2" s="7"/>
      <c r="S2" s="7"/>
      <c r="T2" s="7"/>
      <c r="U2" s="7"/>
    </row>
    <row r="3" spans="1:21" x14ac:dyDescent="0.2">
      <c r="A3" s="177" t="s">
        <v>1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51" t="s">
        <v>13</v>
      </c>
      <c r="O3" s="10"/>
      <c r="P3" s="10"/>
      <c r="Q3" s="10"/>
      <c r="R3" s="10"/>
      <c r="S3" s="10"/>
      <c r="T3" s="10"/>
      <c r="U3" s="10"/>
    </row>
    <row r="4" spans="1:21" x14ac:dyDescent="0.2">
      <c r="A4" s="174" t="s">
        <v>2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51" t="s">
        <v>13</v>
      </c>
      <c r="O4" s="8"/>
      <c r="P4" s="8"/>
      <c r="Q4" s="8"/>
      <c r="R4" s="8"/>
      <c r="S4" s="8"/>
      <c r="T4" s="8"/>
      <c r="U4" s="8"/>
    </row>
    <row r="5" spans="1:2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51" t="s">
        <v>13</v>
      </c>
      <c r="O5" s="8"/>
      <c r="P5" s="8"/>
      <c r="Q5" s="8"/>
      <c r="R5" s="8"/>
      <c r="S5" s="8"/>
      <c r="T5" s="8"/>
      <c r="U5" s="8"/>
    </row>
    <row r="6" spans="1:21" ht="15" thickBot="1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1" t="s">
        <v>13</v>
      </c>
      <c r="O6" s="8"/>
      <c r="P6" s="8"/>
      <c r="Q6" s="8"/>
      <c r="R6" s="8"/>
      <c r="S6" s="8"/>
      <c r="T6" s="8"/>
      <c r="U6" s="8"/>
    </row>
    <row r="7" spans="1:21" ht="45" x14ac:dyDescent="0.2">
      <c r="A7" s="175" t="s">
        <v>104</v>
      </c>
      <c r="B7" s="178" t="s">
        <v>135</v>
      </c>
      <c r="C7" s="178"/>
      <c r="D7" s="178"/>
      <c r="E7" s="70" t="s">
        <v>131</v>
      </c>
      <c r="F7" s="178" t="s">
        <v>132</v>
      </c>
      <c r="G7" s="178"/>
      <c r="H7" s="178"/>
      <c r="I7" s="85" t="s">
        <v>133</v>
      </c>
      <c r="J7" s="70" t="s">
        <v>134</v>
      </c>
      <c r="K7" s="178" t="s">
        <v>59</v>
      </c>
      <c r="L7" s="178"/>
      <c r="M7" s="179"/>
      <c r="N7" s="51" t="s">
        <v>13</v>
      </c>
    </row>
    <row r="8" spans="1:21" ht="28.5" x14ac:dyDescent="0.2">
      <c r="A8" s="176"/>
      <c r="B8" s="11" t="s">
        <v>4</v>
      </c>
      <c r="C8" s="23" t="s">
        <v>99</v>
      </c>
      <c r="D8" s="11" t="s">
        <v>5</v>
      </c>
      <c r="E8" s="23" t="s">
        <v>5</v>
      </c>
      <c r="F8" s="11" t="s">
        <v>4</v>
      </c>
      <c r="G8" s="11" t="s">
        <v>99</v>
      </c>
      <c r="H8" s="11" t="s">
        <v>5</v>
      </c>
      <c r="I8" s="23" t="s">
        <v>5</v>
      </c>
      <c r="J8" s="11" t="s">
        <v>5</v>
      </c>
      <c r="K8" s="11" t="s">
        <v>4</v>
      </c>
      <c r="L8" s="11" t="s">
        <v>99</v>
      </c>
      <c r="M8" s="12" t="s">
        <v>5</v>
      </c>
      <c r="N8" s="51" t="s">
        <v>13</v>
      </c>
    </row>
    <row r="9" spans="1:21" x14ac:dyDescent="0.2">
      <c r="A9" s="15" t="s">
        <v>137</v>
      </c>
      <c r="B9" s="104">
        <v>0</v>
      </c>
      <c r="C9" s="104">
        <v>0</v>
      </c>
      <c r="D9" s="104">
        <v>214622</v>
      </c>
      <c r="E9" s="104">
        <v>0</v>
      </c>
      <c r="F9" s="104">
        <v>0</v>
      </c>
      <c r="G9" s="104">
        <v>0</v>
      </c>
      <c r="H9" s="104">
        <v>0</v>
      </c>
      <c r="I9" s="104">
        <v>122126</v>
      </c>
      <c r="J9" s="104">
        <v>5467</v>
      </c>
      <c r="K9" s="104">
        <f>B9+F9</f>
        <v>0</v>
      </c>
      <c r="L9" s="104">
        <f>C9+G9</f>
        <v>0</v>
      </c>
      <c r="M9" s="105">
        <f>D9+E9+H9+I9+J9</f>
        <v>342215</v>
      </c>
      <c r="N9" s="51" t="s">
        <v>13</v>
      </c>
    </row>
    <row r="10" spans="1:21" x14ac:dyDescent="0.2">
      <c r="A10" s="18" t="s">
        <v>138</v>
      </c>
      <c r="B10" s="30">
        <v>0</v>
      </c>
      <c r="C10" s="30">
        <v>0</v>
      </c>
      <c r="D10" s="30">
        <v>43661</v>
      </c>
      <c r="E10" s="30">
        <v>0</v>
      </c>
      <c r="F10" s="30">
        <v>0</v>
      </c>
      <c r="G10" s="30">
        <v>0</v>
      </c>
      <c r="H10" s="30">
        <v>0</v>
      </c>
      <c r="I10" s="30">
        <v>50635</v>
      </c>
      <c r="J10" s="30">
        <v>2267</v>
      </c>
      <c r="K10" s="30">
        <f t="shared" ref="K10:K15" si="0">B10+F10</f>
        <v>0</v>
      </c>
      <c r="L10" s="30">
        <f t="shared" ref="L10:L15" si="1">C10+G10</f>
        <v>0</v>
      </c>
      <c r="M10" s="106">
        <f t="shared" ref="M10:M15" si="2">D10+E10+H10+I10+J10</f>
        <v>96563</v>
      </c>
      <c r="N10" s="51" t="s">
        <v>13</v>
      </c>
    </row>
    <row r="11" spans="1:21" x14ac:dyDescent="0.2">
      <c r="A11" s="18" t="s">
        <v>139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f t="shared" ref="K11:K13" si="3">B11+F11</f>
        <v>0</v>
      </c>
      <c r="L11" s="30">
        <f t="shared" ref="L11:L13" si="4">C11+G11</f>
        <v>0</v>
      </c>
      <c r="M11" s="106">
        <f t="shared" ref="M11:M13" si="5">D11+E11+H11+I11+J11</f>
        <v>0</v>
      </c>
      <c r="N11" s="51" t="s">
        <v>13</v>
      </c>
    </row>
    <row r="12" spans="1:21" x14ac:dyDescent="0.2">
      <c r="A12" s="18" t="s">
        <v>140</v>
      </c>
      <c r="B12" s="30">
        <v>0</v>
      </c>
      <c r="C12" s="30">
        <v>0</v>
      </c>
      <c r="D12" s="153">
        <v>7000</v>
      </c>
      <c r="E12" s="30">
        <v>0</v>
      </c>
      <c r="F12" s="30">
        <v>0</v>
      </c>
      <c r="G12" s="30">
        <v>0</v>
      </c>
      <c r="H12" s="30">
        <v>0</v>
      </c>
      <c r="I12" s="30">
        <v>4717</v>
      </c>
      <c r="J12" s="30">
        <v>211</v>
      </c>
      <c r="K12" s="30">
        <f t="shared" si="3"/>
        <v>0</v>
      </c>
      <c r="L12" s="30">
        <f t="shared" si="4"/>
        <v>0</v>
      </c>
      <c r="M12" s="106">
        <f t="shared" si="5"/>
        <v>11928</v>
      </c>
      <c r="N12" s="51" t="s">
        <v>13</v>
      </c>
    </row>
    <row r="13" spans="1:21" x14ac:dyDescent="0.2">
      <c r="A13" s="18" t="s">
        <v>141</v>
      </c>
      <c r="B13" s="30">
        <v>0</v>
      </c>
      <c r="C13" s="30">
        <v>0</v>
      </c>
      <c r="D13" s="153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f t="shared" si="3"/>
        <v>0</v>
      </c>
      <c r="L13" s="30">
        <f t="shared" si="4"/>
        <v>0</v>
      </c>
      <c r="M13" s="106">
        <f t="shared" si="5"/>
        <v>0</v>
      </c>
      <c r="N13" s="51" t="s">
        <v>13</v>
      </c>
    </row>
    <row r="14" spans="1:21" x14ac:dyDescent="0.2">
      <c r="A14" s="18" t="s">
        <v>142</v>
      </c>
      <c r="B14" s="30">
        <v>0</v>
      </c>
      <c r="C14" s="30">
        <v>0</v>
      </c>
      <c r="D14" s="153">
        <v>1300</v>
      </c>
      <c r="E14" s="30">
        <v>0</v>
      </c>
      <c r="F14" s="30">
        <v>0</v>
      </c>
      <c r="G14" s="30">
        <v>0</v>
      </c>
      <c r="H14" s="30">
        <v>0</v>
      </c>
      <c r="I14" s="30">
        <v>74</v>
      </c>
      <c r="J14" s="30">
        <v>2</v>
      </c>
      <c r="K14" s="30">
        <f t="shared" si="0"/>
        <v>0</v>
      </c>
      <c r="L14" s="30">
        <f t="shared" si="1"/>
        <v>0</v>
      </c>
      <c r="M14" s="106">
        <f t="shared" si="2"/>
        <v>1376</v>
      </c>
      <c r="N14" s="51" t="s">
        <v>13</v>
      </c>
    </row>
    <row r="15" spans="1:21" x14ac:dyDescent="0.2">
      <c r="A15" s="13" t="s">
        <v>143</v>
      </c>
      <c r="B15" s="107">
        <v>0</v>
      </c>
      <c r="C15" s="107">
        <v>0</v>
      </c>
      <c r="D15" s="107">
        <v>3417</v>
      </c>
      <c r="E15" s="107">
        <v>0</v>
      </c>
      <c r="F15" s="107">
        <v>0</v>
      </c>
      <c r="G15" s="107">
        <v>0</v>
      </c>
      <c r="H15" s="107">
        <v>0</v>
      </c>
      <c r="I15" s="107">
        <v>4</v>
      </c>
      <c r="J15" s="107">
        <v>1</v>
      </c>
      <c r="K15" s="107">
        <f t="shared" si="0"/>
        <v>0</v>
      </c>
      <c r="L15" s="107">
        <f t="shared" si="1"/>
        <v>0</v>
      </c>
      <c r="M15" s="108">
        <f t="shared" si="2"/>
        <v>3422</v>
      </c>
      <c r="N15" s="51" t="s">
        <v>13</v>
      </c>
    </row>
    <row r="16" spans="1:21" ht="15" x14ac:dyDescent="0.25">
      <c r="A16" s="14" t="s">
        <v>101</v>
      </c>
      <c r="B16" s="109">
        <f>SUM(B9:B15)</f>
        <v>0</v>
      </c>
      <c r="C16" s="109">
        <f t="shared" ref="C16:M16" si="6">SUM(C9:C15)</f>
        <v>0</v>
      </c>
      <c r="D16" s="109">
        <f t="shared" si="6"/>
        <v>270000</v>
      </c>
      <c r="E16" s="109">
        <f t="shared" si="6"/>
        <v>0</v>
      </c>
      <c r="F16" s="109">
        <f t="shared" si="6"/>
        <v>0</v>
      </c>
      <c r="G16" s="109">
        <f t="shared" si="6"/>
        <v>0</v>
      </c>
      <c r="H16" s="109">
        <f t="shared" si="6"/>
        <v>0</v>
      </c>
      <c r="I16" s="109">
        <f>SUM(I9:I15)</f>
        <v>177556</v>
      </c>
      <c r="J16" s="109">
        <f>SUM(J9:J15)</f>
        <v>7948</v>
      </c>
      <c r="K16" s="109">
        <f t="shared" si="6"/>
        <v>0</v>
      </c>
      <c r="L16" s="109">
        <f t="shared" si="6"/>
        <v>0</v>
      </c>
      <c r="M16" s="110">
        <f t="shared" si="6"/>
        <v>455504</v>
      </c>
      <c r="N16" s="51" t="s">
        <v>13</v>
      </c>
    </row>
    <row r="17" spans="1:16" x14ac:dyDescent="0.2">
      <c r="A17" s="91" t="s">
        <v>100</v>
      </c>
      <c r="B17" s="104"/>
      <c r="C17" s="104"/>
      <c r="D17" s="104">
        <v>0</v>
      </c>
      <c r="E17" s="104"/>
      <c r="F17" s="104"/>
      <c r="G17" s="104"/>
      <c r="H17" s="104"/>
      <c r="I17" s="104"/>
      <c r="J17" s="104"/>
      <c r="K17" s="104"/>
      <c r="L17" s="104"/>
      <c r="M17" s="105">
        <f>D17+E17+H17+I17+J17</f>
        <v>0</v>
      </c>
      <c r="N17" s="51" t="s">
        <v>13</v>
      </c>
    </row>
    <row r="18" spans="1:16" x14ac:dyDescent="0.2">
      <c r="A18" s="92" t="s">
        <v>115</v>
      </c>
      <c r="B18" s="122"/>
      <c r="C18" s="122"/>
      <c r="D18" s="122">
        <f>SUM(D16:D17)</f>
        <v>270000</v>
      </c>
      <c r="E18" s="122"/>
      <c r="F18" s="122"/>
      <c r="G18" s="122"/>
      <c r="H18" s="122"/>
      <c r="I18" s="122"/>
      <c r="J18" s="122"/>
      <c r="K18" s="122"/>
      <c r="L18" s="122"/>
      <c r="M18" s="123">
        <f>SUM(M16:M17)</f>
        <v>455504</v>
      </c>
      <c r="N18" s="51" t="s">
        <v>13</v>
      </c>
    </row>
    <row r="19" spans="1:16" x14ac:dyDescent="0.2">
      <c r="A19" s="71" t="s">
        <v>19</v>
      </c>
      <c r="B19" s="116"/>
      <c r="C19" s="116">
        <v>0</v>
      </c>
      <c r="D19" s="116"/>
      <c r="E19" s="116"/>
      <c r="F19" s="116"/>
      <c r="G19" s="116">
        <v>0</v>
      </c>
      <c r="H19" s="116"/>
      <c r="I19" s="116">
        <v>0</v>
      </c>
      <c r="J19" s="116"/>
      <c r="K19" s="116"/>
      <c r="L19" s="116">
        <f t="shared" ref="L19" si="7">C19+G19</f>
        <v>0</v>
      </c>
      <c r="M19" s="117"/>
      <c r="N19" s="51" t="s">
        <v>13</v>
      </c>
    </row>
    <row r="20" spans="1:16" x14ac:dyDescent="0.2">
      <c r="A20" s="82" t="s">
        <v>102</v>
      </c>
      <c r="B20" s="30"/>
      <c r="C20" s="30">
        <f>C16+C19</f>
        <v>0</v>
      </c>
      <c r="D20" s="30"/>
      <c r="E20" s="30"/>
      <c r="F20" s="30"/>
      <c r="G20" s="30">
        <f>G16+G19</f>
        <v>0</v>
      </c>
      <c r="H20" s="30"/>
      <c r="I20" s="30">
        <v>0</v>
      </c>
      <c r="J20" s="30"/>
      <c r="K20" s="30"/>
      <c r="L20" s="30">
        <f>L16+L19</f>
        <v>0</v>
      </c>
      <c r="M20" s="106"/>
      <c r="N20" s="51" t="s">
        <v>13</v>
      </c>
    </row>
    <row r="21" spans="1:16" x14ac:dyDescent="0.2">
      <c r="A21" s="18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106"/>
      <c r="N21" s="51" t="s">
        <v>13</v>
      </c>
    </row>
    <row r="22" spans="1:16" x14ac:dyDescent="0.2">
      <c r="A22" s="18" t="s">
        <v>20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106"/>
      <c r="N22" s="51" t="s">
        <v>13</v>
      </c>
    </row>
    <row r="23" spans="1:16" x14ac:dyDescent="0.2">
      <c r="A23" s="19" t="s">
        <v>21</v>
      </c>
      <c r="B23" s="30"/>
      <c r="C23" s="30">
        <v>0</v>
      </c>
      <c r="D23" s="30"/>
      <c r="E23" s="30"/>
      <c r="F23" s="30"/>
      <c r="G23" s="30">
        <v>0</v>
      </c>
      <c r="H23" s="30"/>
      <c r="I23" s="30">
        <v>0</v>
      </c>
      <c r="J23" s="30"/>
      <c r="K23" s="30"/>
      <c r="L23" s="30">
        <f t="shared" ref="L23:L24" si="8">C23+G23</f>
        <v>0</v>
      </c>
      <c r="M23" s="106"/>
      <c r="N23" s="51" t="s">
        <v>13</v>
      </c>
    </row>
    <row r="24" spans="1:16" x14ac:dyDescent="0.2">
      <c r="A24" s="20" t="s">
        <v>22</v>
      </c>
      <c r="B24" s="118"/>
      <c r="C24" s="118">
        <v>0</v>
      </c>
      <c r="D24" s="118"/>
      <c r="E24" s="118"/>
      <c r="F24" s="118"/>
      <c r="G24" s="118">
        <v>0</v>
      </c>
      <c r="H24" s="118"/>
      <c r="I24" s="118">
        <v>0</v>
      </c>
      <c r="J24" s="118"/>
      <c r="K24" s="118"/>
      <c r="L24" s="118">
        <f t="shared" si="8"/>
        <v>0</v>
      </c>
      <c r="M24" s="119"/>
      <c r="N24" s="51" t="s">
        <v>13</v>
      </c>
      <c r="P24" s="25"/>
    </row>
    <row r="25" spans="1:16" ht="15" thickBot="1" x14ac:dyDescent="0.25">
      <c r="A25" s="83" t="s">
        <v>103</v>
      </c>
      <c r="B25" s="120"/>
      <c r="C25" s="120">
        <f>C20+C23+C24</f>
        <v>0</v>
      </c>
      <c r="D25" s="120"/>
      <c r="E25" s="120"/>
      <c r="F25" s="120"/>
      <c r="G25" s="120">
        <f>G20+G23+G24</f>
        <v>0</v>
      </c>
      <c r="H25" s="120"/>
      <c r="I25" s="120">
        <f>I20+I23+I24</f>
        <v>0</v>
      </c>
      <c r="J25" s="120"/>
      <c r="K25" s="120"/>
      <c r="L25" s="120">
        <f>SUM(L20,L23:L24)</f>
        <v>0</v>
      </c>
      <c r="M25" s="121"/>
      <c r="N25" s="51" t="s">
        <v>13</v>
      </c>
      <c r="P25" s="25"/>
    </row>
    <row r="26" spans="1:16" x14ac:dyDescent="0.2">
      <c r="N26" s="51" t="s">
        <v>13</v>
      </c>
      <c r="P26" s="25"/>
    </row>
    <row r="27" spans="1:16" x14ac:dyDescent="0.2">
      <c r="N27" s="51" t="s">
        <v>13</v>
      </c>
      <c r="P27" s="25"/>
    </row>
    <row r="28" spans="1:16" ht="15" x14ac:dyDescent="0.25">
      <c r="A28" s="5" t="s">
        <v>117</v>
      </c>
      <c r="N28" s="51" t="s">
        <v>13</v>
      </c>
    </row>
    <row r="29" spans="1:16" ht="27.75" customHeight="1" x14ac:dyDescent="0.2">
      <c r="A29" s="190" t="s">
        <v>151</v>
      </c>
      <c r="B29" s="191"/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51" t="s">
        <v>13</v>
      </c>
    </row>
    <row r="30" spans="1:16" x14ac:dyDescent="0.2">
      <c r="A30" s="189"/>
      <c r="B30" s="189"/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  <c r="N30" s="51" t="s">
        <v>13</v>
      </c>
    </row>
    <row r="31" spans="1:16" ht="15" x14ac:dyDescent="0.25">
      <c r="A31" s="5" t="s">
        <v>118</v>
      </c>
      <c r="N31" s="51" t="s">
        <v>13</v>
      </c>
    </row>
    <row r="32" spans="1:16" x14ac:dyDescent="0.2">
      <c r="A32" s="190" t="s">
        <v>148</v>
      </c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51" t="s">
        <v>13</v>
      </c>
    </row>
    <row r="33" spans="14:14" x14ac:dyDescent="0.2">
      <c r="N33" s="4" t="s">
        <v>14</v>
      </c>
    </row>
    <row r="34" spans="14:14" x14ac:dyDescent="0.2">
      <c r="N34" s="51"/>
    </row>
  </sheetData>
  <mergeCells count="11">
    <mergeCell ref="A29:M29"/>
    <mergeCell ref="A30:M30"/>
    <mergeCell ref="A32:M32"/>
    <mergeCell ref="A1:M1"/>
    <mergeCell ref="A2:M2"/>
    <mergeCell ref="A3:M3"/>
    <mergeCell ref="A4:M4"/>
    <mergeCell ref="A7:A8"/>
    <mergeCell ref="B7:D7"/>
    <mergeCell ref="F7:H7"/>
    <mergeCell ref="K7:M7"/>
  </mergeCells>
  <printOptions horizontalCentered="1"/>
  <pageMargins left="0.7" right="0.7" top="0.66" bottom="0.66" header="0.3" footer="0.3"/>
  <pageSetup scale="73" orientation="landscape" r:id="rId1"/>
  <headerFooter>
    <oddHeader>&amp;L&amp;"Arial,Bold"&amp;12G. Crosswalk of 2013 Availability</oddHeader>
    <oddFooter>&amp;C&amp;"Arial,Regular"Exhibit G - Crosswalk of 2013 Availability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tabSelected="1" view="pageBreakPreview" zoomScale="90" zoomScaleNormal="100" zoomScaleSheetLayoutView="90" workbookViewId="0">
      <pane xSplit="1" ySplit="7" topLeftCell="B20" activePane="bottomRight" state="frozen"/>
      <selection pane="topRight" activeCell="B1" sqref="B1"/>
      <selection pane="bottomLeft" activeCell="A8" sqref="A8"/>
      <selection pane="bottomRight" activeCell="I41" sqref="I41"/>
    </sheetView>
  </sheetViews>
  <sheetFormatPr defaultRowHeight="14.25" x14ac:dyDescent="0.2"/>
  <cols>
    <col min="1" max="1" width="86.5703125" style="9" customWidth="1"/>
    <col min="2" max="2" width="8.28515625" style="9" customWidth="1"/>
    <col min="3" max="3" width="12.7109375" style="9" customWidth="1"/>
    <col min="4" max="4" width="8.28515625" style="9" customWidth="1"/>
    <col min="5" max="5" width="12.7109375" style="9" customWidth="1"/>
    <col min="6" max="6" width="8.28515625" style="9" customWidth="1"/>
    <col min="7" max="7" width="12.7109375" style="9" customWidth="1"/>
    <col min="8" max="8" width="8.28515625" style="9" customWidth="1"/>
    <col min="9" max="9" width="12.7109375" style="9" customWidth="1"/>
    <col min="10" max="10" width="14" style="4" bestFit="1" customWidth="1"/>
    <col min="11" max="11" width="4.5703125" style="9" customWidth="1"/>
    <col min="12" max="12" width="116.7109375" style="48" customWidth="1"/>
    <col min="13" max="14" width="8.28515625" style="9" customWidth="1"/>
    <col min="15" max="15" width="12.7109375" style="9" customWidth="1"/>
    <col min="16" max="17" width="8.28515625" style="9" customWidth="1"/>
    <col min="18" max="18" width="12.7109375" style="9" customWidth="1"/>
    <col min="19" max="16384" width="9.140625" style="9"/>
  </cols>
  <sheetData>
    <row r="1" spans="1:17" ht="18" x14ac:dyDescent="0.25">
      <c r="A1" s="167" t="s">
        <v>62</v>
      </c>
      <c r="B1" s="167"/>
      <c r="C1" s="167"/>
      <c r="D1" s="167"/>
      <c r="E1" s="167"/>
      <c r="F1" s="167"/>
      <c r="G1" s="167"/>
      <c r="H1" s="167"/>
      <c r="I1" s="167"/>
      <c r="J1" s="51" t="s">
        <v>13</v>
      </c>
      <c r="K1" s="6"/>
      <c r="L1" s="6"/>
      <c r="M1" s="6"/>
      <c r="N1" s="6"/>
      <c r="O1" s="6"/>
      <c r="P1" s="6"/>
      <c r="Q1" s="6"/>
    </row>
    <row r="2" spans="1:17" ht="15" x14ac:dyDescent="0.2">
      <c r="A2" s="168" t="s">
        <v>145</v>
      </c>
      <c r="B2" s="168"/>
      <c r="C2" s="168"/>
      <c r="D2" s="168"/>
      <c r="E2" s="168"/>
      <c r="F2" s="168"/>
      <c r="G2" s="168"/>
      <c r="H2" s="168"/>
      <c r="I2" s="168"/>
      <c r="J2" s="51" t="s">
        <v>13</v>
      </c>
      <c r="K2" s="7"/>
      <c r="L2" s="7"/>
      <c r="M2" s="7"/>
      <c r="N2" s="7"/>
      <c r="O2" s="7"/>
      <c r="P2" s="7"/>
      <c r="Q2" s="7"/>
    </row>
    <row r="3" spans="1:17" x14ac:dyDescent="0.2">
      <c r="A3" s="177" t="s">
        <v>1</v>
      </c>
      <c r="B3" s="177"/>
      <c r="C3" s="177"/>
      <c r="D3" s="177"/>
      <c r="E3" s="177"/>
      <c r="F3" s="177"/>
      <c r="G3" s="177"/>
      <c r="H3" s="177"/>
      <c r="I3" s="177"/>
      <c r="J3" s="51" t="s">
        <v>13</v>
      </c>
      <c r="K3" s="10"/>
      <c r="L3" s="10"/>
      <c r="M3" s="10"/>
      <c r="N3" s="10"/>
      <c r="O3" s="10"/>
      <c r="P3" s="10"/>
      <c r="Q3" s="10"/>
    </row>
    <row r="4" spans="1:17" x14ac:dyDescent="0.2">
      <c r="A4" s="174" t="s">
        <v>2</v>
      </c>
      <c r="B4" s="174"/>
      <c r="C4" s="174"/>
      <c r="D4" s="174"/>
      <c r="E4" s="174"/>
      <c r="F4" s="174"/>
      <c r="G4" s="174"/>
      <c r="H4" s="174"/>
      <c r="I4" s="174"/>
      <c r="J4" s="51" t="s">
        <v>13</v>
      </c>
      <c r="K4" s="8"/>
      <c r="L4" s="8"/>
      <c r="M4" s="8"/>
      <c r="N4" s="8"/>
      <c r="O4" s="8"/>
      <c r="P4" s="8"/>
      <c r="Q4" s="8"/>
    </row>
    <row r="5" spans="1:17" ht="15" thickBot="1" x14ac:dyDescent="0.25">
      <c r="A5" s="174"/>
      <c r="B5" s="174"/>
      <c r="C5" s="174"/>
      <c r="D5" s="174"/>
      <c r="E5" s="174"/>
      <c r="F5" s="174"/>
      <c r="G5" s="174"/>
      <c r="H5" s="174"/>
      <c r="I5" s="174"/>
      <c r="J5" s="51" t="s">
        <v>13</v>
      </c>
      <c r="K5" s="8"/>
      <c r="L5" s="8"/>
      <c r="M5" s="8"/>
      <c r="N5" s="8"/>
      <c r="O5" s="8"/>
      <c r="P5" s="8"/>
      <c r="Q5" s="8"/>
    </row>
    <row r="6" spans="1:17" ht="15" x14ac:dyDescent="0.2">
      <c r="A6" s="175" t="s">
        <v>63</v>
      </c>
      <c r="B6" s="178" t="s">
        <v>60</v>
      </c>
      <c r="C6" s="178"/>
      <c r="D6" s="178" t="s">
        <v>127</v>
      </c>
      <c r="E6" s="178"/>
      <c r="F6" s="178" t="s">
        <v>17</v>
      </c>
      <c r="G6" s="178"/>
      <c r="H6" s="178" t="s">
        <v>61</v>
      </c>
      <c r="I6" s="179"/>
      <c r="J6" s="51" t="s">
        <v>13</v>
      </c>
      <c r="L6" s="9"/>
    </row>
    <row r="7" spans="1:17" ht="28.5" x14ac:dyDescent="0.2">
      <c r="A7" s="176"/>
      <c r="B7" s="52" t="s">
        <v>23</v>
      </c>
      <c r="C7" s="11" t="s">
        <v>5</v>
      </c>
      <c r="D7" s="11" t="s">
        <v>23</v>
      </c>
      <c r="E7" s="11" t="s">
        <v>5</v>
      </c>
      <c r="F7" s="11" t="s">
        <v>23</v>
      </c>
      <c r="G7" s="11" t="s">
        <v>5</v>
      </c>
      <c r="H7" s="11" t="s">
        <v>23</v>
      </c>
      <c r="I7" s="12" t="s">
        <v>5</v>
      </c>
      <c r="J7" s="51" t="s">
        <v>13</v>
      </c>
      <c r="L7" s="9"/>
    </row>
    <row r="8" spans="1:17" x14ac:dyDescent="0.2">
      <c r="A8" s="53" t="s">
        <v>64</v>
      </c>
      <c r="B8" s="104">
        <v>0</v>
      </c>
      <c r="C8" s="104">
        <v>0</v>
      </c>
      <c r="D8" s="104">
        <v>0</v>
      </c>
      <c r="E8" s="104">
        <v>0</v>
      </c>
      <c r="F8" s="104">
        <v>0</v>
      </c>
      <c r="G8" s="104">
        <v>0</v>
      </c>
      <c r="H8" s="104">
        <f>F8-D8</f>
        <v>0</v>
      </c>
      <c r="I8" s="105">
        <f>G8-E8</f>
        <v>0</v>
      </c>
      <c r="J8" s="51" t="s">
        <v>13</v>
      </c>
      <c r="L8" s="49"/>
    </row>
    <row r="9" spans="1:17" x14ac:dyDescent="0.2">
      <c r="A9" s="54" t="s">
        <v>65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  <c r="H9" s="30">
        <f t="shared" ref="H9:H13" si="0">F9-D9</f>
        <v>0</v>
      </c>
      <c r="I9" s="106">
        <f t="shared" ref="I9:I13" si="1">G9-E9</f>
        <v>0</v>
      </c>
      <c r="J9" s="51" t="s">
        <v>13</v>
      </c>
    </row>
    <row r="10" spans="1:17" x14ac:dyDescent="0.2">
      <c r="A10" s="84" t="s">
        <v>109</v>
      </c>
      <c r="B10" s="30">
        <f>SUM(B11:B12)</f>
        <v>0</v>
      </c>
      <c r="C10" s="30">
        <f t="shared" ref="C10:G10" si="2">SUM(C11:C12)</f>
        <v>0</v>
      </c>
      <c r="D10" s="30">
        <f t="shared" si="2"/>
        <v>0</v>
      </c>
      <c r="E10" s="30">
        <f t="shared" si="2"/>
        <v>0</v>
      </c>
      <c r="F10" s="30">
        <f t="shared" si="2"/>
        <v>0</v>
      </c>
      <c r="G10" s="30">
        <f t="shared" si="2"/>
        <v>0</v>
      </c>
      <c r="H10" s="30">
        <f t="shared" si="0"/>
        <v>0</v>
      </c>
      <c r="I10" s="106">
        <f t="shared" si="1"/>
        <v>0</v>
      </c>
      <c r="J10" s="51" t="s">
        <v>13</v>
      </c>
    </row>
    <row r="11" spans="1:17" x14ac:dyDescent="0.2">
      <c r="A11" s="55" t="s">
        <v>22</v>
      </c>
      <c r="B11" s="127">
        <v>0</v>
      </c>
      <c r="C11" s="127">
        <v>0</v>
      </c>
      <c r="D11" s="127">
        <v>0</v>
      </c>
      <c r="E11" s="127">
        <v>0</v>
      </c>
      <c r="F11" s="127">
        <v>0</v>
      </c>
      <c r="G11" s="127">
        <v>0</v>
      </c>
      <c r="H11" s="127">
        <f t="shared" si="0"/>
        <v>0</v>
      </c>
      <c r="I11" s="128">
        <f t="shared" si="1"/>
        <v>0</v>
      </c>
      <c r="J11" s="51" t="s">
        <v>13</v>
      </c>
    </row>
    <row r="12" spans="1:17" x14ac:dyDescent="0.2">
      <c r="A12" s="55" t="s">
        <v>66</v>
      </c>
      <c r="B12" s="127">
        <v>0</v>
      </c>
      <c r="C12" s="127">
        <v>0</v>
      </c>
      <c r="D12" s="127">
        <v>0</v>
      </c>
      <c r="E12" s="127">
        <v>0</v>
      </c>
      <c r="F12" s="127">
        <v>0</v>
      </c>
      <c r="G12" s="127">
        <v>0</v>
      </c>
      <c r="H12" s="127">
        <f t="shared" si="0"/>
        <v>0</v>
      </c>
      <c r="I12" s="128">
        <f t="shared" si="1"/>
        <v>0</v>
      </c>
      <c r="J12" s="51" t="s">
        <v>13</v>
      </c>
    </row>
    <row r="13" spans="1:17" x14ac:dyDescent="0.2">
      <c r="A13" s="54" t="s">
        <v>67</v>
      </c>
      <c r="B13" s="122">
        <v>0</v>
      </c>
      <c r="C13" s="122">
        <v>201377</v>
      </c>
      <c r="D13" s="122">
        <v>0</v>
      </c>
      <c r="E13" s="122">
        <v>243565</v>
      </c>
      <c r="F13" s="122">
        <v>0</v>
      </c>
      <c r="G13" s="122">
        <v>243565</v>
      </c>
      <c r="H13" s="122">
        <f t="shared" si="0"/>
        <v>0</v>
      </c>
      <c r="I13" s="123">
        <f t="shared" si="1"/>
        <v>0</v>
      </c>
      <c r="J13" s="51" t="s">
        <v>13</v>
      </c>
    </row>
    <row r="14" spans="1:17" ht="15" x14ac:dyDescent="0.25">
      <c r="A14" s="57" t="s">
        <v>18</v>
      </c>
      <c r="B14" s="95">
        <f>SUM(B8:B10,B13)</f>
        <v>0</v>
      </c>
      <c r="C14" s="95">
        <f t="shared" ref="C14:I14" si="3">SUM(C8:C10,C13)</f>
        <v>201377</v>
      </c>
      <c r="D14" s="95">
        <f t="shared" si="3"/>
        <v>0</v>
      </c>
      <c r="E14" s="95">
        <f t="shared" si="3"/>
        <v>243565</v>
      </c>
      <c r="F14" s="95">
        <f t="shared" si="3"/>
        <v>0</v>
      </c>
      <c r="G14" s="95">
        <f t="shared" si="3"/>
        <v>243565</v>
      </c>
      <c r="H14" s="95">
        <f t="shared" si="3"/>
        <v>0</v>
      </c>
      <c r="I14" s="99">
        <f t="shared" si="3"/>
        <v>0</v>
      </c>
      <c r="J14" s="51" t="s">
        <v>13</v>
      </c>
    </row>
    <row r="15" spans="1:17" ht="15" x14ac:dyDescent="0.25">
      <c r="A15" s="56" t="s">
        <v>68</v>
      </c>
      <c r="B15" s="30"/>
      <c r="C15" s="30"/>
      <c r="D15" s="30"/>
      <c r="E15" s="30"/>
      <c r="F15" s="30"/>
      <c r="G15" s="30"/>
      <c r="H15" s="30"/>
      <c r="I15" s="106"/>
      <c r="J15" s="51" t="s">
        <v>13</v>
      </c>
    </row>
    <row r="16" spans="1:17" x14ac:dyDescent="0.2">
      <c r="A16" s="54" t="s">
        <v>69</v>
      </c>
      <c r="B16" s="30"/>
      <c r="C16" s="30">
        <v>14</v>
      </c>
      <c r="D16" s="30"/>
      <c r="E16" s="30">
        <v>15</v>
      </c>
      <c r="F16" s="30"/>
      <c r="G16" s="30">
        <v>15</v>
      </c>
      <c r="H16" s="30"/>
      <c r="I16" s="106">
        <f t="shared" ref="I16:I36" si="4">G16-E16</f>
        <v>0</v>
      </c>
      <c r="J16" s="51" t="s">
        <v>13</v>
      </c>
    </row>
    <row r="17" spans="1:10" x14ac:dyDescent="0.2">
      <c r="A17" s="54" t="s">
        <v>70</v>
      </c>
      <c r="B17" s="30"/>
      <c r="C17" s="30">
        <v>0</v>
      </c>
      <c r="D17" s="30"/>
      <c r="E17" s="30">
        <v>0</v>
      </c>
      <c r="F17" s="30"/>
      <c r="G17" s="30">
        <v>0</v>
      </c>
      <c r="H17" s="30"/>
      <c r="I17" s="106">
        <f t="shared" si="4"/>
        <v>0</v>
      </c>
      <c r="J17" s="51" t="s">
        <v>13</v>
      </c>
    </row>
    <row r="18" spans="1:10" x14ac:dyDescent="0.2">
      <c r="A18" s="54" t="s">
        <v>71</v>
      </c>
      <c r="B18" s="30"/>
      <c r="C18" s="30">
        <v>11330</v>
      </c>
      <c r="D18" s="30"/>
      <c r="E18" s="30">
        <v>13330</v>
      </c>
      <c r="F18" s="30"/>
      <c r="G18" s="30">
        <v>13330</v>
      </c>
      <c r="H18" s="30"/>
      <c r="I18" s="106">
        <f t="shared" si="4"/>
        <v>0</v>
      </c>
      <c r="J18" s="51" t="s">
        <v>13</v>
      </c>
    </row>
    <row r="19" spans="1:10" x14ac:dyDescent="0.2">
      <c r="A19" s="84" t="s">
        <v>110</v>
      </c>
      <c r="B19" s="30"/>
      <c r="C19" s="30">
        <v>0</v>
      </c>
      <c r="D19" s="30"/>
      <c r="E19" s="30">
        <v>0</v>
      </c>
      <c r="F19" s="30"/>
      <c r="G19" s="30">
        <v>0</v>
      </c>
      <c r="H19" s="30"/>
      <c r="I19" s="106">
        <f t="shared" si="4"/>
        <v>0</v>
      </c>
      <c r="J19" s="51" t="s">
        <v>13</v>
      </c>
    </row>
    <row r="20" spans="1:10" x14ac:dyDescent="0.2">
      <c r="A20" s="54" t="s">
        <v>72</v>
      </c>
      <c r="B20" s="30"/>
      <c r="C20" s="30">
        <v>0</v>
      </c>
      <c r="D20" s="30"/>
      <c r="E20" s="30">
        <v>0</v>
      </c>
      <c r="F20" s="30"/>
      <c r="G20" s="30">
        <v>0</v>
      </c>
      <c r="H20" s="30"/>
      <c r="I20" s="106">
        <f t="shared" si="4"/>
        <v>0</v>
      </c>
      <c r="J20" s="51" t="s">
        <v>13</v>
      </c>
    </row>
    <row r="21" spans="1:10" x14ac:dyDescent="0.2">
      <c r="A21" s="54" t="s">
        <v>73</v>
      </c>
      <c r="B21" s="30"/>
      <c r="C21" s="30">
        <v>0</v>
      </c>
      <c r="D21" s="30"/>
      <c r="E21" s="30">
        <v>0</v>
      </c>
      <c r="F21" s="30"/>
      <c r="G21" s="30">
        <v>0</v>
      </c>
      <c r="H21" s="30"/>
      <c r="I21" s="106">
        <f t="shared" si="4"/>
        <v>0</v>
      </c>
      <c r="J21" s="51" t="s">
        <v>13</v>
      </c>
    </row>
    <row r="22" spans="1:10" x14ac:dyDescent="0.2">
      <c r="A22" s="54" t="s">
        <v>74</v>
      </c>
      <c r="B22" s="30"/>
      <c r="C22" s="30">
        <v>0</v>
      </c>
      <c r="D22" s="30"/>
      <c r="E22" s="30">
        <v>0</v>
      </c>
      <c r="F22" s="30"/>
      <c r="G22" s="30">
        <v>0</v>
      </c>
      <c r="H22" s="30"/>
      <c r="I22" s="106">
        <f t="shared" si="4"/>
        <v>0</v>
      </c>
      <c r="J22" s="51" t="s">
        <v>13</v>
      </c>
    </row>
    <row r="23" spans="1:10" x14ac:dyDescent="0.2">
      <c r="A23" s="54" t="s">
        <v>75</v>
      </c>
      <c r="B23" s="30"/>
      <c r="C23" s="30">
        <v>0</v>
      </c>
      <c r="D23" s="30"/>
      <c r="E23" s="30">
        <v>0</v>
      </c>
      <c r="F23" s="30"/>
      <c r="G23" s="30">
        <v>0</v>
      </c>
      <c r="H23" s="30"/>
      <c r="I23" s="106">
        <f t="shared" si="4"/>
        <v>0</v>
      </c>
      <c r="J23" s="51" t="s">
        <v>13</v>
      </c>
    </row>
    <row r="24" spans="1:10" x14ac:dyDescent="0.2">
      <c r="A24" s="54" t="s">
        <v>76</v>
      </c>
      <c r="B24" s="30"/>
      <c r="C24" s="30">
        <v>1363</v>
      </c>
      <c r="D24" s="30"/>
      <c r="E24" s="30">
        <v>2000</v>
      </c>
      <c r="F24" s="30"/>
      <c r="G24" s="30">
        <v>2000</v>
      </c>
      <c r="H24" s="30"/>
      <c r="I24" s="106">
        <f t="shared" si="4"/>
        <v>0</v>
      </c>
      <c r="J24" s="51" t="s">
        <v>13</v>
      </c>
    </row>
    <row r="25" spans="1:10" x14ac:dyDescent="0.2">
      <c r="A25" s="54" t="s">
        <v>77</v>
      </c>
      <c r="B25" s="30"/>
      <c r="C25" s="30">
        <v>0</v>
      </c>
      <c r="D25" s="30"/>
      <c r="E25" s="30">
        <v>0</v>
      </c>
      <c r="F25" s="30"/>
      <c r="G25" s="30">
        <v>0</v>
      </c>
      <c r="H25" s="30"/>
      <c r="I25" s="106">
        <f t="shared" si="4"/>
        <v>0</v>
      </c>
      <c r="J25" s="51" t="s">
        <v>13</v>
      </c>
    </row>
    <row r="26" spans="1:10" x14ac:dyDescent="0.2">
      <c r="A26" s="54" t="s">
        <v>78</v>
      </c>
      <c r="B26" s="30"/>
      <c r="C26" s="30">
        <v>2317</v>
      </c>
      <c r="D26" s="30"/>
      <c r="E26" s="30">
        <v>3000</v>
      </c>
      <c r="F26" s="30"/>
      <c r="G26" s="30">
        <v>3000</v>
      </c>
      <c r="H26" s="30"/>
      <c r="I26" s="106">
        <f t="shared" si="4"/>
        <v>0</v>
      </c>
      <c r="J26" s="51" t="s">
        <v>13</v>
      </c>
    </row>
    <row r="27" spans="1:10" x14ac:dyDescent="0.2">
      <c r="A27" s="54" t="s">
        <v>79</v>
      </c>
      <c r="B27" s="30"/>
      <c r="C27" s="30">
        <v>0</v>
      </c>
      <c r="D27" s="30"/>
      <c r="E27" s="30">
        <v>0</v>
      </c>
      <c r="F27" s="30"/>
      <c r="G27" s="30">
        <v>0</v>
      </c>
      <c r="H27" s="30"/>
      <c r="I27" s="106">
        <f t="shared" si="4"/>
        <v>0</v>
      </c>
      <c r="J27" s="51" t="s">
        <v>13</v>
      </c>
    </row>
    <row r="28" spans="1:10" x14ac:dyDescent="0.2">
      <c r="A28" s="54" t="s">
        <v>80</v>
      </c>
      <c r="B28" s="30"/>
      <c r="C28" s="30">
        <v>0</v>
      </c>
      <c r="D28" s="30"/>
      <c r="E28" s="30">
        <v>0</v>
      </c>
      <c r="F28" s="30"/>
      <c r="G28" s="30">
        <v>0</v>
      </c>
      <c r="H28" s="30"/>
      <c r="I28" s="106">
        <f t="shared" si="4"/>
        <v>0</v>
      </c>
      <c r="J28" s="51" t="s">
        <v>13</v>
      </c>
    </row>
    <row r="29" spans="1:10" x14ac:dyDescent="0.2">
      <c r="A29" s="54" t="s">
        <v>54</v>
      </c>
      <c r="B29" s="30"/>
      <c r="C29" s="30">
        <v>165</v>
      </c>
      <c r="D29" s="30"/>
      <c r="E29" s="30">
        <v>200</v>
      </c>
      <c r="F29" s="30"/>
      <c r="G29" s="30">
        <v>200</v>
      </c>
      <c r="H29" s="30"/>
      <c r="I29" s="106">
        <f t="shared" si="4"/>
        <v>0</v>
      </c>
      <c r="J29" s="51" t="s">
        <v>13</v>
      </c>
    </row>
    <row r="30" spans="1:10" x14ac:dyDescent="0.2">
      <c r="A30" s="54" t="s">
        <v>81</v>
      </c>
      <c r="B30" s="30"/>
      <c r="C30" s="30">
        <v>26</v>
      </c>
      <c r="D30" s="30"/>
      <c r="E30" s="30">
        <v>40</v>
      </c>
      <c r="F30" s="30"/>
      <c r="G30" s="30">
        <v>40</v>
      </c>
      <c r="H30" s="30"/>
      <c r="I30" s="106">
        <f t="shared" si="4"/>
        <v>0</v>
      </c>
      <c r="J30" s="51" t="s">
        <v>13</v>
      </c>
    </row>
    <row r="31" spans="1:10" x14ac:dyDescent="0.2">
      <c r="A31" s="54" t="s">
        <v>82</v>
      </c>
      <c r="B31" s="30"/>
      <c r="C31" s="30">
        <f>6423-4</f>
        <v>6419</v>
      </c>
      <c r="D31" s="30"/>
      <c r="E31" s="30">
        <v>7000</v>
      </c>
      <c r="F31" s="30"/>
      <c r="G31" s="30">
        <v>7000</v>
      </c>
      <c r="H31" s="30"/>
      <c r="I31" s="106">
        <f t="shared" si="4"/>
        <v>0</v>
      </c>
      <c r="J31" s="51" t="s">
        <v>13</v>
      </c>
    </row>
    <row r="32" spans="1:10" x14ac:dyDescent="0.2">
      <c r="A32" s="54" t="s">
        <v>83</v>
      </c>
      <c r="B32" s="30"/>
      <c r="C32" s="30">
        <v>550</v>
      </c>
      <c r="D32" s="30"/>
      <c r="E32" s="30">
        <v>600</v>
      </c>
      <c r="F32" s="30"/>
      <c r="G32" s="30">
        <v>600</v>
      </c>
      <c r="H32" s="30"/>
      <c r="I32" s="106">
        <f t="shared" si="4"/>
        <v>0</v>
      </c>
      <c r="J32" s="51" t="s">
        <v>13</v>
      </c>
    </row>
    <row r="33" spans="1:12" x14ac:dyDescent="0.2">
      <c r="A33" s="54" t="s">
        <v>84</v>
      </c>
      <c r="B33" s="30"/>
      <c r="C33" s="30">
        <v>220</v>
      </c>
      <c r="D33" s="30"/>
      <c r="E33" s="30">
        <v>250</v>
      </c>
      <c r="F33" s="30"/>
      <c r="G33" s="30">
        <v>250</v>
      </c>
      <c r="H33" s="30"/>
      <c r="I33" s="106">
        <f t="shared" si="4"/>
        <v>0</v>
      </c>
      <c r="J33" s="51" t="s">
        <v>13</v>
      </c>
    </row>
    <row r="34" spans="1:12" x14ac:dyDescent="0.2">
      <c r="A34" s="54" t="s">
        <v>85</v>
      </c>
      <c r="B34" s="30"/>
      <c r="C34" s="30">
        <v>0</v>
      </c>
      <c r="D34" s="30"/>
      <c r="E34" s="30">
        <v>0</v>
      </c>
      <c r="F34" s="30"/>
      <c r="G34" s="30">
        <v>0</v>
      </c>
      <c r="H34" s="30"/>
      <c r="I34" s="106">
        <f t="shared" si="4"/>
        <v>0</v>
      </c>
      <c r="J34" s="51" t="s">
        <v>13</v>
      </c>
    </row>
    <row r="35" spans="1:12" x14ac:dyDescent="0.2">
      <c r="A35" s="54" t="s">
        <v>86</v>
      </c>
      <c r="B35" s="30"/>
      <c r="C35" s="30">
        <v>0</v>
      </c>
      <c r="D35" s="30"/>
      <c r="E35" s="30">
        <v>0</v>
      </c>
      <c r="F35" s="30"/>
      <c r="G35" s="30">
        <v>0</v>
      </c>
      <c r="H35" s="30"/>
      <c r="I35" s="106">
        <f t="shared" si="4"/>
        <v>0</v>
      </c>
      <c r="J35" s="51" t="s">
        <v>13</v>
      </c>
    </row>
    <row r="36" spans="1:12" x14ac:dyDescent="0.2">
      <c r="A36" s="54" t="s">
        <v>87</v>
      </c>
      <c r="B36" s="30"/>
      <c r="C36" s="30">
        <v>0</v>
      </c>
      <c r="D36" s="30"/>
      <c r="E36" s="30">
        <v>0</v>
      </c>
      <c r="F36" s="30"/>
      <c r="G36" s="30">
        <v>0</v>
      </c>
      <c r="H36" s="30"/>
      <c r="I36" s="106">
        <f t="shared" si="4"/>
        <v>0</v>
      </c>
      <c r="J36" s="51" t="s">
        <v>13</v>
      </c>
    </row>
    <row r="37" spans="1:12" ht="15" x14ac:dyDescent="0.25">
      <c r="A37" s="57" t="s">
        <v>88</v>
      </c>
      <c r="B37" s="62"/>
      <c r="C37" s="62">
        <f>SUM(C14:C36)</f>
        <v>223781</v>
      </c>
      <c r="D37" s="62"/>
      <c r="E37" s="62">
        <f t="shared" ref="E37:I37" si="5">SUM(E14:E36)</f>
        <v>270000</v>
      </c>
      <c r="F37" s="62"/>
      <c r="G37" s="62">
        <f t="shared" si="5"/>
        <v>270000</v>
      </c>
      <c r="H37" s="62"/>
      <c r="I37" s="64">
        <f t="shared" si="5"/>
        <v>0</v>
      </c>
      <c r="J37" s="51" t="s">
        <v>13</v>
      </c>
      <c r="L37" s="49"/>
    </row>
    <row r="38" spans="1:12" x14ac:dyDescent="0.2">
      <c r="A38" s="84" t="s">
        <v>111</v>
      </c>
      <c r="B38" s="30"/>
      <c r="C38" s="30">
        <v>-92378</v>
      </c>
      <c r="D38" s="30"/>
      <c r="E38" s="30">
        <v>-177556</v>
      </c>
      <c r="F38" s="30"/>
      <c r="G38" s="30">
        <v>0</v>
      </c>
      <c r="H38" s="30"/>
      <c r="I38" s="106">
        <f>G38-E38</f>
        <v>177556</v>
      </c>
      <c r="J38" s="51" t="s">
        <v>13</v>
      </c>
      <c r="L38" s="49"/>
    </row>
    <row r="39" spans="1:12" x14ac:dyDescent="0.2">
      <c r="A39" s="135" t="s">
        <v>120</v>
      </c>
      <c r="B39" s="30"/>
      <c r="C39" s="30">
        <v>0</v>
      </c>
      <c r="D39" s="30"/>
      <c r="E39" s="30">
        <v>0</v>
      </c>
      <c r="F39" s="30"/>
      <c r="G39" s="30">
        <v>0</v>
      </c>
      <c r="H39" s="30"/>
      <c r="I39" s="106">
        <f t="shared" ref="I39:I42" si="6">G39-E39</f>
        <v>0</v>
      </c>
      <c r="J39" s="51" t="s">
        <v>13</v>
      </c>
      <c r="L39" s="49"/>
    </row>
    <row r="40" spans="1:12" x14ac:dyDescent="0.2">
      <c r="A40" s="135" t="s">
        <v>121</v>
      </c>
      <c r="B40" s="30"/>
      <c r="C40" s="30">
        <v>-38959</v>
      </c>
      <c r="D40" s="30"/>
      <c r="E40" s="30">
        <v>-7948</v>
      </c>
      <c r="F40" s="30"/>
      <c r="G40" s="30">
        <v>0</v>
      </c>
      <c r="H40" s="30"/>
      <c r="I40" s="106">
        <f t="shared" si="6"/>
        <v>7948</v>
      </c>
      <c r="J40" s="51" t="s">
        <v>13</v>
      </c>
      <c r="L40" s="49"/>
    </row>
    <row r="41" spans="1:12" x14ac:dyDescent="0.2">
      <c r="A41" s="54" t="s">
        <v>89</v>
      </c>
      <c r="B41" s="30"/>
      <c r="C41" s="30">
        <v>177556</v>
      </c>
      <c r="D41" s="30"/>
      <c r="E41" s="30">
        <v>280358</v>
      </c>
      <c r="F41" s="30"/>
      <c r="G41" s="30">
        <v>0</v>
      </c>
      <c r="H41" s="30"/>
      <c r="I41" s="106">
        <f t="shared" si="6"/>
        <v>-280358</v>
      </c>
      <c r="J41" s="51" t="s">
        <v>13</v>
      </c>
      <c r="L41" s="49"/>
    </row>
    <row r="42" spans="1:12" x14ac:dyDescent="0.2">
      <c r="A42" s="93" t="s">
        <v>116</v>
      </c>
      <c r="B42" s="30"/>
      <c r="C42" s="30">
        <v>0</v>
      </c>
      <c r="D42" s="30"/>
      <c r="E42" s="30">
        <v>0</v>
      </c>
      <c r="F42" s="30"/>
      <c r="G42" s="30">
        <v>0</v>
      </c>
      <c r="H42" s="30"/>
      <c r="I42" s="106">
        <f t="shared" si="6"/>
        <v>0</v>
      </c>
      <c r="J42" s="51" t="s">
        <v>13</v>
      </c>
      <c r="L42" s="49"/>
    </row>
    <row r="43" spans="1:12" ht="15.75" thickBot="1" x14ac:dyDescent="0.3">
      <c r="A43" s="58" t="s">
        <v>90</v>
      </c>
      <c r="B43" s="129">
        <f t="shared" ref="B43:I43" si="7">SUM(B37:B42)</f>
        <v>0</v>
      </c>
      <c r="C43" s="129">
        <f>SUM(C37:C42)</f>
        <v>270000</v>
      </c>
      <c r="D43" s="129">
        <f t="shared" si="7"/>
        <v>0</v>
      </c>
      <c r="E43" s="129">
        <f t="shared" si="7"/>
        <v>364854</v>
      </c>
      <c r="F43" s="129">
        <f t="shared" si="7"/>
        <v>0</v>
      </c>
      <c r="G43" s="129">
        <f t="shared" si="7"/>
        <v>270000</v>
      </c>
      <c r="H43" s="129">
        <f t="shared" si="7"/>
        <v>0</v>
      </c>
      <c r="I43" s="130">
        <f t="shared" si="7"/>
        <v>-94854</v>
      </c>
      <c r="J43" s="51" t="s">
        <v>13</v>
      </c>
      <c r="L43" s="49"/>
    </row>
    <row r="44" spans="1:12" x14ac:dyDescent="0.2">
      <c r="A44" s="60" t="s">
        <v>19</v>
      </c>
      <c r="B44" s="131"/>
      <c r="C44" s="131"/>
      <c r="D44" s="131"/>
      <c r="E44" s="131"/>
      <c r="F44" s="131"/>
      <c r="G44" s="131"/>
      <c r="H44" s="131"/>
      <c r="I44" s="132"/>
      <c r="J44" s="51" t="s">
        <v>13</v>
      </c>
    </row>
    <row r="45" spans="1:12" x14ac:dyDescent="0.2">
      <c r="A45" s="54" t="s">
        <v>91</v>
      </c>
      <c r="B45" s="30">
        <v>0</v>
      </c>
      <c r="C45" s="30"/>
      <c r="D45" s="30">
        <v>0</v>
      </c>
      <c r="E45" s="30"/>
      <c r="F45" s="30">
        <v>0</v>
      </c>
      <c r="G45" s="30"/>
      <c r="H45" s="30">
        <f>F45-D45</f>
        <v>0</v>
      </c>
      <c r="I45" s="106"/>
      <c r="J45" s="51" t="s">
        <v>13</v>
      </c>
    </row>
    <row r="46" spans="1:12" x14ac:dyDescent="0.2">
      <c r="A46" s="54"/>
      <c r="B46" s="30"/>
      <c r="C46" s="30"/>
      <c r="D46" s="30"/>
      <c r="E46" s="30"/>
      <c r="F46" s="30"/>
      <c r="G46" s="30"/>
      <c r="H46" s="30"/>
      <c r="I46" s="106"/>
      <c r="J46" s="51" t="s">
        <v>13</v>
      </c>
      <c r="L46" s="49"/>
    </row>
    <row r="47" spans="1:12" x14ac:dyDescent="0.2">
      <c r="A47" s="54" t="s">
        <v>92</v>
      </c>
      <c r="B47" s="30"/>
      <c r="C47" s="30">
        <v>0</v>
      </c>
      <c r="D47" s="30"/>
      <c r="E47" s="30">
        <v>0</v>
      </c>
      <c r="F47" s="30"/>
      <c r="G47" s="30">
        <v>0</v>
      </c>
      <c r="H47" s="30"/>
      <c r="I47" s="106">
        <f t="shared" ref="I47:I48" si="8">G47-E47</f>
        <v>0</v>
      </c>
      <c r="J47" s="51" t="s">
        <v>13</v>
      </c>
    </row>
    <row r="48" spans="1:12" ht="15" thickBot="1" x14ac:dyDescent="0.25">
      <c r="A48" s="59" t="s">
        <v>93</v>
      </c>
      <c r="B48" s="133"/>
      <c r="C48" s="133">
        <v>0</v>
      </c>
      <c r="D48" s="133"/>
      <c r="E48" s="133">
        <v>0</v>
      </c>
      <c r="F48" s="133"/>
      <c r="G48" s="133">
        <v>0</v>
      </c>
      <c r="H48" s="133"/>
      <c r="I48" s="134">
        <f t="shared" si="8"/>
        <v>0</v>
      </c>
      <c r="J48" s="51" t="s">
        <v>13</v>
      </c>
    </row>
    <row r="49" spans="1:10" x14ac:dyDescent="0.2">
      <c r="J49" s="51" t="s">
        <v>13</v>
      </c>
    </row>
    <row r="50" spans="1:10" x14ac:dyDescent="0.2">
      <c r="A50" s="149" t="s">
        <v>128</v>
      </c>
      <c r="J50" s="4" t="s">
        <v>14</v>
      </c>
    </row>
  </sheetData>
  <mergeCells count="10">
    <mergeCell ref="A6:A7"/>
    <mergeCell ref="B6:C6"/>
    <mergeCell ref="D6:E6"/>
    <mergeCell ref="F6:G6"/>
    <mergeCell ref="H6:I6"/>
    <mergeCell ref="A1:I1"/>
    <mergeCell ref="A2:I2"/>
    <mergeCell ref="A3:I3"/>
    <mergeCell ref="A4:I4"/>
    <mergeCell ref="A5:I5"/>
  </mergeCells>
  <printOptions horizontalCentered="1"/>
  <pageMargins left="0.6" right="0.6" top="0.56999999999999995" bottom="0.55000000000000004" header="0.3" footer="0.3"/>
  <pageSetup scale="72" orientation="landscape" r:id="rId1"/>
  <headerFooter>
    <oddHeader>&amp;L&amp;"Arial,Bold"&amp;12L. Summary of Requirements by Object Class</oddHeader>
    <oddFooter>&amp;C&amp;"Arial,Regular"Exhibit L - Summary of Requirements by Object Class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B. Summ of Req.</vt:lpstr>
      <vt:lpstr>B. Summ of Req. by DU</vt:lpstr>
      <vt:lpstr>C. Program Changes by DU</vt:lpstr>
      <vt:lpstr>D. Strategic Goals &amp; Objectives</vt:lpstr>
      <vt:lpstr>F. 2012 Crosswalk</vt:lpstr>
      <vt:lpstr>G. 2013 Crosswalk</vt:lpstr>
      <vt:lpstr>L. Summary by OC</vt:lpstr>
      <vt:lpstr>'B. Summ of Req.'!Print_Area</vt:lpstr>
      <vt:lpstr>'B. Summ of Req. by DU'!Print_Area</vt:lpstr>
      <vt:lpstr>'C. Program Changes by DU'!Print_Area</vt:lpstr>
      <vt:lpstr>'D. Strategic Goals &amp; Objectives'!Print_Area</vt:lpstr>
      <vt:lpstr>'F. 2012 Crosswalk'!Print_Area</vt:lpstr>
      <vt:lpstr>'G. 2013 Crosswalk'!Print_Area</vt:lpstr>
      <vt:lpstr>'L. Summary by OC'!Print_Area</vt:lpstr>
    </vt:vector>
  </TitlesOfParts>
  <Company>JMD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tphan</dc:creator>
  <cp:lastModifiedBy>Christopher  Hook</cp:lastModifiedBy>
  <cp:lastPrinted>2013-03-28T22:01:50Z</cp:lastPrinted>
  <dcterms:created xsi:type="dcterms:W3CDTF">2012-12-06T16:08:32Z</dcterms:created>
  <dcterms:modified xsi:type="dcterms:W3CDTF">2013-03-28T22:01:58Z</dcterms:modified>
</cp:coreProperties>
</file>