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725" yWindow="2175" windowWidth="19320" windowHeight="6870" tabRatio="806"/>
  </bookViews>
  <sheets>
    <sheet name="A. Organization Chart" sheetId="21" r:id="rId1"/>
    <sheet name="B. Summ of Req." sheetId="1" r:id="rId2"/>
    <sheet name="B. Summ of Req. by DU" sheetId="4" r:id="rId3"/>
    <sheet name="D. Strategic Goals &amp; Objectives" sheetId="8" r:id="rId4"/>
    <sheet name="F. 2012 Crosswalk" sheetId="10" r:id="rId5"/>
    <sheet name="G. 2013 Crosswalk" sheetId="11" r:id="rId6"/>
    <sheet name="H. Reimbursable Resources" sheetId="12" r:id="rId7"/>
    <sheet name="I. Permanent Positions" sheetId="13" r:id="rId8"/>
    <sheet name="K. Summary by Grade" sheetId="18" r:id="rId9"/>
    <sheet name="L. Summary by OC" sheetId="14" r:id="rId10"/>
    <sheet name="O. Aircraft" sheetId="20" r:id="rId11"/>
  </sheets>
  <externalReferences>
    <externalReference r:id="rId12"/>
  </externalReferences>
  <definedNames>
    <definedName name="DL">#REF!</definedName>
    <definedName name="EXECSUPP" localSheetId="10">'[1](C) Sum of Req  '!#REF!</definedName>
    <definedName name="EXECSUPP">#REF!</definedName>
    <definedName name="FY0711.1">#REF!</definedName>
    <definedName name="FY0711.5">#REF!</definedName>
    <definedName name="FY0712.1">#REF!</definedName>
    <definedName name="FY0721.0">#REF!</definedName>
    <definedName name="FY0722.0">#REF!</definedName>
    <definedName name="FY0723.1">#REF!</definedName>
    <definedName name="FY0723.2">#REF!</definedName>
    <definedName name="FY0723.3">#REF!</definedName>
    <definedName name="FY0724.0">#REF!</definedName>
    <definedName name="FY0725.2">#REF!</definedName>
    <definedName name="FY0725.3">#REF!</definedName>
    <definedName name="FY0725.6">#REF!</definedName>
    <definedName name="FY0726.0">#REF!</definedName>
    <definedName name="FY0731.0">#REF!</definedName>
    <definedName name="FY0732.0">#REF!</definedName>
    <definedName name="FY07Ling">#REF!</definedName>
    <definedName name="FY07Mult">#REF!</definedName>
    <definedName name="FY07PEPI">#REF!</definedName>
    <definedName name="FY07Tot">#REF!</definedName>
    <definedName name="FY07Train">#REF!</definedName>
    <definedName name="FY0811.1">#REF!</definedName>
    <definedName name="FY0811.5">#REF!</definedName>
    <definedName name="FY0812.1">#REF!</definedName>
    <definedName name="FY0821.0">#REF!</definedName>
    <definedName name="FY0822.0">#REF!</definedName>
    <definedName name="FY0823.1">#REF!</definedName>
    <definedName name="FY0823.2">#REF!</definedName>
    <definedName name="FY0823.3">#REF!</definedName>
    <definedName name="FY0824.0">#REF!</definedName>
    <definedName name="FY0825.2">#REF!</definedName>
    <definedName name="FY0825.3">#REF!</definedName>
    <definedName name="FY0825.6">#REF!</definedName>
    <definedName name="FY0826.0">#REF!</definedName>
    <definedName name="FY0831.0">#REF!</definedName>
    <definedName name="FY0832.0">#REF!</definedName>
    <definedName name="FY08Ling">#REF!</definedName>
    <definedName name="FY08Mult">#REF!</definedName>
    <definedName name="FY08PEPI">#REF!</definedName>
    <definedName name="FY08Tot">#REF!</definedName>
    <definedName name="FY08Train">#REF!</definedName>
    <definedName name="FY0911.1">#REF!</definedName>
    <definedName name="FY0911.5">#REF!</definedName>
    <definedName name="FY0912.1">#REF!</definedName>
    <definedName name="FY0921.0">#REF!</definedName>
    <definedName name="FY0922.0">#REF!</definedName>
    <definedName name="FY0923.1">#REF!</definedName>
    <definedName name="FY0923.2">#REF!</definedName>
    <definedName name="FY0923.3">#REF!</definedName>
    <definedName name="FY0924.0">#REF!</definedName>
    <definedName name="FY0925.2">#REF!</definedName>
    <definedName name="FY0925.3">#REF!</definedName>
    <definedName name="FY0925.6">#REF!</definedName>
    <definedName name="FY0926.0">#REF!</definedName>
    <definedName name="FY0931.0">#REF!</definedName>
    <definedName name="FY0932.0">#REF!</definedName>
    <definedName name="FY09Ling">#REF!</definedName>
    <definedName name="FY09Mult">#REF!</definedName>
    <definedName name="FY09PEPI">#REF!</definedName>
    <definedName name="FY09Tot">#REF!</definedName>
    <definedName name="FY09Train">#REF!</definedName>
    <definedName name="INTEL" localSheetId="10">'[1](C) Sum of Req  '!#REF!</definedName>
    <definedName name="INTEL">#REF!</definedName>
    <definedName name="JMD" localSheetId="10">'[1](C) Sum of Req  '!#REF!</definedName>
    <definedName name="JMD">#REF!</definedName>
    <definedName name="PART">#REF!</definedName>
    <definedName name="_xlnm.Print_Area" localSheetId="0">'A. Organization Chart'!$A$1:$L$31</definedName>
    <definedName name="_xlnm.Print_Area" localSheetId="1">'B. Summ of Req.'!$A$1:$D$14</definedName>
    <definedName name="_xlnm.Print_Area" localSheetId="2">'B. Summ of Req. by DU'!$A$1:$M$10</definedName>
    <definedName name="_xlnm.Print_Area" localSheetId="3">'D. Strategic Goals &amp; Objectives'!$A$1:$J$14</definedName>
    <definedName name="_xlnm.Print_Area" localSheetId="4">'F. 2012 Crosswalk'!$A$1:$L$17</definedName>
    <definedName name="_xlnm.Print_Area" localSheetId="5">'G. 2013 Crosswalk'!$A$1:$L$17</definedName>
    <definedName name="_xlnm.Print_Area" localSheetId="6">'H. Reimbursable Resources'!$A$1:$M$14</definedName>
    <definedName name="_xlnm.Print_Area" localSheetId="7">'I. Permanent Positions'!$A$1:$E$22</definedName>
    <definedName name="_xlnm.Print_Area" localSheetId="8">'K. Summary by Grade'!$A$1:$L$24</definedName>
    <definedName name="_xlnm.Print_Area" localSheetId="9">'L. Summary by OC'!$A$1:$I$37</definedName>
    <definedName name="_xlnm.Print_Area" localSheetId="10">'O. Aircraft'!$B$1:$M$33</definedName>
    <definedName name="_xlnm.Print_Area">#REF!</definedName>
    <definedName name="REIMPRO">#REF!</definedName>
    <definedName name="REIMSOR">#REF!</definedName>
  </definedNames>
  <calcPr calcId="145621"/>
</workbook>
</file>

<file path=xl/calcChain.xml><?xml version="1.0" encoding="utf-8"?>
<calcChain xmlns="http://schemas.openxmlformats.org/spreadsheetml/2006/main">
  <c r="G10" i="11" l="1"/>
  <c r="F10" i="11"/>
  <c r="E10" i="11"/>
  <c r="G10" i="10"/>
  <c r="F10" i="10"/>
  <c r="E10" i="10"/>
  <c r="E18" i="13" l="1"/>
  <c r="E17" i="13"/>
  <c r="E16" i="13"/>
  <c r="E15" i="13"/>
  <c r="E14" i="13"/>
  <c r="E13" i="13"/>
  <c r="E12" i="13"/>
  <c r="E11" i="13"/>
  <c r="E10" i="13"/>
  <c r="E9" i="13"/>
  <c r="M9" i="12"/>
  <c r="L9" i="10"/>
  <c r="J9" i="10"/>
  <c r="K9" i="10"/>
  <c r="J10" i="8"/>
  <c r="I10" i="8"/>
  <c r="M9" i="4"/>
  <c r="L9" i="4"/>
  <c r="K9" i="4"/>
  <c r="B12" i="1"/>
  <c r="D11" i="1"/>
  <c r="D12" i="1" s="1"/>
  <c r="C11" i="1"/>
  <c r="C12" i="1" s="1"/>
  <c r="B11" i="1"/>
  <c r="L9" i="11" l="1"/>
  <c r="K9" i="11"/>
  <c r="J9" i="11"/>
  <c r="M10" i="12" l="1"/>
  <c r="M11" i="12"/>
  <c r="D30" i="20"/>
  <c r="C30" i="20"/>
  <c r="L20" i="20"/>
  <c r="K20" i="20"/>
  <c r="J20" i="20"/>
  <c r="H20" i="20"/>
  <c r="G20" i="20"/>
  <c r="E20" i="20"/>
  <c r="D20" i="20"/>
  <c r="C20" i="20"/>
  <c r="F19" i="20"/>
  <c r="F18" i="20"/>
  <c r="I18" i="20" s="1"/>
  <c r="I20" i="20" s="1"/>
  <c r="F17" i="20"/>
  <c r="L15" i="20"/>
  <c r="L31" i="20" s="1"/>
  <c r="K15" i="20"/>
  <c r="J15" i="20"/>
  <c r="H15" i="20"/>
  <c r="G15" i="20"/>
  <c r="G31" i="20" s="1"/>
  <c r="E15" i="20"/>
  <c r="D15" i="20"/>
  <c r="C15" i="20"/>
  <c r="F14" i="20"/>
  <c r="I14" i="20" s="1"/>
  <c r="M14" i="20" s="1"/>
  <c r="M13" i="20"/>
  <c r="F13" i="20"/>
  <c r="I12" i="20"/>
  <c r="M12" i="20" s="1"/>
  <c r="F12" i="20"/>
  <c r="F11" i="20"/>
  <c r="H34" i="14"/>
  <c r="H32" i="14"/>
  <c r="F32" i="14"/>
  <c r="D32" i="14"/>
  <c r="B32" i="14"/>
  <c r="I31" i="14"/>
  <c r="I30" i="14"/>
  <c r="I29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3" i="14"/>
  <c r="H13" i="14"/>
  <c r="I12" i="14"/>
  <c r="H12" i="14"/>
  <c r="I11" i="14"/>
  <c r="H11" i="14"/>
  <c r="G10" i="14"/>
  <c r="G14" i="14" s="1"/>
  <c r="G28" i="14" s="1"/>
  <c r="G32" i="14" s="1"/>
  <c r="F10" i="14"/>
  <c r="F14" i="14" s="1"/>
  <c r="E10" i="14"/>
  <c r="E14" i="14" s="1"/>
  <c r="E28" i="14" s="1"/>
  <c r="D10" i="14"/>
  <c r="D14" i="14" s="1"/>
  <c r="C10" i="14"/>
  <c r="C14" i="14" s="1"/>
  <c r="C28" i="14" s="1"/>
  <c r="C32" i="14" s="1"/>
  <c r="B10" i="14"/>
  <c r="B14" i="14" s="1"/>
  <c r="I9" i="14"/>
  <c r="H9" i="14"/>
  <c r="I8" i="14"/>
  <c r="H8" i="14"/>
  <c r="E31" i="20" l="1"/>
  <c r="K31" i="20"/>
  <c r="C31" i="20"/>
  <c r="D31" i="20"/>
  <c r="J31" i="20"/>
  <c r="H31" i="20"/>
  <c r="E32" i="14"/>
  <c r="F20" i="20"/>
  <c r="F15" i="20"/>
  <c r="F31" i="20" s="1"/>
  <c r="I11" i="20"/>
  <c r="M18" i="20"/>
  <c r="M20" i="20" s="1"/>
  <c r="I10" i="14"/>
  <c r="I14" i="14" s="1"/>
  <c r="I28" i="14" s="1"/>
  <c r="I32" i="14" s="1"/>
  <c r="H10" i="14"/>
  <c r="H14" i="14" s="1"/>
  <c r="M11" i="20" l="1"/>
  <c r="I15" i="20"/>
  <c r="I31" i="20" l="1"/>
  <c r="M15" i="20"/>
  <c r="M31" i="20" s="1"/>
  <c r="C11" i="8" l="1"/>
  <c r="C12" i="8" s="1"/>
  <c r="B10" i="4"/>
  <c r="L19" i="18" l="1"/>
  <c r="K19" i="18"/>
  <c r="L18" i="18"/>
  <c r="K18" i="18"/>
  <c r="L17" i="18"/>
  <c r="K17" i="18"/>
  <c r="L16" i="18"/>
  <c r="K16" i="18"/>
  <c r="L15" i="18"/>
  <c r="K15" i="18"/>
  <c r="L14" i="18"/>
  <c r="K14" i="18"/>
  <c r="L13" i="18"/>
  <c r="K13" i="18"/>
  <c r="L12" i="18"/>
  <c r="K12" i="18"/>
  <c r="L11" i="18"/>
  <c r="K11" i="18"/>
  <c r="L10" i="18"/>
  <c r="K10" i="18"/>
  <c r="L9" i="18"/>
  <c r="K9" i="18"/>
  <c r="J20" i="18"/>
  <c r="I20" i="18"/>
  <c r="H20" i="18"/>
  <c r="G20" i="18"/>
  <c r="F20" i="18"/>
  <c r="E20" i="18"/>
  <c r="L20" i="18" l="1"/>
  <c r="K20" i="18"/>
  <c r="D21" i="13" l="1"/>
  <c r="C21" i="13"/>
  <c r="B21" i="13"/>
  <c r="E19" i="13"/>
  <c r="D19" i="13"/>
  <c r="C19" i="13"/>
  <c r="B19" i="13"/>
  <c r="E21" i="13" l="1"/>
  <c r="M12" i="12" l="1"/>
  <c r="M13" i="12" s="1"/>
  <c r="L12" i="12"/>
  <c r="K12" i="12"/>
  <c r="J13" i="12"/>
  <c r="G13" i="12"/>
  <c r="D13" i="12"/>
  <c r="I10" i="11"/>
  <c r="H10" i="11"/>
  <c r="D10" i="11"/>
  <c r="C10" i="11"/>
  <c r="B10" i="11"/>
  <c r="I10" i="10"/>
  <c r="H10" i="10"/>
  <c r="D10" i="10"/>
  <c r="C10" i="10"/>
  <c r="B10" i="10"/>
  <c r="K10" i="11" l="1"/>
  <c r="L10" i="11"/>
  <c r="J10" i="11"/>
  <c r="K13" i="12"/>
  <c r="K10" i="10"/>
  <c r="J10" i="10"/>
  <c r="L10" i="10"/>
  <c r="H11" i="8" l="1"/>
  <c r="H12" i="8" s="1"/>
  <c r="G11" i="8"/>
  <c r="G12" i="8" s="1"/>
  <c r="F11" i="8"/>
  <c r="F12" i="8" s="1"/>
  <c r="E11" i="8"/>
  <c r="E12" i="8" s="1"/>
  <c r="D11" i="8"/>
  <c r="D12" i="8" s="1"/>
  <c r="J11" i="8" l="1"/>
  <c r="J12" i="8" s="1"/>
  <c r="I11" i="8"/>
  <c r="I12" i="8" s="1"/>
  <c r="J10" i="4"/>
  <c r="I10" i="4"/>
  <c r="H10" i="4"/>
  <c r="G10" i="4"/>
  <c r="F10" i="4"/>
  <c r="E10" i="4"/>
  <c r="D10" i="4"/>
  <c r="C10" i="4"/>
  <c r="K10" i="4" l="1"/>
  <c r="M10" i="4"/>
  <c r="L10" i="4"/>
</calcChain>
</file>

<file path=xl/sharedStrings.xml><?xml version="1.0" encoding="utf-8"?>
<sst xmlns="http://schemas.openxmlformats.org/spreadsheetml/2006/main" count="546" uniqueCount="164">
  <si>
    <t>Summary of Requirements</t>
  </si>
  <si>
    <t>(Dollars in Thousands)</t>
  </si>
  <si>
    <t>FY 2014 Request</t>
  </si>
  <si>
    <t>Amount</t>
  </si>
  <si>
    <t>2014 Total Request</t>
  </si>
  <si>
    <t>end of line</t>
  </si>
  <si>
    <t>end of sheet</t>
  </si>
  <si>
    <t>Total</t>
  </si>
  <si>
    <t>Reimbursable FTE</t>
  </si>
  <si>
    <t>Overtime</t>
  </si>
  <si>
    <t>Direct FTE</t>
  </si>
  <si>
    <t>Resources by Department of Justice Strategic Goal/Objective</t>
  </si>
  <si>
    <t>Strategic Goal and Strategic Objective</t>
  </si>
  <si>
    <t>Direct Amount</t>
  </si>
  <si>
    <t>Direct/
Reimb FTE</t>
  </si>
  <si>
    <t>Goal 3</t>
  </si>
  <si>
    <t>Ensure and Support the Fair, Impartial, Efficient, and Transparent Administration of Justice at the Federal, State, Local, Tribal and International Levels.</t>
  </si>
  <si>
    <t>Subtotal, Goal 3</t>
  </si>
  <si>
    <t>TOTAL</t>
  </si>
  <si>
    <t>Crosswalk of 2012 Availability</t>
  </si>
  <si>
    <t xml:space="preserve">Carryover </t>
  </si>
  <si>
    <t>Crosswalk of 2013 Availability</t>
  </si>
  <si>
    <t>Summary of Reimbursable Resources</t>
  </si>
  <si>
    <t>Increase/Decrease</t>
  </si>
  <si>
    <t>Reimb. Pos.</t>
  </si>
  <si>
    <t>Detail of Permanent Positions by Category</t>
  </si>
  <si>
    <t>ATBs</t>
  </si>
  <si>
    <t>Category</t>
  </si>
  <si>
    <t>Clerical and Office Services (300-399)</t>
  </si>
  <si>
    <t>Accounting and Budget (500-599)</t>
  </si>
  <si>
    <t>Attorneys (905)</t>
  </si>
  <si>
    <t>Business &amp; Industry (1100-1199)</t>
  </si>
  <si>
    <t>Miscellaneous Inspectors Series (1802)</t>
  </si>
  <si>
    <t>Criminal Investigative Series (1811)</t>
  </si>
  <si>
    <t>Information Technology Mgmt  (2210)</t>
  </si>
  <si>
    <t>Total Reimb. Pos.</t>
  </si>
  <si>
    <t>U.S. Field</t>
  </si>
  <si>
    <t>Summary of Requirements by Object Class</t>
  </si>
  <si>
    <t>Object Class</t>
  </si>
  <si>
    <t>11.1 Full-Time Permanent</t>
  </si>
  <si>
    <t>11.3 Other than Full-Time Permanent</t>
  </si>
  <si>
    <t>Other Compensation</t>
  </si>
  <si>
    <t>11.8 Special Personal Services Payments</t>
  </si>
  <si>
    <t>Other Object  Classes</t>
  </si>
  <si>
    <t>12.0 Personnel Benefits</t>
  </si>
  <si>
    <t>21.0 Travel and Transportation of Persons</t>
  </si>
  <si>
    <t>23.2 Rental Payments to Others</t>
  </si>
  <si>
    <t>23.3 Communications, Utilities, and Miscellaneous Charges</t>
  </si>
  <si>
    <t>25.1 Advisory and Assistance Services</t>
  </si>
  <si>
    <t>25.2 Other Services from Non-Federal Sources</t>
  </si>
  <si>
    <t>25.3 Other Goods and Services from Federal Sources</t>
  </si>
  <si>
    <t>25.4 Operation and Maintenance of Facilities</t>
  </si>
  <si>
    <t>25.7 Operation and Maintenance of Equipment</t>
  </si>
  <si>
    <t>26.0 Supplies and Materials</t>
  </si>
  <si>
    <t>31.0 Equipment</t>
  </si>
  <si>
    <t>Total Obligations</t>
  </si>
  <si>
    <t>Add - Unobligated End-of-Year, Available</t>
  </si>
  <si>
    <t>Total Direct Requirements</t>
  </si>
  <si>
    <t>Full-Time Permanent</t>
  </si>
  <si>
    <t>GS-15</t>
  </si>
  <si>
    <t>GS-14</t>
  </si>
  <si>
    <t>GS-13</t>
  </si>
  <si>
    <t>GS-12</t>
  </si>
  <si>
    <t>GS-11</t>
  </si>
  <si>
    <t>GS-10</t>
  </si>
  <si>
    <t>GS-9</t>
  </si>
  <si>
    <t>GS-8</t>
  </si>
  <si>
    <t>GS-7</t>
  </si>
  <si>
    <t>GS-5</t>
  </si>
  <si>
    <t>Grades and Salary Ranges</t>
  </si>
  <si>
    <t>-</t>
  </si>
  <si>
    <t>Total, Appropriated Positions</t>
  </si>
  <si>
    <t>Average SES Salary</t>
  </si>
  <si>
    <t>Average GS Salary</t>
  </si>
  <si>
    <t>Average GS Grade</t>
  </si>
  <si>
    <t>Total Direct</t>
  </si>
  <si>
    <t>Program Activity</t>
  </si>
  <si>
    <t>Recoveries/Refunds</t>
  </si>
  <si>
    <t>Summary of Requirements by Grade</t>
  </si>
  <si>
    <t>SES/SL</t>
  </si>
  <si>
    <t>11.5 Other Personnel Compensation</t>
  </si>
  <si>
    <t>22.0 Transportation of Things</t>
  </si>
  <si>
    <t>Subtract - Unobligated Balance, Start-of-Year</t>
  </si>
  <si>
    <t>Protect judges, witnesses, and other participants in federal proceedings; apprehend fugitives; and ensure the appearance of criminal defendants for judicial proceedings or confinement.</t>
  </si>
  <si>
    <t>Carryover:</t>
  </si>
  <si>
    <t>Recoveries/Refunds:</t>
  </si>
  <si>
    <r>
      <t xml:space="preserve">1/ </t>
    </r>
    <r>
      <rPr>
        <sz val="11"/>
        <color theme="1"/>
        <rFont val="Arial"/>
        <family val="2"/>
      </rPr>
      <t>FY 2012 FTE is actual</t>
    </r>
  </si>
  <si>
    <t>Collections by Source</t>
  </si>
  <si>
    <t>Subtract - Recoveries/Refunds</t>
  </si>
  <si>
    <t>Justice Prisoner and Alien Transportation System</t>
  </si>
  <si>
    <t>Schedule of Aircraft</t>
  </si>
  <si>
    <t>United States Marshals Service</t>
  </si>
  <si>
    <t>Revolving Fund</t>
  </si>
  <si>
    <t>Type of Aircraft</t>
  </si>
  <si>
    <t>End-of-Year</t>
  </si>
  <si>
    <t>End-of</t>
  </si>
  <si>
    <t>Average</t>
  </si>
  <si>
    <t>(Passenger Capacity)</t>
  </si>
  <si>
    <t>Inventory</t>
  </si>
  <si>
    <t>Acquired</t>
  </si>
  <si>
    <t>Disposed</t>
  </si>
  <si>
    <t>Year</t>
  </si>
  <si>
    <t>Cost ($000)</t>
  </si>
  <si>
    <t>Direct Purchase:</t>
  </si>
  <si>
    <t>Hawkers</t>
  </si>
  <si>
    <t xml:space="preserve">  Jet Engine (8-10)</t>
  </si>
  <si>
    <t>B-727</t>
  </si>
  <si>
    <t xml:space="preserve">  Jet Engine (120)*</t>
  </si>
  <si>
    <t>Dash-8</t>
  </si>
  <si>
    <t xml:space="preserve">  Turbo-Prop (50-60)</t>
  </si>
  <si>
    <t>Beech99 DOI</t>
  </si>
  <si>
    <t>Data from SG-133 dated 9/30/2012</t>
  </si>
  <si>
    <t>Subtotal, Purchased</t>
  </si>
  <si>
    <t>Leased:</t>
  </si>
  <si>
    <t>Beech 99 Bohlke</t>
  </si>
  <si>
    <t xml:space="preserve">  Turbo-Prop (11)</t>
  </si>
  <si>
    <t>LG Annual short term</t>
  </si>
  <si>
    <t xml:space="preserve">  Jet Engine (120-140)</t>
  </si>
  <si>
    <t>Emergency Hawker</t>
  </si>
  <si>
    <t xml:space="preserve">  Jet Engine (10)</t>
  </si>
  <si>
    <t>Subtotal, Leased</t>
  </si>
  <si>
    <t>Seized or No Cost</t>
  </si>
  <si>
    <t xml:space="preserve">  Excess:</t>
  </si>
  <si>
    <t>Cessna 185</t>
  </si>
  <si>
    <t xml:space="preserve">  Single-Engine (3)</t>
  </si>
  <si>
    <t>Cheyenne III</t>
  </si>
  <si>
    <t xml:space="preserve">  Twin-Engine (6)</t>
  </si>
  <si>
    <t>NA</t>
  </si>
  <si>
    <t xml:space="preserve">  Turbo Prop (50)</t>
  </si>
  <si>
    <t xml:space="preserve">  Jet Engine (120)</t>
  </si>
  <si>
    <t>DC-9</t>
  </si>
  <si>
    <t xml:space="preserve">  Jet Engine (75)</t>
  </si>
  <si>
    <t>Lear 25</t>
  </si>
  <si>
    <t xml:space="preserve">  Jet Engine (8)</t>
  </si>
  <si>
    <t>Sabres</t>
  </si>
  <si>
    <t>Subtotal, Seized</t>
  </si>
  <si>
    <t>Total Aircraft</t>
  </si>
  <si>
    <t>* Note - Purchase Pending</t>
  </si>
  <si>
    <t>Bureau of Prisons</t>
  </si>
  <si>
    <t>Office of the Federal Detention Trustee</t>
  </si>
  <si>
    <t>State, Local, and Department of Defense</t>
  </si>
  <si>
    <t>Paramedics/Nurses (640 &amp; 610)</t>
  </si>
  <si>
    <t>Quality Assurance, Inspection &amp; Grading Group (1900 - 1999)</t>
  </si>
  <si>
    <t>Transportatoin Group (2100-2199)</t>
  </si>
  <si>
    <r>
      <t xml:space="preserve">  Turbo-Prop (10-20)</t>
    </r>
    <r>
      <rPr>
        <b/>
        <sz val="11"/>
        <rFont val="Arial"/>
        <family val="2"/>
      </rPr>
      <t>**</t>
    </r>
  </si>
  <si>
    <r>
      <rPr>
        <b/>
        <i/>
        <sz val="11"/>
        <rFont val="Arial"/>
        <family val="2"/>
      </rPr>
      <t xml:space="preserve">** </t>
    </r>
    <r>
      <rPr>
        <i/>
        <sz val="11"/>
        <rFont val="Arial"/>
        <family val="2"/>
      </rPr>
      <t xml:space="preserve">Note - Beechcraft sold in FY 2012. </t>
    </r>
  </si>
  <si>
    <r>
      <t>2012 Operating Level</t>
    </r>
    <r>
      <rPr>
        <b/>
        <vertAlign val="superscript"/>
        <sz val="11"/>
        <color theme="1"/>
        <rFont val="Arial"/>
        <family val="2"/>
      </rPr>
      <t xml:space="preserve"> 1/</t>
    </r>
  </si>
  <si>
    <t>2013 Operating Level</t>
  </si>
  <si>
    <t>2014 Changes to Operating Level</t>
  </si>
  <si>
    <t>Perm. Pos</t>
  </si>
  <si>
    <t>FTE</t>
  </si>
  <si>
    <t>2012 - 2014 Total Change</t>
  </si>
  <si>
    <t>2012 Operating Level</t>
  </si>
  <si>
    <t>2014 Operating Level</t>
  </si>
  <si>
    <t>Pos.</t>
  </si>
  <si>
    <t>2012 Initial Availability</t>
  </si>
  <si>
    <t>Total Collections by Source</t>
  </si>
  <si>
    <t>Reprogramming/Transfers</t>
  </si>
  <si>
    <t>Note: MAX A-11 reflects $86.1M total obligations to match the initial operating plan that includes carryover balances.</t>
  </si>
  <si>
    <t>2012 Actual</t>
  </si>
  <si>
    <t>FY 2013 Initial Availability</t>
  </si>
  <si>
    <t>2013 Availability</t>
  </si>
  <si>
    <t>Includes the mandatory CORPUS balance and carryover reimbursable obligation authority.</t>
  </si>
  <si>
    <t xml:space="preserve">JPATS is a revolving fund and prior year recoveries are reapportioned and used in current year operations.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</si>
</sst>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_);\(#,##0.0\)"/>
    <numFmt numFmtId="167" formatCode="#,##0.000_);\(#,##0.0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2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/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/>
      <right style="thin">
        <color auto="1"/>
      </right>
      <top/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 style="dashed">
        <color theme="0" tint="-0.14996795556505021"/>
      </bottom>
      <diagonal/>
    </border>
    <border>
      <left/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dotted">
        <color theme="0" tint="-0.14996795556505021"/>
      </bottom>
      <diagonal/>
    </border>
    <border>
      <left/>
      <right/>
      <top style="thin">
        <color auto="1"/>
      </top>
      <bottom style="dott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theme="0" tint="-0.14996795556505021"/>
      </bottom>
      <diagonal/>
    </border>
    <border>
      <left style="medium">
        <color auto="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thin">
        <color auto="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auto="1"/>
      </left>
      <right style="thin">
        <color auto="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medium">
        <color auto="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theme="0" tint="-0.14996795556505021"/>
      </bottom>
      <diagonal/>
    </border>
    <border>
      <left style="thin">
        <color auto="1"/>
      </left>
      <right style="medium">
        <color auto="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medium">
        <color auto="1"/>
      </right>
      <top/>
      <bottom style="dashed">
        <color theme="0" tint="-0.1499679555650502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6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9" fillId="0" borderId="0"/>
    <xf numFmtId="0" fontId="21" fillId="0" borderId="0"/>
    <xf numFmtId="3" fontId="19" fillId="0" borderId="0"/>
    <xf numFmtId="5" fontId="19" fillId="0" borderId="0"/>
    <xf numFmtId="14" fontId="19" fillId="0" borderId="0"/>
    <xf numFmtId="2" fontId="19" fillId="0" borderId="0"/>
    <xf numFmtId="0" fontId="22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33">
    <xf numFmtId="0" fontId="0" fillId="0" borderId="0" xfId="0"/>
    <xf numFmtId="0" fontId="9" fillId="0" borderId="0" xfId="0" applyFont="1"/>
    <xf numFmtId="3" fontId="9" fillId="0" borderId="0" xfId="0" applyNumberFormat="1" applyFont="1"/>
    <xf numFmtId="164" fontId="9" fillId="0" borderId="0" xfId="1" applyNumberFormat="1" applyFont="1"/>
    <xf numFmtId="3" fontId="13" fillId="0" borderId="7" xfId="0" applyNumberFormat="1" applyFont="1" applyBorder="1" applyAlignment="1">
      <alignment horizontal="center" vertical="top" wrapText="1"/>
    </xf>
    <xf numFmtId="0" fontId="14" fillId="0" borderId="0" xfId="0" applyFont="1"/>
    <xf numFmtId="0" fontId="13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0" fillId="0" borderId="0" xfId="0" applyFont="1" applyAlignment="1"/>
    <xf numFmtId="0" fontId="7" fillId="0" borderId="0" xfId="0" applyFont="1"/>
    <xf numFmtId="0" fontId="7" fillId="0" borderId="0" xfId="0" applyFont="1" applyAlignment="1"/>
    <xf numFmtId="0" fontId="7" fillId="0" borderId="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7" xfId="0" applyFont="1" applyBorder="1"/>
    <xf numFmtId="0" fontId="7" fillId="0" borderId="18" xfId="0" applyFont="1" applyBorder="1"/>
    <xf numFmtId="0" fontId="6" fillId="0" borderId="1" xfId="0" applyFont="1" applyBorder="1" applyAlignment="1">
      <alignment horizontal="center" vertical="top" wrapText="1"/>
    </xf>
    <xf numFmtId="0" fontId="6" fillId="0" borderId="0" xfId="0" applyFont="1"/>
    <xf numFmtId="0" fontId="6" fillId="0" borderId="16" xfId="0" applyFont="1" applyBorder="1" applyAlignment="1">
      <alignment horizontal="left" indent="3"/>
    </xf>
    <xf numFmtId="0" fontId="6" fillId="0" borderId="14" xfId="0" applyFont="1" applyBorder="1" applyAlignment="1">
      <alignment horizontal="center" vertical="top" wrapText="1"/>
    </xf>
    <xf numFmtId="3" fontId="7" fillId="0" borderId="20" xfId="0" applyNumberFormat="1" applyFont="1" applyBorder="1"/>
    <xf numFmtId="3" fontId="6" fillId="0" borderId="20" xfId="0" applyNumberFormat="1" applyFont="1" applyBorder="1"/>
    <xf numFmtId="3" fontId="6" fillId="0" borderId="21" xfId="0" applyNumberFormat="1" applyFont="1" applyBorder="1"/>
    <xf numFmtId="3" fontId="13" fillId="0" borderId="31" xfId="0" applyNumberFormat="1" applyFont="1" applyBorder="1"/>
    <xf numFmtId="3" fontId="13" fillId="0" borderId="32" xfId="0" applyNumberFormat="1" applyFont="1" applyBorder="1"/>
    <xf numFmtId="0" fontId="13" fillId="0" borderId="30" xfId="0" applyFont="1" applyBorder="1" applyAlignment="1">
      <alignment horizontal="right"/>
    </xf>
    <xf numFmtId="0" fontId="13" fillId="0" borderId="35" xfId="0" applyFont="1" applyBorder="1" applyAlignment="1">
      <alignment vertical="top"/>
    </xf>
    <xf numFmtId="0" fontId="7" fillId="0" borderId="36" xfId="0" applyFont="1" applyBorder="1" applyAlignment="1">
      <alignment vertical="top"/>
    </xf>
    <xf numFmtId="0" fontId="7" fillId="0" borderId="37" xfId="0" applyFont="1" applyBorder="1"/>
    <xf numFmtId="0" fontId="7" fillId="0" borderId="38" xfId="0" applyFont="1" applyBorder="1"/>
    <xf numFmtId="0" fontId="13" fillId="0" borderId="27" xfId="0" applyFont="1" applyBorder="1" applyAlignment="1">
      <alignment horizontal="center"/>
    </xf>
    <xf numFmtId="3" fontId="13" fillId="0" borderId="7" xfId="0" applyNumberFormat="1" applyFont="1" applyBorder="1"/>
    <xf numFmtId="0" fontId="13" fillId="0" borderId="25" xfId="0" applyFont="1" applyBorder="1" applyAlignment="1">
      <alignment vertical="top" wrapText="1"/>
    </xf>
    <xf numFmtId="0" fontId="10" fillId="0" borderId="29" xfId="0" applyFont="1" applyBorder="1" applyAlignment="1"/>
    <xf numFmtId="0" fontId="14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7" fillId="0" borderId="36" xfId="0" applyFont="1" applyBorder="1"/>
    <xf numFmtId="0" fontId="7" fillId="0" borderId="36" xfId="0" applyFont="1" applyBorder="1" applyAlignment="1">
      <alignment horizontal="left" indent="1"/>
    </xf>
    <xf numFmtId="0" fontId="15" fillId="0" borderId="19" xfId="0" applyFont="1" applyBorder="1" applyAlignment="1">
      <alignment horizontal="left" indent="8"/>
    </xf>
    <xf numFmtId="0" fontId="13" fillId="0" borderId="19" xfId="0" applyFont="1" applyBorder="1"/>
    <xf numFmtId="0" fontId="13" fillId="0" borderId="19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56" xfId="0" applyFont="1" applyBorder="1"/>
    <xf numFmtId="3" fontId="13" fillId="0" borderId="20" xfId="0" applyNumberFormat="1" applyFont="1" applyBorder="1"/>
    <xf numFmtId="3" fontId="13" fillId="0" borderId="21" xfId="0" applyNumberFormat="1" applyFont="1" applyBorder="1"/>
    <xf numFmtId="3" fontId="9" fillId="0" borderId="20" xfId="0" applyNumberFormat="1" applyFont="1" applyBorder="1"/>
    <xf numFmtId="3" fontId="9" fillId="0" borderId="36" xfId="0" applyNumberFormat="1" applyFont="1" applyBorder="1"/>
    <xf numFmtId="3" fontId="9" fillId="0" borderId="59" xfId="0" applyNumberFormat="1" applyFont="1" applyBorder="1"/>
    <xf numFmtId="0" fontId="13" fillId="0" borderId="57" xfId="0" applyFont="1" applyBorder="1" applyAlignment="1">
      <alignment horizontal="left"/>
    </xf>
    <xf numFmtId="3" fontId="9" fillId="0" borderId="60" xfId="0" applyNumberFormat="1" applyFont="1" applyBorder="1"/>
    <xf numFmtId="3" fontId="9" fillId="0" borderId="49" xfId="0" applyNumberFormat="1" applyFont="1" applyBorder="1"/>
    <xf numFmtId="3" fontId="9" fillId="0" borderId="61" xfId="0" applyNumberFormat="1" applyFont="1" applyBorder="1"/>
    <xf numFmtId="0" fontId="13" fillId="0" borderId="62" xfId="0" applyFont="1" applyBorder="1"/>
    <xf numFmtId="3" fontId="13" fillId="0" borderId="63" xfId="0" applyNumberFormat="1" applyFont="1" applyBorder="1"/>
    <xf numFmtId="3" fontId="13" fillId="0" borderId="52" xfId="0" applyNumberFormat="1" applyFont="1" applyBorder="1"/>
    <xf numFmtId="3" fontId="13" fillId="0" borderId="64" xfId="0" applyNumberFormat="1" applyFont="1" applyBorder="1"/>
    <xf numFmtId="0" fontId="4" fillId="0" borderId="70" xfId="0" applyFont="1" applyBorder="1" applyAlignment="1">
      <alignment horizontal="left"/>
    </xf>
    <xf numFmtId="165" fontId="4" fillId="0" borderId="71" xfId="2" applyNumberFormat="1" applyFont="1" applyBorder="1" applyAlignment="1">
      <alignment horizontal="left"/>
    </xf>
    <xf numFmtId="165" fontId="4" fillId="0" borderId="71" xfId="2" applyNumberFormat="1" applyFont="1" applyBorder="1" applyAlignment="1">
      <alignment horizontal="center"/>
    </xf>
    <xf numFmtId="164" fontId="4" fillId="0" borderId="72" xfId="1" applyNumberFormat="1" applyFont="1" applyBorder="1" applyAlignment="1">
      <alignment horizontal="left"/>
    </xf>
    <xf numFmtId="165" fontId="6" fillId="0" borderId="71" xfId="2" applyNumberFormat="1" applyFont="1" applyBorder="1" applyAlignment="1">
      <alignment horizontal="left"/>
    </xf>
    <xf numFmtId="165" fontId="6" fillId="0" borderId="71" xfId="2" applyNumberFormat="1" applyFont="1" applyBorder="1" applyAlignment="1">
      <alignment horizontal="center"/>
    </xf>
    <xf numFmtId="164" fontId="6" fillId="0" borderId="72" xfId="1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70" xfId="0" applyFont="1" applyBorder="1" applyAlignment="1">
      <alignment horizontal="left"/>
    </xf>
    <xf numFmtId="0" fontId="2" fillId="0" borderId="26" xfId="0" applyFont="1" applyBorder="1" applyAlignment="1">
      <alignment vertical="top" wrapText="1"/>
    </xf>
    <xf numFmtId="3" fontId="13" fillId="0" borderId="39" xfId="0" applyNumberFormat="1" applyFont="1" applyBorder="1"/>
    <xf numFmtId="3" fontId="13" fillId="0" borderId="40" xfId="0" applyNumberFormat="1" applyFont="1" applyBorder="1"/>
    <xf numFmtId="3" fontId="13" fillId="0" borderId="78" xfId="0" applyNumberFormat="1" applyFont="1" applyBorder="1"/>
    <xf numFmtId="3" fontId="13" fillId="0" borderId="43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3" fontId="7" fillId="0" borderId="21" xfId="0" applyNumberFormat="1" applyFont="1" applyBorder="1"/>
    <xf numFmtId="3" fontId="13" fillId="0" borderId="1" xfId="0" applyNumberFormat="1" applyFont="1" applyBorder="1"/>
    <xf numFmtId="3" fontId="13" fillId="0" borderId="14" xfId="0" applyNumberFormat="1" applyFont="1" applyBorder="1"/>
    <xf numFmtId="3" fontId="7" fillId="0" borderId="40" xfId="0" applyNumberFormat="1" applyFont="1" applyBorder="1"/>
    <xf numFmtId="3" fontId="7" fillId="0" borderId="43" xfId="0" applyNumberFormat="1" applyFont="1" applyBorder="1"/>
    <xf numFmtId="3" fontId="13" fillId="0" borderId="8" xfId="0" applyNumberFormat="1" applyFont="1" applyBorder="1"/>
    <xf numFmtId="3" fontId="7" fillId="0" borderId="69" xfId="0" applyNumberFormat="1" applyFont="1" applyBorder="1"/>
    <xf numFmtId="3" fontId="7" fillId="0" borderId="73" xfId="0" applyNumberFormat="1" applyFont="1" applyBorder="1"/>
    <xf numFmtId="3" fontId="7" fillId="0" borderId="74" xfId="0" applyNumberFormat="1" applyFont="1" applyBorder="1"/>
    <xf numFmtId="3" fontId="13" fillId="0" borderId="69" xfId="2" applyNumberFormat="1" applyFont="1" applyBorder="1"/>
    <xf numFmtId="3" fontId="7" fillId="0" borderId="76" xfId="0" applyNumberFormat="1" applyFont="1" applyBorder="1"/>
    <xf numFmtId="3" fontId="13" fillId="0" borderId="73" xfId="2" applyNumberFormat="1" applyFont="1" applyBorder="1"/>
    <xf numFmtId="3" fontId="7" fillId="0" borderId="77" xfId="0" applyNumberFormat="1" applyFont="1" applyBorder="1"/>
    <xf numFmtId="3" fontId="7" fillId="0" borderId="49" xfId="0" applyNumberFormat="1" applyFont="1" applyBorder="1"/>
    <xf numFmtId="3" fontId="13" fillId="0" borderId="49" xfId="0" applyNumberFormat="1" applyFont="1" applyBorder="1"/>
    <xf numFmtId="3" fontId="7" fillId="0" borderId="75" xfId="0" applyNumberFormat="1" applyFont="1" applyBorder="1"/>
    <xf numFmtId="3" fontId="15" fillId="0" borderId="20" xfId="0" applyNumberFormat="1" applyFont="1" applyBorder="1"/>
    <xf numFmtId="3" fontId="15" fillId="0" borderId="21" xfId="0" applyNumberFormat="1" applyFont="1" applyBorder="1"/>
    <xf numFmtId="3" fontId="13" fillId="0" borderId="42" xfId="0" applyNumberFormat="1" applyFont="1" applyBorder="1"/>
    <xf numFmtId="3" fontId="13" fillId="0" borderId="44" xfId="0" applyNumberFormat="1" applyFont="1" applyBorder="1"/>
    <xf numFmtId="0" fontId="1" fillId="0" borderId="19" xfId="0" applyFont="1" applyBorder="1" applyAlignment="1">
      <alignment horizontal="left" indent="2"/>
    </xf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indent="2"/>
    </xf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31" xfId="0" applyNumberFormat="1" applyFont="1" applyBorder="1"/>
    <xf numFmtId="3" fontId="1" fillId="0" borderId="32" xfId="0" applyNumberFormat="1" applyFont="1" applyBorder="1"/>
    <xf numFmtId="0" fontId="1" fillId="0" borderId="19" xfId="0" applyFont="1" applyFill="1" applyBorder="1" applyAlignment="1">
      <alignment horizontal="left" indent="2"/>
    </xf>
    <xf numFmtId="3" fontId="1" fillId="0" borderId="20" xfId="0" applyNumberFormat="1" applyFont="1" applyFill="1" applyBorder="1"/>
    <xf numFmtId="3" fontId="1" fillId="0" borderId="21" xfId="0" applyNumberFormat="1" applyFont="1" applyFill="1" applyBorder="1"/>
    <xf numFmtId="0" fontId="1" fillId="0" borderId="53" xfId="0" applyFont="1" applyBorder="1"/>
    <xf numFmtId="3" fontId="1" fillId="0" borderId="52" xfId="0" applyNumberFormat="1" applyFont="1" applyBorder="1"/>
    <xf numFmtId="3" fontId="1" fillId="0" borderId="51" xfId="0" applyNumberFormat="1" applyFont="1" applyBorder="1"/>
    <xf numFmtId="3" fontId="1" fillId="0" borderId="42" xfId="0" applyNumberFormat="1" applyFont="1" applyBorder="1"/>
    <xf numFmtId="3" fontId="1" fillId="0" borderId="44" xfId="0" applyNumberFormat="1" applyFont="1" applyBorder="1"/>
    <xf numFmtId="0" fontId="20" fillId="0" borderId="0" xfId="3" applyFont="1"/>
    <xf numFmtId="0" fontId="19" fillId="0" borderId="0" xfId="3" applyFont="1"/>
    <xf numFmtId="0" fontId="1" fillId="0" borderId="19" xfId="0" applyFont="1" applyBorder="1" applyAlignment="1">
      <alignment horizontal="left" indent="3"/>
    </xf>
    <xf numFmtId="0" fontId="1" fillId="0" borderId="39" xfId="0" applyFont="1" applyBorder="1" applyAlignment="1">
      <alignment horizontal="left" indent="3"/>
    </xf>
    <xf numFmtId="3" fontId="7" fillId="0" borderId="25" xfId="0" applyNumberFormat="1" applyFont="1" applyBorder="1"/>
    <xf numFmtId="3" fontId="7" fillId="0" borderId="41" xfId="0" applyNumberFormat="1" applyFont="1" applyBorder="1"/>
    <xf numFmtId="3" fontId="7" fillId="0" borderId="15" xfId="0" applyNumberFormat="1" applyFont="1" applyBorder="1"/>
    <xf numFmtId="3" fontId="7" fillId="0" borderId="12" xfId="0" applyNumberFormat="1" applyFont="1" applyBorder="1"/>
    <xf numFmtId="0" fontId="1" fillId="0" borderId="36" xfId="0" applyFont="1" applyBorder="1"/>
    <xf numFmtId="0" fontId="1" fillId="0" borderId="36" xfId="0" applyFont="1" applyBorder="1" applyAlignment="1">
      <alignment wrapText="1"/>
    </xf>
    <xf numFmtId="0" fontId="24" fillId="0" borderId="0" xfId="3" applyFont="1"/>
    <xf numFmtId="0" fontId="17" fillId="0" borderId="15" xfId="3" applyFont="1" applyBorder="1" applyAlignment="1">
      <alignment horizontal="center"/>
    </xf>
    <xf numFmtId="0" fontId="17" fillId="0" borderId="15" xfId="3" applyFont="1" applyFill="1" applyBorder="1" applyAlignment="1">
      <alignment horizontal="center"/>
    </xf>
    <xf numFmtId="0" fontId="17" fillId="0" borderId="12" xfId="3" applyFont="1" applyBorder="1" applyAlignment="1">
      <alignment horizontal="center"/>
    </xf>
    <xf numFmtId="0" fontId="17" fillId="0" borderId="55" xfId="3" applyFont="1" applyBorder="1" applyAlignment="1">
      <alignment horizontal="center"/>
    </xf>
    <xf numFmtId="0" fontId="17" fillId="0" borderId="2" xfId="3" applyFont="1" applyBorder="1" applyAlignment="1">
      <alignment horizontal="center"/>
    </xf>
    <xf numFmtId="0" fontId="17" fillId="0" borderId="24" xfId="3" applyFont="1" applyBorder="1" applyAlignment="1">
      <alignment horizontal="center"/>
    </xf>
    <xf numFmtId="166" fontId="16" fillId="0" borderId="15" xfId="3" applyNumberFormat="1" applyFont="1" applyBorder="1"/>
    <xf numFmtId="166" fontId="16" fillId="0" borderId="79" xfId="3" applyNumberFormat="1" applyFont="1" applyBorder="1"/>
    <xf numFmtId="166" fontId="16" fillId="0" borderId="15" xfId="3" applyNumberFormat="1" applyFont="1" applyBorder="1" applyAlignment="1">
      <alignment horizontal="right"/>
    </xf>
    <xf numFmtId="166" fontId="16" fillId="0" borderId="79" xfId="3" applyNumberFormat="1" applyFont="1" applyBorder="1" applyAlignment="1">
      <alignment horizontal="right"/>
    </xf>
    <xf numFmtId="166" fontId="16" fillId="0" borderId="2" xfId="3" applyNumberFormat="1" applyFont="1" applyBorder="1"/>
    <xf numFmtId="167" fontId="16" fillId="0" borderId="15" xfId="3" applyNumberFormat="1" applyFont="1" applyBorder="1"/>
    <xf numFmtId="166" fontId="16" fillId="0" borderId="2" xfId="3" applyNumberFormat="1" applyFont="1" applyBorder="1" applyAlignment="1">
      <alignment horizontal="right"/>
    </xf>
    <xf numFmtId="0" fontId="16" fillId="0" borderId="0" xfId="3" applyFont="1"/>
    <xf numFmtId="0" fontId="25" fillId="0" borderId="0" xfId="3" applyFont="1"/>
    <xf numFmtId="0" fontId="1" fillId="0" borderId="16" xfId="0" applyFont="1" applyBorder="1" applyAlignment="1">
      <alignment horizontal="left" indent="3"/>
    </xf>
    <xf numFmtId="3" fontId="1" fillId="0" borderId="0" xfId="0" applyNumberFormat="1" applyFont="1"/>
    <xf numFmtId="0" fontId="13" fillId="0" borderId="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57" xfId="0" applyFont="1" applyBorder="1" applyAlignment="1">
      <alignment horizontal="left" indent="4"/>
    </xf>
    <xf numFmtId="0" fontId="1" fillId="0" borderId="22" xfId="0" applyFont="1" applyBorder="1" applyAlignment="1">
      <alignment horizontal="left"/>
    </xf>
    <xf numFmtId="0" fontId="1" fillId="0" borderId="50" xfId="0" applyFont="1" applyBorder="1" applyAlignment="1">
      <alignment horizontal="left" indent="2"/>
    </xf>
    <xf numFmtId="3" fontId="13" fillId="0" borderId="38" xfId="0" applyNumberFormat="1" applyFont="1" applyBorder="1" applyAlignment="1">
      <alignment horizontal="center" vertical="top" wrapText="1"/>
    </xf>
    <xf numFmtId="164" fontId="13" fillId="0" borderId="80" xfId="1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horizontal="right"/>
    </xf>
    <xf numFmtId="0" fontId="13" fillId="0" borderId="38" xfId="0" applyFont="1" applyBorder="1" applyAlignment="1">
      <alignment horizontal="center"/>
    </xf>
    <xf numFmtId="0" fontId="17" fillId="0" borderId="13" xfId="3" applyFont="1" applyBorder="1"/>
    <xf numFmtId="0" fontId="17" fillId="0" borderId="34" xfId="3" applyFont="1" applyFill="1" applyBorder="1" applyAlignment="1">
      <alignment horizontal="center"/>
    </xf>
    <xf numFmtId="0" fontId="17" fillId="0" borderId="82" xfId="3" applyFont="1" applyBorder="1" applyAlignment="1">
      <alignment horizontal="center"/>
    </xf>
    <xf numFmtId="0" fontId="17" fillId="0" borderId="84" xfId="3" applyFont="1" applyBorder="1" applyAlignment="1">
      <alignment horizontal="center"/>
    </xf>
    <xf numFmtId="0" fontId="17" fillId="0" borderId="10" xfId="3" applyFont="1" applyBorder="1" applyAlignment="1">
      <alignment horizontal="center"/>
    </xf>
    <xf numFmtId="0" fontId="17" fillId="0" borderId="11" xfId="3" applyFont="1" applyBorder="1" applyAlignment="1">
      <alignment horizontal="center"/>
    </xf>
    <xf numFmtId="0" fontId="16" fillId="0" borderId="82" xfId="3" applyFont="1" applyBorder="1"/>
    <xf numFmtId="166" fontId="16" fillId="0" borderId="85" xfId="3" applyNumberFormat="1" applyFont="1" applyBorder="1"/>
    <xf numFmtId="0" fontId="16" fillId="0" borderId="82" xfId="3" applyFont="1" applyBorder="1" applyAlignment="1">
      <alignment horizontal="left"/>
    </xf>
    <xf numFmtId="0" fontId="16" fillId="0" borderId="10" xfId="3" applyFont="1" applyBorder="1" applyAlignment="1">
      <alignment horizontal="center"/>
    </xf>
    <xf numFmtId="166" fontId="16" fillId="0" borderId="11" xfId="3" applyNumberFormat="1" applyFont="1" applyBorder="1"/>
    <xf numFmtId="166" fontId="16" fillId="0" borderId="85" xfId="3" applyNumberFormat="1" applyFont="1" applyBorder="1" applyAlignment="1">
      <alignment horizontal="right"/>
    </xf>
    <xf numFmtId="0" fontId="16" fillId="0" borderId="10" xfId="3" applyFont="1" applyBorder="1" applyAlignment="1">
      <alignment horizontal="left"/>
    </xf>
    <xf numFmtId="0" fontId="16" fillId="0" borderId="82" xfId="3" applyFont="1" applyBorder="1" applyAlignment="1"/>
    <xf numFmtId="0" fontId="16" fillId="0" borderId="6" xfId="3" applyFont="1" applyBorder="1"/>
    <xf numFmtId="166" fontId="16" fillId="0" borderId="7" xfId="3" applyNumberFormat="1" applyFont="1" applyBorder="1"/>
    <xf numFmtId="166" fontId="16" fillId="0" borderId="8" xfId="3" applyNumberFormat="1" applyFont="1" applyBorder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3" fontId="13" fillId="0" borderId="7" xfId="0" applyNumberFormat="1" applyFont="1" applyBorder="1"/>
    <xf numFmtId="0" fontId="14" fillId="0" borderId="0" xfId="0" applyFont="1" applyAlignment="1"/>
    <xf numFmtId="0" fontId="29" fillId="0" borderId="0" xfId="0" applyFont="1"/>
    <xf numFmtId="0" fontId="1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29" xfId="0" applyFont="1" applyBorder="1" applyAlignment="1">
      <alignment horizontal="center"/>
    </xf>
    <xf numFmtId="0" fontId="13" fillId="0" borderId="28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left" indent="2"/>
    </xf>
    <xf numFmtId="0" fontId="13" fillId="0" borderId="29" xfId="0" applyFont="1" applyBorder="1" applyAlignment="1">
      <alignment horizontal="left" indent="2"/>
    </xf>
    <xf numFmtId="0" fontId="13" fillId="0" borderId="6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67" xfId="0" applyFont="1" applyBorder="1" applyAlignment="1">
      <alignment horizontal="left" indent="2"/>
    </xf>
    <xf numFmtId="0" fontId="13" fillId="0" borderId="68" xfId="0" applyFont="1" applyBorder="1" applyAlignment="1">
      <alignment horizontal="left" indent="2"/>
    </xf>
    <xf numFmtId="0" fontId="13" fillId="0" borderId="70" xfId="0" applyFont="1" applyBorder="1" applyAlignment="1">
      <alignment horizontal="left" indent="2"/>
    </xf>
    <xf numFmtId="0" fontId="13" fillId="0" borderId="71" xfId="0" applyFont="1" applyBorder="1" applyAlignment="1">
      <alignment horizontal="left" indent="2"/>
    </xf>
    <xf numFmtId="0" fontId="19" fillId="0" borderId="0" xfId="3" applyFont="1" applyAlignment="1">
      <alignment horizontal="center"/>
    </xf>
    <xf numFmtId="0" fontId="28" fillId="0" borderId="0" xfId="3" applyFont="1" applyAlignment="1">
      <alignment horizontal="center"/>
    </xf>
    <xf numFmtId="0" fontId="25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0" fontId="24" fillId="0" borderId="0" xfId="3" applyFont="1" applyAlignment="1">
      <alignment wrapText="1"/>
    </xf>
    <xf numFmtId="0" fontId="25" fillId="0" borderId="0" xfId="4" applyFont="1" applyBorder="1" applyAlignment="1">
      <alignment wrapText="1"/>
    </xf>
    <xf numFmtId="0" fontId="23" fillId="0" borderId="0" xfId="3" applyFont="1" applyAlignment="1">
      <alignment horizontal="center"/>
    </xf>
    <xf numFmtId="0" fontId="17" fillId="0" borderId="47" xfId="3" applyFont="1" applyFill="1" applyBorder="1" applyAlignment="1">
      <alignment horizontal="center"/>
    </xf>
    <xf numFmtId="0" fontId="17" fillId="0" borderId="33" xfId="3" applyFont="1" applyFill="1" applyBorder="1" applyAlignment="1">
      <alignment horizontal="center"/>
    </xf>
    <xf numFmtId="0" fontId="17" fillId="0" borderId="23" xfId="3" applyFont="1" applyFill="1" applyBorder="1" applyAlignment="1">
      <alignment horizontal="center"/>
    </xf>
    <xf numFmtId="0" fontId="17" fillId="0" borderId="45" xfId="3" applyFont="1" applyFill="1" applyBorder="1" applyAlignment="1">
      <alignment horizontal="center"/>
    </xf>
    <xf numFmtId="0" fontId="17" fillId="0" borderId="66" xfId="3" applyFont="1" applyFill="1" applyBorder="1" applyAlignment="1">
      <alignment horizontal="center"/>
    </xf>
    <xf numFmtId="0" fontId="17" fillId="0" borderId="24" xfId="3" applyFont="1" applyFill="1" applyBorder="1" applyAlignment="1">
      <alignment horizontal="center"/>
    </xf>
    <xf numFmtId="0" fontId="17" fillId="0" borderId="81" xfId="3" applyFont="1" applyFill="1" applyBorder="1" applyAlignment="1">
      <alignment horizontal="center"/>
    </xf>
    <xf numFmtId="0" fontId="17" fillId="0" borderId="83" xfId="3" applyFont="1" applyFill="1" applyBorder="1" applyAlignment="1">
      <alignment horizontal="center"/>
    </xf>
    <xf numFmtId="0" fontId="26" fillId="0" borderId="0" xfId="3" applyFont="1" applyFill="1" applyBorder="1" applyAlignment="1"/>
    <xf numFmtId="0" fontId="16" fillId="0" borderId="0" xfId="4" applyFont="1" applyBorder="1" applyAlignment="1"/>
  </cellXfs>
  <cellStyles count="26">
    <cellStyle name="Comma" xfId="1" builtinId="3"/>
    <cellStyle name="Comma 2" xfId="11"/>
    <cellStyle name="Comma 2 2" xfId="12"/>
    <cellStyle name="Comma 3" xfId="13"/>
    <cellStyle name="Comma 4" xfId="14"/>
    <cellStyle name="Comma 4 2" xfId="15"/>
    <cellStyle name="Comma0" xfId="5"/>
    <cellStyle name="Currency" xfId="2" builtinId="4"/>
    <cellStyle name="Currency 2" xfId="16"/>
    <cellStyle name="Currency 2 2" xfId="17"/>
    <cellStyle name="Currency 3" xfId="18"/>
    <cellStyle name="Currency 4" xfId="19"/>
    <cellStyle name="Currency 4 2" xfId="20"/>
    <cellStyle name="Currency0" xfId="6"/>
    <cellStyle name="Date" xfId="7"/>
    <cellStyle name="Fixed" xfId="8"/>
    <cellStyle name="Normal" xfId="0" builtinId="0"/>
    <cellStyle name="Normal 2" xfId="4"/>
    <cellStyle name="Normal 3" xfId="10"/>
    <cellStyle name="Normal 4" xfId="21"/>
    <cellStyle name="Normal_FY08.JPATS.Dec06" xfId="3"/>
    <cellStyle name="Percent 2" xfId="22"/>
    <cellStyle name="Percent 2 2" xfId="23"/>
    <cellStyle name="Percent 3" xfId="24"/>
    <cellStyle name="Percent 3 2" xfId="25"/>
    <cellStyle name="Style 1" xfId="9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4</xdr:row>
      <xdr:rowOff>19050</xdr:rowOff>
    </xdr:from>
    <xdr:to>
      <xdr:col>11</xdr:col>
      <xdr:colOff>409575</xdr:colOff>
      <xdr:row>30</xdr:row>
      <xdr:rowOff>38100</xdr:rowOff>
    </xdr:to>
    <xdr:pic>
      <xdr:nvPicPr>
        <xdr:cNvPr id="3" name="Picture 3" descr="Newest Org Char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81050"/>
          <a:ext cx="6534150" cy="497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S-FS-HQ3\dharris2$\Budget\FY07%20Budget\Presidents%20Budget\December%20update\FY08.JPATS.Dec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C) Sum of Req  "/>
      <sheetName val="(E) Res by Goal_Obj"/>
      <sheetName val="(G) 2006 XWalk"/>
      <sheetName val="(H) 2007 XWalk"/>
      <sheetName val="(I) Reimb Resources"/>
      <sheetName val="(J) Perm Positions"/>
      <sheetName val="(K) Summ Atty Agt"/>
      <sheetName val="(O) Sum by OC"/>
      <sheetName val="(V) Aircra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1:M31"/>
  <sheetViews>
    <sheetView tabSelected="1" view="pageBreakPreview" zoomScaleNormal="100" zoomScaleSheetLayoutView="100" workbookViewId="0">
      <selection activeCell="L1" sqref="L1"/>
    </sheetView>
  </sheetViews>
  <sheetFormatPr defaultRowHeight="15" x14ac:dyDescent="0.25"/>
  <sheetData>
    <row r="1" spans="13:13" x14ac:dyDescent="0.25">
      <c r="M1" s="5" t="s">
        <v>5</v>
      </c>
    </row>
    <row r="2" spans="13:13" x14ac:dyDescent="0.25">
      <c r="M2" s="5" t="s">
        <v>5</v>
      </c>
    </row>
    <row r="3" spans="13:13" x14ac:dyDescent="0.25">
      <c r="M3" s="5" t="s">
        <v>5</v>
      </c>
    </row>
    <row r="4" spans="13:13" x14ac:dyDescent="0.25">
      <c r="M4" s="5" t="s">
        <v>5</v>
      </c>
    </row>
    <row r="5" spans="13:13" x14ac:dyDescent="0.25">
      <c r="M5" s="5" t="s">
        <v>5</v>
      </c>
    </row>
    <row r="6" spans="13:13" x14ac:dyDescent="0.25">
      <c r="M6" s="5" t="s">
        <v>5</v>
      </c>
    </row>
    <row r="7" spans="13:13" x14ac:dyDescent="0.25">
      <c r="M7" s="5" t="s">
        <v>5</v>
      </c>
    </row>
    <row r="8" spans="13:13" x14ac:dyDescent="0.25">
      <c r="M8" s="5" t="s">
        <v>5</v>
      </c>
    </row>
    <row r="9" spans="13:13" x14ac:dyDescent="0.25">
      <c r="M9" s="5" t="s">
        <v>5</v>
      </c>
    </row>
    <row r="10" spans="13:13" x14ac:dyDescent="0.25">
      <c r="M10" s="5" t="s">
        <v>5</v>
      </c>
    </row>
    <row r="11" spans="13:13" x14ac:dyDescent="0.25">
      <c r="M11" s="5" t="s">
        <v>5</v>
      </c>
    </row>
    <row r="12" spans="13:13" x14ac:dyDescent="0.25">
      <c r="M12" s="5" t="s">
        <v>5</v>
      </c>
    </row>
    <row r="13" spans="13:13" x14ac:dyDescent="0.25">
      <c r="M13" s="5" t="s">
        <v>5</v>
      </c>
    </row>
    <row r="14" spans="13:13" x14ac:dyDescent="0.25">
      <c r="M14" s="5" t="s">
        <v>5</v>
      </c>
    </row>
    <row r="15" spans="13:13" x14ac:dyDescent="0.25">
      <c r="M15" s="5" t="s">
        <v>5</v>
      </c>
    </row>
    <row r="16" spans="13:13" x14ac:dyDescent="0.25">
      <c r="M16" s="5" t="s">
        <v>5</v>
      </c>
    </row>
    <row r="17" spans="13:13" x14ac:dyDescent="0.25">
      <c r="M17" s="5" t="s">
        <v>5</v>
      </c>
    </row>
    <row r="18" spans="13:13" x14ac:dyDescent="0.25">
      <c r="M18" s="5" t="s">
        <v>5</v>
      </c>
    </row>
    <row r="19" spans="13:13" x14ac:dyDescent="0.25">
      <c r="M19" s="5" t="s">
        <v>5</v>
      </c>
    </row>
    <row r="20" spans="13:13" x14ac:dyDescent="0.25">
      <c r="M20" s="5" t="s">
        <v>5</v>
      </c>
    </row>
    <row r="21" spans="13:13" x14ac:dyDescent="0.25">
      <c r="M21" s="5" t="s">
        <v>5</v>
      </c>
    </row>
    <row r="22" spans="13:13" x14ac:dyDescent="0.25">
      <c r="M22" s="5" t="s">
        <v>5</v>
      </c>
    </row>
    <row r="23" spans="13:13" x14ac:dyDescent="0.25">
      <c r="M23" s="5" t="s">
        <v>5</v>
      </c>
    </row>
    <row r="24" spans="13:13" x14ac:dyDescent="0.25">
      <c r="M24" s="5" t="s">
        <v>5</v>
      </c>
    </row>
    <row r="25" spans="13:13" x14ac:dyDescent="0.25">
      <c r="M25" s="5" t="s">
        <v>5</v>
      </c>
    </row>
    <row r="26" spans="13:13" x14ac:dyDescent="0.25">
      <c r="M26" s="5" t="s">
        <v>5</v>
      </c>
    </row>
    <row r="27" spans="13:13" x14ac:dyDescent="0.25">
      <c r="M27" s="5" t="s">
        <v>5</v>
      </c>
    </row>
    <row r="28" spans="13:13" x14ac:dyDescent="0.25">
      <c r="M28" s="5" t="s">
        <v>5</v>
      </c>
    </row>
    <row r="29" spans="13:13" x14ac:dyDescent="0.25">
      <c r="M29" s="5" t="s">
        <v>5</v>
      </c>
    </row>
    <row r="30" spans="13:13" x14ac:dyDescent="0.25">
      <c r="M30" s="5" t="s">
        <v>5</v>
      </c>
    </row>
    <row r="31" spans="13:13" x14ac:dyDescent="0.25">
      <c r="M31" s="5" t="s">
        <v>6</v>
      </c>
    </row>
  </sheetData>
  <pageMargins left="0.7" right="0.7" top="0.75" bottom="0.75" header="0.3" footer="0.3"/>
  <pageSetup fitToHeight="0" orientation="landscape" r:id="rId1"/>
  <headerFooter>
    <oddHeader>&amp;L&amp;"Arial,Bold"&amp;12A: Organizational Chart</oddHeader>
    <oddFooter>&amp;C&amp;"Arial,Regular"Exhibit A - Organizational Chart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BreakPreview" zoomScale="90" zoomScaleNormal="100" zoomScaleSheetLayoutView="90" workbookViewId="0">
      <pane xSplit="1" ySplit="7" topLeftCell="B8" activePane="bottomRight" state="frozen"/>
      <selection activeCell="C2" sqref="C2"/>
      <selection pane="topRight" activeCell="C2" sqref="C2"/>
      <selection pane="bottomLeft" activeCell="C2" sqref="C2"/>
      <selection pane="bottomRight" activeCell="A37" sqref="A37"/>
    </sheetView>
  </sheetViews>
  <sheetFormatPr defaultRowHeight="14.25" x14ac:dyDescent="0.2"/>
  <cols>
    <col min="1" max="1" width="60.5703125" style="94" customWidth="1"/>
    <col min="2" max="2" width="8.28515625" style="94" customWidth="1"/>
    <col min="3" max="3" width="12.7109375" style="94" customWidth="1"/>
    <col min="4" max="4" width="8.28515625" style="94" customWidth="1"/>
    <col min="5" max="5" width="12.7109375" style="94" customWidth="1"/>
    <col min="6" max="6" width="8.28515625" style="94" customWidth="1"/>
    <col min="7" max="7" width="12.7109375" style="94" customWidth="1"/>
    <col min="8" max="8" width="8.28515625" style="94" customWidth="1"/>
    <col min="9" max="9" width="12.7109375" style="94" customWidth="1"/>
    <col min="10" max="10" width="14" style="5" bestFit="1" customWidth="1"/>
    <col min="11" max="11" width="4.5703125" style="94" customWidth="1"/>
    <col min="12" max="13" width="8.28515625" style="94" customWidth="1"/>
    <col min="14" max="14" width="12.7109375" style="94" customWidth="1"/>
    <col min="15" max="16" width="8.28515625" style="94" customWidth="1"/>
    <col min="17" max="17" width="12.7109375" style="94" customWidth="1"/>
    <col min="18" max="16384" width="9.140625" style="94"/>
  </cols>
  <sheetData>
    <row r="1" spans="1:17" ht="18" x14ac:dyDescent="0.25">
      <c r="A1" s="183" t="s">
        <v>37</v>
      </c>
      <c r="B1" s="183"/>
      <c r="C1" s="183"/>
      <c r="D1" s="183"/>
      <c r="E1" s="183"/>
      <c r="F1" s="183"/>
      <c r="G1" s="183"/>
      <c r="H1" s="183"/>
      <c r="I1" s="183"/>
      <c r="J1" s="34" t="s">
        <v>5</v>
      </c>
      <c r="K1" s="7"/>
      <c r="L1" s="7"/>
      <c r="M1" s="7"/>
      <c r="N1" s="7"/>
      <c r="O1" s="7"/>
      <c r="P1" s="7"/>
      <c r="Q1" s="7"/>
    </row>
    <row r="2" spans="1:17" ht="15" x14ac:dyDescent="0.2">
      <c r="A2" s="184" t="s">
        <v>89</v>
      </c>
      <c r="B2" s="184"/>
      <c r="C2" s="184"/>
      <c r="D2" s="184"/>
      <c r="E2" s="184"/>
      <c r="F2" s="184"/>
      <c r="G2" s="184"/>
      <c r="H2" s="184"/>
      <c r="I2" s="184"/>
      <c r="J2" s="34" t="s">
        <v>5</v>
      </c>
      <c r="K2" s="8"/>
      <c r="L2" s="8"/>
      <c r="M2" s="8"/>
      <c r="N2" s="8"/>
      <c r="O2" s="8"/>
      <c r="P2" s="8"/>
      <c r="Q2" s="8"/>
    </row>
    <row r="3" spans="1:17" x14ac:dyDescent="0.2">
      <c r="A3" s="185" t="s">
        <v>92</v>
      </c>
      <c r="B3" s="185"/>
      <c r="C3" s="185"/>
      <c r="D3" s="185"/>
      <c r="E3" s="185"/>
      <c r="F3" s="185"/>
      <c r="G3" s="185"/>
      <c r="H3" s="185"/>
      <c r="I3" s="185"/>
      <c r="J3" s="34" t="s">
        <v>5</v>
      </c>
      <c r="K3" s="95"/>
      <c r="L3" s="95"/>
      <c r="M3" s="95"/>
      <c r="N3" s="95"/>
      <c r="O3" s="95"/>
      <c r="P3" s="95"/>
      <c r="Q3" s="95"/>
    </row>
    <row r="4" spans="1:17" x14ac:dyDescent="0.2">
      <c r="A4" s="187" t="s">
        <v>1</v>
      </c>
      <c r="B4" s="187"/>
      <c r="C4" s="187"/>
      <c r="D4" s="187"/>
      <c r="E4" s="187"/>
      <c r="F4" s="187"/>
      <c r="G4" s="187"/>
      <c r="H4" s="187"/>
      <c r="I4" s="187"/>
      <c r="J4" s="34" t="s">
        <v>5</v>
      </c>
      <c r="K4" s="9"/>
      <c r="L4" s="9"/>
      <c r="M4" s="9"/>
      <c r="N4" s="9"/>
      <c r="O4" s="9"/>
      <c r="P4" s="9"/>
      <c r="Q4" s="9"/>
    </row>
    <row r="5" spans="1:17" ht="15" thickBot="1" x14ac:dyDescent="0.25">
      <c r="A5" s="187"/>
      <c r="B5" s="187"/>
      <c r="C5" s="187"/>
      <c r="D5" s="187"/>
      <c r="E5" s="187"/>
      <c r="F5" s="187"/>
      <c r="G5" s="187"/>
      <c r="H5" s="187"/>
      <c r="I5" s="187"/>
      <c r="J5" s="34" t="s">
        <v>5</v>
      </c>
      <c r="K5" s="9"/>
      <c r="L5" s="9"/>
      <c r="M5" s="9"/>
      <c r="N5" s="9"/>
      <c r="O5" s="9"/>
      <c r="P5" s="9"/>
      <c r="Q5" s="9"/>
    </row>
    <row r="6" spans="1:17" ht="30" customHeight="1" x14ac:dyDescent="0.2">
      <c r="A6" s="189" t="s">
        <v>38</v>
      </c>
      <c r="B6" s="191" t="s">
        <v>152</v>
      </c>
      <c r="C6" s="191"/>
      <c r="D6" s="191" t="s">
        <v>147</v>
      </c>
      <c r="E6" s="191"/>
      <c r="F6" s="191" t="s">
        <v>153</v>
      </c>
      <c r="G6" s="191"/>
      <c r="H6" s="191" t="s">
        <v>23</v>
      </c>
      <c r="I6" s="192"/>
      <c r="J6" s="34" t="s">
        <v>5</v>
      </c>
    </row>
    <row r="7" spans="1:17" ht="28.5" x14ac:dyDescent="0.2">
      <c r="A7" s="190"/>
      <c r="B7" s="96" t="s">
        <v>10</v>
      </c>
      <c r="C7" s="96" t="s">
        <v>3</v>
      </c>
      <c r="D7" s="96" t="s">
        <v>10</v>
      </c>
      <c r="E7" s="96" t="s">
        <v>3</v>
      </c>
      <c r="F7" s="96" t="s">
        <v>10</v>
      </c>
      <c r="G7" s="96" t="s">
        <v>3</v>
      </c>
      <c r="H7" s="96" t="s">
        <v>10</v>
      </c>
      <c r="I7" s="97" t="s">
        <v>3</v>
      </c>
      <c r="J7" s="34" t="s">
        <v>5</v>
      </c>
    </row>
    <row r="8" spans="1:17" x14ac:dyDescent="0.2">
      <c r="A8" s="98" t="s">
        <v>39</v>
      </c>
      <c r="B8" s="99">
        <v>92</v>
      </c>
      <c r="C8" s="99">
        <v>8180</v>
      </c>
      <c r="D8" s="99">
        <v>95</v>
      </c>
      <c r="E8" s="99">
        <v>8331</v>
      </c>
      <c r="F8" s="99">
        <v>95</v>
      </c>
      <c r="G8" s="99">
        <v>8703</v>
      </c>
      <c r="H8" s="99">
        <f>F8-D8</f>
        <v>0</v>
      </c>
      <c r="I8" s="100">
        <f>G8-E8</f>
        <v>372</v>
      </c>
      <c r="J8" s="34" t="s">
        <v>5</v>
      </c>
    </row>
    <row r="9" spans="1:17" x14ac:dyDescent="0.2">
      <c r="A9" s="93" t="s">
        <v>40</v>
      </c>
      <c r="B9" s="101">
        <v>0</v>
      </c>
      <c r="C9" s="101">
        <v>0</v>
      </c>
      <c r="D9" s="101">
        <v>0</v>
      </c>
      <c r="E9" s="101">
        <v>0</v>
      </c>
      <c r="F9" s="101">
        <v>0</v>
      </c>
      <c r="G9" s="101">
        <v>0</v>
      </c>
      <c r="H9" s="101">
        <f t="shared" ref="H9:I13" si="0">F9-D9</f>
        <v>0</v>
      </c>
      <c r="I9" s="102">
        <f t="shared" si="0"/>
        <v>0</v>
      </c>
      <c r="J9" s="34" t="s">
        <v>5</v>
      </c>
    </row>
    <row r="10" spans="1:17" x14ac:dyDescent="0.2">
      <c r="A10" s="93" t="s">
        <v>80</v>
      </c>
      <c r="B10" s="101">
        <f>SUM(B11:B12)</f>
        <v>0</v>
      </c>
      <c r="C10" s="101">
        <f t="shared" ref="C10:G10" si="1">SUM(C11:C12)</f>
        <v>798</v>
      </c>
      <c r="D10" s="101">
        <f t="shared" si="1"/>
        <v>0</v>
      </c>
      <c r="E10" s="101">
        <f t="shared" si="1"/>
        <v>673</v>
      </c>
      <c r="F10" s="101">
        <f t="shared" si="1"/>
        <v>0</v>
      </c>
      <c r="G10" s="101">
        <f t="shared" si="1"/>
        <v>772</v>
      </c>
      <c r="H10" s="101">
        <f t="shared" si="0"/>
        <v>0</v>
      </c>
      <c r="I10" s="102">
        <f t="shared" si="0"/>
        <v>99</v>
      </c>
      <c r="J10" s="34" t="s">
        <v>5</v>
      </c>
    </row>
    <row r="11" spans="1:17" x14ac:dyDescent="0.2">
      <c r="A11" s="39" t="s">
        <v>9</v>
      </c>
      <c r="B11" s="89">
        <v>0</v>
      </c>
      <c r="C11" s="89">
        <v>604</v>
      </c>
      <c r="D11" s="89">
        <v>0</v>
      </c>
      <c r="E11" s="89">
        <v>523</v>
      </c>
      <c r="F11" s="89">
        <v>0</v>
      </c>
      <c r="G11" s="89">
        <v>640</v>
      </c>
      <c r="H11" s="89">
        <f t="shared" si="0"/>
        <v>0</v>
      </c>
      <c r="I11" s="90">
        <f t="shared" si="0"/>
        <v>117</v>
      </c>
      <c r="J11" s="34" t="s">
        <v>5</v>
      </c>
    </row>
    <row r="12" spans="1:17" x14ac:dyDescent="0.2">
      <c r="A12" s="39" t="s">
        <v>41</v>
      </c>
      <c r="B12" s="89">
        <v>0</v>
      </c>
      <c r="C12" s="89">
        <v>194</v>
      </c>
      <c r="D12" s="89">
        <v>0</v>
      </c>
      <c r="E12" s="89">
        <v>150</v>
      </c>
      <c r="F12" s="89">
        <v>0</v>
      </c>
      <c r="G12" s="89">
        <v>132</v>
      </c>
      <c r="H12" s="89">
        <f t="shared" si="0"/>
        <v>0</v>
      </c>
      <c r="I12" s="90">
        <f t="shared" si="0"/>
        <v>-18</v>
      </c>
      <c r="J12" s="34" t="s">
        <v>5</v>
      </c>
    </row>
    <row r="13" spans="1:17" x14ac:dyDescent="0.2">
      <c r="A13" s="93" t="s">
        <v>42</v>
      </c>
      <c r="B13" s="103">
        <v>0</v>
      </c>
      <c r="C13" s="103">
        <v>2459</v>
      </c>
      <c r="D13" s="103">
        <v>0</v>
      </c>
      <c r="E13" s="103">
        <v>2233</v>
      </c>
      <c r="F13" s="103">
        <v>0</v>
      </c>
      <c r="G13" s="103">
        <v>2545</v>
      </c>
      <c r="H13" s="103">
        <f t="shared" si="0"/>
        <v>0</v>
      </c>
      <c r="I13" s="104">
        <f t="shared" si="0"/>
        <v>312</v>
      </c>
      <c r="J13" s="34" t="s">
        <v>5</v>
      </c>
    </row>
    <row r="14" spans="1:17" ht="15" x14ac:dyDescent="0.25">
      <c r="A14" s="41" t="s">
        <v>7</v>
      </c>
      <c r="B14" s="68">
        <f>SUM(B8:B10,B13)</f>
        <v>92</v>
      </c>
      <c r="C14" s="68">
        <f t="shared" ref="C14:I14" si="2">SUM(C8:C10,C13)</f>
        <v>11437</v>
      </c>
      <c r="D14" s="68">
        <f t="shared" si="2"/>
        <v>95</v>
      </c>
      <c r="E14" s="68">
        <f t="shared" si="2"/>
        <v>11237</v>
      </c>
      <c r="F14" s="68">
        <f t="shared" si="2"/>
        <v>95</v>
      </c>
      <c r="G14" s="68">
        <f t="shared" si="2"/>
        <v>12020</v>
      </c>
      <c r="H14" s="68">
        <f t="shared" si="2"/>
        <v>0</v>
      </c>
      <c r="I14" s="70">
        <f t="shared" si="2"/>
        <v>783</v>
      </c>
      <c r="J14" s="34" t="s">
        <v>5</v>
      </c>
    </row>
    <row r="15" spans="1:17" ht="15" x14ac:dyDescent="0.25">
      <c r="A15" s="40" t="s">
        <v>43</v>
      </c>
      <c r="B15" s="101"/>
      <c r="C15" s="101"/>
      <c r="D15" s="101"/>
      <c r="E15" s="101"/>
      <c r="F15" s="101"/>
      <c r="G15" s="101"/>
      <c r="H15" s="101"/>
      <c r="I15" s="102"/>
      <c r="J15" s="34" t="s">
        <v>5</v>
      </c>
    </row>
    <row r="16" spans="1:17" x14ac:dyDescent="0.2">
      <c r="A16" s="93" t="s">
        <v>44</v>
      </c>
      <c r="B16" s="101"/>
      <c r="C16" s="101">
        <v>3036</v>
      </c>
      <c r="D16" s="101"/>
      <c r="E16" s="101">
        <v>2611</v>
      </c>
      <c r="F16" s="101"/>
      <c r="G16" s="101">
        <v>2868</v>
      </c>
      <c r="H16" s="101"/>
      <c r="I16" s="102">
        <f t="shared" ref="I16:I27" si="3">G16-E16</f>
        <v>257</v>
      </c>
      <c r="J16" s="34" t="s">
        <v>5</v>
      </c>
    </row>
    <row r="17" spans="1:10" x14ac:dyDescent="0.2">
      <c r="A17" s="93" t="s">
        <v>45</v>
      </c>
      <c r="B17" s="101"/>
      <c r="C17" s="101">
        <v>613</v>
      </c>
      <c r="D17" s="101"/>
      <c r="E17" s="101">
        <v>887</v>
      </c>
      <c r="F17" s="101"/>
      <c r="G17" s="101">
        <v>1186</v>
      </c>
      <c r="H17" s="101"/>
      <c r="I17" s="102">
        <f t="shared" si="3"/>
        <v>299</v>
      </c>
      <c r="J17" s="34" t="s">
        <v>5</v>
      </c>
    </row>
    <row r="18" spans="1:10" x14ac:dyDescent="0.2">
      <c r="A18" s="93" t="s">
        <v>81</v>
      </c>
      <c r="B18" s="101"/>
      <c r="C18" s="101">
        <v>40</v>
      </c>
      <c r="D18" s="101"/>
      <c r="E18" s="101">
        <v>10</v>
      </c>
      <c r="F18" s="101"/>
      <c r="G18" s="101">
        <v>11</v>
      </c>
      <c r="H18" s="101"/>
      <c r="I18" s="102">
        <f t="shared" si="3"/>
        <v>1</v>
      </c>
      <c r="J18" s="34" t="s">
        <v>5</v>
      </c>
    </row>
    <row r="19" spans="1:10" x14ac:dyDescent="0.2">
      <c r="A19" s="93" t="s">
        <v>46</v>
      </c>
      <c r="B19" s="101"/>
      <c r="C19" s="101">
        <v>802</v>
      </c>
      <c r="D19" s="101"/>
      <c r="E19" s="101">
        <v>808</v>
      </c>
      <c r="F19" s="101"/>
      <c r="G19" s="101">
        <v>843</v>
      </c>
      <c r="H19" s="101"/>
      <c r="I19" s="102">
        <f t="shared" si="3"/>
        <v>35</v>
      </c>
      <c r="J19" s="34" t="s">
        <v>5</v>
      </c>
    </row>
    <row r="20" spans="1:10" x14ac:dyDescent="0.2">
      <c r="A20" s="93" t="s">
        <v>47</v>
      </c>
      <c r="B20" s="101"/>
      <c r="C20" s="101">
        <v>263</v>
      </c>
      <c r="D20" s="101"/>
      <c r="E20" s="101">
        <v>393</v>
      </c>
      <c r="F20" s="101"/>
      <c r="G20" s="101">
        <v>481</v>
      </c>
      <c r="H20" s="101"/>
      <c r="I20" s="102">
        <f t="shared" si="3"/>
        <v>88</v>
      </c>
      <c r="J20" s="34" t="s">
        <v>5</v>
      </c>
    </row>
    <row r="21" spans="1:10" x14ac:dyDescent="0.2">
      <c r="A21" s="93" t="s">
        <v>48</v>
      </c>
      <c r="B21" s="101"/>
      <c r="C21" s="101">
        <v>1782</v>
      </c>
      <c r="D21" s="101"/>
      <c r="E21" s="101">
        <v>1058</v>
      </c>
      <c r="F21" s="101"/>
      <c r="G21" s="101">
        <v>1328</v>
      </c>
      <c r="H21" s="101"/>
      <c r="I21" s="102">
        <f t="shared" si="3"/>
        <v>270</v>
      </c>
      <c r="J21" s="34" t="s">
        <v>5</v>
      </c>
    </row>
    <row r="22" spans="1:10" x14ac:dyDescent="0.2">
      <c r="A22" s="93" t="s">
        <v>49</v>
      </c>
      <c r="B22" s="101"/>
      <c r="C22" s="101">
        <v>5583</v>
      </c>
      <c r="D22" s="101"/>
      <c r="E22" s="101">
        <v>5324</v>
      </c>
      <c r="F22" s="101"/>
      <c r="G22" s="101">
        <v>10584</v>
      </c>
      <c r="H22" s="101"/>
      <c r="I22" s="102">
        <f t="shared" si="3"/>
        <v>5260</v>
      </c>
      <c r="J22" s="34" t="s">
        <v>5</v>
      </c>
    </row>
    <row r="23" spans="1:10" x14ac:dyDescent="0.2">
      <c r="A23" s="93" t="s">
        <v>50</v>
      </c>
      <c r="B23" s="101"/>
      <c r="C23" s="101">
        <v>447</v>
      </c>
      <c r="D23" s="101"/>
      <c r="E23" s="101">
        <v>309</v>
      </c>
      <c r="F23" s="101"/>
      <c r="G23" s="101">
        <v>388</v>
      </c>
      <c r="H23" s="101"/>
      <c r="I23" s="102">
        <f t="shared" si="3"/>
        <v>79</v>
      </c>
      <c r="J23" s="34" t="s">
        <v>5</v>
      </c>
    </row>
    <row r="24" spans="1:10" x14ac:dyDescent="0.2">
      <c r="A24" s="93" t="s">
        <v>51</v>
      </c>
      <c r="B24" s="101"/>
      <c r="C24" s="101">
        <v>358</v>
      </c>
      <c r="D24" s="101"/>
      <c r="E24" s="101">
        <v>181</v>
      </c>
      <c r="F24" s="101"/>
      <c r="G24" s="101">
        <v>171</v>
      </c>
      <c r="H24" s="101"/>
      <c r="I24" s="102">
        <f t="shared" si="3"/>
        <v>-10</v>
      </c>
      <c r="J24" s="34" t="s">
        <v>5</v>
      </c>
    </row>
    <row r="25" spans="1:10" x14ac:dyDescent="0.2">
      <c r="A25" s="105" t="s">
        <v>52</v>
      </c>
      <c r="B25" s="106"/>
      <c r="C25" s="106">
        <v>12027</v>
      </c>
      <c r="D25" s="106"/>
      <c r="E25" s="106">
        <v>12673</v>
      </c>
      <c r="F25" s="106"/>
      <c r="G25" s="106">
        <v>12627</v>
      </c>
      <c r="H25" s="106"/>
      <c r="I25" s="107">
        <f t="shared" si="3"/>
        <v>-46</v>
      </c>
      <c r="J25" s="34" t="s">
        <v>5</v>
      </c>
    </row>
    <row r="26" spans="1:10" x14ac:dyDescent="0.2">
      <c r="A26" s="105" t="s">
        <v>53</v>
      </c>
      <c r="B26" s="106"/>
      <c r="C26" s="106">
        <v>15380</v>
      </c>
      <c r="D26" s="106"/>
      <c r="E26" s="106">
        <v>13160</v>
      </c>
      <c r="F26" s="106"/>
      <c r="G26" s="106">
        <v>15896</v>
      </c>
      <c r="H26" s="106"/>
      <c r="I26" s="107">
        <f t="shared" si="3"/>
        <v>2736</v>
      </c>
      <c r="J26" s="34" t="s">
        <v>5</v>
      </c>
    </row>
    <row r="27" spans="1:10" x14ac:dyDescent="0.2">
      <c r="A27" s="93" t="s">
        <v>54</v>
      </c>
      <c r="B27" s="101"/>
      <c r="C27" s="101">
        <v>127</v>
      </c>
      <c r="D27" s="101"/>
      <c r="E27" s="101">
        <v>66</v>
      </c>
      <c r="F27" s="101"/>
      <c r="G27" s="101">
        <v>175</v>
      </c>
      <c r="H27" s="101"/>
      <c r="I27" s="102">
        <f t="shared" si="3"/>
        <v>109</v>
      </c>
      <c r="J27" s="34" t="s">
        <v>5</v>
      </c>
    </row>
    <row r="28" spans="1:10" ht="15" x14ac:dyDescent="0.25">
      <c r="A28" s="41" t="s">
        <v>55</v>
      </c>
      <c r="B28" s="44"/>
      <c r="C28" s="44">
        <f>SUM(C14:C27)</f>
        <v>51895</v>
      </c>
      <c r="D28" s="44"/>
      <c r="E28" s="44">
        <f>SUM(E14:E27)</f>
        <v>48717</v>
      </c>
      <c r="F28" s="44"/>
      <c r="G28" s="44">
        <f>SUM(G14:G27)</f>
        <v>58578</v>
      </c>
      <c r="H28" s="44"/>
      <c r="I28" s="45">
        <f>SUM(I14:I27)</f>
        <v>9861</v>
      </c>
      <c r="J28" s="34" t="s">
        <v>5</v>
      </c>
    </row>
    <row r="29" spans="1:10" x14ac:dyDescent="0.2">
      <c r="A29" s="93" t="s">
        <v>82</v>
      </c>
      <c r="B29" s="101"/>
      <c r="C29" s="101">
        <v>-34052</v>
      </c>
      <c r="D29" s="101"/>
      <c r="E29" s="101">
        <v>-41273</v>
      </c>
      <c r="F29" s="101"/>
      <c r="G29" s="101">
        <v>-41273</v>
      </c>
      <c r="H29" s="101"/>
      <c r="I29" s="102">
        <f>G29-E29</f>
        <v>0</v>
      </c>
      <c r="J29" s="34" t="s">
        <v>5</v>
      </c>
    </row>
    <row r="30" spans="1:10" x14ac:dyDescent="0.2">
      <c r="A30" s="93" t="s">
        <v>88</v>
      </c>
      <c r="B30" s="101"/>
      <c r="C30" s="101">
        <v>-1522</v>
      </c>
      <c r="D30" s="101"/>
      <c r="E30" s="101">
        <v>0</v>
      </c>
      <c r="F30" s="101"/>
      <c r="G30" s="101">
        <v>0</v>
      </c>
      <c r="H30" s="101"/>
      <c r="I30" s="102">
        <f t="shared" ref="I30:I31" si="4">G30-E30</f>
        <v>0</v>
      </c>
      <c r="J30" s="34" t="s">
        <v>5</v>
      </c>
    </row>
    <row r="31" spans="1:10" x14ac:dyDescent="0.2">
      <c r="A31" s="93" t="s">
        <v>56</v>
      </c>
      <c r="B31" s="101"/>
      <c r="C31" s="101">
        <v>41273</v>
      </c>
      <c r="D31" s="101"/>
      <c r="E31" s="101">
        <v>41273</v>
      </c>
      <c r="F31" s="101"/>
      <c r="G31" s="101">
        <v>41273</v>
      </c>
      <c r="H31" s="101"/>
      <c r="I31" s="102">
        <f t="shared" si="4"/>
        <v>0</v>
      </c>
      <c r="J31" s="34" t="s">
        <v>5</v>
      </c>
    </row>
    <row r="32" spans="1:10" ht="15.75" thickBot="1" x14ac:dyDescent="0.3">
      <c r="A32" s="42" t="s">
        <v>57</v>
      </c>
      <c r="B32" s="91">
        <f t="shared" ref="B32:I32" si="5">SUM(B28:B31)</f>
        <v>0</v>
      </c>
      <c r="C32" s="91">
        <f t="shared" si="5"/>
        <v>57594</v>
      </c>
      <c r="D32" s="91">
        <f t="shared" si="5"/>
        <v>0</v>
      </c>
      <c r="E32" s="91">
        <f t="shared" si="5"/>
        <v>48717</v>
      </c>
      <c r="F32" s="91">
        <f t="shared" si="5"/>
        <v>0</v>
      </c>
      <c r="G32" s="91">
        <f t="shared" si="5"/>
        <v>58578</v>
      </c>
      <c r="H32" s="91">
        <f t="shared" si="5"/>
        <v>0</v>
      </c>
      <c r="I32" s="92">
        <f t="shared" si="5"/>
        <v>9861</v>
      </c>
      <c r="J32" s="34" t="s">
        <v>5</v>
      </c>
    </row>
    <row r="33" spans="1:10" x14ac:dyDescent="0.2">
      <c r="A33" s="108" t="s">
        <v>8</v>
      </c>
      <c r="B33" s="109"/>
      <c r="C33" s="109"/>
      <c r="D33" s="109"/>
      <c r="E33" s="109"/>
      <c r="F33" s="109"/>
      <c r="G33" s="109"/>
      <c r="H33" s="109"/>
      <c r="I33" s="110"/>
      <c r="J33" s="34" t="s">
        <v>5</v>
      </c>
    </row>
    <row r="34" spans="1:10" x14ac:dyDescent="0.2">
      <c r="A34" s="93" t="s">
        <v>58</v>
      </c>
      <c r="B34" s="101">
        <v>92</v>
      </c>
      <c r="C34" s="101"/>
      <c r="D34" s="101">
        <v>95</v>
      </c>
      <c r="E34" s="101"/>
      <c r="F34" s="101">
        <v>95</v>
      </c>
      <c r="G34" s="101"/>
      <c r="H34" s="101">
        <f>F34-D34</f>
        <v>0</v>
      </c>
      <c r="I34" s="102"/>
      <c r="J34" s="34" t="s">
        <v>5</v>
      </c>
    </row>
    <row r="35" spans="1:10" ht="15" thickBot="1" x14ac:dyDescent="0.25">
      <c r="A35" s="148"/>
      <c r="B35" s="111"/>
      <c r="C35" s="111"/>
      <c r="D35" s="111"/>
      <c r="E35" s="111"/>
      <c r="F35" s="111"/>
      <c r="G35" s="111"/>
      <c r="H35" s="111"/>
      <c r="I35" s="112"/>
      <c r="J35" s="34" t="s">
        <v>5</v>
      </c>
    </row>
    <row r="36" spans="1:10" x14ac:dyDescent="0.2">
      <c r="J36" s="176" t="s">
        <v>5</v>
      </c>
    </row>
    <row r="37" spans="1:10" x14ac:dyDescent="0.2">
      <c r="A37" s="94" t="s">
        <v>158</v>
      </c>
      <c r="J37" s="5" t="s">
        <v>6</v>
      </c>
    </row>
    <row r="38" spans="1:10" x14ac:dyDescent="0.2">
      <c r="E38" s="140"/>
    </row>
  </sheetData>
  <mergeCells count="10">
    <mergeCell ref="A6:A7"/>
    <mergeCell ref="B6:C6"/>
    <mergeCell ref="D6:E6"/>
    <mergeCell ref="F6:G6"/>
    <mergeCell ref="H6:I6"/>
    <mergeCell ref="A1:I1"/>
    <mergeCell ref="A2:I2"/>
    <mergeCell ref="A3:I3"/>
    <mergeCell ref="A4:I4"/>
    <mergeCell ref="A5:I5"/>
  </mergeCells>
  <printOptions horizontalCentered="1"/>
  <pageMargins left="0.6" right="0.6" top="0.56999999999999995" bottom="0.55000000000000004" header="0.3" footer="0.3"/>
  <pageSetup scale="75" orientation="landscape" r:id="rId1"/>
  <headerFooter>
    <oddHeader>&amp;L&amp;"Arial,Bold"&amp;12L. Summary of Requirements by Object Class</oddHeader>
    <oddFooter>&amp;C&amp;"Arial,Regular"Exhibit L - Summary of Requirements by Object Class</oddFooter>
  </headerFooter>
  <ignoredErrors>
    <ignoredError sqref="I2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6"/>
  <sheetViews>
    <sheetView view="pageBreakPreview" topLeftCell="B1" zoomScaleNormal="100" zoomScaleSheetLayoutView="100" workbookViewId="0">
      <selection activeCell="B35" sqref="B35:M35"/>
    </sheetView>
  </sheetViews>
  <sheetFormatPr defaultColWidth="9.140625" defaultRowHeight="12.75" x14ac:dyDescent="0.2"/>
  <cols>
    <col min="1" max="1" width="46.7109375" style="114" hidden="1" customWidth="1"/>
    <col min="2" max="2" width="39.85546875" style="114" customWidth="1"/>
    <col min="3" max="3" width="13.28515625" style="114" bestFit="1" customWidth="1"/>
    <col min="4" max="4" width="10" style="114" bestFit="1" customWidth="1"/>
    <col min="5" max="5" width="10.5703125" style="114" bestFit="1" customWidth="1"/>
    <col min="6" max="6" width="7.7109375" style="114" bestFit="1" customWidth="1"/>
    <col min="7" max="7" width="10" style="114" bestFit="1" customWidth="1"/>
    <col min="8" max="8" width="10.5703125" style="114" bestFit="1" customWidth="1"/>
    <col min="9" max="9" width="7.7109375" style="114" bestFit="1" customWidth="1"/>
    <col min="10" max="10" width="10" style="114" bestFit="1" customWidth="1"/>
    <col min="11" max="11" width="12.28515625" style="114" bestFit="1" customWidth="1"/>
    <col min="12" max="12" width="10.5703125" style="114" bestFit="1" customWidth="1"/>
    <col min="13" max="13" width="7.7109375" style="114" bestFit="1" customWidth="1"/>
    <col min="14" max="256" width="9.140625" style="114"/>
    <col min="257" max="257" width="0" style="114" hidden="1" customWidth="1"/>
    <col min="258" max="258" width="19.28515625" style="114" customWidth="1"/>
    <col min="259" max="259" width="11" style="114" customWidth="1"/>
    <col min="260" max="266" width="9.28515625" style="114" customWidth="1"/>
    <col min="267" max="267" width="10.140625" style="114" bestFit="1" customWidth="1"/>
    <col min="268" max="269" width="9.28515625" style="114" customWidth="1"/>
    <col min="270" max="512" width="9.140625" style="114"/>
    <col min="513" max="513" width="0" style="114" hidden="1" customWidth="1"/>
    <col min="514" max="514" width="19.28515625" style="114" customWidth="1"/>
    <col min="515" max="515" width="11" style="114" customWidth="1"/>
    <col min="516" max="522" width="9.28515625" style="114" customWidth="1"/>
    <col min="523" max="523" width="10.140625" style="114" bestFit="1" customWidth="1"/>
    <col min="524" max="525" width="9.28515625" style="114" customWidth="1"/>
    <col min="526" max="768" width="9.140625" style="114"/>
    <col min="769" max="769" width="0" style="114" hidden="1" customWidth="1"/>
    <col min="770" max="770" width="19.28515625" style="114" customWidth="1"/>
    <col min="771" max="771" width="11" style="114" customWidth="1"/>
    <col min="772" max="778" width="9.28515625" style="114" customWidth="1"/>
    <col min="779" max="779" width="10.140625" style="114" bestFit="1" customWidth="1"/>
    <col min="780" max="781" width="9.28515625" style="114" customWidth="1"/>
    <col min="782" max="1024" width="9.140625" style="114"/>
    <col min="1025" max="1025" width="0" style="114" hidden="1" customWidth="1"/>
    <col min="1026" max="1026" width="19.28515625" style="114" customWidth="1"/>
    <col min="1027" max="1027" width="11" style="114" customWidth="1"/>
    <col min="1028" max="1034" width="9.28515625" style="114" customWidth="1"/>
    <col min="1035" max="1035" width="10.140625" style="114" bestFit="1" customWidth="1"/>
    <col min="1036" max="1037" width="9.28515625" style="114" customWidth="1"/>
    <col min="1038" max="1280" width="9.140625" style="114"/>
    <col min="1281" max="1281" width="0" style="114" hidden="1" customWidth="1"/>
    <col min="1282" max="1282" width="19.28515625" style="114" customWidth="1"/>
    <col min="1283" max="1283" width="11" style="114" customWidth="1"/>
    <col min="1284" max="1290" width="9.28515625" style="114" customWidth="1"/>
    <col min="1291" max="1291" width="10.140625" style="114" bestFit="1" customWidth="1"/>
    <col min="1292" max="1293" width="9.28515625" style="114" customWidth="1"/>
    <col min="1294" max="1536" width="9.140625" style="114"/>
    <col min="1537" max="1537" width="0" style="114" hidden="1" customWidth="1"/>
    <col min="1538" max="1538" width="19.28515625" style="114" customWidth="1"/>
    <col min="1539" max="1539" width="11" style="114" customWidth="1"/>
    <col min="1540" max="1546" width="9.28515625" style="114" customWidth="1"/>
    <col min="1547" max="1547" width="10.140625" style="114" bestFit="1" customWidth="1"/>
    <col min="1548" max="1549" width="9.28515625" style="114" customWidth="1"/>
    <col min="1550" max="1792" width="9.140625" style="114"/>
    <col min="1793" max="1793" width="0" style="114" hidden="1" customWidth="1"/>
    <col min="1794" max="1794" width="19.28515625" style="114" customWidth="1"/>
    <col min="1795" max="1795" width="11" style="114" customWidth="1"/>
    <col min="1796" max="1802" width="9.28515625" style="114" customWidth="1"/>
    <col min="1803" max="1803" width="10.140625" style="114" bestFit="1" customWidth="1"/>
    <col min="1804" max="1805" width="9.28515625" style="114" customWidth="1"/>
    <col min="1806" max="2048" width="9.140625" style="114"/>
    <col min="2049" max="2049" width="0" style="114" hidden="1" customWidth="1"/>
    <col min="2050" max="2050" width="19.28515625" style="114" customWidth="1"/>
    <col min="2051" max="2051" width="11" style="114" customWidth="1"/>
    <col min="2052" max="2058" width="9.28515625" style="114" customWidth="1"/>
    <col min="2059" max="2059" width="10.140625" style="114" bestFit="1" customWidth="1"/>
    <col min="2060" max="2061" width="9.28515625" style="114" customWidth="1"/>
    <col min="2062" max="2304" width="9.140625" style="114"/>
    <col min="2305" max="2305" width="0" style="114" hidden="1" customWidth="1"/>
    <col min="2306" max="2306" width="19.28515625" style="114" customWidth="1"/>
    <col min="2307" max="2307" width="11" style="114" customWidth="1"/>
    <col min="2308" max="2314" width="9.28515625" style="114" customWidth="1"/>
    <col min="2315" max="2315" width="10.140625" style="114" bestFit="1" customWidth="1"/>
    <col min="2316" max="2317" width="9.28515625" style="114" customWidth="1"/>
    <col min="2318" max="2560" width="9.140625" style="114"/>
    <col min="2561" max="2561" width="0" style="114" hidden="1" customWidth="1"/>
    <col min="2562" max="2562" width="19.28515625" style="114" customWidth="1"/>
    <col min="2563" max="2563" width="11" style="114" customWidth="1"/>
    <col min="2564" max="2570" width="9.28515625" style="114" customWidth="1"/>
    <col min="2571" max="2571" width="10.140625" style="114" bestFit="1" customWidth="1"/>
    <col min="2572" max="2573" width="9.28515625" style="114" customWidth="1"/>
    <col min="2574" max="2816" width="9.140625" style="114"/>
    <col min="2817" max="2817" width="0" style="114" hidden="1" customWidth="1"/>
    <col min="2818" max="2818" width="19.28515625" style="114" customWidth="1"/>
    <col min="2819" max="2819" width="11" style="114" customWidth="1"/>
    <col min="2820" max="2826" width="9.28515625" style="114" customWidth="1"/>
    <col min="2827" max="2827" width="10.140625" style="114" bestFit="1" customWidth="1"/>
    <col min="2828" max="2829" width="9.28515625" style="114" customWidth="1"/>
    <col min="2830" max="3072" width="9.140625" style="114"/>
    <col min="3073" max="3073" width="0" style="114" hidden="1" customWidth="1"/>
    <col min="3074" max="3074" width="19.28515625" style="114" customWidth="1"/>
    <col min="3075" max="3075" width="11" style="114" customWidth="1"/>
    <col min="3076" max="3082" width="9.28515625" style="114" customWidth="1"/>
    <col min="3083" max="3083" width="10.140625" style="114" bestFit="1" customWidth="1"/>
    <col min="3084" max="3085" width="9.28515625" style="114" customWidth="1"/>
    <col min="3086" max="3328" width="9.140625" style="114"/>
    <col min="3329" max="3329" width="0" style="114" hidden="1" customWidth="1"/>
    <col min="3330" max="3330" width="19.28515625" style="114" customWidth="1"/>
    <col min="3331" max="3331" width="11" style="114" customWidth="1"/>
    <col min="3332" max="3338" width="9.28515625" style="114" customWidth="1"/>
    <col min="3339" max="3339" width="10.140625" style="114" bestFit="1" customWidth="1"/>
    <col min="3340" max="3341" width="9.28515625" style="114" customWidth="1"/>
    <col min="3342" max="3584" width="9.140625" style="114"/>
    <col min="3585" max="3585" width="0" style="114" hidden="1" customWidth="1"/>
    <col min="3586" max="3586" width="19.28515625" style="114" customWidth="1"/>
    <col min="3587" max="3587" width="11" style="114" customWidth="1"/>
    <col min="3588" max="3594" width="9.28515625" style="114" customWidth="1"/>
    <col min="3595" max="3595" width="10.140625" style="114" bestFit="1" customWidth="1"/>
    <col min="3596" max="3597" width="9.28515625" style="114" customWidth="1"/>
    <col min="3598" max="3840" width="9.140625" style="114"/>
    <col min="3841" max="3841" width="0" style="114" hidden="1" customWidth="1"/>
    <col min="3842" max="3842" width="19.28515625" style="114" customWidth="1"/>
    <col min="3843" max="3843" width="11" style="114" customWidth="1"/>
    <col min="3844" max="3850" width="9.28515625" style="114" customWidth="1"/>
    <col min="3851" max="3851" width="10.140625" style="114" bestFit="1" customWidth="1"/>
    <col min="3852" max="3853" width="9.28515625" style="114" customWidth="1"/>
    <col min="3854" max="4096" width="9.140625" style="114"/>
    <col min="4097" max="4097" width="0" style="114" hidden="1" customWidth="1"/>
    <col min="4098" max="4098" width="19.28515625" style="114" customWidth="1"/>
    <col min="4099" max="4099" width="11" style="114" customWidth="1"/>
    <col min="4100" max="4106" width="9.28515625" style="114" customWidth="1"/>
    <col min="4107" max="4107" width="10.140625" style="114" bestFit="1" customWidth="1"/>
    <col min="4108" max="4109" width="9.28515625" style="114" customWidth="1"/>
    <col min="4110" max="4352" width="9.140625" style="114"/>
    <col min="4353" max="4353" width="0" style="114" hidden="1" customWidth="1"/>
    <col min="4354" max="4354" width="19.28515625" style="114" customWidth="1"/>
    <col min="4355" max="4355" width="11" style="114" customWidth="1"/>
    <col min="4356" max="4362" width="9.28515625" style="114" customWidth="1"/>
    <col min="4363" max="4363" width="10.140625" style="114" bestFit="1" customWidth="1"/>
    <col min="4364" max="4365" width="9.28515625" style="114" customWidth="1"/>
    <col min="4366" max="4608" width="9.140625" style="114"/>
    <col min="4609" max="4609" width="0" style="114" hidden="1" customWidth="1"/>
    <col min="4610" max="4610" width="19.28515625" style="114" customWidth="1"/>
    <col min="4611" max="4611" width="11" style="114" customWidth="1"/>
    <col min="4612" max="4618" width="9.28515625" style="114" customWidth="1"/>
    <col min="4619" max="4619" width="10.140625" style="114" bestFit="1" customWidth="1"/>
    <col min="4620" max="4621" width="9.28515625" style="114" customWidth="1"/>
    <col min="4622" max="4864" width="9.140625" style="114"/>
    <col min="4865" max="4865" width="0" style="114" hidden="1" customWidth="1"/>
    <col min="4866" max="4866" width="19.28515625" style="114" customWidth="1"/>
    <col min="4867" max="4867" width="11" style="114" customWidth="1"/>
    <col min="4868" max="4874" width="9.28515625" style="114" customWidth="1"/>
    <col min="4875" max="4875" width="10.140625" style="114" bestFit="1" customWidth="1"/>
    <col min="4876" max="4877" width="9.28515625" style="114" customWidth="1"/>
    <col min="4878" max="5120" width="9.140625" style="114"/>
    <col min="5121" max="5121" width="0" style="114" hidden="1" customWidth="1"/>
    <col min="5122" max="5122" width="19.28515625" style="114" customWidth="1"/>
    <col min="5123" max="5123" width="11" style="114" customWidth="1"/>
    <col min="5124" max="5130" width="9.28515625" style="114" customWidth="1"/>
    <col min="5131" max="5131" width="10.140625" style="114" bestFit="1" customWidth="1"/>
    <col min="5132" max="5133" width="9.28515625" style="114" customWidth="1"/>
    <col min="5134" max="5376" width="9.140625" style="114"/>
    <col min="5377" max="5377" width="0" style="114" hidden="1" customWidth="1"/>
    <col min="5378" max="5378" width="19.28515625" style="114" customWidth="1"/>
    <col min="5379" max="5379" width="11" style="114" customWidth="1"/>
    <col min="5380" max="5386" width="9.28515625" style="114" customWidth="1"/>
    <col min="5387" max="5387" width="10.140625" style="114" bestFit="1" customWidth="1"/>
    <col min="5388" max="5389" width="9.28515625" style="114" customWidth="1"/>
    <col min="5390" max="5632" width="9.140625" style="114"/>
    <col min="5633" max="5633" width="0" style="114" hidden="1" customWidth="1"/>
    <col min="5634" max="5634" width="19.28515625" style="114" customWidth="1"/>
    <col min="5635" max="5635" width="11" style="114" customWidth="1"/>
    <col min="5636" max="5642" width="9.28515625" style="114" customWidth="1"/>
    <col min="5643" max="5643" width="10.140625" style="114" bestFit="1" customWidth="1"/>
    <col min="5644" max="5645" width="9.28515625" style="114" customWidth="1"/>
    <col min="5646" max="5888" width="9.140625" style="114"/>
    <col min="5889" max="5889" width="0" style="114" hidden="1" customWidth="1"/>
    <col min="5890" max="5890" width="19.28515625" style="114" customWidth="1"/>
    <col min="5891" max="5891" width="11" style="114" customWidth="1"/>
    <col min="5892" max="5898" width="9.28515625" style="114" customWidth="1"/>
    <col min="5899" max="5899" width="10.140625" style="114" bestFit="1" customWidth="1"/>
    <col min="5900" max="5901" width="9.28515625" style="114" customWidth="1"/>
    <col min="5902" max="6144" width="9.140625" style="114"/>
    <col min="6145" max="6145" width="0" style="114" hidden="1" customWidth="1"/>
    <col min="6146" max="6146" width="19.28515625" style="114" customWidth="1"/>
    <col min="6147" max="6147" width="11" style="114" customWidth="1"/>
    <col min="6148" max="6154" width="9.28515625" style="114" customWidth="1"/>
    <col min="6155" max="6155" width="10.140625" style="114" bestFit="1" customWidth="1"/>
    <col min="6156" max="6157" width="9.28515625" style="114" customWidth="1"/>
    <col min="6158" max="6400" width="9.140625" style="114"/>
    <col min="6401" max="6401" width="0" style="114" hidden="1" customWidth="1"/>
    <col min="6402" max="6402" width="19.28515625" style="114" customWidth="1"/>
    <col min="6403" max="6403" width="11" style="114" customWidth="1"/>
    <col min="6404" max="6410" width="9.28515625" style="114" customWidth="1"/>
    <col min="6411" max="6411" width="10.140625" style="114" bestFit="1" customWidth="1"/>
    <col min="6412" max="6413" width="9.28515625" style="114" customWidth="1"/>
    <col min="6414" max="6656" width="9.140625" style="114"/>
    <col min="6657" max="6657" width="0" style="114" hidden="1" customWidth="1"/>
    <col min="6658" max="6658" width="19.28515625" style="114" customWidth="1"/>
    <col min="6659" max="6659" width="11" style="114" customWidth="1"/>
    <col min="6660" max="6666" width="9.28515625" style="114" customWidth="1"/>
    <col min="6667" max="6667" width="10.140625" style="114" bestFit="1" customWidth="1"/>
    <col min="6668" max="6669" width="9.28515625" style="114" customWidth="1"/>
    <col min="6670" max="6912" width="9.140625" style="114"/>
    <col min="6913" max="6913" width="0" style="114" hidden="1" customWidth="1"/>
    <col min="6914" max="6914" width="19.28515625" style="114" customWidth="1"/>
    <col min="6915" max="6915" width="11" style="114" customWidth="1"/>
    <col min="6916" max="6922" width="9.28515625" style="114" customWidth="1"/>
    <col min="6923" max="6923" width="10.140625" style="114" bestFit="1" customWidth="1"/>
    <col min="6924" max="6925" width="9.28515625" style="114" customWidth="1"/>
    <col min="6926" max="7168" width="9.140625" style="114"/>
    <col min="7169" max="7169" width="0" style="114" hidden="1" customWidth="1"/>
    <col min="7170" max="7170" width="19.28515625" style="114" customWidth="1"/>
    <col min="7171" max="7171" width="11" style="114" customWidth="1"/>
    <col min="7172" max="7178" width="9.28515625" style="114" customWidth="1"/>
    <col min="7179" max="7179" width="10.140625" style="114" bestFit="1" customWidth="1"/>
    <col min="7180" max="7181" width="9.28515625" style="114" customWidth="1"/>
    <col min="7182" max="7424" width="9.140625" style="114"/>
    <col min="7425" max="7425" width="0" style="114" hidden="1" customWidth="1"/>
    <col min="7426" max="7426" width="19.28515625" style="114" customWidth="1"/>
    <col min="7427" max="7427" width="11" style="114" customWidth="1"/>
    <col min="7428" max="7434" width="9.28515625" style="114" customWidth="1"/>
    <col min="7435" max="7435" width="10.140625" style="114" bestFit="1" customWidth="1"/>
    <col min="7436" max="7437" width="9.28515625" style="114" customWidth="1"/>
    <col min="7438" max="7680" width="9.140625" style="114"/>
    <col min="7681" max="7681" width="0" style="114" hidden="1" customWidth="1"/>
    <col min="7682" max="7682" width="19.28515625" style="114" customWidth="1"/>
    <col min="7683" max="7683" width="11" style="114" customWidth="1"/>
    <col min="7684" max="7690" width="9.28515625" style="114" customWidth="1"/>
    <col min="7691" max="7691" width="10.140625" style="114" bestFit="1" customWidth="1"/>
    <col min="7692" max="7693" width="9.28515625" style="114" customWidth="1"/>
    <col min="7694" max="7936" width="9.140625" style="114"/>
    <col min="7937" max="7937" width="0" style="114" hidden="1" customWidth="1"/>
    <col min="7938" max="7938" width="19.28515625" style="114" customWidth="1"/>
    <col min="7939" max="7939" width="11" style="114" customWidth="1"/>
    <col min="7940" max="7946" width="9.28515625" style="114" customWidth="1"/>
    <col min="7947" max="7947" width="10.140625" style="114" bestFit="1" customWidth="1"/>
    <col min="7948" max="7949" width="9.28515625" style="114" customWidth="1"/>
    <col min="7950" max="8192" width="9.140625" style="114"/>
    <col min="8193" max="8193" width="0" style="114" hidden="1" customWidth="1"/>
    <col min="8194" max="8194" width="19.28515625" style="114" customWidth="1"/>
    <col min="8195" max="8195" width="11" style="114" customWidth="1"/>
    <col min="8196" max="8202" width="9.28515625" style="114" customWidth="1"/>
    <col min="8203" max="8203" width="10.140625" style="114" bestFit="1" customWidth="1"/>
    <col min="8204" max="8205" width="9.28515625" style="114" customWidth="1"/>
    <col min="8206" max="8448" width="9.140625" style="114"/>
    <col min="8449" max="8449" width="0" style="114" hidden="1" customWidth="1"/>
    <col min="8450" max="8450" width="19.28515625" style="114" customWidth="1"/>
    <col min="8451" max="8451" width="11" style="114" customWidth="1"/>
    <col min="8452" max="8458" width="9.28515625" style="114" customWidth="1"/>
    <col min="8459" max="8459" width="10.140625" style="114" bestFit="1" customWidth="1"/>
    <col min="8460" max="8461" width="9.28515625" style="114" customWidth="1"/>
    <col min="8462" max="8704" width="9.140625" style="114"/>
    <col min="8705" max="8705" width="0" style="114" hidden="1" customWidth="1"/>
    <col min="8706" max="8706" width="19.28515625" style="114" customWidth="1"/>
    <col min="8707" max="8707" width="11" style="114" customWidth="1"/>
    <col min="8708" max="8714" width="9.28515625" style="114" customWidth="1"/>
    <col min="8715" max="8715" width="10.140625" style="114" bestFit="1" customWidth="1"/>
    <col min="8716" max="8717" width="9.28515625" style="114" customWidth="1"/>
    <col min="8718" max="8960" width="9.140625" style="114"/>
    <col min="8961" max="8961" width="0" style="114" hidden="1" customWidth="1"/>
    <col min="8962" max="8962" width="19.28515625" style="114" customWidth="1"/>
    <col min="8963" max="8963" width="11" style="114" customWidth="1"/>
    <col min="8964" max="8970" width="9.28515625" style="114" customWidth="1"/>
    <col min="8971" max="8971" width="10.140625" style="114" bestFit="1" customWidth="1"/>
    <col min="8972" max="8973" width="9.28515625" style="114" customWidth="1"/>
    <col min="8974" max="9216" width="9.140625" style="114"/>
    <col min="9217" max="9217" width="0" style="114" hidden="1" customWidth="1"/>
    <col min="9218" max="9218" width="19.28515625" style="114" customWidth="1"/>
    <col min="9219" max="9219" width="11" style="114" customWidth="1"/>
    <col min="9220" max="9226" width="9.28515625" style="114" customWidth="1"/>
    <col min="9227" max="9227" width="10.140625" style="114" bestFit="1" customWidth="1"/>
    <col min="9228" max="9229" width="9.28515625" style="114" customWidth="1"/>
    <col min="9230" max="9472" width="9.140625" style="114"/>
    <col min="9473" max="9473" width="0" style="114" hidden="1" customWidth="1"/>
    <col min="9474" max="9474" width="19.28515625" style="114" customWidth="1"/>
    <col min="9475" max="9475" width="11" style="114" customWidth="1"/>
    <col min="9476" max="9482" width="9.28515625" style="114" customWidth="1"/>
    <col min="9483" max="9483" width="10.140625" style="114" bestFit="1" customWidth="1"/>
    <col min="9484" max="9485" width="9.28515625" style="114" customWidth="1"/>
    <col min="9486" max="9728" width="9.140625" style="114"/>
    <col min="9729" max="9729" width="0" style="114" hidden="1" customWidth="1"/>
    <col min="9730" max="9730" width="19.28515625" style="114" customWidth="1"/>
    <col min="9731" max="9731" width="11" style="114" customWidth="1"/>
    <col min="9732" max="9738" width="9.28515625" style="114" customWidth="1"/>
    <col min="9739" max="9739" width="10.140625" style="114" bestFit="1" customWidth="1"/>
    <col min="9740" max="9741" width="9.28515625" style="114" customWidth="1"/>
    <col min="9742" max="9984" width="9.140625" style="114"/>
    <col min="9985" max="9985" width="0" style="114" hidden="1" customWidth="1"/>
    <col min="9986" max="9986" width="19.28515625" style="114" customWidth="1"/>
    <col min="9987" max="9987" width="11" style="114" customWidth="1"/>
    <col min="9988" max="9994" width="9.28515625" style="114" customWidth="1"/>
    <col min="9995" max="9995" width="10.140625" style="114" bestFit="1" customWidth="1"/>
    <col min="9996" max="9997" width="9.28515625" style="114" customWidth="1"/>
    <col min="9998" max="10240" width="9.140625" style="114"/>
    <col min="10241" max="10241" width="0" style="114" hidden="1" customWidth="1"/>
    <col min="10242" max="10242" width="19.28515625" style="114" customWidth="1"/>
    <col min="10243" max="10243" width="11" style="114" customWidth="1"/>
    <col min="10244" max="10250" width="9.28515625" style="114" customWidth="1"/>
    <col min="10251" max="10251" width="10.140625" style="114" bestFit="1" customWidth="1"/>
    <col min="10252" max="10253" width="9.28515625" style="114" customWidth="1"/>
    <col min="10254" max="10496" width="9.140625" style="114"/>
    <col min="10497" max="10497" width="0" style="114" hidden="1" customWidth="1"/>
    <col min="10498" max="10498" width="19.28515625" style="114" customWidth="1"/>
    <col min="10499" max="10499" width="11" style="114" customWidth="1"/>
    <col min="10500" max="10506" width="9.28515625" style="114" customWidth="1"/>
    <col min="10507" max="10507" width="10.140625" style="114" bestFit="1" customWidth="1"/>
    <col min="10508" max="10509" width="9.28515625" style="114" customWidth="1"/>
    <col min="10510" max="10752" width="9.140625" style="114"/>
    <col min="10753" max="10753" width="0" style="114" hidden="1" customWidth="1"/>
    <col min="10754" max="10754" width="19.28515625" style="114" customWidth="1"/>
    <col min="10755" max="10755" width="11" style="114" customWidth="1"/>
    <col min="10756" max="10762" width="9.28515625" style="114" customWidth="1"/>
    <col min="10763" max="10763" width="10.140625" style="114" bestFit="1" customWidth="1"/>
    <col min="10764" max="10765" width="9.28515625" style="114" customWidth="1"/>
    <col min="10766" max="11008" width="9.140625" style="114"/>
    <col min="11009" max="11009" width="0" style="114" hidden="1" customWidth="1"/>
    <col min="11010" max="11010" width="19.28515625" style="114" customWidth="1"/>
    <col min="11011" max="11011" width="11" style="114" customWidth="1"/>
    <col min="11012" max="11018" width="9.28515625" style="114" customWidth="1"/>
    <col min="11019" max="11019" width="10.140625" style="114" bestFit="1" customWidth="1"/>
    <col min="11020" max="11021" width="9.28515625" style="114" customWidth="1"/>
    <col min="11022" max="11264" width="9.140625" style="114"/>
    <col min="11265" max="11265" width="0" style="114" hidden="1" customWidth="1"/>
    <col min="11266" max="11266" width="19.28515625" style="114" customWidth="1"/>
    <col min="11267" max="11267" width="11" style="114" customWidth="1"/>
    <col min="11268" max="11274" width="9.28515625" style="114" customWidth="1"/>
    <col min="11275" max="11275" width="10.140625" style="114" bestFit="1" customWidth="1"/>
    <col min="11276" max="11277" width="9.28515625" style="114" customWidth="1"/>
    <col min="11278" max="11520" width="9.140625" style="114"/>
    <col min="11521" max="11521" width="0" style="114" hidden="1" customWidth="1"/>
    <col min="11522" max="11522" width="19.28515625" style="114" customWidth="1"/>
    <col min="11523" max="11523" width="11" style="114" customWidth="1"/>
    <col min="11524" max="11530" width="9.28515625" style="114" customWidth="1"/>
    <col min="11531" max="11531" width="10.140625" style="114" bestFit="1" customWidth="1"/>
    <col min="11532" max="11533" width="9.28515625" style="114" customWidth="1"/>
    <col min="11534" max="11776" width="9.140625" style="114"/>
    <col min="11777" max="11777" width="0" style="114" hidden="1" customWidth="1"/>
    <col min="11778" max="11778" width="19.28515625" style="114" customWidth="1"/>
    <col min="11779" max="11779" width="11" style="114" customWidth="1"/>
    <col min="11780" max="11786" width="9.28515625" style="114" customWidth="1"/>
    <col min="11787" max="11787" width="10.140625" style="114" bestFit="1" customWidth="1"/>
    <col min="11788" max="11789" width="9.28515625" style="114" customWidth="1"/>
    <col min="11790" max="12032" width="9.140625" style="114"/>
    <col min="12033" max="12033" width="0" style="114" hidden="1" customWidth="1"/>
    <col min="12034" max="12034" width="19.28515625" style="114" customWidth="1"/>
    <col min="12035" max="12035" width="11" style="114" customWidth="1"/>
    <col min="12036" max="12042" width="9.28515625" style="114" customWidth="1"/>
    <col min="12043" max="12043" width="10.140625" style="114" bestFit="1" customWidth="1"/>
    <col min="12044" max="12045" width="9.28515625" style="114" customWidth="1"/>
    <col min="12046" max="12288" width="9.140625" style="114"/>
    <col min="12289" max="12289" width="0" style="114" hidden="1" customWidth="1"/>
    <col min="12290" max="12290" width="19.28515625" style="114" customWidth="1"/>
    <col min="12291" max="12291" width="11" style="114" customWidth="1"/>
    <col min="12292" max="12298" width="9.28515625" style="114" customWidth="1"/>
    <col min="12299" max="12299" width="10.140625" style="114" bestFit="1" customWidth="1"/>
    <col min="12300" max="12301" width="9.28515625" style="114" customWidth="1"/>
    <col min="12302" max="12544" width="9.140625" style="114"/>
    <col min="12545" max="12545" width="0" style="114" hidden="1" customWidth="1"/>
    <col min="12546" max="12546" width="19.28515625" style="114" customWidth="1"/>
    <col min="12547" max="12547" width="11" style="114" customWidth="1"/>
    <col min="12548" max="12554" width="9.28515625" style="114" customWidth="1"/>
    <col min="12555" max="12555" width="10.140625" style="114" bestFit="1" customWidth="1"/>
    <col min="12556" max="12557" width="9.28515625" style="114" customWidth="1"/>
    <col min="12558" max="12800" width="9.140625" style="114"/>
    <col min="12801" max="12801" width="0" style="114" hidden="1" customWidth="1"/>
    <col min="12802" max="12802" width="19.28515625" style="114" customWidth="1"/>
    <col min="12803" max="12803" width="11" style="114" customWidth="1"/>
    <col min="12804" max="12810" width="9.28515625" style="114" customWidth="1"/>
    <col min="12811" max="12811" width="10.140625" style="114" bestFit="1" customWidth="1"/>
    <col min="12812" max="12813" width="9.28515625" style="114" customWidth="1"/>
    <col min="12814" max="13056" width="9.140625" style="114"/>
    <col min="13057" max="13057" width="0" style="114" hidden="1" customWidth="1"/>
    <col min="13058" max="13058" width="19.28515625" style="114" customWidth="1"/>
    <col min="13059" max="13059" width="11" style="114" customWidth="1"/>
    <col min="13060" max="13066" width="9.28515625" style="114" customWidth="1"/>
    <col min="13067" max="13067" width="10.140625" style="114" bestFit="1" customWidth="1"/>
    <col min="13068" max="13069" width="9.28515625" style="114" customWidth="1"/>
    <col min="13070" max="13312" width="9.140625" style="114"/>
    <col min="13313" max="13313" width="0" style="114" hidden="1" customWidth="1"/>
    <col min="13314" max="13314" width="19.28515625" style="114" customWidth="1"/>
    <col min="13315" max="13315" width="11" style="114" customWidth="1"/>
    <col min="13316" max="13322" width="9.28515625" style="114" customWidth="1"/>
    <col min="13323" max="13323" width="10.140625" style="114" bestFit="1" customWidth="1"/>
    <col min="13324" max="13325" width="9.28515625" style="114" customWidth="1"/>
    <col min="13326" max="13568" width="9.140625" style="114"/>
    <col min="13569" max="13569" width="0" style="114" hidden="1" customWidth="1"/>
    <col min="13570" max="13570" width="19.28515625" style="114" customWidth="1"/>
    <col min="13571" max="13571" width="11" style="114" customWidth="1"/>
    <col min="13572" max="13578" width="9.28515625" style="114" customWidth="1"/>
    <col min="13579" max="13579" width="10.140625" style="114" bestFit="1" customWidth="1"/>
    <col min="13580" max="13581" width="9.28515625" style="114" customWidth="1"/>
    <col min="13582" max="13824" width="9.140625" style="114"/>
    <col min="13825" max="13825" width="0" style="114" hidden="1" customWidth="1"/>
    <col min="13826" max="13826" width="19.28515625" style="114" customWidth="1"/>
    <col min="13827" max="13827" width="11" style="114" customWidth="1"/>
    <col min="13828" max="13834" width="9.28515625" style="114" customWidth="1"/>
    <col min="13835" max="13835" width="10.140625" style="114" bestFit="1" customWidth="1"/>
    <col min="13836" max="13837" width="9.28515625" style="114" customWidth="1"/>
    <col min="13838" max="14080" width="9.140625" style="114"/>
    <col min="14081" max="14081" width="0" style="114" hidden="1" customWidth="1"/>
    <col min="14082" max="14082" width="19.28515625" style="114" customWidth="1"/>
    <col min="14083" max="14083" width="11" style="114" customWidth="1"/>
    <col min="14084" max="14090" width="9.28515625" style="114" customWidth="1"/>
    <col min="14091" max="14091" width="10.140625" style="114" bestFit="1" customWidth="1"/>
    <col min="14092" max="14093" width="9.28515625" style="114" customWidth="1"/>
    <col min="14094" max="14336" width="9.140625" style="114"/>
    <col min="14337" max="14337" width="0" style="114" hidden="1" customWidth="1"/>
    <col min="14338" max="14338" width="19.28515625" style="114" customWidth="1"/>
    <col min="14339" max="14339" width="11" style="114" customWidth="1"/>
    <col min="14340" max="14346" width="9.28515625" style="114" customWidth="1"/>
    <col min="14347" max="14347" width="10.140625" style="114" bestFit="1" customWidth="1"/>
    <col min="14348" max="14349" width="9.28515625" style="114" customWidth="1"/>
    <col min="14350" max="14592" width="9.140625" style="114"/>
    <col min="14593" max="14593" width="0" style="114" hidden="1" customWidth="1"/>
    <col min="14594" max="14594" width="19.28515625" style="114" customWidth="1"/>
    <col min="14595" max="14595" width="11" style="114" customWidth="1"/>
    <col min="14596" max="14602" width="9.28515625" style="114" customWidth="1"/>
    <col min="14603" max="14603" width="10.140625" style="114" bestFit="1" customWidth="1"/>
    <col min="14604" max="14605" width="9.28515625" style="114" customWidth="1"/>
    <col min="14606" max="14848" width="9.140625" style="114"/>
    <col min="14849" max="14849" width="0" style="114" hidden="1" customWidth="1"/>
    <col min="14850" max="14850" width="19.28515625" style="114" customWidth="1"/>
    <col min="14851" max="14851" width="11" style="114" customWidth="1"/>
    <col min="14852" max="14858" width="9.28515625" style="114" customWidth="1"/>
    <col min="14859" max="14859" width="10.140625" style="114" bestFit="1" customWidth="1"/>
    <col min="14860" max="14861" width="9.28515625" style="114" customWidth="1"/>
    <col min="14862" max="15104" width="9.140625" style="114"/>
    <col min="15105" max="15105" width="0" style="114" hidden="1" customWidth="1"/>
    <col min="15106" max="15106" width="19.28515625" style="114" customWidth="1"/>
    <col min="15107" max="15107" width="11" style="114" customWidth="1"/>
    <col min="15108" max="15114" width="9.28515625" style="114" customWidth="1"/>
    <col min="15115" max="15115" width="10.140625" style="114" bestFit="1" customWidth="1"/>
    <col min="15116" max="15117" width="9.28515625" style="114" customWidth="1"/>
    <col min="15118" max="15360" width="9.140625" style="114"/>
    <col min="15361" max="15361" width="0" style="114" hidden="1" customWidth="1"/>
    <col min="15362" max="15362" width="19.28515625" style="114" customWidth="1"/>
    <col min="15363" max="15363" width="11" style="114" customWidth="1"/>
    <col min="15364" max="15370" width="9.28515625" style="114" customWidth="1"/>
    <col min="15371" max="15371" width="10.140625" style="114" bestFit="1" customWidth="1"/>
    <col min="15372" max="15373" width="9.28515625" style="114" customWidth="1"/>
    <col min="15374" max="15616" width="9.140625" style="114"/>
    <col min="15617" max="15617" width="0" style="114" hidden="1" customWidth="1"/>
    <col min="15618" max="15618" width="19.28515625" style="114" customWidth="1"/>
    <col min="15619" max="15619" width="11" style="114" customWidth="1"/>
    <col min="15620" max="15626" width="9.28515625" style="114" customWidth="1"/>
    <col min="15627" max="15627" width="10.140625" style="114" bestFit="1" customWidth="1"/>
    <col min="15628" max="15629" width="9.28515625" style="114" customWidth="1"/>
    <col min="15630" max="15872" width="9.140625" style="114"/>
    <col min="15873" max="15873" width="0" style="114" hidden="1" customWidth="1"/>
    <col min="15874" max="15874" width="19.28515625" style="114" customWidth="1"/>
    <col min="15875" max="15875" width="11" style="114" customWidth="1"/>
    <col min="15876" max="15882" width="9.28515625" style="114" customWidth="1"/>
    <col min="15883" max="15883" width="10.140625" style="114" bestFit="1" customWidth="1"/>
    <col min="15884" max="15885" width="9.28515625" style="114" customWidth="1"/>
    <col min="15886" max="16128" width="9.140625" style="114"/>
    <col min="16129" max="16129" width="0" style="114" hidden="1" customWidth="1"/>
    <col min="16130" max="16130" width="19.28515625" style="114" customWidth="1"/>
    <col min="16131" max="16131" width="11" style="114" customWidth="1"/>
    <col min="16132" max="16138" width="9.28515625" style="114" customWidth="1"/>
    <col min="16139" max="16139" width="10.140625" style="114" bestFit="1" customWidth="1"/>
    <col min="16140" max="16141" width="9.28515625" style="114" customWidth="1"/>
    <col min="16142" max="16384" width="9.140625" style="114"/>
  </cols>
  <sheetData>
    <row r="1" spans="1:14" ht="18" x14ac:dyDescent="0.25">
      <c r="B1" s="217" t="s">
        <v>90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113" t="s">
        <v>5</v>
      </c>
    </row>
    <row r="2" spans="1:14" s="138" customFormat="1" ht="15" x14ac:dyDescent="0.2">
      <c r="B2" s="218" t="s">
        <v>89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113" t="s">
        <v>5</v>
      </c>
    </row>
    <row r="3" spans="1:14" s="137" customFormat="1" ht="14.25" x14ac:dyDescent="0.2">
      <c r="B3" s="219" t="s">
        <v>92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113" t="s">
        <v>5</v>
      </c>
    </row>
    <row r="4" spans="1:14" x14ac:dyDescent="0.2">
      <c r="B4" s="216" t="s">
        <v>1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113" t="s">
        <v>5</v>
      </c>
    </row>
    <row r="5" spans="1:14" ht="15" customHeight="1" thickBot="1" x14ac:dyDescent="0.4"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113" t="s">
        <v>5</v>
      </c>
    </row>
    <row r="6" spans="1:14" ht="15" x14ac:dyDescent="0.25">
      <c r="B6" s="153"/>
      <c r="C6" s="154"/>
      <c r="D6" s="223">
        <v>2012</v>
      </c>
      <c r="E6" s="224"/>
      <c r="F6" s="225"/>
      <c r="G6" s="223">
        <v>2013</v>
      </c>
      <c r="H6" s="224"/>
      <c r="I6" s="225"/>
      <c r="J6" s="223">
        <v>2014</v>
      </c>
      <c r="K6" s="224"/>
      <c r="L6" s="224"/>
      <c r="M6" s="229"/>
      <c r="N6" s="113" t="s">
        <v>5</v>
      </c>
    </row>
    <row r="7" spans="1:14" ht="15" x14ac:dyDescent="0.25">
      <c r="B7" s="155"/>
      <c r="C7" s="125"/>
      <c r="D7" s="226"/>
      <c r="E7" s="227"/>
      <c r="F7" s="228"/>
      <c r="G7" s="226"/>
      <c r="H7" s="227"/>
      <c r="I7" s="228"/>
      <c r="J7" s="226"/>
      <c r="K7" s="227"/>
      <c r="L7" s="227"/>
      <c r="M7" s="230"/>
      <c r="N7" s="113" t="s">
        <v>5</v>
      </c>
    </row>
    <row r="8" spans="1:14" ht="12.75" customHeight="1" x14ac:dyDescent="0.25">
      <c r="B8" s="155" t="s">
        <v>93</v>
      </c>
      <c r="C8" s="124" t="s">
        <v>94</v>
      </c>
      <c r="D8" s="126"/>
      <c r="E8" s="126"/>
      <c r="F8" s="127" t="s">
        <v>95</v>
      </c>
      <c r="G8" s="126"/>
      <c r="H8" s="126"/>
      <c r="I8" s="127" t="s">
        <v>95</v>
      </c>
      <c r="J8" s="126"/>
      <c r="K8" s="126" t="s">
        <v>96</v>
      </c>
      <c r="L8" s="126"/>
      <c r="M8" s="156" t="s">
        <v>95</v>
      </c>
      <c r="N8" s="113" t="s">
        <v>5</v>
      </c>
    </row>
    <row r="9" spans="1:14" ht="15" x14ac:dyDescent="0.25">
      <c r="B9" s="157" t="s">
        <v>97</v>
      </c>
      <c r="C9" s="128" t="s">
        <v>98</v>
      </c>
      <c r="D9" s="128" t="s">
        <v>99</v>
      </c>
      <c r="E9" s="128" t="s">
        <v>100</v>
      </c>
      <c r="F9" s="129" t="s">
        <v>101</v>
      </c>
      <c r="G9" s="128" t="s">
        <v>99</v>
      </c>
      <c r="H9" s="128" t="s">
        <v>100</v>
      </c>
      <c r="I9" s="129" t="s">
        <v>101</v>
      </c>
      <c r="J9" s="128" t="s">
        <v>99</v>
      </c>
      <c r="K9" s="128" t="s">
        <v>102</v>
      </c>
      <c r="L9" s="128" t="s">
        <v>100</v>
      </c>
      <c r="M9" s="158" t="s">
        <v>101</v>
      </c>
      <c r="N9" s="113" t="s">
        <v>5</v>
      </c>
    </row>
    <row r="10" spans="1:14" ht="14.25" x14ac:dyDescent="0.2">
      <c r="B10" s="159" t="s">
        <v>103</v>
      </c>
      <c r="C10" s="130"/>
      <c r="D10" s="130"/>
      <c r="E10" s="130"/>
      <c r="F10" s="131"/>
      <c r="G10" s="130"/>
      <c r="H10" s="130"/>
      <c r="I10" s="131"/>
      <c r="J10" s="130"/>
      <c r="K10" s="130"/>
      <c r="L10" s="130"/>
      <c r="M10" s="160"/>
      <c r="N10" s="113" t="s">
        <v>5</v>
      </c>
    </row>
    <row r="11" spans="1:14" ht="14.25" x14ac:dyDescent="0.2">
      <c r="A11" s="114" t="s">
        <v>104</v>
      </c>
      <c r="B11" s="161" t="s">
        <v>105</v>
      </c>
      <c r="C11" s="130">
        <v>2</v>
      </c>
      <c r="D11" s="132">
        <v>0</v>
      </c>
      <c r="E11" s="132">
        <v>0</v>
      </c>
      <c r="F11" s="130">
        <f>C11+D11-E11</f>
        <v>2</v>
      </c>
      <c r="G11" s="132">
        <v>0</v>
      </c>
      <c r="H11" s="132">
        <v>0</v>
      </c>
      <c r="I11" s="132">
        <f>SUM(F11:H11)</f>
        <v>2</v>
      </c>
      <c r="J11" s="132">
        <v>0</v>
      </c>
      <c r="K11" s="132">
        <v>0</v>
      </c>
      <c r="L11" s="132">
        <v>0</v>
      </c>
      <c r="M11" s="160">
        <f>SUM(I11+J11-L11)</f>
        <v>2</v>
      </c>
      <c r="N11" s="113" t="s">
        <v>5</v>
      </c>
    </row>
    <row r="12" spans="1:14" ht="14.25" x14ac:dyDescent="0.2">
      <c r="A12" s="114" t="s">
        <v>106</v>
      </c>
      <c r="B12" s="161" t="s">
        <v>107</v>
      </c>
      <c r="C12" s="132">
        <v>0</v>
      </c>
      <c r="D12" s="132">
        <v>0</v>
      </c>
      <c r="E12" s="132">
        <v>0</v>
      </c>
      <c r="F12" s="130">
        <f>C12+D12-E12</f>
        <v>0</v>
      </c>
      <c r="G12" s="132">
        <v>2</v>
      </c>
      <c r="H12" s="132">
        <v>0</v>
      </c>
      <c r="I12" s="133">
        <f>+G12</f>
        <v>2</v>
      </c>
      <c r="J12" s="132">
        <v>0</v>
      </c>
      <c r="K12" s="132">
        <v>0</v>
      </c>
      <c r="L12" s="132">
        <v>0</v>
      </c>
      <c r="M12" s="160">
        <f>SUM(I12+J12-L12)</f>
        <v>2</v>
      </c>
      <c r="N12" s="113" t="s">
        <v>5</v>
      </c>
    </row>
    <row r="13" spans="1:14" ht="14.25" x14ac:dyDescent="0.2">
      <c r="A13" s="114" t="s">
        <v>108</v>
      </c>
      <c r="B13" s="161" t="s">
        <v>109</v>
      </c>
      <c r="C13" s="132">
        <v>1</v>
      </c>
      <c r="D13" s="132">
        <v>0</v>
      </c>
      <c r="E13" s="132">
        <v>0</v>
      </c>
      <c r="F13" s="130">
        <f>C13+D13-E13</f>
        <v>1</v>
      </c>
      <c r="G13" s="132">
        <v>0</v>
      </c>
      <c r="H13" s="132">
        <v>0</v>
      </c>
      <c r="I13" s="132">
        <v>1</v>
      </c>
      <c r="J13" s="132">
        <v>0</v>
      </c>
      <c r="K13" s="132">
        <v>0</v>
      </c>
      <c r="L13" s="132">
        <v>0</v>
      </c>
      <c r="M13" s="160">
        <f>SUM(I13+J13-L13)</f>
        <v>1</v>
      </c>
      <c r="N13" s="113" t="s">
        <v>5</v>
      </c>
    </row>
    <row r="14" spans="1:14" ht="15" x14ac:dyDescent="0.25">
      <c r="A14" s="114" t="s">
        <v>110</v>
      </c>
      <c r="B14" s="161" t="s">
        <v>144</v>
      </c>
      <c r="C14" s="132">
        <v>1</v>
      </c>
      <c r="D14" s="132">
        <v>0</v>
      </c>
      <c r="E14" s="132">
        <v>1</v>
      </c>
      <c r="F14" s="130">
        <f>C14+D14-E14</f>
        <v>0</v>
      </c>
      <c r="G14" s="132">
        <v>0</v>
      </c>
      <c r="H14" s="132">
        <v>0</v>
      </c>
      <c r="I14" s="132">
        <f>F14+G14-H14</f>
        <v>0</v>
      </c>
      <c r="J14" s="132">
        <v>0</v>
      </c>
      <c r="K14" s="132">
        <v>0</v>
      </c>
      <c r="L14" s="132">
        <v>0</v>
      </c>
      <c r="M14" s="160">
        <f>SUM(I14+J14-L14)</f>
        <v>0</v>
      </c>
      <c r="N14" s="113" t="s">
        <v>5</v>
      </c>
    </row>
    <row r="15" spans="1:14" ht="14.25" x14ac:dyDescent="0.2">
      <c r="A15" s="114" t="s">
        <v>111</v>
      </c>
      <c r="B15" s="162" t="s">
        <v>112</v>
      </c>
      <c r="C15" s="134">
        <f t="shared" ref="C15:L15" si="0">SUM(C11:C14)</f>
        <v>4</v>
      </c>
      <c r="D15" s="134">
        <f t="shared" si="0"/>
        <v>0</v>
      </c>
      <c r="E15" s="134">
        <f t="shared" si="0"/>
        <v>1</v>
      </c>
      <c r="F15" s="134">
        <f t="shared" si="0"/>
        <v>3</v>
      </c>
      <c r="G15" s="134">
        <f t="shared" si="0"/>
        <v>2</v>
      </c>
      <c r="H15" s="134">
        <f t="shared" si="0"/>
        <v>0</v>
      </c>
      <c r="I15" s="134">
        <f t="shared" si="0"/>
        <v>5</v>
      </c>
      <c r="J15" s="134">
        <f t="shared" si="0"/>
        <v>0</v>
      </c>
      <c r="K15" s="134">
        <f t="shared" si="0"/>
        <v>0</v>
      </c>
      <c r="L15" s="134">
        <f t="shared" si="0"/>
        <v>0</v>
      </c>
      <c r="M15" s="163">
        <f>SUM(I15+J15-L15)</f>
        <v>5</v>
      </c>
      <c r="N15" s="113" t="s">
        <v>5</v>
      </c>
    </row>
    <row r="16" spans="1:14" ht="14.25" x14ac:dyDescent="0.2">
      <c r="B16" s="161" t="s">
        <v>113</v>
      </c>
      <c r="C16" s="130"/>
      <c r="D16" s="130"/>
      <c r="E16" s="130"/>
      <c r="F16" s="131"/>
      <c r="G16" s="130"/>
      <c r="H16" s="130"/>
      <c r="I16" s="131"/>
      <c r="J16" s="130"/>
      <c r="K16" s="135"/>
      <c r="L16" s="130"/>
      <c r="M16" s="160"/>
      <c r="N16" s="113" t="s">
        <v>5</v>
      </c>
    </row>
    <row r="17" spans="1:14" ht="14.25" x14ac:dyDescent="0.2">
      <c r="A17" s="114" t="s">
        <v>114</v>
      </c>
      <c r="B17" s="161" t="s">
        <v>115</v>
      </c>
      <c r="C17" s="132">
        <v>0</v>
      </c>
      <c r="D17" s="132">
        <v>0</v>
      </c>
      <c r="E17" s="132">
        <v>0</v>
      </c>
      <c r="F17" s="130">
        <f>C17+D17-E17</f>
        <v>0</v>
      </c>
      <c r="G17" s="132">
        <v>0</v>
      </c>
      <c r="H17" s="132">
        <v>0</v>
      </c>
      <c r="I17" s="133">
        <v>0</v>
      </c>
      <c r="J17" s="132">
        <v>0</v>
      </c>
      <c r="K17" s="132">
        <v>0</v>
      </c>
      <c r="L17" s="132">
        <v>0</v>
      </c>
      <c r="M17" s="164">
        <v>0</v>
      </c>
      <c r="N17" s="113" t="s">
        <v>5</v>
      </c>
    </row>
    <row r="18" spans="1:14" ht="14.25" x14ac:dyDescent="0.2">
      <c r="A18" s="114" t="s">
        <v>116</v>
      </c>
      <c r="B18" s="161" t="s">
        <v>117</v>
      </c>
      <c r="C18" s="130">
        <v>2</v>
      </c>
      <c r="D18" s="132">
        <v>0</v>
      </c>
      <c r="E18" s="132">
        <v>0</v>
      </c>
      <c r="F18" s="130">
        <f>C18+D18-E18</f>
        <v>2</v>
      </c>
      <c r="G18" s="132">
        <v>0</v>
      </c>
      <c r="H18" s="132">
        <v>2</v>
      </c>
      <c r="I18" s="132">
        <f>SUM(F18+G18-H18)</f>
        <v>0</v>
      </c>
      <c r="J18" s="132">
        <v>0</v>
      </c>
      <c r="K18" s="132">
        <v>0</v>
      </c>
      <c r="L18" s="132">
        <v>0</v>
      </c>
      <c r="M18" s="160">
        <f>SUM(I18+J18-L18)</f>
        <v>0</v>
      </c>
      <c r="N18" s="113" t="s">
        <v>5</v>
      </c>
    </row>
    <row r="19" spans="1:14" ht="14.25" x14ac:dyDescent="0.2">
      <c r="A19" s="114" t="s">
        <v>118</v>
      </c>
      <c r="B19" s="161" t="s">
        <v>119</v>
      </c>
      <c r="C19" s="132">
        <v>0</v>
      </c>
      <c r="D19" s="132">
        <v>0</v>
      </c>
      <c r="E19" s="132">
        <v>0</v>
      </c>
      <c r="F19" s="130">
        <f>C19+D19-E19</f>
        <v>0</v>
      </c>
      <c r="G19" s="132">
        <v>0</v>
      </c>
      <c r="H19" s="132">
        <v>0</v>
      </c>
      <c r="I19" s="133">
        <v>0</v>
      </c>
      <c r="J19" s="132">
        <v>0</v>
      </c>
      <c r="K19" s="132">
        <v>0</v>
      </c>
      <c r="L19" s="132">
        <v>0</v>
      </c>
      <c r="M19" s="164">
        <v>0</v>
      </c>
      <c r="N19" s="113" t="s">
        <v>5</v>
      </c>
    </row>
    <row r="20" spans="1:14" ht="14.25" x14ac:dyDescent="0.2">
      <c r="B20" s="165" t="s">
        <v>120</v>
      </c>
      <c r="C20" s="134">
        <f t="shared" ref="C20:M20" si="1">SUM(C17:C19)</f>
        <v>2</v>
      </c>
      <c r="D20" s="134">
        <f t="shared" si="1"/>
        <v>0</v>
      </c>
      <c r="E20" s="134">
        <f t="shared" si="1"/>
        <v>0</v>
      </c>
      <c r="F20" s="134">
        <f t="shared" si="1"/>
        <v>2</v>
      </c>
      <c r="G20" s="134">
        <f t="shared" si="1"/>
        <v>0</v>
      </c>
      <c r="H20" s="134">
        <f t="shared" si="1"/>
        <v>2</v>
      </c>
      <c r="I20" s="134">
        <f t="shared" si="1"/>
        <v>0</v>
      </c>
      <c r="J20" s="134">
        <f t="shared" si="1"/>
        <v>0</v>
      </c>
      <c r="K20" s="134">
        <f t="shared" si="1"/>
        <v>0</v>
      </c>
      <c r="L20" s="134">
        <f t="shared" si="1"/>
        <v>0</v>
      </c>
      <c r="M20" s="163">
        <f t="shared" si="1"/>
        <v>0</v>
      </c>
      <c r="N20" s="113" t="s">
        <v>5</v>
      </c>
    </row>
    <row r="21" spans="1:14" ht="14.25" x14ac:dyDescent="0.2">
      <c r="B21" s="161" t="s">
        <v>121</v>
      </c>
      <c r="C21" s="130"/>
      <c r="D21" s="130"/>
      <c r="E21" s="130"/>
      <c r="F21" s="131"/>
      <c r="G21" s="130"/>
      <c r="H21" s="130"/>
      <c r="I21" s="131"/>
      <c r="J21" s="130"/>
      <c r="K21" s="135"/>
      <c r="L21" s="130"/>
      <c r="M21" s="160"/>
      <c r="N21" s="113" t="s">
        <v>5</v>
      </c>
    </row>
    <row r="22" spans="1:14" ht="14.25" x14ac:dyDescent="0.2">
      <c r="B22" s="161" t="s">
        <v>122</v>
      </c>
      <c r="C22" s="130"/>
      <c r="D22" s="130"/>
      <c r="E22" s="130"/>
      <c r="F22" s="131"/>
      <c r="G22" s="130"/>
      <c r="H22" s="130"/>
      <c r="I22" s="131"/>
      <c r="J22" s="130"/>
      <c r="K22" s="135"/>
      <c r="L22" s="130"/>
      <c r="M22" s="160"/>
      <c r="N22" s="113" t="s">
        <v>5</v>
      </c>
    </row>
    <row r="23" spans="1:14" ht="14.25" x14ac:dyDescent="0.2">
      <c r="A23" s="114" t="s">
        <v>123</v>
      </c>
      <c r="B23" s="166" t="s">
        <v>124</v>
      </c>
      <c r="C23" s="132">
        <v>0</v>
      </c>
      <c r="D23" s="132">
        <v>0</v>
      </c>
      <c r="E23" s="132">
        <v>0</v>
      </c>
      <c r="F23" s="133">
        <v>0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64">
        <v>0</v>
      </c>
      <c r="N23" s="113" t="s">
        <v>5</v>
      </c>
    </row>
    <row r="24" spans="1:14" ht="14.25" x14ac:dyDescent="0.2">
      <c r="A24" s="114" t="s">
        <v>125</v>
      </c>
      <c r="B24" s="166" t="s">
        <v>126</v>
      </c>
      <c r="C24" s="132">
        <v>0</v>
      </c>
      <c r="D24" s="132">
        <v>0</v>
      </c>
      <c r="E24" s="132">
        <v>0</v>
      </c>
      <c r="F24" s="133">
        <v>0</v>
      </c>
      <c r="G24" s="132">
        <v>0</v>
      </c>
      <c r="H24" s="132">
        <v>0</v>
      </c>
      <c r="I24" s="132">
        <v>0</v>
      </c>
      <c r="J24" s="132">
        <v>0</v>
      </c>
      <c r="K24" s="132">
        <v>0</v>
      </c>
      <c r="L24" s="132">
        <v>0</v>
      </c>
      <c r="M24" s="164">
        <v>0</v>
      </c>
      <c r="N24" s="113" t="s">
        <v>5</v>
      </c>
    </row>
    <row r="25" spans="1:14" ht="14.25" x14ac:dyDescent="0.2">
      <c r="A25" s="114" t="s">
        <v>127</v>
      </c>
      <c r="B25" s="166" t="s">
        <v>128</v>
      </c>
      <c r="C25" s="132">
        <v>0</v>
      </c>
      <c r="D25" s="132">
        <v>0</v>
      </c>
      <c r="E25" s="132">
        <v>0</v>
      </c>
      <c r="F25" s="133">
        <v>0</v>
      </c>
      <c r="G25" s="132">
        <v>0</v>
      </c>
      <c r="H25" s="132">
        <v>0</v>
      </c>
      <c r="I25" s="132">
        <v>0</v>
      </c>
      <c r="J25" s="132">
        <v>0</v>
      </c>
      <c r="K25" s="132">
        <v>0</v>
      </c>
      <c r="L25" s="132">
        <v>0</v>
      </c>
      <c r="M25" s="164">
        <v>0</v>
      </c>
      <c r="N25" s="113" t="s">
        <v>5</v>
      </c>
    </row>
    <row r="26" spans="1:14" ht="14.25" x14ac:dyDescent="0.2">
      <c r="A26" s="114" t="s">
        <v>106</v>
      </c>
      <c r="B26" s="166" t="s">
        <v>129</v>
      </c>
      <c r="C26" s="132">
        <v>0</v>
      </c>
      <c r="D26" s="132">
        <v>0</v>
      </c>
      <c r="E26" s="132">
        <v>0</v>
      </c>
      <c r="F26" s="133">
        <v>0</v>
      </c>
      <c r="G26" s="132">
        <v>0</v>
      </c>
      <c r="H26" s="132">
        <v>0</v>
      </c>
      <c r="I26" s="132">
        <v>0</v>
      </c>
      <c r="J26" s="132">
        <v>0</v>
      </c>
      <c r="K26" s="132">
        <v>0</v>
      </c>
      <c r="L26" s="132">
        <v>0</v>
      </c>
      <c r="M26" s="164">
        <v>0</v>
      </c>
      <c r="N26" s="113" t="s">
        <v>5</v>
      </c>
    </row>
    <row r="27" spans="1:14" ht="14.25" x14ac:dyDescent="0.2">
      <c r="A27" s="114" t="s">
        <v>130</v>
      </c>
      <c r="B27" s="166" t="s">
        <v>131</v>
      </c>
      <c r="C27" s="132">
        <v>0</v>
      </c>
      <c r="D27" s="132">
        <v>0</v>
      </c>
      <c r="E27" s="132">
        <v>0</v>
      </c>
      <c r="F27" s="133">
        <v>0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64">
        <v>0</v>
      </c>
      <c r="N27" s="113" t="s">
        <v>5</v>
      </c>
    </row>
    <row r="28" spans="1:14" ht="14.25" x14ac:dyDescent="0.2">
      <c r="A28" s="114" t="s">
        <v>132</v>
      </c>
      <c r="B28" s="166" t="s">
        <v>133</v>
      </c>
      <c r="C28" s="132">
        <v>0</v>
      </c>
      <c r="D28" s="132">
        <v>0</v>
      </c>
      <c r="E28" s="132">
        <v>0</v>
      </c>
      <c r="F28" s="133">
        <v>0</v>
      </c>
      <c r="G28" s="132">
        <v>0</v>
      </c>
      <c r="H28" s="132">
        <v>0</v>
      </c>
      <c r="I28" s="132">
        <v>0</v>
      </c>
      <c r="J28" s="132">
        <v>0</v>
      </c>
      <c r="K28" s="132">
        <v>0</v>
      </c>
      <c r="L28" s="132">
        <v>0</v>
      </c>
      <c r="M28" s="164">
        <v>0</v>
      </c>
      <c r="N28" s="113" t="s">
        <v>5</v>
      </c>
    </row>
    <row r="29" spans="1:14" ht="14.25" x14ac:dyDescent="0.2">
      <c r="A29" s="114" t="s">
        <v>134</v>
      </c>
      <c r="B29" s="166" t="s">
        <v>119</v>
      </c>
      <c r="C29" s="132">
        <v>0</v>
      </c>
      <c r="D29" s="132">
        <v>0</v>
      </c>
      <c r="E29" s="132">
        <v>0</v>
      </c>
      <c r="F29" s="133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64">
        <v>0</v>
      </c>
      <c r="N29" s="113" t="s">
        <v>5</v>
      </c>
    </row>
    <row r="30" spans="1:14" ht="14.25" x14ac:dyDescent="0.2">
      <c r="B30" s="161" t="s">
        <v>135</v>
      </c>
      <c r="C30" s="130">
        <f>SUM(C24:C29)</f>
        <v>0</v>
      </c>
      <c r="D30" s="130">
        <f>SUM(D24:D29)</f>
        <v>0</v>
      </c>
      <c r="E30" s="132">
        <v>0</v>
      </c>
      <c r="F30" s="136">
        <v>0</v>
      </c>
      <c r="G30" s="136">
        <v>0</v>
      </c>
      <c r="H30" s="132">
        <v>0</v>
      </c>
      <c r="I30" s="132">
        <v>0</v>
      </c>
      <c r="J30" s="132">
        <v>0</v>
      </c>
      <c r="K30" s="132">
        <v>0</v>
      </c>
      <c r="L30" s="132">
        <v>0</v>
      </c>
      <c r="M30" s="164">
        <v>0</v>
      </c>
      <c r="N30" s="113" t="s">
        <v>5</v>
      </c>
    </row>
    <row r="31" spans="1:14" ht="18.75" customHeight="1" thickBot="1" x14ac:dyDescent="0.25">
      <c r="B31" s="167" t="s">
        <v>136</v>
      </c>
      <c r="C31" s="168">
        <f t="shared" ref="C31:M31" si="2">+C15+C20+C30</f>
        <v>6</v>
      </c>
      <c r="D31" s="168">
        <f t="shared" si="2"/>
        <v>0</v>
      </c>
      <c r="E31" s="168">
        <f t="shared" si="2"/>
        <v>1</v>
      </c>
      <c r="F31" s="168">
        <f t="shared" si="2"/>
        <v>5</v>
      </c>
      <c r="G31" s="168">
        <f t="shared" si="2"/>
        <v>2</v>
      </c>
      <c r="H31" s="168">
        <f t="shared" si="2"/>
        <v>2</v>
      </c>
      <c r="I31" s="168">
        <f t="shared" si="2"/>
        <v>5</v>
      </c>
      <c r="J31" s="168">
        <f t="shared" si="2"/>
        <v>0</v>
      </c>
      <c r="K31" s="168">
        <f t="shared" si="2"/>
        <v>0</v>
      </c>
      <c r="L31" s="168">
        <f t="shared" si="2"/>
        <v>0</v>
      </c>
      <c r="M31" s="169">
        <f t="shared" si="2"/>
        <v>5</v>
      </c>
      <c r="N31" s="113" t="s">
        <v>5</v>
      </c>
    </row>
    <row r="32" spans="1:14" ht="18.75" customHeight="1" x14ac:dyDescent="0.2">
      <c r="B32" s="231" t="s">
        <v>137</v>
      </c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113" t="s">
        <v>5</v>
      </c>
    </row>
    <row r="33" spans="2:14" ht="18.75" customHeight="1" x14ac:dyDescent="0.2">
      <c r="B33" s="231" t="s">
        <v>145</v>
      </c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113" t="s">
        <v>6</v>
      </c>
    </row>
    <row r="34" spans="2:14" ht="18.75" customHeight="1" x14ac:dyDescent="0.2"/>
    <row r="35" spans="2:14" ht="15" x14ac:dyDescent="0.2">
      <c r="B35" s="220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</row>
    <row r="36" spans="2:14" x14ac:dyDescent="0.2">
      <c r="B36" s="123"/>
    </row>
  </sheetData>
  <mergeCells count="11">
    <mergeCell ref="B4:M4"/>
    <mergeCell ref="B1:M1"/>
    <mergeCell ref="B2:M2"/>
    <mergeCell ref="B3:M3"/>
    <mergeCell ref="B35:M35"/>
    <mergeCell ref="B5:M5"/>
    <mergeCell ref="D6:F7"/>
    <mergeCell ref="G6:I7"/>
    <mergeCell ref="J6:M7"/>
    <mergeCell ref="B32:M32"/>
    <mergeCell ref="B33:M33"/>
  </mergeCells>
  <printOptions horizontalCentered="1"/>
  <pageMargins left="0.32" right="0.56000000000000005" top="1" bottom="1" header="0.5" footer="0.5"/>
  <pageSetup scale="80" orientation="landscape" r:id="rId1"/>
  <headerFooter alignWithMargins="0">
    <oddHeader>&amp;L&amp;"Arial,Bold"&amp;12O: Schedule of Aircraft</oddHeader>
    <oddFooter>&amp;C&amp;"Arial,Regular"Exhibit O - Schedule of Aircraft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BreakPreview" zoomScale="90" zoomScaleNormal="100" zoomScaleSheetLayoutView="90" workbookViewId="0">
      <selection activeCell="E1" sqref="E1"/>
    </sheetView>
  </sheetViews>
  <sheetFormatPr defaultRowHeight="14.25" x14ac:dyDescent="0.2"/>
  <cols>
    <col min="1" max="1" width="113.5703125" style="1" customWidth="1"/>
    <col min="2" max="3" width="14.5703125" style="2" customWidth="1"/>
    <col min="4" max="4" width="14.5703125" style="3" customWidth="1"/>
    <col min="5" max="5" width="11.5703125" style="5" bestFit="1" customWidth="1"/>
    <col min="6" max="6" width="4.85546875" style="1" customWidth="1"/>
    <col min="7" max="16384" width="9.140625" style="1"/>
  </cols>
  <sheetData>
    <row r="1" spans="1:5" ht="18" x14ac:dyDescent="0.25">
      <c r="A1" s="183" t="s">
        <v>0</v>
      </c>
      <c r="B1" s="183"/>
      <c r="C1" s="183"/>
      <c r="D1" s="183"/>
      <c r="E1" s="5" t="s">
        <v>5</v>
      </c>
    </row>
    <row r="2" spans="1:5" ht="15" x14ac:dyDescent="0.2">
      <c r="A2" s="184" t="s">
        <v>89</v>
      </c>
      <c r="B2" s="184"/>
      <c r="C2" s="184"/>
      <c r="D2" s="184"/>
      <c r="E2" s="5" t="s">
        <v>5</v>
      </c>
    </row>
    <row r="3" spans="1:5" x14ac:dyDescent="0.2">
      <c r="A3" s="185" t="s">
        <v>92</v>
      </c>
      <c r="B3" s="186"/>
      <c r="C3" s="186"/>
      <c r="D3" s="186"/>
      <c r="E3" s="5" t="s">
        <v>5</v>
      </c>
    </row>
    <row r="4" spans="1:5" x14ac:dyDescent="0.2">
      <c r="A4" s="187" t="s">
        <v>1</v>
      </c>
      <c r="B4" s="187"/>
      <c r="C4" s="187"/>
      <c r="D4" s="187"/>
      <c r="E4" s="5" t="s">
        <v>5</v>
      </c>
    </row>
    <row r="5" spans="1:5" ht="15" thickBot="1" x14ac:dyDescent="0.25">
      <c r="E5" s="5" t="s">
        <v>5</v>
      </c>
    </row>
    <row r="6" spans="1:5" ht="15" x14ac:dyDescent="0.25">
      <c r="B6" s="180" t="s">
        <v>2</v>
      </c>
      <c r="C6" s="181"/>
      <c r="D6" s="182"/>
      <c r="E6" s="5" t="s">
        <v>5</v>
      </c>
    </row>
    <row r="7" spans="1:5" ht="15.75" thickBot="1" x14ac:dyDescent="0.25">
      <c r="B7" s="149" t="s">
        <v>149</v>
      </c>
      <c r="C7" s="4" t="s">
        <v>150</v>
      </c>
      <c r="D7" s="150" t="s">
        <v>3</v>
      </c>
      <c r="E7" s="5" t="s">
        <v>5</v>
      </c>
    </row>
    <row r="8" spans="1:5" ht="17.25" x14ac:dyDescent="0.25">
      <c r="A8" s="53" t="s">
        <v>146</v>
      </c>
      <c r="B8" s="54">
        <v>123</v>
      </c>
      <c r="C8" s="55">
        <v>92</v>
      </c>
      <c r="D8" s="56">
        <v>51895</v>
      </c>
      <c r="E8" s="5" t="s">
        <v>5</v>
      </c>
    </row>
    <row r="9" spans="1:5" ht="15" x14ac:dyDescent="0.25">
      <c r="A9" s="43" t="s">
        <v>147</v>
      </c>
      <c r="B9" s="67">
        <v>123</v>
      </c>
      <c r="C9" s="68">
        <v>95</v>
      </c>
      <c r="D9" s="69">
        <v>48717</v>
      </c>
      <c r="E9" s="5" t="s">
        <v>5</v>
      </c>
    </row>
    <row r="10" spans="1:5" x14ac:dyDescent="0.2">
      <c r="A10" s="146" t="s">
        <v>148</v>
      </c>
      <c r="B10" s="47">
        <v>0</v>
      </c>
      <c r="C10" s="46">
        <v>0</v>
      </c>
      <c r="D10" s="48">
        <v>9861</v>
      </c>
      <c r="E10" s="5" t="s">
        <v>5</v>
      </c>
    </row>
    <row r="11" spans="1:5" ht="15" x14ac:dyDescent="0.25">
      <c r="A11" s="49" t="s">
        <v>4</v>
      </c>
      <c r="B11" s="67">
        <f>B9+B10</f>
        <v>123</v>
      </c>
      <c r="C11" s="68">
        <f t="shared" ref="C11:D11" si="0">C9+C10</f>
        <v>95</v>
      </c>
      <c r="D11" s="69">
        <f t="shared" si="0"/>
        <v>58578</v>
      </c>
      <c r="E11" s="5" t="s">
        <v>5</v>
      </c>
    </row>
    <row r="12" spans="1:5" ht="15" thickBot="1" x14ac:dyDescent="0.25">
      <c r="A12" s="147" t="s">
        <v>151</v>
      </c>
      <c r="B12" s="50">
        <f>B11-B8</f>
        <v>0</v>
      </c>
      <c r="C12" s="51">
        <f t="shared" ref="C12:D12" si="1">C11-C8</f>
        <v>3</v>
      </c>
      <c r="D12" s="52">
        <f t="shared" si="1"/>
        <v>6683</v>
      </c>
      <c r="E12" s="5" t="s">
        <v>5</v>
      </c>
    </row>
    <row r="13" spans="1:5" x14ac:dyDescent="0.2">
      <c r="A13" s="5"/>
      <c r="E13" s="5" t="s">
        <v>5</v>
      </c>
    </row>
    <row r="14" spans="1:5" ht="17.25" x14ac:dyDescent="0.2">
      <c r="A14" s="179" t="s">
        <v>86</v>
      </c>
      <c r="B14" s="179"/>
      <c r="C14" s="179"/>
      <c r="D14" s="179"/>
      <c r="E14" s="5" t="s">
        <v>6</v>
      </c>
    </row>
    <row r="15" spans="1:5" x14ac:dyDescent="0.2">
      <c r="E15" s="1"/>
    </row>
  </sheetData>
  <mergeCells count="6">
    <mergeCell ref="A14:D14"/>
    <mergeCell ref="B6:D6"/>
    <mergeCell ref="A1:D1"/>
    <mergeCell ref="A2:D2"/>
    <mergeCell ref="A3:D3"/>
    <mergeCell ref="A4:D4"/>
  </mergeCells>
  <printOptions horizontalCentered="1"/>
  <pageMargins left="0.7" right="0.7" top="0.63" bottom="0.63" header="0.3" footer="0.3"/>
  <pageSetup scale="69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view="pageBreakPreview" zoomScale="80" zoomScaleNormal="100" zoomScaleSheetLayoutView="80" workbookViewId="0">
      <selection activeCell="A10" sqref="A10"/>
    </sheetView>
  </sheetViews>
  <sheetFormatPr defaultRowHeight="14.25" x14ac:dyDescent="0.2"/>
  <cols>
    <col min="1" max="1" width="55" style="10" bestFit="1" customWidth="1"/>
    <col min="2" max="3" width="8.28515625" style="10" customWidth="1"/>
    <col min="4" max="4" width="12.7109375" style="10" customWidth="1"/>
    <col min="5" max="6" width="8.28515625" style="10" customWidth="1"/>
    <col min="7" max="7" width="12.7109375" style="10" customWidth="1"/>
    <col min="8" max="9" width="8.28515625" style="10" customWidth="1"/>
    <col min="10" max="10" width="12.7109375" style="10" customWidth="1"/>
    <col min="11" max="12" width="8.28515625" style="10" customWidth="1"/>
    <col min="13" max="13" width="12.7109375" style="10" customWidth="1"/>
    <col min="14" max="14" width="14" style="5" bestFit="1" customWidth="1"/>
    <col min="15" max="15" width="4.5703125" style="10" customWidth="1"/>
    <col min="16" max="17" width="8.28515625" style="10" customWidth="1"/>
    <col min="18" max="18" width="12.7109375" style="10" customWidth="1"/>
    <col min="19" max="20" width="8.28515625" style="10" customWidth="1"/>
    <col min="21" max="21" width="12.7109375" style="10" customWidth="1"/>
    <col min="22" max="16384" width="9.140625" style="10"/>
  </cols>
  <sheetData>
    <row r="1" spans="1:21" ht="18" x14ac:dyDescent="0.2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34" t="s">
        <v>5</v>
      </c>
      <c r="O1" s="7"/>
      <c r="P1" s="7"/>
      <c r="Q1" s="7"/>
      <c r="R1" s="7"/>
      <c r="S1" s="7"/>
      <c r="T1" s="7"/>
      <c r="U1" s="7"/>
    </row>
    <row r="2" spans="1:21" ht="15" x14ac:dyDescent="0.2">
      <c r="A2" s="184" t="s">
        <v>89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34" t="s">
        <v>5</v>
      </c>
      <c r="O2" s="8"/>
      <c r="P2" s="8"/>
      <c r="Q2" s="8"/>
      <c r="R2" s="8"/>
      <c r="S2" s="8"/>
      <c r="T2" s="8"/>
      <c r="U2" s="8"/>
    </row>
    <row r="3" spans="1:21" x14ac:dyDescent="0.2">
      <c r="A3" s="185" t="s">
        <v>92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34" t="s">
        <v>5</v>
      </c>
      <c r="O3" s="11"/>
      <c r="P3" s="11"/>
      <c r="Q3" s="11"/>
      <c r="R3" s="11"/>
      <c r="S3" s="11"/>
      <c r="T3" s="11"/>
      <c r="U3" s="11"/>
    </row>
    <row r="4" spans="1:21" x14ac:dyDescent="0.2">
      <c r="A4" s="187" t="s">
        <v>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34" t="s">
        <v>5</v>
      </c>
      <c r="O4" s="9"/>
      <c r="P4" s="9"/>
      <c r="Q4" s="9"/>
      <c r="R4" s="9"/>
      <c r="S4" s="9"/>
      <c r="T4" s="9"/>
      <c r="U4" s="9"/>
    </row>
    <row r="5" spans="1:2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34" t="s">
        <v>5</v>
      </c>
      <c r="O5" s="9"/>
      <c r="P5" s="9"/>
      <c r="Q5" s="9"/>
      <c r="R5" s="9"/>
      <c r="S5" s="9"/>
      <c r="T5" s="9"/>
      <c r="U5" s="9"/>
    </row>
    <row r="6" spans="1:21" ht="15" thickBot="1" x14ac:dyDescent="0.25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34" t="s">
        <v>5</v>
      </c>
      <c r="O6" s="9"/>
      <c r="P6" s="9"/>
      <c r="Q6" s="9"/>
      <c r="R6" s="9"/>
      <c r="S6" s="9"/>
      <c r="T6" s="9"/>
      <c r="U6" s="9"/>
    </row>
    <row r="7" spans="1:21" ht="45.75" customHeight="1" x14ac:dyDescent="0.2">
      <c r="A7" s="189" t="s">
        <v>76</v>
      </c>
      <c r="B7" s="191" t="s">
        <v>152</v>
      </c>
      <c r="C7" s="191"/>
      <c r="D7" s="191"/>
      <c r="E7" s="191" t="s">
        <v>147</v>
      </c>
      <c r="F7" s="191"/>
      <c r="G7" s="191"/>
      <c r="H7" s="191" t="s">
        <v>148</v>
      </c>
      <c r="I7" s="191"/>
      <c r="J7" s="191"/>
      <c r="K7" s="191" t="s">
        <v>153</v>
      </c>
      <c r="L7" s="191"/>
      <c r="M7" s="192"/>
      <c r="N7" s="34" t="s">
        <v>5</v>
      </c>
    </row>
    <row r="8" spans="1:21" x14ac:dyDescent="0.2">
      <c r="A8" s="190"/>
      <c r="B8" s="96" t="s">
        <v>154</v>
      </c>
      <c r="C8" s="96" t="s">
        <v>150</v>
      </c>
      <c r="D8" s="12" t="s">
        <v>3</v>
      </c>
      <c r="E8" s="96" t="s">
        <v>154</v>
      </c>
      <c r="F8" s="96" t="s">
        <v>150</v>
      </c>
      <c r="G8" s="12" t="s">
        <v>3</v>
      </c>
      <c r="H8" s="96" t="s">
        <v>154</v>
      </c>
      <c r="I8" s="96" t="s">
        <v>150</v>
      </c>
      <c r="J8" s="12" t="s">
        <v>3</v>
      </c>
      <c r="K8" s="96" t="s">
        <v>154</v>
      </c>
      <c r="L8" s="96" t="s">
        <v>150</v>
      </c>
      <c r="M8" s="13" t="s">
        <v>3</v>
      </c>
      <c r="N8" s="34" t="s">
        <v>5</v>
      </c>
    </row>
    <row r="9" spans="1:21" x14ac:dyDescent="0.2">
      <c r="A9" s="139" t="s">
        <v>89</v>
      </c>
      <c r="B9" s="71">
        <v>123</v>
      </c>
      <c r="C9" s="71">
        <v>92</v>
      </c>
      <c r="D9" s="71">
        <v>51895</v>
      </c>
      <c r="E9" s="71">
        <v>123</v>
      </c>
      <c r="F9" s="71">
        <v>95</v>
      </c>
      <c r="G9" s="71">
        <v>48717</v>
      </c>
      <c r="H9" s="71">
        <v>0</v>
      </c>
      <c r="I9" s="71">
        <v>0</v>
      </c>
      <c r="J9" s="71">
        <v>9861</v>
      </c>
      <c r="K9" s="71">
        <f t="shared" ref="K9:M10" si="0">E9+H9</f>
        <v>123</v>
      </c>
      <c r="L9" s="71">
        <f t="shared" si="0"/>
        <v>95</v>
      </c>
      <c r="M9" s="72">
        <f t="shared" si="0"/>
        <v>58578</v>
      </c>
      <c r="N9" s="34" t="s">
        <v>5</v>
      </c>
    </row>
    <row r="10" spans="1:21" ht="15.75" thickBot="1" x14ac:dyDescent="0.3">
      <c r="A10" s="151" t="s">
        <v>7</v>
      </c>
      <c r="B10" s="31">
        <f t="shared" ref="B10:J10" si="1">SUM(B9:B9)</f>
        <v>123</v>
      </c>
      <c r="C10" s="31">
        <f t="shared" si="1"/>
        <v>92</v>
      </c>
      <c r="D10" s="31">
        <f t="shared" si="1"/>
        <v>51895</v>
      </c>
      <c r="E10" s="31">
        <f t="shared" si="1"/>
        <v>123</v>
      </c>
      <c r="F10" s="31">
        <f t="shared" si="1"/>
        <v>95</v>
      </c>
      <c r="G10" s="31">
        <f t="shared" si="1"/>
        <v>48717</v>
      </c>
      <c r="H10" s="31">
        <f t="shared" si="1"/>
        <v>0</v>
      </c>
      <c r="I10" s="31">
        <f t="shared" si="1"/>
        <v>0</v>
      </c>
      <c r="J10" s="31">
        <f t="shared" si="1"/>
        <v>9861</v>
      </c>
      <c r="K10" s="31">
        <f t="shared" si="0"/>
        <v>123</v>
      </c>
      <c r="L10" s="31">
        <f t="shared" si="0"/>
        <v>95</v>
      </c>
      <c r="M10" s="78">
        <f t="shared" si="0"/>
        <v>58578</v>
      </c>
      <c r="N10" s="5" t="s">
        <v>6</v>
      </c>
    </row>
    <row r="11" spans="1:21" x14ac:dyDescent="0.2">
      <c r="N11" s="10"/>
    </row>
  </sheetData>
  <mergeCells count="11">
    <mergeCell ref="A7:A8"/>
    <mergeCell ref="B7:D7"/>
    <mergeCell ref="E7:G7"/>
    <mergeCell ref="H7:J7"/>
    <mergeCell ref="K7:M7"/>
    <mergeCell ref="A5:M5"/>
    <mergeCell ref="A6:M6"/>
    <mergeCell ref="A1:M1"/>
    <mergeCell ref="A2:M2"/>
    <mergeCell ref="A3:M3"/>
    <mergeCell ref="A4:M4"/>
  </mergeCells>
  <printOptions horizontalCentered="1"/>
  <pageMargins left="0.7" right="0.7" top="0.75" bottom="0.75" header="0.3" footer="0.3"/>
  <pageSetup scale="71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view="pageBreakPreview" zoomScale="80" zoomScaleNormal="100" zoomScaleSheetLayoutView="80" workbookViewId="0">
      <selection activeCell="A14" sqref="A14"/>
    </sheetView>
  </sheetViews>
  <sheetFormatPr defaultRowHeight="14.25" x14ac:dyDescent="0.2"/>
  <cols>
    <col min="1" max="1" width="7.42578125" style="10" bestFit="1" customWidth="1"/>
    <col min="2" max="2" width="58.140625" style="10" customWidth="1"/>
    <col min="3" max="3" width="8.7109375" style="10" customWidth="1"/>
    <col min="4" max="4" width="12.7109375" style="10" customWidth="1"/>
    <col min="5" max="5" width="8.7109375" style="10" customWidth="1"/>
    <col min="6" max="6" width="12.7109375" style="10" customWidth="1"/>
    <col min="7" max="7" width="8.7109375" style="10" customWidth="1"/>
    <col min="8" max="8" width="12.7109375" style="10" customWidth="1"/>
    <col min="9" max="9" width="8.7109375" style="10" customWidth="1"/>
    <col min="10" max="10" width="12.7109375" style="10" customWidth="1"/>
    <col min="11" max="11" width="14" style="5" bestFit="1" customWidth="1"/>
    <col min="12" max="12" width="4.5703125" style="10" customWidth="1"/>
    <col min="13" max="14" width="8.28515625" style="10" customWidth="1"/>
    <col min="15" max="15" width="12.7109375" style="10" customWidth="1"/>
    <col min="16" max="17" width="8.28515625" style="10" customWidth="1"/>
    <col min="18" max="18" width="12.7109375" style="10" customWidth="1"/>
    <col min="19" max="16384" width="9.140625" style="10"/>
  </cols>
  <sheetData>
    <row r="1" spans="1:18" ht="18" x14ac:dyDescent="0.25">
      <c r="A1" s="183" t="s">
        <v>11</v>
      </c>
      <c r="B1" s="183"/>
      <c r="C1" s="183"/>
      <c r="D1" s="183"/>
      <c r="E1" s="183"/>
      <c r="F1" s="183"/>
      <c r="G1" s="183"/>
      <c r="H1" s="183"/>
      <c r="I1" s="183"/>
      <c r="J1" s="183"/>
      <c r="K1" s="34" t="s">
        <v>5</v>
      </c>
      <c r="L1" s="7"/>
      <c r="M1" s="7"/>
      <c r="N1" s="7"/>
      <c r="O1" s="7"/>
      <c r="P1" s="7"/>
      <c r="Q1" s="7"/>
      <c r="R1" s="7"/>
    </row>
    <row r="2" spans="1:18" ht="15" x14ac:dyDescent="0.2">
      <c r="A2" s="184" t="s">
        <v>89</v>
      </c>
      <c r="B2" s="184"/>
      <c r="C2" s="184"/>
      <c r="D2" s="184"/>
      <c r="E2" s="184"/>
      <c r="F2" s="184"/>
      <c r="G2" s="184"/>
      <c r="H2" s="184"/>
      <c r="I2" s="184"/>
      <c r="J2" s="184"/>
      <c r="K2" s="34" t="s">
        <v>5</v>
      </c>
      <c r="L2" s="8"/>
      <c r="M2" s="8"/>
      <c r="N2" s="8"/>
      <c r="O2" s="8"/>
      <c r="P2" s="8"/>
      <c r="Q2" s="8"/>
      <c r="R2" s="8"/>
    </row>
    <row r="3" spans="1:18" x14ac:dyDescent="0.2">
      <c r="A3" s="185" t="s">
        <v>92</v>
      </c>
      <c r="B3" s="197"/>
      <c r="C3" s="197"/>
      <c r="D3" s="197"/>
      <c r="E3" s="197"/>
      <c r="F3" s="197"/>
      <c r="G3" s="197"/>
      <c r="H3" s="197"/>
      <c r="I3" s="197"/>
      <c r="J3" s="197"/>
      <c r="K3" s="34" t="s">
        <v>5</v>
      </c>
      <c r="L3" s="11"/>
      <c r="M3" s="11"/>
      <c r="N3" s="11"/>
      <c r="O3" s="11"/>
      <c r="P3" s="11"/>
      <c r="Q3" s="11"/>
      <c r="R3" s="11"/>
    </row>
    <row r="4" spans="1:18" x14ac:dyDescent="0.2">
      <c r="A4" s="187" t="s">
        <v>1</v>
      </c>
      <c r="B4" s="187"/>
      <c r="C4" s="187"/>
      <c r="D4" s="187"/>
      <c r="E4" s="187"/>
      <c r="F4" s="187"/>
      <c r="G4" s="187"/>
      <c r="H4" s="187"/>
      <c r="I4" s="187"/>
      <c r="J4" s="187"/>
      <c r="K4" s="34" t="s">
        <v>5</v>
      </c>
      <c r="L4" s="9"/>
      <c r="M4" s="9"/>
      <c r="N4" s="9"/>
      <c r="O4" s="9"/>
      <c r="P4" s="9"/>
      <c r="Q4" s="9"/>
      <c r="R4" s="9"/>
    </row>
    <row r="5" spans="1:18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34" t="s">
        <v>5</v>
      </c>
      <c r="L5" s="9"/>
      <c r="M5" s="9"/>
      <c r="N5" s="9"/>
      <c r="O5" s="9"/>
      <c r="P5" s="9"/>
      <c r="Q5" s="9"/>
      <c r="R5" s="9"/>
    </row>
    <row r="6" spans="1:18" ht="15" thickBot="1" x14ac:dyDescent="0.25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34" t="s">
        <v>5</v>
      </c>
      <c r="L6" s="9"/>
      <c r="M6" s="9"/>
      <c r="N6" s="9"/>
      <c r="O6" s="9"/>
      <c r="P6" s="9"/>
      <c r="Q6" s="9"/>
      <c r="R6" s="9"/>
    </row>
    <row r="7" spans="1:18" s="17" customFormat="1" ht="33.75" customHeight="1" x14ac:dyDescent="0.2">
      <c r="A7" s="193" t="s">
        <v>12</v>
      </c>
      <c r="B7" s="194"/>
      <c r="C7" s="191" t="s">
        <v>152</v>
      </c>
      <c r="D7" s="191"/>
      <c r="E7" s="191" t="s">
        <v>147</v>
      </c>
      <c r="F7" s="191"/>
      <c r="G7" s="191" t="s">
        <v>148</v>
      </c>
      <c r="H7" s="191"/>
      <c r="I7" s="191" t="s">
        <v>153</v>
      </c>
      <c r="J7" s="192"/>
      <c r="K7" s="34" t="s">
        <v>5</v>
      </c>
    </row>
    <row r="8" spans="1:18" s="17" customFormat="1" ht="42.75" x14ac:dyDescent="0.2">
      <c r="A8" s="195"/>
      <c r="B8" s="196"/>
      <c r="C8" s="16" t="s">
        <v>14</v>
      </c>
      <c r="D8" s="64" t="s">
        <v>13</v>
      </c>
      <c r="E8" s="16" t="s">
        <v>14</v>
      </c>
      <c r="F8" s="64" t="s">
        <v>13</v>
      </c>
      <c r="G8" s="16" t="s">
        <v>14</v>
      </c>
      <c r="H8" s="16" t="s">
        <v>13</v>
      </c>
      <c r="I8" s="16" t="s">
        <v>14</v>
      </c>
      <c r="J8" s="19" t="s">
        <v>13</v>
      </c>
      <c r="K8" s="34" t="s">
        <v>5</v>
      </c>
    </row>
    <row r="9" spans="1:18" ht="45" x14ac:dyDescent="0.2">
      <c r="A9" s="26" t="s">
        <v>15</v>
      </c>
      <c r="B9" s="32" t="s">
        <v>16</v>
      </c>
      <c r="C9" s="14"/>
      <c r="D9" s="14"/>
      <c r="E9" s="14"/>
      <c r="F9" s="14"/>
      <c r="G9" s="14"/>
      <c r="H9" s="14"/>
      <c r="I9" s="14"/>
      <c r="J9" s="15"/>
      <c r="K9" s="34" t="s">
        <v>5</v>
      </c>
    </row>
    <row r="10" spans="1:18" ht="57" x14ac:dyDescent="0.2">
      <c r="A10" s="27">
        <v>3.2</v>
      </c>
      <c r="B10" s="66" t="s">
        <v>83</v>
      </c>
      <c r="C10" s="20">
        <v>92</v>
      </c>
      <c r="D10" s="20">
        <v>51895</v>
      </c>
      <c r="E10" s="20">
        <v>95</v>
      </c>
      <c r="F10" s="20">
        <v>48717</v>
      </c>
      <c r="G10" s="20">
        <v>0</v>
      </c>
      <c r="H10" s="76">
        <v>9861</v>
      </c>
      <c r="I10" s="21">
        <f>E10+G10</f>
        <v>95</v>
      </c>
      <c r="J10" s="22">
        <f>F10+H10</f>
        <v>58578</v>
      </c>
      <c r="K10" s="34" t="s">
        <v>5</v>
      </c>
    </row>
    <row r="11" spans="1:18" ht="15" x14ac:dyDescent="0.25">
      <c r="A11" s="28"/>
      <c r="B11" s="25" t="s">
        <v>17</v>
      </c>
      <c r="C11" s="23">
        <f t="shared" ref="C11:J11" si="0">SUM(C10:C10)</f>
        <v>92</v>
      </c>
      <c r="D11" s="23">
        <f t="shared" si="0"/>
        <v>51895</v>
      </c>
      <c r="E11" s="23">
        <f t="shared" si="0"/>
        <v>95</v>
      </c>
      <c r="F11" s="23">
        <f t="shared" si="0"/>
        <v>48717</v>
      </c>
      <c r="G11" s="23">
        <f t="shared" si="0"/>
        <v>0</v>
      </c>
      <c r="H11" s="23">
        <f t="shared" si="0"/>
        <v>9861</v>
      </c>
      <c r="I11" s="23">
        <f t="shared" si="0"/>
        <v>95</v>
      </c>
      <c r="J11" s="24">
        <f t="shared" si="0"/>
        <v>58578</v>
      </c>
      <c r="K11" s="34" t="s">
        <v>5</v>
      </c>
    </row>
    <row r="12" spans="1:18" ht="15.75" thickBot="1" x14ac:dyDescent="0.3">
      <c r="A12" s="29"/>
      <c r="B12" s="30" t="s">
        <v>18</v>
      </c>
      <c r="C12" s="31">
        <f>C11</f>
        <v>92</v>
      </c>
      <c r="D12" s="31">
        <f t="shared" ref="D12:J12" si="1">D11</f>
        <v>51895</v>
      </c>
      <c r="E12" s="31">
        <f t="shared" si="1"/>
        <v>95</v>
      </c>
      <c r="F12" s="31">
        <f t="shared" si="1"/>
        <v>48717</v>
      </c>
      <c r="G12" s="31">
        <f t="shared" si="1"/>
        <v>0</v>
      </c>
      <c r="H12" s="31">
        <f t="shared" si="1"/>
        <v>9861</v>
      </c>
      <c r="I12" s="31">
        <f t="shared" si="1"/>
        <v>95</v>
      </c>
      <c r="J12" s="78">
        <f t="shared" si="1"/>
        <v>58578</v>
      </c>
      <c r="K12" s="34" t="s">
        <v>5</v>
      </c>
    </row>
    <row r="13" spans="1:18" x14ac:dyDescent="0.2">
      <c r="K13" s="34" t="s">
        <v>5</v>
      </c>
    </row>
    <row r="14" spans="1:18" x14ac:dyDescent="0.2">
      <c r="K14" s="34" t="s">
        <v>6</v>
      </c>
    </row>
  </sheetData>
  <mergeCells count="11">
    <mergeCell ref="I7:J7"/>
    <mergeCell ref="A7:B8"/>
    <mergeCell ref="A1:J1"/>
    <mergeCell ref="A2:J2"/>
    <mergeCell ref="A3:J3"/>
    <mergeCell ref="A4:J4"/>
    <mergeCell ref="A5:J5"/>
    <mergeCell ref="A6:J6"/>
    <mergeCell ref="C7:D7"/>
    <mergeCell ref="E7:F7"/>
    <mergeCell ref="G7:H7"/>
  </mergeCells>
  <printOptions horizontalCentered="1"/>
  <pageMargins left="0.7" right="0.7" top="0.75" bottom="0.75" header="0.3" footer="0.3"/>
  <pageSetup scale="63" orientation="landscape" r:id="rId1"/>
  <headerFooter>
    <oddHeader>&amp;L&amp;"Arial,Bold"&amp;12D. Resources by DOJ Strategic Goal and Strategic Objective</oddHeader>
    <oddFooter>&amp;C&amp;"Arial,Regular"Exhibit D - Resources by DOJ Strategic Goal and Strategic Objective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view="pageBreakPreview" zoomScale="80" zoomScaleNormal="100" zoomScaleSheetLayoutView="80" workbookViewId="0">
      <selection activeCell="A17" sqref="A17"/>
    </sheetView>
  </sheetViews>
  <sheetFormatPr defaultRowHeight="14.25" x14ac:dyDescent="0.2"/>
  <cols>
    <col min="1" max="1" width="52.85546875" style="10" customWidth="1"/>
    <col min="2" max="3" width="8.28515625" style="10" customWidth="1"/>
    <col min="4" max="7" width="12.7109375" style="10" customWidth="1"/>
    <col min="8" max="8" width="11.85546875" style="10" customWidth="1"/>
    <col min="9" max="9" width="12.7109375" style="10" customWidth="1"/>
    <col min="10" max="11" width="8.28515625" style="10" customWidth="1"/>
    <col min="12" max="12" width="12.7109375" style="10" customWidth="1"/>
    <col min="13" max="13" width="14" style="5" bestFit="1" customWidth="1"/>
    <col min="14" max="14" width="4.5703125" style="10" customWidth="1"/>
    <col min="15" max="16" width="8.28515625" style="10" customWidth="1"/>
    <col min="17" max="17" width="12.7109375" style="10" customWidth="1"/>
    <col min="18" max="19" width="8.28515625" style="10" customWidth="1"/>
    <col min="20" max="20" width="12.7109375" style="10" customWidth="1"/>
    <col min="21" max="16384" width="9.140625" style="10"/>
  </cols>
  <sheetData>
    <row r="1" spans="1:20" ht="18" x14ac:dyDescent="0.25">
      <c r="A1" s="183" t="s">
        <v>19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34" t="s">
        <v>5</v>
      </c>
      <c r="N1" s="7"/>
      <c r="O1" s="7"/>
      <c r="P1" s="7"/>
      <c r="Q1" s="7"/>
      <c r="R1" s="7"/>
      <c r="S1" s="7"/>
      <c r="T1" s="7"/>
    </row>
    <row r="2" spans="1:20" ht="15" x14ac:dyDescent="0.2">
      <c r="A2" s="184" t="s">
        <v>89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34" t="s">
        <v>5</v>
      </c>
      <c r="N2" s="8"/>
      <c r="O2" s="8"/>
      <c r="P2" s="8"/>
      <c r="Q2" s="8"/>
      <c r="R2" s="8"/>
      <c r="S2" s="8"/>
      <c r="T2" s="8"/>
    </row>
    <row r="3" spans="1:20" x14ac:dyDescent="0.2">
      <c r="A3" s="185" t="s">
        <v>92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34" t="s">
        <v>5</v>
      </c>
      <c r="N3" s="11"/>
      <c r="O3" s="11"/>
      <c r="P3" s="11"/>
      <c r="Q3" s="11"/>
      <c r="R3" s="11"/>
      <c r="S3" s="11"/>
      <c r="T3" s="11"/>
    </row>
    <row r="4" spans="1:20" x14ac:dyDescent="0.2">
      <c r="A4" s="187" t="s">
        <v>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34" t="s">
        <v>5</v>
      </c>
      <c r="N4" s="9"/>
      <c r="O4" s="9"/>
      <c r="P4" s="9"/>
      <c r="Q4" s="9"/>
      <c r="R4" s="9"/>
      <c r="S4" s="9"/>
      <c r="T4" s="9"/>
    </row>
    <row r="5" spans="1:20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34" t="s">
        <v>5</v>
      </c>
      <c r="N5" s="9"/>
      <c r="O5" s="9"/>
      <c r="P5" s="9"/>
      <c r="Q5" s="9"/>
      <c r="R5" s="9"/>
      <c r="S5" s="9"/>
      <c r="T5" s="9"/>
    </row>
    <row r="6" spans="1:20" ht="15" thickBo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4" t="s">
        <v>5</v>
      </c>
      <c r="N6" s="9"/>
      <c r="O6" s="9"/>
      <c r="P6" s="9"/>
      <c r="Q6" s="9"/>
      <c r="R6" s="9"/>
      <c r="S6" s="9"/>
      <c r="T6" s="9"/>
    </row>
    <row r="7" spans="1:20" ht="33.75" customHeight="1" x14ac:dyDescent="0.2">
      <c r="A7" s="189" t="s">
        <v>76</v>
      </c>
      <c r="B7" s="191" t="s">
        <v>155</v>
      </c>
      <c r="C7" s="191"/>
      <c r="D7" s="191"/>
      <c r="E7" s="191" t="s">
        <v>157</v>
      </c>
      <c r="F7" s="191"/>
      <c r="G7" s="191"/>
      <c r="H7" s="141" t="s">
        <v>20</v>
      </c>
      <c r="I7" s="141" t="s">
        <v>77</v>
      </c>
      <c r="J7" s="191" t="s">
        <v>159</v>
      </c>
      <c r="K7" s="191"/>
      <c r="L7" s="192"/>
      <c r="M7" s="34" t="s">
        <v>5</v>
      </c>
    </row>
    <row r="8" spans="1:20" x14ac:dyDescent="0.2">
      <c r="A8" s="190"/>
      <c r="B8" s="96" t="s">
        <v>154</v>
      </c>
      <c r="C8" s="96" t="s">
        <v>150</v>
      </c>
      <c r="D8" s="12" t="s">
        <v>3</v>
      </c>
      <c r="E8" s="174" t="s">
        <v>154</v>
      </c>
      <c r="F8" s="174" t="s">
        <v>150</v>
      </c>
      <c r="G8" s="170" t="s">
        <v>3</v>
      </c>
      <c r="H8" s="16" t="s">
        <v>3</v>
      </c>
      <c r="I8" s="12" t="s">
        <v>3</v>
      </c>
      <c r="J8" s="96" t="s">
        <v>154</v>
      </c>
      <c r="K8" s="96" t="s">
        <v>150</v>
      </c>
      <c r="L8" s="13" t="s">
        <v>3</v>
      </c>
      <c r="M8" s="34" t="s">
        <v>5</v>
      </c>
    </row>
    <row r="9" spans="1:20" x14ac:dyDescent="0.2">
      <c r="A9" s="139" t="s">
        <v>89</v>
      </c>
      <c r="B9" s="71">
        <v>123</v>
      </c>
      <c r="C9" s="71">
        <v>92</v>
      </c>
      <c r="D9" s="71">
        <v>57594</v>
      </c>
      <c r="E9" s="71">
        <v>0</v>
      </c>
      <c r="F9" s="71">
        <v>0</v>
      </c>
      <c r="G9" s="71">
        <v>0</v>
      </c>
      <c r="H9" s="71">
        <v>34052</v>
      </c>
      <c r="I9" s="71">
        <v>1522</v>
      </c>
      <c r="J9" s="71">
        <f>B9</f>
        <v>123</v>
      </c>
      <c r="K9" s="71">
        <f>C9</f>
        <v>92</v>
      </c>
      <c r="L9" s="72">
        <f>D9+H9+I9</f>
        <v>93168</v>
      </c>
      <c r="M9" s="34" t="s">
        <v>5</v>
      </c>
    </row>
    <row r="10" spans="1:20" ht="15.75" thickBot="1" x14ac:dyDescent="0.3">
      <c r="A10" s="151" t="s">
        <v>7</v>
      </c>
      <c r="B10" s="31">
        <f t="shared" ref="B10:L10" si="0">SUM(B9:B9)</f>
        <v>123</v>
      </c>
      <c r="C10" s="31">
        <f t="shared" si="0"/>
        <v>92</v>
      </c>
      <c r="D10" s="31">
        <f t="shared" si="0"/>
        <v>57594</v>
      </c>
      <c r="E10" s="175">
        <f t="shared" ref="E10" si="1">SUM(E9:E9)</f>
        <v>0</v>
      </c>
      <c r="F10" s="175">
        <f t="shared" ref="F10" si="2">SUM(F9:F9)</f>
        <v>0</v>
      </c>
      <c r="G10" s="175">
        <f t="shared" ref="G10" si="3">SUM(G9:G9)</f>
        <v>0</v>
      </c>
      <c r="H10" s="31">
        <f t="shared" si="0"/>
        <v>34052</v>
      </c>
      <c r="I10" s="31">
        <f t="shared" si="0"/>
        <v>1522</v>
      </c>
      <c r="J10" s="31">
        <f t="shared" si="0"/>
        <v>123</v>
      </c>
      <c r="K10" s="31">
        <f t="shared" si="0"/>
        <v>92</v>
      </c>
      <c r="L10" s="78">
        <f t="shared" si="0"/>
        <v>93168</v>
      </c>
      <c r="M10" s="34" t="s">
        <v>5</v>
      </c>
    </row>
    <row r="11" spans="1:20" x14ac:dyDescent="0.2">
      <c r="M11" s="34" t="s">
        <v>5</v>
      </c>
    </row>
    <row r="12" spans="1:20" ht="15" x14ac:dyDescent="0.25">
      <c r="A12" s="6" t="s">
        <v>84</v>
      </c>
      <c r="M12" s="34" t="s">
        <v>5</v>
      </c>
    </row>
    <row r="13" spans="1:20" x14ac:dyDescent="0.2">
      <c r="A13" s="177" t="s">
        <v>162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34" t="s">
        <v>5</v>
      </c>
    </row>
    <row r="14" spans="1:20" x14ac:dyDescent="0.2">
      <c r="A14" s="178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34" t="s">
        <v>5</v>
      </c>
    </row>
    <row r="15" spans="1:20" ht="15" x14ac:dyDescent="0.25">
      <c r="A15" s="6" t="s">
        <v>85</v>
      </c>
      <c r="M15" s="34" t="s">
        <v>5</v>
      </c>
    </row>
    <row r="16" spans="1:20" x14ac:dyDescent="0.2">
      <c r="A16" s="173" t="s">
        <v>163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4" t="s">
        <v>5</v>
      </c>
    </row>
    <row r="17" spans="13:13" x14ac:dyDescent="0.2">
      <c r="M17" s="5" t="s">
        <v>6</v>
      </c>
    </row>
  </sheetData>
  <mergeCells count="8">
    <mergeCell ref="A1:L1"/>
    <mergeCell ref="A2:L2"/>
    <mergeCell ref="A3:L3"/>
    <mergeCell ref="A4:L4"/>
    <mergeCell ref="E7:G7"/>
    <mergeCell ref="A7:A8"/>
    <mergeCell ref="B7:D7"/>
    <mergeCell ref="J7:L7"/>
  </mergeCells>
  <printOptions horizontalCentered="1"/>
  <pageMargins left="0.7" right="0.7" top="0.64" bottom="0.61" header="0.3" footer="0.3"/>
  <pageSetup scale="64" orientation="landscape" r:id="rId1"/>
  <headerFooter>
    <oddHeader>&amp;L&amp;"Arial,Bold"&amp;12F. Crosswalk of 2012 Availability</oddHeader>
    <oddFooter>&amp;C&amp;"Arial,Regular"Exhibit F - Crosswalk of 2012 Availability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view="pageBreakPreview" zoomScale="80" zoomScaleNormal="100" zoomScaleSheetLayoutView="80" workbookViewId="0">
      <selection activeCell="A17" sqref="A17"/>
    </sheetView>
  </sheetViews>
  <sheetFormatPr defaultRowHeight="14.25" x14ac:dyDescent="0.2"/>
  <cols>
    <col min="1" max="1" width="53.5703125" style="10" customWidth="1"/>
    <col min="2" max="2" width="7.85546875" style="10" customWidth="1"/>
    <col min="3" max="3" width="7.5703125" style="10" customWidth="1"/>
    <col min="4" max="7" width="10.7109375" style="10" customWidth="1"/>
    <col min="8" max="8" width="11.5703125" style="10" customWidth="1"/>
    <col min="9" max="9" width="12.7109375" style="10" customWidth="1"/>
    <col min="10" max="11" width="8.28515625" style="10" customWidth="1"/>
    <col min="12" max="12" width="10.140625" style="10" customWidth="1"/>
    <col min="13" max="13" width="14" style="5" bestFit="1" customWidth="1"/>
    <col min="14" max="14" width="4.5703125" style="10" customWidth="1"/>
    <col min="15" max="16" width="8.28515625" style="10" customWidth="1"/>
    <col min="17" max="17" width="12.7109375" style="10" customWidth="1"/>
    <col min="18" max="19" width="8.28515625" style="10" customWidth="1"/>
    <col min="20" max="20" width="12.7109375" style="10" customWidth="1"/>
    <col min="21" max="16384" width="9.140625" style="10"/>
  </cols>
  <sheetData>
    <row r="1" spans="1:20" ht="18" x14ac:dyDescent="0.25">
      <c r="A1" s="183" t="s">
        <v>21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34" t="s">
        <v>5</v>
      </c>
      <c r="N1" s="7"/>
      <c r="O1" s="7"/>
      <c r="P1" s="7"/>
      <c r="Q1" s="7"/>
      <c r="R1" s="7"/>
      <c r="S1" s="7"/>
      <c r="T1" s="7"/>
    </row>
    <row r="2" spans="1:20" ht="15" x14ac:dyDescent="0.2">
      <c r="A2" s="184" t="s">
        <v>89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34" t="s">
        <v>5</v>
      </c>
      <c r="N2" s="8"/>
      <c r="O2" s="8"/>
      <c r="P2" s="8"/>
      <c r="Q2" s="8"/>
      <c r="R2" s="8"/>
      <c r="S2" s="8"/>
      <c r="T2" s="8"/>
    </row>
    <row r="3" spans="1:20" x14ac:dyDescent="0.2">
      <c r="A3" s="185" t="s">
        <v>92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34" t="s">
        <v>5</v>
      </c>
      <c r="N3" s="11"/>
      <c r="O3" s="11"/>
      <c r="P3" s="11"/>
      <c r="Q3" s="11"/>
      <c r="R3" s="11"/>
      <c r="S3" s="11"/>
      <c r="T3" s="11"/>
    </row>
    <row r="4" spans="1:20" x14ac:dyDescent="0.2">
      <c r="A4" s="187" t="s">
        <v>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34" t="s">
        <v>5</v>
      </c>
      <c r="N4" s="9"/>
      <c r="O4" s="9"/>
      <c r="P4" s="9"/>
      <c r="Q4" s="9"/>
      <c r="R4" s="9"/>
      <c r="S4" s="9"/>
      <c r="T4" s="9"/>
    </row>
    <row r="5" spans="1:20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34" t="s">
        <v>5</v>
      </c>
      <c r="N5" s="9"/>
      <c r="O5" s="9"/>
      <c r="P5" s="9"/>
      <c r="Q5" s="9"/>
      <c r="R5" s="9"/>
      <c r="S5" s="9"/>
      <c r="T5" s="9"/>
    </row>
    <row r="6" spans="1:20" ht="15" thickBo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4" t="s">
        <v>5</v>
      </c>
      <c r="N6" s="9"/>
      <c r="O6" s="9"/>
      <c r="P6" s="9"/>
      <c r="Q6" s="9"/>
      <c r="R6" s="9"/>
      <c r="S6" s="9"/>
      <c r="T6" s="9"/>
    </row>
    <row r="7" spans="1:20" ht="33.75" customHeight="1" x14ac:dyDescent="0.2">
      <c r="A7" s="189" t="s">
        <v>76</v>
      </c>
      <c r="B7" s="191" t="s">
        <v>160</v>
      </c>
      <c r="C7" s="191"/>
      <c r="D7" s="191"/>
      <c r="E7" s="191" t="s">
        <v>157</v>
      </c>
      <c r="F7" s="191"/>
      <c r="G7" s="191"/>
      <c r="H7" s="141" t="s">
        <v>20</v>
      </c>
      <c r="I7" s="141" t="s">
        <v>77</v>
      </c>
      <c r="J7" s="191" t="s">
        <v>161</v>
      </c>
      <c r="K7" s="191"/>
      <c r="L7" s="192"/>
      <c r="M7" s="34" t="s">
        <v>5</v>
      </c>
    </row>
    <row r="8" spans="1:20" x14ac:dyDescent="0.2">
      <c r="A8" s="190"/>
      <c r="B8" s="96" t="s">
        <v>154</v>
      </c>
      <c r="C8" s="96" t="s">
        <v>150</v>
      </c>
      <c r="D8" s="12" t="s">
        <v>3</v>
      </c>
      <c r="E8" s="174" t="s">
        <v>154</v>
      </c>
      <c r="F8" s="174" t="s">
        <v>150</v>
      </c>
      <c r="G8" s="174" t="s">
        <v>3</v>
      </c>
      <c r="H8" s="16" t="s">
        <v>3</v>
      </c>
      <c r="I8" s="12" t="s">
        <v>3</v>
      </c>
      <c r="J8" s="96" t="s">
        <v>154</v>
      </c>
      <c r="K8" s="96" t="s">
        <v>150</v>
      </c>
      <c r="L8" s="13" t="s">
        <v>3</v>
      </c>
      <c r="M8" s="34" t="s">
        <v>5</v>
      </c>
    </row>
    <row r="9" spans="1:20" x14ac:dyDescent="0.2">
      <c r="A9" s="139" t="s">
        <v>89</v>
      </c>
      <c r="B9" s="71">
        <v>123</v>
      </c>
      <c r="C9" s="71">
        <v>95</v>
      </c>
      <c r="D9" s="71">
        <v>50573</v>
      </c>
      <c r="E9" s="71">
        <v>0</v>
      </c>
      <c r="F9" s="71">
        <v>0</v>
      </c>
      <c r="G9" s="71">
        <v>0</v>
      </c>
      <c r="H9" s="71">
        <v>41273</v>
      </c>
      <c r="I9" s="71">
        <v>438</v>
      </c>
      <c r="J9" s="71">
        <f>B9</f>
        <v>123</v>
      </c>
      <c r="K9" s="71">
        <f>C9</f>
        <v>95</v>
      </c>
      <c r="L9" s="72">
        <f>D9+H9+I9</f>
        <v>92284</v>
      </c>
      <c r="M9" s="34" t="s">
        <v>5</v>
      </c>
    </row>
    <row r="10" spans="1:20" ht="15.75" thickBot="1" x14ac:dyDescent="0.3">
      <c r="A10" s="151" t="s">
        <v>75</v>
      </c>
      <c r="B10" s="31">
        <f t="shared" ref="B10:L10" si="0">SUM(B9:B9)</f>
        <v>123</v>
      </c>
      <c r="C10" s="31">
        <f t="shared" si="0"/>
        <v>95</v>
      </c>
      <c r="D10" s="31">
        <f t="shared" si="0"/>
        <v>50573</v>
      </c>
      <c r="E10" s="175">
        <f t="shared" si="0"/>
        <v>0</v>
      </c>
      <c r="F10" s="175">
        <f t="shared" si="0"/>
        <v>0</v>
      </c>
      <c r="G10" s="175">
        <f t="shared" si="0"/>
        <v>0</v>
      </c>
      <c r="H10" s="31">
        <f t="shared" si="0"/>
        <v>41273</v>
      </c>
      <c r="I10" s="31">
        <f t="shared" si="0"/>
        <v>438</v>
      </c>
      <c r="J10" s="31">
        <f t="shared" si="0"/>
        <v>123</v>
      </c>
      <c r="K10" s="31">
        <f t="shared" si="0"/>
        <v>95</v>
      </c>
      <c r="L10" s="78">
        <f t="shared" si="0"/>
        <v>92284</v>
      </c>
      <c r="M10" s="34" t="s">
        <v>5</v>
      </c>
    </row>
    <row r="11" spans="1:20" x14ac:dyDescent="0.2">
      <c r="M11" s="34" t="s">
        <v>5</v>
      </c>
    </row>
    <row r="12" spans="1:20" ht="15" x14ac:dyDescent="0.25">
      <c r="A12" s="6" t="s">
        <v>84</v>
      </c>
      <c r="M12" s="34" t="s">
        <v>5</v>
      </c>
    </row>
    <row r="13" spans="1:20" ht="14.25" customHeight="1" x14ac:dyDescent="0.2">
      <c r="A13" s="177" t="s">
        <v>162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34" t="s">
        <v>5</v>
      </c>
    </row>
    <row r="14" spans="1:20" x14ac:dyDescent="0.2">
      <c r="A14" s="171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34" t="s">
        <v>5</v>
      </c>
    </row>
    <row r="15" spans="1:20" ht="15" x14ac:dyDescent="0.25">
      <c r="A15" s="6" t="s">
        <v>85</v>
      </c>
      <c r="M15" s="34" t="s">
        <v>5</v>
      </c>
    </row>
    <row r="16" spans="1:20" x14ac:dyDescent="0.2">
      <c r="A16" s="173" t="s">
        <v>163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34" t="s">
        <v>5</v>
      </c>
    </row>
    <row r="17" spans="13:13" x14ac:dyDescent="0.2">
      <c r="M17" s="5" t="s">
        <v>6</v>
      </c>
    </row>
  </sheetData>
  <mergeCells count="8">
    <mergeCell ref="A1:L1"/>
    <mergeCell ref="A2:L2"/>
    <mergeCell ref="A3:L3"/>
    <mergeCell ref="A4:L4"/>
    <mergeCell ref="A7:A8"/>
    <mergeCell ref="B7:D7"/>
    <mergeCell ref="J7:L7"/>
    <mergeCell ref="E7:G7"/>
  </mergeCells>
  <printOptions horizontalCentered="1"/>
  <pageMargins left="0.25" right="0.25" top="0.75" bottom="0.75" header="0.3" footer="0.3"/>
  <pageSetup scale="73" orientation="landscape" r:id="rId1"/>
  <headerFooter>
    <oddHeader>&amp;L&amp;"Arial,Bold"&amp;12G. Crosswalk of 2013 Availability</oddHeader>
    <oddFooter>&amp;C&amp;"Arial,Regular"Exhibit G - Crosswalk of 2013 Availability</oddFooter>
  </headerFooter>
  <ignoredErrors>
    <ignoredError sqref="L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view="pageBreakPreview" zoomScale="80" zoomScaleNormal="100" zoomScaleSheetLayoutView="80" workbookViewId="0">
      <selection activeCell="A14" sqref="A14"/>
    </sheetView>
  </sheetViews>
  <sheetFormatPr defaultRowHeight="14.25" x14ac:dyDescent="0.2"/>
  <cols>
    <col min="1" max="1" width="44.85546875" style="10" customWidth="1"/>
    <col min="2" max="3" width="8.28515625" style="10" customWidth="1"/>
    <col min="4" max="4" width="12.7109375" style="10" customWidth="1"/>
    <col min="5" max="6" width="8.28515625" style="10" customWidth="1"/>
    <col min="7" max="7" width="12.7109375" style="10" customWidth="1"/>
    <col min="8" max="9" width="8.28515625" style="10" customWidth="1"/>
    <col min="10" max="10" width="12.7109375" style="10" customWidth="1"/>
    <col min="11" max="12" width="8.28515625" style="10" customWidth="1"/>
    <col min="13" max="13" width="12.7109375" style="10" customWidth="1"/>
    <col min="14" max="14" width="14" style="5" bestFit="1" customWidth="1"/>
    <col min="15" max="15" width="4.5703125" style="10" customWidth="1"/>
    <col min="16" max="17" width="8.28515625" style="10" customWidth="1"/>
    <col min="18" max="18" width="12.7109375" style="10" customWidth="1"/>
    <col min="19" max="20" width="8.28515625" style="10" customWidth="1"/>
    <col min="21" max="21" width="12.7109375" style="10" customWidth="1"/>
    <col min="22" max="16384" width="9.140625" style="10"/>
  </cols>
  <sheetData>
    <row r="1" spans="1:21" ht="18" x14ac:dyDescent="0.25">
      <c r="A1" s="183" t="s">
        <v>22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34" t="s">
        <v>5</v>
      </c>
      <c r="O1" s="7"/>
      <c r="P1" s="7"/>
      <c r="Q1" s="7"/>
      <c r="R1" s="7"/>
      <c r="S1" s="7"/>
      <c r="T1" s="7"/>
      <c r="U1" s="7"/>
    </row>
    <row r="2" spans="1:21" ht="15" x14ac:dyDescent="0.2">
      <c r="A2" s="184" t="s">
        <v>89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34" t="s">
        <v>5</v>
      </c>
      <c r="O2" s="8"/>
      <c r="P2" s="8"/>
      <c r="Q2" s="8"/>
      <c r="R2" s="8"/>
      <c r="S2" s="8"/>
      <c r="T2" s="8"/>
      <c r="U2" s="8"/>
    </row>
    <row r="3" spans="1:21" x14ac:dyDescent="0.2">
      <c r="A3" s="185" t="s">
        <v>92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34" t="s">
        <v>5</v>
      </c>
      <c r="O3" s="11"/>
      <c r="P3" s="11"/>
      <c r="Q3" s="11"/>
      <c r="R3" s="11"/>
      <c r="S3" s="11"/>
      <c r="T3" s="11"/>
      <c r="U3" s="11"/>
    </row>
    <row r="4" spans="1:21" x14ac:dyDescent="0.2">
      <c r="A4" s="187" t="s">
        <v>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34" t="s">
        <v>5</v>
      </c>
      <c r="O4" s="9"/>
      <c r="P4" s="9"/>
      <c r="Q4" s="9"/>
      <c r="R4" s="9"/>
      <c r="S4" s="9"/>
      <c r="T4" s="9"/>
      <c r="U4" s="9"/>
    </row>
    <row r="5" spans="1:2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34" t="s">
        <v>5</v>
      </c>
      <c r="O5" s="9"/>
      <c r="P5" s="9"/>
      <c r="Q5" s="9"/>
      <c r="R5" s="9"/>
      <c r="S5" s="9"/>
      <c r="T5" s="9"/>
      <c r="U5" s="9"/>
    </row>
    <row r="6" spans="1:21" ht="15" thickBot="1" x14ac:dyDescent="0.25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34" t="s">
        <v>5</v>
      </c>
      <c r="O6" s="9"/>
      <c r="P6" s="9"/>
      <c r="Q6" s="9"/>
      <c r="R6" s="9"/>
      <c r="S6" s="9"/>
      <c r="T6" s="9"/>
      <c r="U6" s="9"/>
    </row>
    <row r="7" spans="1:21" ht="15" x14ac:dyDescent="0.2">
      <c r="A7" s="189" t="s">
        <v>87</v>
      </c>
      <c r="B7" s="191" t="s">
        <v>152</v>
      </c>
      <c r="C7" s="191"/>
      <c r="D7" s="191"/>
      <c r="E7" s="191" t="s">
        <v>147</v>
      </c>
      <c r="F7" s="191"/>
      <c r="G7" s="191"/>
      <c r="H7" s="191" t="s">
        <v>153</v>
      </c>
      <c r="I7" s="191"/>
      <c r="J7" s="191"/>
      <c r="K7" s="191" t="s">
        <v>23</v>
      </c>
      <c r="L7" s="191"/>
      <c r="M7" s="192"/>
      <c r="N7" s="34" t="s">
        <v>5</v>
      </c>
    </row>
    <row r="8" spans="1:21" ht="15" customHeight="1" x14ac:dyDescent="0.2">
      <c r="A8" s="190"/>
      <c r="B8" s="96" t="s">
        <v>154</v>
      </c>
      <c r="C8" s="96" t="s">
        <v>150</v>
      </c>
      <c r="D8" s="12" t="s">
        <v>3</v>
      </c>
      <c r="E8" s="96" t="s">
        <v>154</v>
      </c>
      <c r="F8" s="96" t="s">
        <v>150</v>
      </c>
      <c r="G8" s="12" t="s">
        <v>3</v>
      </c>
      <c r="H8" s="96" t="s">
        <v>154</v>
      </c>
      <c r="I8" s="96" t="s">
        <v>150</v>
      </c>
      <c r="J8" s="12" t="s">
        <v>3</v>
      </c>
      <c r="K8" s="96" t="s">
        <v>154</v>
      </c>
      <c r="L8" s="96" t="s">
        <v>150</v>
      </c>
      <c r="M8" s="13" t="s">
        <v>3</v>
      </c>
      <c r="N8" s="34" t="s">
        <v>5</v>
      </c>
    </row>
    <row r="9" spans="1:21" x14ac:dyDescent="0.2">
      <c r="A9" s="18" t="s">
        <v>91</v>
      </c>
      <c r="B9" s="119">
        <v>0</v>
      </c>
      <c r="C9" s="120">
        <v>0</v>
      </c>
      <c r="D9" s="117">
        <v>37761</v>
      </c>
      <c r="E9" s="71">
        <v>0</v>
      </c>
      <c r="F9" s="71">
        <v>0</v>
      </c>
      <c r="G9" s="71">
        <v>33955</v>
      </c>
      <c r="H9" s="119">
        <v>0</v>
      </c>
      <c r="I9" s="120">
        <v>0</v>
      </c>
      <c r="J9" s="71">
        <v>43276</v>
      </c>
      <c r="K9" s="119">
        <v>0</v>
      </c>
      <c r="L9" s="120">
        <v>0</v>
      </c>
      <c r="M9" s="77">
        <f>J9-G9</f>
        <v>9321</v>
      </c>
      <c r="N9" s="34" t="s">
        <v>5</v>
      </c>
    </row>
    <row r="10" spans="1:21" x14ac:dyDescent="0.2">
      <c r="A10" s="116" t="s">
        <v>138</v>
      </c>
      <c r="B10" s="119">
        <v>0</v>
      </c>
      <c r="C10" s="119">
        <v>0</v>
      </c>
      <c r="D10" s="118">
        <v>18198</v>
      </c>
      <c r="E10" s="76">
        <v>0</v>
      </c>
      <c r="F10" s="76">
        <v>0</v>
      </c>
      <c r="G10" s="76">
        <v>16517</v>
      </c>
      <c r="H10" s="119">
        <v>0</v>
      </c>
      <c r="I10" s="119">
        <v>0</v>
      </c>
      <c r="J10" s="76">
        <v>17049</v>
      </c>
      <c r="K10" s="119">
        <v>0</v>
      </c>
      <c r="L10" s="119">
        <v>0</v>
      </c>
      <c r="M10" s="77">
        <f t="shared" ref="M10:M11" si="0">J10-G10</f>
        <v>532</v>
      </c>
      <c r="N10" s="34" t="s">
        <v>5</v>
      </c>
    </row>
    <row r="11" spans="1:21" x14ac:dyDescent="0.2">
      <c r="A11" s="116" t="s">
        <v>139</v>
      </c>
      <c r="B11" s="119">
        <v>0</v>
      </c>
      <c r="C11" s="119">
        <v>0</v>
      </c>
      <c r="D11" s="118">
        <v>1043</v>
      </c>
      <c r="E11" s="76">
        <v>0</v>
      </c>
      <c r="F11" s="76">
        <v>0</v>
      </c>
      <c r="G11" s="76">
        <v>0</v>
      </c>
      <c r="H11" s="119">
        <v>0</v>
      </c>
      <c r="I11" s="119">
        <v>0</v>
      </c>
      <c r="J11" s="76"/>
      <c r="K11" s="119">
        <v>0</v>
      </c>
      <c r="L11" s="119">
        <v>0</v>
      </c>
      <c r="M11" s="77">
        <f t="shared" si="0"/>
        <v>0</v>
      </c>
      <c r="N11" s="34" t="s">
        <v>5</v>
      </c>
    </row>
    <row r="12" spans="1:21" x14ac:dyDescent="0.2">
      <c r="A12" s="115" t="s">
        <v>140</v>
      </c>
      <c r="B12" s="76">
        <v>0</v>
      </c>
      <c r="C12" s="76">
        <v>0</v>
      </c>
      <c r="D12" s="20">
        <v>131</v>
      </c>
      <c r="E12" s="20">
        <v>0</v>
      </c>
      <c r="F12" s="20">
        <v>0</v>
      </c>
      <c r="G12" s="20">
        <v>0</v>
      </c>
      <c r="H12" s="76">
        <v>0</v>
      </c>
      <c r="I12" s="76">
        <v>0</v>
      </c>
      <c r="J12" s="20">
        <v>0</v>
      </c>
      <c r="K12" s="20">
        <f t="shared" ref="K12" si="1">H12-E12</f>
        <v>0</v>
      </c>
      <c r="L12" s="20">
        <f t="shared" ref="L12" si="2">I12-F12</f>
        <v>0</v>
      </c>
      <c r="M12" s="73">
        <f t="shared" ref="M12" si="3">J12-G12</f>
        <v>0</v>
      </c>
      <c r="N12" s="34" t="s">
        <v>5</v>
      </c>
    </row>
    <row r="13" spans="1:21" ht="15.75" thickBot="1" x14ac:dyDescent="0.3">
      <c r="A13" s="151" t="s">
        <v>156</v>
      </c>
      <c r="B13" s="31">
        <v>123</v>
      </c>
      <c r="C13" s="31">
        <v>92</v>
      </c>
      <c r="D13" s="31">
        <f>SUM(D9:D12)</f>
        <v>57133</v>
      </c>
      <c r="E13" s="31">
        <v>123</v>
      </c>
      <c r="F13" s="31">
        <v>95</v>
      </c>
      <c r="G13" s="31">
        <f>SUM(G9:G12)</f>
        <v>50472</v>
      </c>
      <c r="H13" s="31">
        <v>123</v>
      </c>
      <c r="I13" s="31">
        <v>95</v>
      </c>
      <c r="J13" s="31">
        <f>SUM(J9:J12)</f>
        <v>60325</v>
      </c>
      <c r="K13" s="31">
        <f>SUM(K9:K12)</f>
        <v>0</v>
      </c>
      <c r="L13" s="31">
        <v>0</v>
      </c>
      <c r="M13" s="78">
        <f>SUM(M9:M12)</f>
        <v>9853</v>
      </c>
      <c r="N13" s="34" t="s">
        <v>5</v>
      </c>
    </row>
    <row r="14" spans="1:21" x14ac:dyDescent="0.2">
      <c r="N14" s="34" t="s">
        <v>6</v>
      </c>
    </row>
  </sheetData>
  <mergeCells count="11">
    <mergeCell ref="A6:M6"/>
    <mergeCell ref="A1:M1"/>
    <mergeCell ref="A2:M2"/>
    <mergeCell ref="A3:M3"/>
    <mergeCell ref="A4:M4"/>
    <mergeCell ref="A5:M5"/>
    <mergeCell ref="A7:A8"/>
    <mergeCell ref="B7:D7"/>
    <mergeCell ref="E7:G7"/>
    <mergeCell ref="H7:J7"/>
    <mergeCell ref="K7:M7"/>
  </mergeCells>
  <printOptions horizontalCentered="1"/>
  <pageMargins left="0.25" right="0.25" top="0.75" bottom="0.75" header="0.3" footer="0.3"/>
  <pageSetup scale="79" orientation="landscape" r:id="rId1"/>
  <headerFooter>
    <oddHeader>&amp;L&amp;"Arial,Bold"&amp;12H. Summary of Reimbursable Resources</oddHeader>
    <oddFooter>&amp;C&amp;"Arial,Regular"Exhibit H - Summary of Reimbursable Resources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BreakPreview" zoomScale="80" zoomScaleNormal="100" zoomScaleSheetLayoutView="80" workbookViewId="0">
      <selection activeCell="A22" sqref="A22"/>
    </sheetView>
  </sheetViews>
  <sheetFormatPr defaultRowHeight="14.25" x14ac:dyDescent="0.2"/>
  <cols>
    <col min="1" max="1" width="61.85546875" style="10" customWidth="1"/>
    <col min="2" max="3" width="18.7109375" style="10" customWidth="1"/>
    <col min="4" max="4" width="13.7109375" style="10" customWidth="1"/>
    <col min="5" max="5" width="15" style="10" customWidth="1"/>
    <col min="6" max="6" width="14" style="5" bestFit="1" customWidth="1"/>
    <col min="7" max="7" width="4.5703125" style="10" customWidth="1"/>
    <col min="8" max="9" width="8.28515625" style="10" customWidth="1"/>
    <col min="10" max="10" width="12.7109375" style="10" customWidth="1"/>
    <col min="11" max="12" width="8.28515625" style="10" customWidth="1"/>
    <col min="13" max="13" width="12.7109375" style="10" customWidth="1"/>
    <col min="14" max="16384" width="9.140625" style="10"/>
  </cols>
  <sheetData>
    <row r="1" spans="1:13" ht="18" x14ac:dyDescent="0.25">
      <c r="A1" s="183" t="s">
        <v>25</v>
      </c>
      <c r="B1" s="183"/>
      <c r="C1" s="183"/>
      <c r="D1" s="183"/>
      <c r="E1" s="183"/>
      <c r="F1" s="34" t="s">
        <v>5</v>
      </c>
      <c r="G1" s="7"/>
      <c r="H1" s="7"/>
      <c r="I1" s="7"/>
      <c r="J1" s="7"/>
      <c r="K1" s="7"/>
      <c r="L1" s="7"/>
      <c r="M1" s="7"/>
    </row>
    <row r="2" spans="1:13" ht="15" x14ac:dyDescent="0.2">
      <c r="A2" s="184" t="s">
        <v>89</v>
      </c>
      <c r="B2" s="184"/>
      <c r="C2" s="184"/>
      <c r="D2" s="184"/>
      <c r="E2" s="184"/>
      <c r="F2" s="34" t="s">
        <v>5</v>
      </c>
      <c r="G2" s="8"/>
      <c r="H2" s="8"/>
      <c r="I2" s="8"/>
      <c r="J2" s="8"/>
      <c r="K2" s="8"/>
      <c r="L2" s="8"/>
      <c r="M2" s="8"/>
    </row>
    <row r="3" spans="1:13" x14ac:dyDescent="0.2">
      <c r="A3" s="185" t="s">
        <v>92</v>
      </c>
      <c r="B3" s="197"/>
      <c r="C3" s="197"/>
      <c r="D3" s="197"/>
      <c r="E3" s="197"/>
      <c r="F3" s="34" t="s">
        <v>5</v>
      </c>
      <c r="G3" s="11"/>
      <c r="H3" s="11"/>
      <c r="I3" s="11"/>
      <c r="J3" s="11"/>
      <c r="K3" s="11"/>
      <c r="L3" s="11"/>
      <c r="M3" s="11"/>
    </row>
    <row r="4" spans="1:13" x14ac:dyDescent="0.2">
      <c r="A4" s="187" t="s">
        <v>1</v>
      </c>
      <c r="B4" s="187"/>
      <c r="C4" s="187"/>
      <c r="D4" s="187"/>
      <c r="E4" s="187"/>
      <c r="F4" s="34" t="s">
        <v>5</v>
      </c>
      <c r="G4" s="9"/>
      <c r="H4" s="9"/>
      <c r="I4" s="9"/>
      <c r="J4" s="9"/>
      <c r="K4" s="9"/>
      <c r="L4" s="9"/>
      <c r="M4" s="9"/>
    </row>
    <row r="5" spans="1:13" x14ac:dyDescent="0.2">
      <c r="A5" s="187"/>
      <c r="B5" s="187"/>
      <c r="C5" s="187"/>
      <c r="D5" s="187"/>
      <c r="E5" s="187"/>
      <c r="F5" s="34" t="s">
        <v>5</v>
      </c>
      <c r="G5" s="9"/>
      <c r="H5" s="9"/>
      <c r="I5" s="9"/>
      <c r="J5" s="9"/>
      <c r="K5" s="9"/>
      <c r="L5" s="9"/>
      <c r="M5" s="9"/>
    </row>
    <row r="6" spans="1:13" ht="15" thickBot="1" x14ac:dyDescent="0.25">
      <c r="A6" s="187"/>
      <c r="B6" s="187"/>
      <c r="C6" s="187"/>
      <c r="D6" s="187"/>
      <c r="E6" s="187"/>
      <c r="F6" s="34" t="s">
        <v>5</v>
      </c>
      <c r="G6" s="9"/>
      <c r="H6" s="9"/>
      <c r="I6" s="9"/>
      <c r="J6" s="9"/>
      <c r="K6" s="9"/>
      <c r="L6" s="9"/>
      <c r="M6" s="9"/>
    </row>
    <row r="7" spans="1:13" s="17" customFormat="1" ht="28.5" customHeight="1" x14ac:dyDescent="0.2">
      <c r="A7" s="193" t="s">
        <v>27</v>
      </c>
      <c r="B7" s="142" t="s">
        <v>152</v>
      </c>
      <c r="C7" s="142" t="s">
        <v>147</v>
      </c>
      <c r="D7" s="199" t="s">
        <v>153</v>
      </c>
      <c r="E7" s="200"/>
      <c r="F7" s="34" t="s">
        <v>5</v>
      </c>
    </row>
    <row r="8" spans="1:13" s="17" customFormat="1" ht="28.5" x14ac:dyDescent="0.2">
      <c r="A8" s="195"/>
      <c r="B8" s="35" t="s">
        <v>24</v>
      </c>
      <c r="C8" s="35" t="s">
        <v>24</v>
      </c>
      <c r="D8" s="35" t="s">
        <v>26</v>
      </c>
      <c r="E8" s="36" t="s">
        <v>35</v>
      </c>
      <c r="F8" s="34" t="s">
        <v>5</v>
      </c>
    </row>
    <row r="9" spans="1:13" x14ac:dyDescent="0.2">
      <c r="A9" s="37" t="s">
        <v>28</v>
      </c>
      <c r="B9" s="20">
        <v>23</v>
      </c>
      <c r="C9" s="20">
        <v>23</v>
      </c>
      <c r="D9" s="20">
        <v>-4</v>
      </c>
      <c r="E9" s="73">
        <f>C9+D9</f>
        <v>19</v>
      </c>
      <c r="F9" s="34" t="s">
        <v>5</v>
      </c>
    </row>
    <row r="10" spans="1:13" x14ac:dyDescent="0.2">
      <c r="A10" s="37" t="s">
        <v>29</v>
      </c>
      <c r="B10" s="20">
        <v>10</v>
      </c>
      <c r="C10" s="20">
        <v>10</v>
      </c>
      <c r="D10" s="20">
        <v>0</v>
      </c>
      <c r="E10" s="73">
        <f t="shared" ref="E10:E18" si="0">C10+D10</f>
        <v>10</v>
      </c>
      <c r="F10" s="34" t="s">
        <v>5</v>
      </c>
    </row>
    <row r="11" spans="1:13" x14ac:dyDescent="0.2">
      <c r="A11" s="121" t="s">
        <v>141</v>
      </c>
      <c r="B11" s="20">
        <v>4</v>
      </c>
      <c r="C11" s="20">
        <v>4</v>
      </c>
      <c r="D11" s="20">
        <v>2</v>
      </c>
      <c r="E11" s="73">
        <f t="shared" si="0"/>
        <v>6</v>
      </c>
      <c r="F11" s="34" t="s">
        <v>5</v>
      </c>
    </row>
    <row r="12" spans="1:13" x14ac:dyDescent="0.2">
      <c r="A12" s="37" t="s">
        <v>30</v>
      </c>
      <c r="B12" s="20">
        <v>1</v>
      </c>
      <c r="C12" s="20">
        <v>1</v>
      </c>
      <c r="D12" s="20">
        <v>0</v>
      </c>
      <c r="E12" s="73">
        <f t="shared" si="0"/>
        <v>1</v>
      </c>
      <c r="F12" s="34" t="s">
        <v>5</v>
      </c>
    </row>
    <row r="13" spans="1:13" x14ac:dyDescent="0.2">
      <c r="A13" s="37" t="s">
        <v>31</v>
      </c>
      <c r="B13" s="20">
        <v>5</v>
      </c>
      <c r="C13" s="20">
        <v>5</v>
      </c>
      <c r="D13" s="20">
        <v>0</v>
      </c>
      <c r="E13" s="73">
        <f t="shared" si="0"/>
        <v>5</v>
      </c>
      <c r="F13" s="34" t="s">
        <v>5</v>
      </c>
    </row>
    <row r="14" spans="1:13" x14ac:dyDescent="0.2">
      <c r="A14" s="37" t="s">
        <v>32</v>
      </c>
      <c r="B14" s="20">
        <v>16</v>
      </c>
      <c r="C14" s="20">
        <v>16</v>
      </c>
      <c r="D14" s="20">
        <v>8</v>
      </c>
      <c r="E14" s="73">
        <f t="shared" si="0"/>
        <v>24</v>
      </c>
      <c r="F14" s="34" t="s">
        <v>5</v>
      </c>
    </row>
    <row r="15" spans="1:13" x14ac:dyDescent="0.2">
      <c r="A15" s="37" t="s">
        <v>33</v>
      </c>
      <c r="B15" s="20">
        <v>4</v>
      </c>
      <c r="C15" s="20">
        <v>4</v>
      </c>
      <c r="D15" s="20">
        <v>0</v>
      </c>
      <c r="E15" s="73">
        <f t="shared" si="0"/>
        <v>4</v>
      </c>
      <c r="F15" s="34" t="s">
        <v>5</v>
      </c>
    </row>
    <row r="16" spans="1:13" ht="15" customHeight="1" x14ac:dyDescent="0.2">
      <c r="A16" s="122" t="s">
        <v>142</v>
      </c>
      <c r="B16" s="20">
        <v>2</v>
      </c>
      <c r="C16" s="20">
        <v>2</v>
      </c>
      <c r="D16" s="20">
        <v>0</v>
      </c>
      <c r="E16" s="73">
        <f t="shared" si="0"/>
        <v>2</v>
      </c>
      <c r="F16" s="34" t="s">
        <v>5</v>
      </c>
    </row>
    <row r="17" spans="1:6" x14ac:dyDescent="0.2">
      <c r="A17" s="121" t="s">
        <v>143</v>
      </c>
      <c r="B17" s="20">
        <v>51</v>
      </c>
      <c r="C17" s="20">
        <v>51</v>
      </c>
      <c r="D17" s="20">
        <v>-6</v>
      </c>
      <c r="E17" s="73">
        <f t="shared" si="0"/>
        <v>45</v>
      </c>
      <c r="F17" s="34" t="s">
        <v>5</v>
      </c>
    </row>
    <row r="18" spans="1:6" x14ac:dyDescent="0.2">
      <c r="A18" s="37" t="s">
        <v>34</v>
      </c>
      <c r="B18" s="20">
        <v>7</v>
      </c>
      <c r="C18" s="20">
        <v>7</v>
      </c>
      <c r="D18" s="20">
        <v>0</v>
      </c>
      <c r="E18" s="73">
        <f t="shared" si="0"/>
        <v>7</v>
      </c>
      <c r="F18" s="34" t="s">
        <v>5</v>
      </c>
    </row>
    <row r="19" spans="1:6" ht="15" x14ac:dyDescent="0.25">
      <c r="A19" s="143" t="s">
        <v>7</v>
      </c>
      <c r="B19" s="74">
        <f t="shared" ref="B19:E19" si="1">SUM(B9:B18)</f>
        <v>123</v>
      </c>
      <c r="C19" s="74">
        <f t="shared" si="1"/>
        <v>123</v>
      </c>
      <c r="D19" s="74">
        <f t="shared" si="1"/>
        <v>0</v>
      </c>
      <c r="E19" s="75">
        <f t="shared" si="1"/>
        <v>123</v>
      </c>
      <c r="F19" s="34" t="s">
        <v>5</v>
      </c>
    </row>
    <row r="20" spans="1:6" x14ac:dyDescent="0.2">
      <c r="A20" s="38" t="s">
        <v>36</v>
      </c>
      <c r="B20" s="20">
        <v>123</v>
      </c>
      <c r="C20" s="20">
        <v>123</v>
      </c>
      <c r="D20" s="20">
        <v>0</v>
      </c>
      <c r="E20" s="73">
        <v>123</v>
      </c>
      <c r="F20" s="34" t="s">
        <v>5</v>
      </c>
    </row>
    <row r="21" spans="1:6" ht="15.75" thickBot="1" x14ac:dyDescent="0.3">
      <c r="A21" s="152" t="s">
        <v>7</v>
      </c>
      <c r="B21" s="31">
        <f>SUM(B20:B20)</f>
        <v>123</v>
      </c>
      <c r="C21" s="31">
        <f>SUM(C20:C20)</f>
        <v>123</v>
      </c>
      <c r="D21" s="31">
        <f>SUM(D20:D20)</f>
        <v>0</v>
      </c>
      <c r="E21" s="78">
        <f>SUM(E20:E20)</f>
        <v>123</v>
      </c>
      <c r="F21" s="34" t="s">
        <v>5</v>
      </c>
    </row>
    <row r="22" spans="1:6" x14ac:dyDescent="0.2">
      <c r="F22" s="34" t="s">
        <v>6</v>
      </c>
    </row>
  </sheetData>
  <mergeCells count="8">
    <mergeCell ref="A7:A8"/>
    <mergeCell ref="A6:E6"/>
    <mergeCell ref="D7:E7"/>
    <mergeCell ref="A1:E1"/>
    <mergeCell ref="A2:E2"/>
    <mergeCell ref="A3:E3"/>
    <mergeCell ref="A4:E4"/>
    <mergeCell ref="A5:E5"/>
  </mergeCells>
  <printOptions horizontalCentered="1"/>
  <pageMargins left="0.7" right="0.7" top="0.75" bottom="0.75" header="0.3" footer="0.3"/>
  <pageSetup scale="71" orientation="landscape" r:id="rId1"/>
  <headerFooter>
    <oddHeader>&amp;L&amp;"Arial,Bold"&amp;12I. Detail of Permanent Positions by Category</oddHeader>
    <oddFooter>&amp;C&amp;"Arial,Regular"Exhibit I - Details of Permanent Positions by Category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view="pageBreakPreview" zoomScale="80" zoomScaleNormal="100" zoomScaleSheetLayoutView="80" workbookViewId="0">
      <selection activeCell="A24" sqref="A24"/>
    </sheetView>
  </sheetViews>
  <sheetFormatPr defaultRowHeight="14.25" x14ac:dyDescent="0.2"/>
  <cols>
    <col min="1" max="1" width="9.42578125" style="10" customWidth="1"/>
    <col min="2" max="2" width="13.5703125" style="10" customWidth="1"/>
    <col min="3" max="3" width="3.7109375" style="10" customWidth="1"/>
    <col min="4" max="4" width="10.7109375" style="10" bestFit="1" customWidth="1"/>
    <col min="5" max="5" width="8.28515625" style="10" customWidth="1"/>
    <col min="6" max="6" width="12.7109375" style="10" customWidth="1"/>
    <col min="7" max="7" width="8.28515625" style="10" customWidth="1"/>
    <col min="8" max="8" width="12.7109375" style="10" customWidth="1"/>
    <col min="9" max="9" width="8.28515625" style="10" customWidth="1"/>
    <col min="10" max="10" width="12.7109375" style="10" customWidth="1"/>
    <col min="11" max="11" width="8.28515625" style="10" customWidth="1"/>
    <col min="12" max="12" width="12.7109375" style="10" customWidth="1"/>
    <col min="13" max="13" width="14" style="5" bestFit="1" customWidth="1"/>
    <col min="14" max="14" width="4.5703125" style="10" customWidth="1"/>
    <col min="15" max="16" width="8.28515625" style="10" customWidth="1"/>
    <col min="17" max="17" width="12.7109375" style="10" customWidth="1"/>
    <col min="18" max="19" width="8.28515625" style="10" customWidth="1"/>
    <col min="20" max="20" width="12.7109375" style="10" customWidth="1"/>
    <col min="21" max="16384" width="9.140625" style="10"/>
  </cols>
  <sheetData>
    <row r="1" spans="1:20" ht="18" x14ac:dyDescent="0.25">
      <c r="A1" s="183" t="s">
        <v>78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34" t="s">
        <v>5</v>
      </c>
      <c r="N1" s="7"/>
      <c r="O1" s="7"/>
      <c r="P1" s="7"/>
      <c r="Q1" s="7"/>
      <c r="R1" s="7"/>
      <c r="S1" s="7"/>
      <c r="T1" s="7"/>
    </row>
    <row r="2" spans="1:20" ht="15" x14ac:dyDescent="0.2">
      <c r="A2" s="184" t="s">
        <v>89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34" t="s">
        <v>5</v>
      </c>
      <c r="N2" s="8"/>
      <c r="O2" s="8"/>
      <c r="P2" s="8"/>
      <c r="Q2" s="8"/>
      <c r="R2" s="8"/>
      <c r="S2" s="8"/>
      <c r="T2" s="8"/>
    </row>
    <row r="3" spans="1:20" x14ac:dyDescent="0.2">
      <c r="A3" s="185" t="s">
        <v>92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34" t="s">
        <v>5</v>
      </c>
      <c r="N3" s="11"/>
      <c r="O3" s="11"/>
      <c r="P3" s="11"/>
      <c r="Q3" s="11"/>
      <c r="R3" s="11"/>
      <c r="S3" s="11"/>
      <c r="T3" s="11"/>
    </row>
    <row r="4" spans="1:20" x14ac:dyDescent="0.2">
      <c r="A4" s="187" t="s">
        <v>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34" t="s">
        <v>5</v>
      </c>
      <c r="N4" s="9"/>
      <c r="O4" s="9"/>
      <c r="P4" s="9"/>
      <c r="Q4" s="9"/>
      <c r="R4" s="9"/>
      <c r="S4" s="9"/>
      <c r="T4" s="9"/>
    </row>
    <row r="5" spans="1:20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34" t="s">
        <v>5</v>
      </c>
      <c r="N5" s="9"/>
      <c r="O5" s="9"/>
      <c r="P5" s="9"/>
      <c r="Q5" s="9"/>
      <c r="R5" s="9"/>
      <c r="S5" s="9"/>
      <c r="T5" s="9"/>
    </row>
    <row r="6" spans="1:20" ht="15" thickBot="1" x14ac:dyDescent="0.25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34" t="s">
        <v>5</v>
      </c>
      <c r="N6" s="9"/>
      <c r="O6" s="9"/>
      <c r="P6" s="9"/>
      <c r="Q6" s="9"/>
      <c r="R6" s="9"/>
      <c r="S6" s="9"/>
      <c r="T6" s="9"/>
    </row>
    <row r="7" spans="1:20" ht="30.75" customHeight="1" x14ac:dyDescent="0.2">
      <c r="A7" s="203" t="s">
        <v>69</v>
      </c>
      <c r="B7" s="204"/>
      <c r="C7" s="204"/>
      <c r="D7" s="205"/>
      <c r="E7" s="191" t="s">
        <v>152</v>
      </c>
      <c r="F7" s="191"/>
      <c r="G7" s="191" t="s">
        <v>147</v>
      </c>
      <c r="H7" s="191"/>
      <c r="I7" s="191" t="s">
        <v>153</v>
      </c>
      <c r="J7" s="191"/>
      <c r="K7" s="191" t="s">
        <v>23</v>
      </c>
      <c r="L7" s="192"/>
      <c r="M7" s="34" t="s">
        <v>5</v>
      </c>
    </row>
    <row r="8" spans="1:20" x14ac:dyDescent="0.2">
      <c r="A8" s="206"/>
      <c r="B8" s="207"/>
      <c r="C8" s="207"/>
      <c r="D8" s="208"/>
      <c r="E8" s="96" t="s">
        <v>154</v>
      </c>
      <c r="F8" s="12" t="s">
        <v>3</v>
      </c>
      <c r="G8" s="96" t="s">
        <v>154</v>
      </c>
      <c r="H8" s="12" t="s">
        <v>3</v>
      </c>
      <c r="I8" s="96" t="s">
        <v>154</v>
      </c>
      <c r="J8" s="12" t="s">
        <v>3</v>
      </c>
      <c r="K8" s="96" t="s">
        <v>154</v>
      </c>
      <c r="L8" s="13" t="s">
        <v>3</v>
      </c>
      <c r="M8" s="34" t="s">
        <v>5</v>
      </c>
    </row>
    <row r="9" spans="1:20" x14ac:dyDescent="0.2">
      <c r="A9" s="65" t="s">
        <v>79</v>
      </c>
      <c r="B9" s="58">
        <v>119554</v>
      </c>
      <c r="C9" s="59" t="s">
        <v>70</v>
      </c>
      <c r="D9" s="60">
        <v>179700</v>
      </c>
      <c r="E9" s="80">
        <v>1</v>
      </c>
      <c r="F9" s="80">
        <v>0</v>
      </c>
      <c r="G9" s="80">
        <v>1</v>
      </c>
      <c r="H9" s="80">
        <v>0</v>
      </c>
      <c r="I9" s="80">
        <v>1</v>
      </c>
      <c r="J9" s="80">
        <v>0</v>
      </c>
      <c r="K9" s="80">
        <f t="shared" ref="K9:K19" si="0">I9-G9</f>
        <v>0</v>
      </c>
      <c r="L9" s="81">
        <f t="shared" ref="L9:L19" si="1">J9-H9</f>
        <v>0</v>
      </c>
      <c r="M9" s="34" t="s">
        <v>5</v>
      </c>
    </row>
    <row r="10" spans="1:20" x14ac:dyDescent="0.2">
      <c r="A10" s="57" t="s">
        <v>59</v>
      </c>
      <c r="B10" s="58">
        <v>123758</v>
      </c>
      <c r="C10" s="59" t="s">
        <v>70</v>
      </c>
      <c r="D10" s="60">
        <v>155500</v>
      </c>
      <c r="E10" s="80">
        <v>6</v>
      </c>
      <c r="F10" s="80">
        <v>0</v>
      </c>
      <c r="G10" s="80">
        <v>6</v>
      </c>
      <c r="H10" s="80">
        <v>0</v>
      </c>
      <c r="I10" s="80">
        <v>5</v>
      </c>
      <c r="J10" s="80">
        <v>0</v>
      </c>
      <c r="K10" s="80">
        <f t="shared" si="0"/>
        <v>-1</v>
      </c>
      <c r="L10" s="81">
        <f t="shared" si="1"/>
        <v>0</v>
      </c>
      <c r="M10" s="34" t="s">
        <v>5</v>
      </c>
    </row>
    <row r="11" spans="1:20" x14ac:dyDescent="0.2">
      <c r="A11" s="57" t="s">
        <v>60</v>
      </c>
      <c r="B11" s="58">
        <v>105211</v>
      </c>
      <c r="C11" s="59" t="s">
        <v>70</v>
      </c>
      <c r="D11" s="60">
        <v>136771</v>
      </c>
      <c r="E11" s="80">
        <v>11</v>
      </c>
      <c r="F11" s="80">
        <v>0</v>
      </c>
      <c r="G11" s="80">
        <v>11</v>
      </c>
      <c r="H11" s="80">
        <v>0</v>
      </c>
      <c r="I11" s="80">
        <v>12</v>
      </c>
      <c r="J11" s="80">
        <v>0</v>
      </c>
      <c r="K11" s="80">
        <f t="shared" si="0"/>
        <v>1</v>
      </c>
      <c r="L11" s="81">
        <f t="shared" si="1"/>
        <v>0</v>
      </c>
      <c r="M11" s="34" t="s">
        <v>5</v>
      </c>
    </row>
    <row r="12" spans="1:20" x14ac:dyDescent="0.2">
      <c r="A12" s="57" t="s">
        <v>61</v>
      </c>
      <c r="B12" s="58">
        <v>89033</v>
      </c>
      <c r="C12" s="59" t="s">
        <v>70</v>
      </c>
      <c r="D12" s="60">
        <v>115742</v>
      </c>
      <c r="E12" s="80">
        <v>42</v>
      </c>
      <c r="F12" s="80">
        <v>0</v>
      </c>
      <c r="G12" s="80">
        <v>42</v>
      </c>
      <c r="H12" s="80">
        <v>0</v>
      </c>
      <c r="I12" s="80">
        <v>40</v>
      </c>
      <c r="J12" s="80">
        <v>0</v>
      </c>
      <c r="K12" s="80">
        <f t="shared" si="0"/>
        <v>-2</v>
      </c>
      <c r="L12" s="81">
        <f t="shared" si="1"/>
        <v>0</v>
      </c>
      <c r="M12" s="34" t="s">
        <v>5</v>
      </c>
    </row>
    <row r="13" spans="1:20" x14ac:dyDescent="0.2">
      <c r="A13" s="57" t="s">
        <v>62</v>
      </c>
      <c r="B13" s="58">
        <v>74872</v>
      </c>
      <c r="C13" s="59" t="s">
        <v>70</v>
      </c>
      <c r="D13" s="60">
        <v>97333</v>
      </c>
      <c r="E13" s="80">
        <v>18</v>
      </c>
      <c r="F13" s="80">
        <v>0</v>
      </c>
      <c r="G13" s="80">
        <v>19</v>
      </c>
      <c r="H13" s="80">
        <v>0</v>
      </c>
      <c r="I13" s="80">
        <v>22</v>
      </c>
      <c r="J13" s="80">
        <v>0</v>
      </c>
      <c r="K13" s="80">
        <f t="shared" si="0"/>
        <v>3</v>
      </c>
      <c r="L13" s="81">
        <f t="shared" si="1"/>
        <v>0</v>
      </c>
      <c r="M13" s="34" t="s">
        <v>5</v>
      </c>
    </row>
    <row r="14" spans="1:20" x14ac:dyDescent="0.2">
      <c r="A14" s="57" t="s">
        <v>63</v>
      </c>
      <c r="B14" s="58">
        <v>62467</v>
      </c>
      <c r="C14" s="59" t="s">
        <v>70</v>
      </c>
      <c r="D14" s="60">
        <v>81204</v>
      </c>
      <c r="E14" s="80">
        <v>14</v>
      </c>
      <c r="F14" s="80">
        <v>0</v>
      </c>
      <c r="G14" s="80">
        <v>14</v>
      </c>
      <c r="H14" s="80">
        <v>0</v>
      </c>
      <c r="I14" s="80">
        <v>20</v>
      </c>
      <c r="J14" s="80">
        <v>0</v>
      </c>
      <c r="K14" s="80">
        <f t="shared" si="0"/>
        <v>6</v>
      </c>
      <c r="L14" s="81">
        <f t="shared" si="1"/>
        <v>0</v>
      </c>
      <c r="M14" s="34" t="s">
        <v>5</v>
      </c>
    </row>
    <row r="15" spans="1:20" x14ac:dyDescent="0.2">
      <c r="A15" s="57" t="s">
        <v>64</v>
      </c>
      <c r="B15" s="58">
        <v>56857</v>
      </c>
      <c r="C15" s="59" t="s">
        <v>70</v>
      </c>
      <c r="D15" s="60">
        <v>73917</v>
      </c>
      <c r="E15" s="80">
        <v>1</v>
      </c>
      <c r="F15" s="80">
        <v>0</v>
      </c>
      <c r="G15" s="80">
        <v>1</v>
      </c>
      <c r="H15" s="80">
        <v>0</v>
      </c>
      <c r="I15" s="80">
        <v>1</v>
      </c>
      <c r="J15" s="80">
        <v>0</v>
      </c>
      <c r="K15" s="80">
        <f t="shared" si="0"/>
        <v>0</v>
      </c>
      <c r="L15" s="81">
        <f t="shared" si="1"/>
        <v>0</v>
      </c>
      <c r="M15" s="34" t="s">
        <v>5</v>
      </c>
    </row>
    <row r="16" spans="1:20" x14ac:dyDescent="0.2">
      <c r="A16" s="57" t="s">
        <v>65</v>
      </c>
      <c r="B16" s="61">
        <v>51630</v>
      </c>
      <c r="C16" s="62" t="s">
        <v>70</v>
      </c>
      <c r="D16" s="63">
        <v>67114</v>
      </c>
      <c r="E16" s="80">
        <v>11</v>
      </c>
      <c r="F16" s="80">
        <v>0</v>
      </c>
      <c r="G16" s="80">
        <v>11</v>
      </c>
      <c r="H16" s="80">
        <v>0</v>
      </c>
      <c r="I16" s="80">
        <v>9</v>
      </c>
      <c r="J16" s="80">
        <v>0</v>
      </c>
      <c r="K16" s="80">
        <f t="shared" si="0"/>
        <v>-2</v>
      </c>
      <c r="L16" s="81">
        <f t="shared" si="1"/>
        <v>0</v>
      </c>
      <c r="M16" s="34" t="s">
        <v>5</v>
      </c>
    </row>
    <row r="17" spans="1:13" x14ac:dyDescent="0.2">
      <c r="A17" s="57" t="s">
        <v>66</v>
      </c>
      <c r="B17" s="61">
        <v>46745</v>
      </c>
      <c r="C17" s="62" t="s">
        <v>70</v>
      </c>
      <c r="D17" s="63">
        <v>60765</v>
      </c>
      <c r="E17" s="80">
        <v>7</v>
      </c>
      <c r="F17" s="80">
        <v>0</v>
      </c>
      <c r="G17" s="80">
        <v>7</v>
      </c>
      <c r="H17" s="80">
        <v>0</v>
      </c>
      <c r="I17" s="80">
        <v>5</v>
      </c>
      <c r="J17" s="80">
        <v>0</v>
      </c>
      <c r="K17" s="80">
        <f t="shared" si="0"/>
        <v>-2</v>
      </c>
      <c r="L17" s="81">
        <f t="shared" si="1"/>
        <v>0</v>
      </c>
      <c r="M17" s="34" t="s">
        <v>5</v>
      </c>
    </row>
    <row r="18" spans="1:13" x14ac:dyDescent="0.2">
      <c r="A18" s="57" t="s">
        <v>67</v>
      </c>
      <c r="B18" s="61">
        <v>42209</v>
      </c>
      <c r="C18" s="62" t="s">
        <v>70</v>
      </c>
      <c r="D18" s="63">
        <v>54875</v>
      </c>
      <c r="E18" s="80">
        <v>11</v>
      </c>
      <c r="F18" s="80">
        <v>0</v>
      </c>
      <c r="G18" s="80">
        <v>11</v>
      </c>
      <c r="H18" s="80">
        <v>0</v>
      </c>
      <c r="I18" s="80">
        <v>8</v>
      </c>
      <c r="J18" s="80">
        <v>0</v>
      </c>
      <c r="K18" s="80">
        <f t="shared" si="0"/>
        <v>-3</v>
      </c>
      <c r="L18" s="81">
        <f t="shared" si="1"/>
        <v>0</v>
      </c>
      <c r="M18" s="34" t="s">
        <v>5</v>
      </c>
    </row>
    <row r="19" spans="1:13" x14ac:dyDescent="0.2">
      <c r="A19" s="57" t="s">
        <v>68</v>
      </c>
      <c r="B19" s="61">
        <v>37075</v>
      </c>
      <c r="C19" s="62" t="s">
        <v>70</v>
      </c>
      <c r="D19" s="63">
        <v>44293</v>
      </c>
      <c r="E19" s="80">
        <v>1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f t="shared" si="0"/>
        <v>0</v>
      </c>
      <c r="L19" s="81">
        <f t="shared" si="1"/>
        <v>0</v>
      </c>
      <c r="M19" s="34" t="s">
        <v>5</v>
      </c>
    </row>
    <row r="20" spans="1:13" ht="15" x14ac:dyDescent="0.25">
      <c r="A20" s="209" t="s">
        <v>71</v>
      </c>
      <c r="B20" s="210"/>
      <c r="C20" s="210"/>
      <c r="D20" s="211"/>
      <c r="E20" s="74">
        <f t="shared" ref="E20:L20" si="2">SUM(E9:E19)</f>
        <v>123</v>
      </c>
      <c r="F20" s="74">
        <f t="shared" si="2"/>
        <v>0</v>
      </c>
      <c r="G20" s="74">
        <f t="shared" si="2"/>
        <v>123</v>
      </c>
      <c r="H20" s="74">
        <f t="shared" si="2"/>
        <v>0</v>
      </c>
      <c r="I20" s="74">
        <f t="shared" si="2"/>
        <v>123</v>
      </c>
      <c r="J20" s="74">
        <f t="shared" si="2"/>
        <v>0</v>
      </c>
      <c r="K20" s="74">
        <f t="shared" si="2"/>
        <v>0</v>
      </c>
      <c r="L20" s="75">
        <f t="shared" si="2"/>
        <v>0</v>
      </c>
      <c r="M20" s="34" t="s">
        <v>5</v>
      </c>
    </row>
    <row r="21" spans="1:13" ht="15" x14ac:dyDescent="0.25">
      <c r="A21" s="212" t="s">
        <v>72</v>
      </c>
      <c r="B21" s="213"/>
      <c r="C21" s="213"/>
      <c r="D21" s="213"/>
      <c r="E21" s="79"/>
      <c r="F21" s="82">
        <v>172674</v>
      </c>
      <c r="G21" s="79"/>
      <c r="H21" s="82">
        <v>173537</v>
      </c>
      <c r="I21" s="79"/>
      <c r="J21" s="82">
        <v>175609</v>
      </c>
      <c r="K21" s="79"/>
      <c r="L21" s="83"/>
      <c r="M21" s="34" t="s">
        <v>5</v>
      </c>
    </row>
    <row r="22" spans="1:13" ht="15" x14ac:dyDescent="0.25">
      <c r="A22" s="214" t="s">
        <v>73</v>
      </c>
      <c r="B22" s="215"/>
      <c r="C22" s="215"/>
      <c r="D22" s="215"/>
      <c r="E22" s="80"/>
      <c r="F22" s="84">
        <v>79255</v>
      </c>
      <c r="G22" s="80"/>
      <c r="H22" s="84">
        <v>82195</v>
      </c>
      <c r="I22" s="80"/>
      <c r="J22" s="84">
        <v>84953</v>
      </c>
      <c r="K22" s="80"/>
      <c r="L22" s="85"/>
      <c r="M22" s="34" t="s">
        <v>5</v>
      </c>
    </row>
    <row r="23" spans="1:13" ht="15.75" thickBot="1" x14ac:dyDescent="0.3">
      <c r="A23" s="201" t="s">
        <v>74</v>
      </c>
      <c r="B23" s="202"/>
      <c r="C23" s="202"/>
      <c r="D23" s="202"/>
      <c r="E23" s="86"/>
      <c r="F23" s="87">
        <v>12</v>
      </c>
      <c r="G23" s="86"/>
      <c r="H23" s="87">
        <v>12</v>
      </c>
      <c r="I23" s="86"/>
      <c r="J23" s="87">
        <v>12</v>
      </c>
      <c r="K23" s="86"/>
      <c r="L23" s="88"/>
      <c r="M23" s="34" t="s">
        <v>5</v>
      </c>
    </row>
    <row r="24" spans="1:13" x14ac:dyDescent="0.2">
      <c r="M24" s="34" t="s">
        <v>6</v>
      </c>
    </row>
    <row r="26" spans="1:13" x14ac:dyDescent="0.2">
      <c r="M26" s="34"/>
    </row>
    <row r="27" spans="1:13" x14ac:dyDescent="0.2">
      <c r="M27" s="34"/>
    </row>
  </sheetData>
  <mergeCells count="15">
    <mergeCell ref="E7:F7"/>
    <mergeCell ref="G7:H7"/>
    <mergeCell ref="I7:J7"/>
    <mergeCell ref="K7:L7"/>
    <mergeCell ref="A1:L1"/>
    <mergeCell ref="A2:L2"/>
    <mergeCell ref="A3:L3"/>
    <mergeCell ref="A4:L4"/>
    <mergeCell ref="A5:L5"/>
    <mergeCell ref="A6:L6"/>
    <mergeCell ref="A23:D23"/>
    <mergeCell ref="A7:D8"/>
    <mergeCell ref="A20:D20"/>
    <mergeCell ref="A21:D21"/>
    <mergeCell ref="A22:D22"/>
  </mergeCells>
  <printOptions horizontalCentered="1"/>
  <pageMargins left="0.7" right="0.7" top="0.75" bottom="0.75" header="0.3" footer="0.3"/>
  <pageSetup scale="80" orientation="landscape" r:id="rId1"/>
  <headerFooter>
    <oddHeader>&amp;L&amp;"Arial,Bold"&amp;12K. Summary of Requirements by Grade</oddHeader>
    <oddFooter>&amp;C&amp;"Arial,Regular"Exhibit K - Summary of Requirements by Grade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crosoft Word" ma:contentTypeID="0x010100FF4729562990274B825B24AB53300611008AAF105D30B64C44A1A149DA11B43E54" ma:contentTypeVersion="1" ma:contentTypeDescription="Create a new MS Word 2010 document." ma:contentTypeScope="" ma:versionID="14c3c69040684520ea358faec312a3fe">
  <xsd:schema xmlns:xsd="http://www.w3.org/2001/XMLSchema" xmlns:xs="http://www.w3.org/2001/XMLSchema" xmlns:p="http://schemas.microsoft.com/office/2006/metadata/properties" xmlns:ns2="0fd9e75b-0ae1-4339-9071-d796b3e39b77" targetNamespace="http://schemas.microsoft.com/office/2006/metadata/properties" ma:root="true" ma:fieldsID="bbaa4dfcaa77a13ceb5eb8c41421150b" ns2:_="">
    <xsd:import namespace="0fd9e75b-0ae1-4339-9071-d796b3e39b7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9e75b-0ae1-4339-9071-d796b3e39b7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fd9e75b-0ae1-4339-9071-d796b3e39b77">XZS44K2D5V5S-18-56</_dlc_DocId>
    <_dlc_DocIdUrl xmlns="0fd9e75b-0ae1-4339-9071-d796b3e39b77">
      <Url>http://teams.usms.doj.gov/sites/jpats-site/BUS/Budget/_layouts/DocIdRedir.aspx?ID=XZS44K2D5V5S-18-56</Url>
      <Description>XZS44K2D5V5S-18-56</Description>
    </_dlc_DocIdUrl>
  </documentManagement>
</p:properties>
</file>

<file path=customXml/itemProps1.xml><?xml version="1.0" encoding="utf-8"?>
<ds:datastoreItem xmlns:ds="http://schemas.openxmlformats.org/officeDocument/2006/customXml" ds:itemID="{C4B72D75-0EF2-4A4F-A5CD-D46DE9046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d9e75b-0ae1-4339-9071-d796b3e39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9D53F7-3D82-4D97-8470-D4F73802B7B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34DECA2-A5E8-484A-A66E-EE1F058E4E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CC850D-B713-4C0E-9858-42FF9A9D0A5D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0fd9e75b-0ae1-4339-9071-d796b3e39b7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A. Organization Chart</vt:lpstr>
      <vt:lpstr>B. Summ of Req.</vt:lpstr>
      <vt:lpstr>B. Summ of Req. by DU</vt:lpstr>
      <vt:lpstr>D. Strategic Goals &amp; Objectives</vt:lpstr>
      <vt:lpstr>F. 2012 Crosswalk</vt:lpstr>
      <vt:lpstr>G. 2013 Crosswalk</vt:lpstr>
      <vt:lpstr>H. Reimbursable Resources</vt:lpstr>
      <vt:lpstr>I. Permanent Positions</vt:lpstr>
      <vt:lpstr>K. Summary by Grade</vt:lpstr>
      <vt:lpstr>L. Summary by OC</vt:lpstr>
      <vt:lpstr>O. Aircraft</vt:lpstr>
      <vt:lpstr>'A. Organization Chart'!Print_Area</vt:lpstr>
      <vt:lpstr>'B. Summ of Req.'!Print_Area</vt:lpstr>
      <vt:lpstr>'B. Summ of Req. by DU'!Print_Area</vt:lpstr>
      <vt:lpstr>'D. Strategic Goals &amp; Objectives'!Print_Area</vt:lpstr>
      <vt:lpstr>'F. 2012 Crosswalk'!Print_Area</vt:lpstr>
      <vt:lpstr>'G. 2013 Crosswalk'!Print_Area</vt:lpstr>
      <vt:lpstr>'H. Reimbursable Resources'!Print_Area</vt:lpstr>
      <vt:lpstr>'I. Permanent Positions'!Print_Area</vt:lpstr>
      <vt:lpstr>'K. Summary by Grade'!Print_Area</vt:lpstr>
      <vt:lpstr>'L. Summary by OC'!Print_Area</vt:lpstr>
      <vt:lpstr>'O. Aircraft'!Print_Area</vt:lpstr>
    </vt:vector>
  </TitlesOfParts>
  <Company>JMD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tphan</dc:creator>
  <cp:lastModifiedBy>Harris, Douglas (USMS)</cp:lastModifiedBy>
  <cp:lastPrinted>2013-03-01T12:15:42Z</cp:lastPrinted>
  <dcterms:created xsi:type="dcterms:W3CDTF">2012-12-06T16:08:32Z</dcterms:created>
  <dcterms:modified xsi:type="dcterms:W3CDTF">2013-03-21T16:40:05Z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0x010100FF4729562990274B825B24AB53300611008AAF105D30B64C44A1A149DA11B43E54</vt:lpwstr>
  </property>
  <property fmtid="{D5CDD505-2E9C-101B-9397-08002B2CF9AE}" pid="3" name="_dlc_DocIdItemGuid">
    <vt:lpwstr>e40c6aa5-6cbe-4fba-9d7d-c0d0a4f51d75</vt:lpwstr>
  </property>
</Properties>
</file>