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120" windowWidth="19320" windowHeight="12000" tabRatio="806"/>
  </bookViews>
  <sheets>
    <sheet name="A. Organization Chart" sheetId="21" r:id="rId1"/>
    <sheet name="B. Summ of Req." sheetId="1" r:id="rId2"/>
    <sheet name="B. Summ of Req. by DU" sheetId="4" r:id="rId3"/>
    <sheet name="C. Program Changes by DU (2)" sheetId="19" r:id="rId4"/>
    <sheet name="D. Strategic Goals &amp; Objectives" sheetId="8" r:id="rId5"/>
    <sheet name="E. ATB Justification" sheetId="9" r:id="rId6"/>
    <sheet name="F. 2012 Crosswalk" sheetId="10" r:id="rId7"/>
    <sheet name="G. 2013 Crosswalk" sheetId="11" r:id="rId8"/>
    <sheet name="I. Permanent Positions" sheetId="13" r:id="rId9"/>
    <sheet name="J. Financial Analysis" sheetId="16" r:id="rId10"/>
    <sheet name="K. Summary by Grade" sheetId="18" r:id="rId11"/>
    <sheet name="L. Summary by OC" sheetId="14" r:id="rId12"/>
  </sheets>
  <definedNames>
    <definedName name="_xlnm.Print_Area" localSheetId="0">'A. Organization Chart'!$A$1:$M$28</definedName>
    <definedName name="_xlnm.Print_Area" localSheetId="1">'B. Summ of Req.'!$A$1:$D$37</definedName>
    <definedName name="_xlnm.Print_Area" localSheetId="2">'B. Summ of Req. by DU'!$A$1:$M$37</definedName>
    <definedName name="_xlnm.Print_Area" localSheetId="3">'C. Program Changes by DU (2)'!$A$1:$J$13</definedName>
    <definedName name="_xlnm.Print_Area" localSheetId="4">'D. Strategic Goals &amp; Objectives'!$A$1:$N$19</definedName>
    <definedName name="_xlnm.Print_Area" localSheetId="5">'E. ATB Justification'!$A$1:$G$35</definedName>
    <definedName name="_xlnm.Print_Area" localSheetId="6">'F. 2012 Crosswalk'!$A$1:$O$29</definedName>
    <definedName name="_xlnm.Print_Area" localSheetId="7">'G. 2013 Crosswalk'!$A$1:$M$31</definedName>
    <definedName name="_xlnm.Print_Area" localSheetId="8">'I. Permanent Positions'!$A$1:$J$22</definedName>
    <definedName name="_xlnm.Print_Area" localSheetId="9">'J. Financial Analysis'!$A$1:$I$28</definedName>
    <definedName name="_xlnm.Print_Area" localSheetId="10">'K. Summary by Grade'!$A$1:$L$24</definedName>
    <definedName name="_xlnm.Print_Area" localSheetId="11">'L. Summary by OC'!$A$1:$I$45</definedName>
    <definedName name="_xlnm.Print_Titles" localSheetId="5">'E. ATB Justification'!$1:$6</definedName>
    <definedName name="_xlnm.Print_Titles" localSheetId="9">'J. Financial Analysis'!$1:$5</definedName>
  </definedNames>
  <calcPr calcId="145621"/>
</workbook>
</file>

<file path=xl/calcChain.xml><?xml version="1.0" encoding="utf-8"?>
<calcChain xmlns="http://schemas.openxmlformats.org/spreadsheetml/2006/main">
  <c r="D33" i="1" l="1"/>
  <c r="C33" i="1"/>
  <c r="B33" i="1"/>
  <c r="D11" i="1" l="1"/>
  <c r="G18" i="9" l="1"/>
  <c r="M11" i="4" l="1"/>
  <c r="M10" i="8"/>
  <c r="J12" i="19"/>
  <c r="H12" i="19"/>
  <c r="G12" i="19"/>
  <c r="J24" i="4"/>
  <c r="I24" i="4"/>
  <c r="H24" i="4"/>
  <c r="C29" i="4"/>
  <c r="C34" i="4" s="1"/>
  <c r="J25" i="4"/>
  <c r="J27" i="4" s="1"/>
  <c r="I25" i="4"/>
  <c r="I29" i="4" s="1"/>
  <c r="I34" i="4" s="1"/>
  <c r="H25" i="4"/>
  <c r="G25" i="4"/>
  <c r="G27" i="4" s="1"/>
  <c r="F25" i="4"/>
  <c r="F29" i="4" s="1"/>
  <c r="F34" i="4" s="1"/>
  <c r="E25" i="4"/>
  <c r="D25" i="4"/>
  <c r="D27" i="4" s="1"/>
  <c r="C25" i="4"/>
  <c r="B25" i="4"/>
  <c r="I26" i="14" l="1"/>
  <c r="H9" i="16"/>
  <c r="I26" i="16"/>
  <c r="I25" i="16"/>
  <c r="I24" i="16"/>
  <c r="I23" i="16"/>
  <c r="I22" i="16"/>
  <c r="I21" i="16"/>
  <c r="I20" i="16"/>
  <c r="I19" i="16"/>
  <c r="I17" i="16"/>
  <c r="I14" i="16"/>
  <c r="I13" i="16"/>
  <c r="I12" i="16"/>
  <c r="I11" i="16"/>
  <c r="I10" i="16"/>
  <c r="I9" i="16"/>
  <c r="H14" i="16"/>
  <c r="H13" i="16"/>
  <c r="H12" i="16"/>
  <c r="H11" i="16"/>
  <c r="H10" i="16"/>
  <c r="J11" i="11"/>
  <c r="I11" i="11"/>
  <c r="H11" i="11"/>
  <c r="G11" i="11"/>
  <c r="F11" i="11"/>
  <c r="E11" i="11"/>
  <c r="D11" i="11"/>
  <c r="C11" i="11"/>
  <c r="B11" i="11"/>
  <c r="L10" i="10"/>
  <c r="K10" i="10"/>
  <c r="J10" i="10"/>
  <c r="I10" i="10"/>
  <c r="H10" i="10"/>
  <c r="G10" i="10"/>
  <c r="F10" i="10"/>
  <c r="E10" i="10"/>
  <c r="D10" i="10"/>
  <c r="C10" i="10"/>
  <c r="B10" i="10"/>
  <c r="J11" i="19"/>
  <c r="J10" i="19"/>
  <c r="J9" i="19"/>
  <c r="I11" i="19"/>
  <c r="I10" i="19"/>
  <c r="I9" i="19"/>
  <c r="H11" i="19"/>
  <c r="H10" i="19"/>
  <c r="H9" i="19"/>
  <c r="G11" i="19"/>
  <c r="G10" i="19"/>
  <c r="G9" i="19"/>
  <c r="F12" i="19"/>
  <c r="E12" i="19"/>
  <c r="D12" i="19"/>
  <c r="C12" i="19"/>
  <c r="J10" i="4"/>
  <c r="I10" i="4"/>
  <c r="H10" i="4"/>
  <c r="G10" i="4"/>
  <c r="F10" i="4"/>
  <c r="E10" i="4"/>
  <c r="D10" i="4"/>
  <c r="C10" i="4"/>
  <c r="B10" i="4"/>
  <c r="D22" i="1"/>
  <c r="C22" i="1"/>
  <c r="B22" i="1"/>
  <c r="F28" i="9" l="1"/>
  <c r="E28" i="9"/>
  <c r="N11" i="10" l="1"/>
  <c r="O9" i="10"/>
  <c r="O10" i="10" s="1"/>
  <c r="F17" i="10"/>
  <c r="L19" i="11" l="1"/>
  <c r="L18" i="11"/>
  <c r="L14" i="11"/>
  <c r="N9" i="10" l="1"/>
  <c r="N10" i="10" s="1"/>
  <c r="N12" i="10" s="1"/>
  <c r="B10" i="14" l="1"/>
  <c r="B14" i="14" s="1"/>
  <c r="C13" i="8"/>
  <c r="K9" i="4"/>
  <c r="K10" i="4" s="1"/>
  <c r="B30" i="1"/>
  <c r="B31" i="1" s="1"/>
  <c r="C11" i="1"/>
  <c r="B11" i="1"/>
  <c r="C14" i="8" l="1"/>
  <c r="M12" i="11"/>
  <c r="M9" i="10"/>
  <c r="M10" i="10" s="1"/>
  <c r="D14" i="1" l="1"/>
  <c r="D23" i="1" s="1"/>
  <c r="C14" i="1"/>
  <c r="B14" i="1"/>
  <c r="I16" i="13" l="1"/>
  <c r="I15" i="13"/>
  <c r="I14" i="13"/>
  <c r="I13" i="13"/>
  <c r="I12" i="13"/>
  <c r="I11" i="13"/>
  <c r="I10" i="13"/>
  <c r="I9" i="13"/>
  <c r="I12" i="19"/>
  <c r="K18" i="18" l="1"/>
  <c r="K17" i="18"/>
  <c r="K16" i="18"/>
  <c r="K15" i="18"/>
  <c r="K14" i="18"/>
  <c r="K13" i="18"/>
  <c r="K12" i="18"/>
  <c r="K11" i="18"/>
  <c r="K10" i="18"/>
  <c r="K9" i="18"/>
  <c r="I19" i="18"/>
  <c r="G19" i="18"/>
  <c r="E19" i="18"/>
  <c r="G15" i="16"/>
  <c r="F15" i="16"/>
  <c r="F16" i="16" s="1"/>
  <c r="F18" i="16" s="1"/>
  <c r="F27" i="16" s="1"/>
  <c r="E15" i="16"/>
  <c r="D15" i="16"/>
  <c r="D16" i="16" s="1"/>
  <c r="D18" i="16" s="1"/>
  <c r="D27" i="16" s="1"/>
  <c r="C15" i="16"/>
  <c r="B15" i="16"/>
  <c r="H15" i="16" s="1"/>
  <c r="I15" i="16" l="1"/>
  <c r="C16" i="16"/>
  <c r="K19" i="18"/>
  <c r="B16" i="16"/>
  <c r="H16" i="16" s="1"/>
  <c r="E16" i="16"/>
  <c r="E18" i="16" s="1"/>
  <c r="E27" i="16" s="1"/>
  <c r="G16" i="16"/>
  <c r="G18" i="16" s="1"/>
  <c r="G27" i="16" s="1"/>
  <c r="I16" i="16" l="1"/>
  <c r="B18" i="16"/>
  <c r="H18" i="16" s="1"/>
  <c r="C18" i="16"/>
  <c r="I18" i="16" s="1"/>
  <c r="I33" i="14"/>
  <c r="I34" i="14"/>
  <c r="I35" i="14"/>
  <c r="I36" i="14"/>
  <c r="I32" i="14"/>
  <c r="C27" i="16" l="1"/>
  <c r="I27" i="16"/>
  <c r="B27" i="16"/>
  <c r="H27" i="16"/>
  <c r="I30" i="14"/>
  <c r="I29" i="14"/>
  <c r="I28" i="14"/>
  <c r="I27" i="14"/>
  <c r="I25" i="14"/>
  <c r="I24" i="14"/>
  <c r="I23" i="14"/>
  <c r="I22" i="14"/>
  <c r="I21" i="14"/>
  <c r="I20" i="14"/>
  <c r="I19" i="14"/>
  <c r="I18" i="14"/>
  <c r="I17" i="14"/>
  <c r="I16" i="14"/>
  <c r="I13" i="14"/>
  <c r="H13" i="14"/>
  <c r="I12" i="14"/>
  <c r="H12" i="14"/>
  <c r="I11" i="14"/>
  <c r="H11" i="14"/>
  <c r="I9" i="14"/>
  <c r="H9" i="14"/>
  <c r="F10" i="14"/>
  <c r="D10" i="14"/>
  <c r="C14" i="14"/>
  <c r="C31" i="14" s="1"/>
  <c r="C37" i="14" s="1"/>
  <c r="B37" i="14"/>
  <c r="I8" i="14"/>
  <c r="H8" i="14"/>
  <c r="G21" i="13"/>
  <c r="D21" i="13"/>
  <c r="B21" i="13"/>
  <c r="I18" i="13"/>
  <c r="G17" i="13"/>
  <c r="D17" i="13"/>
  <c r="B17" i="13"/>
  <c r="F37" i="14" l="1"/>
  <c r="F14" i="14"/>
  <c r="G14" i="14"/>
  <c r="G31" i="14" s="1"/>
  <c r="G37" i="14" s="1"/>
  <c r="D37" i="14"/>
  <c r="D14" i="14"/>
  <c r="E14" i="14"/>
  <c r="E31" i="14" s="1"/>
  <c r="E37" i="14" s="1"/>
  <c r="I17" i="13"/>
  <c r="I10" i="14"/>
  <c r="I14" i="14" s="1"/>
  <c r="H10" i="14"/>
  <c r="H37" i="14" s="1"/>
  <c r="I19" i="13" l="1"/>
  <c r="I31" i="14"/>
  <c r="I37" i="14" s="1"/>
  <c r="H14" i="14"/>
  <c r="I21" i="13" l="1"/>
  <c r="I15" i="11"/>
  <c r="G15" i="11"/>
  <c r="G20" i="11" s="1"/>
  <c r="D13" i="11"/>
  <c r="C15" i="11"/>
  <c r="C20" i="11" s="1"/>
  <c r="M9" i="11"/>
  <c r="M11" i="11" s="1"/>
  <c r="L9" i="11"/>
  <c r="L11" i="11" s="1"/>
  <c r="K9" i="11"/>
  <c r="K11" i="11" s="1"/>
  <c r="C12" i="10"/>
  <c r="C17" i="10" s="1"/>
  <c r="E33" i="9"/>
  <c r="F33" i="9"/>
  <c r="G33" i="9"/>
  <c r="I17" i="10" l="1"/>
  <c r="L15" i="11"/>
  <c r="L20" i="11" s="1"/>
  <c r="M13" i="11"/>
  <c r="I20" i="11"/>
  <c r="N17" i="10"/>
  <c r="F18" i="9" l="1"/>
  <c r="E18" i="9"/>
  <c r="G10" i="9"/>
  <c r="F34" i="9"/>
  <c r="D13" i="8"/>
  <c r="E13" i="8"/>
  <c r="E14" i="8" s="1"/>
  <c r="F13" i="8"/>
  <c r="F14" i="8" s="1"/>
  <c r="G13" i="8"/>
  <c r="G14" i="8" s="1"/>
  <c r="H13" i="8"/>
  <c r="H14" i="8" s="1"/>
  <c r="I13" i="8"/>
  <c r="I14" i="8" s="1"/>
  <c r="J13" i="8"/>
  <c r="J14" i="8" s="1"/>
  <c r="K13" i="8"/>
  <c r="K14" i="8" s="1"/>
  <c r="L13" i="8"/>
  <c r="L14" i="8" s="1"/>
  <c r="N12" i="8"/>
  <c r="M12" i="8"/>
  <c r="N11" i="8"/>
  <c r="M11" i="8"/>
  <c r="N10" i="8"/>
  <c r="E34" i="9" l="1"/>
  <c r="D14" i="8"/>
  <c r="M13" i="8"/>
  <c r="M14" i="8" s="1"/>
  <c r="N13" i="8"/>
  <c r="N14" i="8" s="1"/>
  <c r="L13" i="4"/>
  <c r="J12" i="4"/>
  <c r="I14" i="4"/>
  <c r="I19" i="4" s="1"/>
  <c r="G12" i="4"/>
  <c r="F14" i="4"/>
  <c r="D12" i="4"/>
  <c r="C14" i="4"/>
  <c r="C19" i="4" s="1"/>
  <c r="M9" i="4"/>
  <c r="M10" i="4" s="1"/>
  <c r="L9" i="4"/>
  <c r="L10" i="4" s="1"/>
  <c r="D30" i="1"/>
  <c r="D31" i="1" s="1"/>
  <c r="C30" i="1"/>
  <c r="C31" i="1" s="1"/>
  <c r="C23" i="1"/>
  <c r="B23" i="1"/>
  <c r="M12" i="4" l="1"/>
  <c r="F19" i="4"/>
  <c r="L19" i="4" s="1"/>
  <c r="L14" i="4"/>
  <c r="C24" i="1"/>
  <c r="B24" i="1"/>
  <c r="B32" i="1" s="1"/>
  <c r="C32" i="1" l="1"/>
  <c r="G28" i="9" l="1"/>
  <c r="G34" i="9" s="1"/>
  <c r="D24" i="1"/>
  <c r="D32" i="1" s="1"/>
</calcChain>
</file>

<file path=xl/sharedStrings.xml><?xml version="1.0" encoding="utf-8"?>
<sst xmlns="http://schemas.openxmlformats.org/spreadsheetml/2006/main" count="760" uniqueCount="205">
  <si>
    <t>Summary of Requirements</t>
  </si>
  <si>
    <t>Salaries and Expenses</t>
  </si>
  <si>
    <t>(Dollars in Thousands)</t>
  </si>
  <si>
    <t>FY 2014 Request</t>
  </si>
  <si>
    <t>Direct Pos.</t>
  </si>
  <si>
    <t>Amount</t>
  </si>
  <si>
    <t>2012 Enacted</t>
  </si>
  <si>
    <t>2013 Continuing Resolution</t>
  </si>
  <si>
    <t>Technical Adjustments</t>
  </si>
  <si>
    <t>Transfers:</t>
  </si>
  <si>
    <t>Pay and Benefits</t>
  </si>
  <si>
    <t>Domestic Rent and Facilities</t>
  </si>
  <si>
    <t>2014 Current Services</t>
  </si>
  <si>
    <t>Program Changes</t>
  </si>
  <si>
    <t>Subtotal, Increases</t>
  </si>
  <si>
    <t>Total Program Changes</t>
  </si>
  <si>
    <t>2014 Total Request</t>
  </si>
  <si>
    <t>end of line</t>
  </si>
  <si>
    <t>end of sheet</t>
  </si>
  <si>
    <t>General Instructions</t>
  </si>
  <si>
    <t>2014 Increases</t>
  </si>
  <si>
    <t>2014 Offsets</t>
  </si>
  <si>
    <t>2014 Request</t>
  </si>
  <si>
    <t>Total</t>
  </si>
  <si>
    <t>Reimbursable FTE</t>
  </si>
  <si>
    <t>Other FTE:</t>
  </si>
  <si>
    <t>LEAP</t>
  </si>
  <si>
    <t>Overtime</t>
  </si>
  <si>
    <t>Direct FTE</t>
  </si>
  <si>
    <t>FY 2014 Program Increases/Offsets by Decision Unit</t>
  </si>
  <si>
    <t>Program Increases</t>
  </si>
  <si>
    <t>Total Increases</t>
  </si>
  <si>
    <t>Program Offsets</t>
  </si>
  <si>
    <t>Total Program Increases</t>
  </si>
  <si>
    <t>Agt./
Atty.</t>
  </si>
  <si>
    <t>Resources by Department of Justice Strategic Goal/Objective</t>
  </si>
  <si>
    <t>Strategic Goal and Strategic Objective</t>
  </si>
  <si>
    <t>Direct Amount</t>
  </si>
  <si>
    <t>2012 Appropriation Enacted with Balance Rescissions</t>
  </si>
  <si>
    <t>Direct/
Reimb FTE</t>
  </si>
  <si>
    <t>Goal 1</t>
  </si>
  <si>
    <t>Prevent, disrupt, and defeat terrorist operations before they occur.</t>
  </si>
  <si>
    <t>Prosecute those involved in terrorist acts.</t>
  </si>
  <si>
    <t>Combat espionage against the United States.</t>
  </si>
  <si>
    <t xml:space="preserve">Prevent Terrorism and Promote the Nation's Security Consistent with the Rule of Law
</t>
  </si>
  <si>
    <t>Subtotal, Goal 1</t>
  </si>
  <si>
    <t>TOTAL</t>
  </si>
  <si>
    <t>Subtotal, Technical Adjustments</t>
  </si>
  <si>
    <t>Transfers</t>
  </si>
  <si>
    <t>Subtotal, Transfers</t>
  </si>
  <si>
    <t>25.6 Medical Care</t>
  </si>
  <si>
    <t xml:space="preserve"> </t>
  </si>
  <si>
    <t>Subtotal, Pay and Benefits</t>
  </si>
  <si>
    <t>Subtotal, Domestic Rent and Facilities</t>
  </si>
  <si>
    <t>Crosswalk of 2012 Availability</t>
  </si>
  <si>
    <t>Reprogramming/Transfers</t>
  </si>
  <si>
    <t xml:space="preserve">Carryover </t>
  </si>
  <si>
    <t>Crosswalk of 2013 Availability</t>
  </si>
  <si>
    <t>2013 Availability</t>
  </si>
  <si>
    <t>2012 Actual</t>
  </si>
  <si>
    <t>Increase/Decrease</t>
  </si>
  <si>
    <t>Reimb. Pos.</t>
  </si>
  <si>
    <t>Detail of Permanent Positions by Category</t>
  </si>
  <si>
    <t>ATBs</t>
  </si>
  <si>
    <t>Category</t>
  </si>
  <si>
    <t>Intelligence Series (132)</t>
  </si>
  <si>
    <t>Clerical and Office Services (300-399)</t>
  </si>
  <si>
    <t>Accounting and Budget (500-599)</t>
  </si>
  <si>
    <t>Attorneys (905)</t>
  </si>
  <si>
    <t>Paralegals / Other Law (900-998)</t>
  </si>
  <si>
    <t>Business &amp; Industry (1100-1199)</t>
  </si>
  <si>
    <t>Information Technology Mgmt  (2210)</t>
  </si>
  <si>
    <t>Security Specialists (080)</t>
  </si>
  <si>
    <t>Total Direct Pos.</t>
  </si>
  <si>
    <t>Total Reimb. Pos.</t>
  </si>
  <si>
    <t>Headquarters (Washington, D.C.)</t>
  </si>
  <si>
    <t>U.S. Field</t>
  </si>
  <si>
    <t>Foreign Field</t>
  </si>
  <si>
    <t>Summary of Requirements by Object Class</t>
  </si>
  <si>
    <t>Object Class</t>
  </si>
  <si>
    <t>11.1 Full-Time Permanent</t>
  </si>
  <si>
    <t>11.3 Other than Full-Time Permanent</t>
  </si>
  <si>
    <t>Other Compensation</t>
  </si>
  <si>
    <t>11.8 Special Personal Services Payments</t>
  </si>
  <si>
    <t>Other Object  Classes</t>
  </si>
  <si>
    <t>12.0 Personnel Benefits</t>
  </si>
  <si>
    <t>13.0 Benefits for former personnel</t>
  </si>
  <si>
    <t>21.0 Travel and Transportation of Persons</t>
  </si>
  <si>
    <t>23.1 Rental Payments to GSA</t>
  </si>
  <si>
    <t>23.2 Rental Payments to Others</t>
  </si>
  <si>
    <t>23.3 Communications, Utilities, and Miscellaneous Charges</t>
  </si>
  <si>
    <t>24.0 Printing and Reproduction</t>
  </si>
  <si>
    <t>25.1 Advisory and Assistance Services</t>
  </si>
  <si>
    <t>25.2 Other Services from Non-Federal Sources</t>
  </si>
  <si>
    <t>25.3 Other Goods and Services from Federal Sources</t>
  </si>
  <si>
    <t>25.7 Operation and Maintenance of Equipment</t>
  </si>
  <si>
    <t>26.0 Supplies and Materials</t>
  </si>
  <si>
    <t>31.0 Equipment</t>
  </si>
  <si>
    <t>Total Obligations</t>
  </si>
  <si>
    <t>Add - Unobligated End-of-Year, Available</t>
  </si>
  <si>
    <t>Total Direct Requirements</t>
  </si>
  <si>
    <t>Full-Time Permanent</t>
  </si>
  <si>
    <t>23.1 Rental Payments to GSA (Reimbursable)</t>
  </si>
  <si>
    <t>25.3 Other Goods and Services from Federal Sources - DHS Security (Reimbursable)</t>
  </si>
  <si>
    <t>Financial Analysis of Program Changes</t>
  </si>
  <si>
    <t>Grades</t>
  </si>
  <si>
    <t>GS-15</t>
  </si>
  <si>
    <t>GS-14</t>
  </si>
  <si>
    <t>GS-13</t>
  </si>
  <si>
    <t>GS-12</t>
  </si>
  <si>
    <t>GS-11</t>
  </si>
  <si>
    <t>GS-9</t>
  </si>
  <si>
    <t>GS-8</t>
  </si>
  <si>
    <t>GS-7</t>
  </si>
  <si>
    <t>GS-6</t>
  </si>
  <si>
    <t>Total Positions and Annual Amount</t>
  </si>
  <si>
    <t>Lapse (-)</t>
  </si>
  <si>
    <t>Total FTEs and Personnel Compensation</t>
  </si>
  <si>
    <t>Grades and Salary Ranges</t>
  </si>
  <si>
    <t>-</t>
  </si>
  <si>
    <t>Total, Appropriated Positions</t>
  </si>
  <si>
    <t>Average SES Salary</t>
  </si>
  <si>
    <t>Average GS Salary</t>
  </si>
  <si>
    <t>Average GS Grade</t>
  </si>
  <si>
    <t>Base Adjustments</t>
  </si>
  <si>
    <t>Total Base Adjustments</t>
  </si>
  <si>
    <t>Total Technical and Base Adjustments</t>
  </si>
  <si>
    <t xml:space="preserve">2012 Appropriation Enacted </t>
  </si>
  <si>
    <t>Estimate FTE</t>
  </si>
  <si>
    <t>Actual FTE</t>
  </si>
  <si>
    <t>Estim. FTE</t>
  </si>
  <si>
    <t>Balance Rescission</t>
  </si>
  <si>
    <t>Total Direct</t>
  </si>
  <si>
    <t>Total Direct and Reimb. FTE</t>
  </si>
  <si>
    <t>Grand Total, FTE</t>
  </si>
  <si>
    <t>Program Activity</t>
  </si>
  <si>
    <t>Location of Description by Program Activity</t>
  </si>
  <si>
    <t>2012 Appropriation Enacted</t>
  </si>
  <si>
    <r>
      <t>Note</t>
    </r>
    <r>
      <rPr>
        <b/>
        <sz val="11"/>
        <color theme="1"/>
        <rFont val="Arial"/>
        <family val="2"/>
      </rPr>
      <t>:</t>
    </r>
    <r>
      <rPr>
        <sz val="11"/>
        <color theme="1"/>
        <rFont val="Arial"/>
        <family val="2"/>
      </rPr>
      <t xml:space="preserve"> Excludes Balance Rescission and/or Supplemental Appropriations.</t>
    </r>
  </si>
  <si>
    <t>Justifications for Technical and Base Adjustments</t>
  </si>
  <si>
    <t>TOTAL DIRECT TECHNICAL and BASE ADJUSTMENTS</t>
  </si>
  <si>
    <t>Recoveries/Refunds</t>
  </si>
  <si>
    <t>Summary of Requirements by Grade</t>
  </si>
  <si>
    <t>SES/SL</t>
  </si>
  <si>
    <t>Total Program Change Requests</t>
  </si>
  <si>
    <t>11.5 Other Personnel Compensation</t>
  </si>
  <si>
    <t>22.0 Transportation of Things</t>
  </si>
  <si>
    <t>Subtract - Unobligated Balance, Start-of-Year</t>
  </si>
  <si>
    <t>Est. FTE</t>
  </si>
  <si>
    <t>Total Direct with Rescission</t>
  </si>
  <si>
    <t>Add - Unobligated End-of-Year, Expiring</t>
  </si>
  <si>
    <t>Total Technical Adjustments</t>
  </si>
  <si>
    <t>2014 Technical and Base Adjustments</t>
  </si>
  <si>
    <t>2013 CR 0.612% Increase</t>
  </si>
  <si>
    <t>Adjustment - 2013 CR 0.612%</t>
  </si>
  <si>
    <t>Subtract - Transfers/Reprogramming</t>
  </si>
  <si>
    <t>Subtract - Recoveries/Refunds</t>
  </si>
  <si>
    <t>2012 Appropriation Enacted w/o Balance Rescission</t>
  </si>
  <si>
    <t>JCON and JCON S/TS</t>
  </si>
  <si>
    <t>Office of Information Policy (OIP)</t>
  </si>
  <si>
    <t>Professional Responsibility Advisory Office (PRAO)</t>
  </si>
  <si>
    <t xml:space="preserve">Increases: </t>
  </si>
  <si>
    <t>Combating Cyber Threats to National Security</t>
  </si>
  <si>
    <t>Intelligence Collection</t>
  </si>
  <si>
    <t>Combating Homegrown Violent Extremist Threats (HVE)</t>
  </si>
  <si>
    <t>National Security Division</t>
  </si>
  <si>
    <t>Combating Homegrown Violent Extremist Threats</t>
  </si>
  <si>
    <t>Countering Homegrown Violent Extremist Threats</t>
  </si>
  <si>
    <r>
      <t>General Services Administration (GSA) Rent:</t>
    </r>
    <r>
      <rPr>
        <sz val="9"/>
        <color theme="1"/>
        <rFont val="Arial"/>
        <family val="2"/>
      </rPr>
      <t xml:space="preserve">
GSA will continue to charge rental rates that approximate those charged to commercial tenants for equivalent space and related services.  The requested increase of $</t>
    </r>
    <r>
      <rPr>
        <u/>
        <sz val="9"/>
        <color theme="1"/>
        <rFont val="Arial"/>
        <family val="2"/>
      </rPr>
      <t>954,000</t>
    </r>
    <r>
      <rPr>
        <sz val="9"/>
        <color theme="1"/>
        <rFont val="Arial"/>
        <family val="2"/>
      </rPr>
      <t xml:space="preserve"> is required to meet our commitment to GSA.  The costs associated with GSA rent were derived through the use of an automated system, which uses the latest inventory data, including rate increases to be effective FY 2014 for each building currently occupied by Department of Justice components, as well as the costs of new space to be occupied.  GSA provides data on the rate increases.</t>
    </r>
  </si>
  <si>
    <r>
      <rPr>
        <u/>
        <sz val="9"/>
        <color theme="1"/>
        <rFont val="Arial"/>
        <family val="2"/>
      </rPr>
      <t>Employee Compensation Fund:</t>
    </r>
    <r>
      <rPr>
        <sz val="9"/>
        <color theme="1"/>
        <rFont val="Arial"/>
        <family val="2"/>
      </rPr>
      <t xml:space="preserve">
The $</t>
    </r>
    <r>
      <rPr>
        <u/>
        <sz val="9"/>
        <color theme="1"/>
        <rFont val="Arial"/>
        <family val="2"/>
      </rPr>
      <t>1,000</t>
    </r>
    <r>
      <rPr>
        <sz val="9"/>
        <color theme="1"/>
        <rFont val="Arial"/>
        <family val="2"/>
      </rPr>
      <t xml:space="preserve"> decrease reflects anticipated changes in payments to the Department of Labor for injury benefits under the Federal Employee Compensation Act.</t>
    </r>
  </si>
  <si>
    <r>
      <t>Guard Services:</t>
    </r>
    <r>
      <rPr>
        <sz val="9"/>
        <color theme="1"/>
        <rFont val="Arial"/>
        <family val="2"/>
      </rPr>
      <t xml:space="preserve">
This includes Department of Homeland Security (DHS) Federal Protective Service charges, Justice Protective Service charges and other security services across the country.  The requested increase of $</t>
    </r>
    <r>
      <rPr>
        <u/>
        <sz val="9"/>
        <color theme="1"/>
        <rFont val="Arial"/>
        <family val="2"/>
      </rPr>
      <t>63,000</t>
    </r>
    <r>
      <rPr>
        <sz val="9"/>
        <color theme="1"/>
        <rFont val="Arial"/>
        <family val="2"/>
      </rPr>
      <t xml:space="preserve"> is required to meet these commitments.</t>
    </r>
  </si>
  <si>
    <r>
      <t>Retirement:</t>
    </r>
    <r>
      <rPr>
        <sz val="9"/>
        <color theme="1"/>
        <rFont val="Arial"/>
        <family val="2"/>
      </rPr>
      <t xml:space="preserve">
Agency retirement contributions increase as employees under CSRS retire and are replaced by FERS employees.  Based on U.S. Department of Justice Agency estimates, we project that the DOJ workforce will convert from CSRS to FERS at a rate of 1.3 percent per year.  The requested increase of $</t>
    </r>
    <r>
      <rPr>
        <u/>
        <sz val="9"/>
        <color theme="1"/>
        <rFont val="Arial"/>
        <family val="2"/>
      </rPr>
      <t>81,000</t>
    </r>
    <r>
      <rPr>
        <sz val="9"/>
        <color theme="1"/>
        <rFont val="Arial"/>
        <family val="2"/>
      </rPr>
      <t xml:space="preserve"> is necessary to meet our increased retirement obligations as a result of this conversion.</t>
    </r>
  </si>
  <si>
    <t>JCON and JCON S/TS:</t>
  </si>
  <si>
    <t>Office of Information Policy OIP):</t>
  </si>
  <si>
    <t>Professional Responsibility Advisory Office (PRAO):</t>
  </si>
  <si>
    <r>
      <rPr>
        <sz val="9"/>
        <color theme="1"/>
        <rFont val="Arial"/>
        <family val="2"/>
      </rPr>
      <t>A transfer of $</t>
    </r>
    <r>
      <rPr>
        <u/>
        <sz val="9"/>
        <color theme="1"/>
        <rFont val="Arial"/>
        <family val="2"/>
      </rPr>
      <t>1,182,000</t>
    </r>
    <r>
      <rPr>
        <sz val="9"/>
        <color theme="1"/>
        <rFont val="Arial"/>
        <family val="2"/>
      </rPr>
      <t xml:space="preserve"> is included in support of the Department's Justice Consolidated Office Network (JCON) and JCON S/TS programs which moved to the Working Capital Fund and is provided as a billable service.</t>
    </r>
  </si>
  <si>
    <t>The National Security Division transfers for the Professional Responsibility Advisory Office (PRAO) into the General Administration appropriation will transfer appropriated funding and eliminate the current reimbursable financing process.  The centralization of the funding is administratively advantageous because it eliminates the paper-intensive reimbursement process.</t>
  </si>
  <si>
    <t>Annualization of 2012 Approved Positions:</t>
  </si>
  <si>
    <r>
      <t>Annualization of 2013 Pay Raise</t>
    </r>
    <r>
      <rPr>
        <sz val="9"/>
        <color theme="1"/>
        <rFont val="Arial"/>
        <family val="2"/>
      </rPr>
      <t>:
This pay annualization represents first quarter amounts (October through December) of the 2013 pay increase of 0.5 percent included in the 2013 President's Budget. The amount requested $</t>
    </r>
    <r>
      <rPr>
        <u/>
        <sz val="9"/>
        <color theme="1"/>
        <rFont val="Arial"/>
        <family val="2"/>
      </rPr>
      <t>70,000</t>
    </r>
    <r>
      <rPr>
        <sz val="9"/>
        <color theme="1"/>
        <rFont val="Arial"/>
        <family val="2"/>
      </rPr>
      <t xml:space="preserve"> represents the pay amounts for 1/4 of the fiscal year plus appropriate benefits (</t>
    </r>
    <r>
      <rPr>
        <u/>
        <sz val="9"/>
        <color theme="1"/>
        <rFont val="Arial"/>
        <family val="2"/>
      </rPr>
      <t>$49,700</t>
    </r>
    <r>
      <rPr>
        <sz val="9"/>
        <color theme="1"/>
        <rFont val="Arial"/>
        <family val="2"/>
      </rPr>
      <t xml:space="preserve"> for pay and $</t>
    </r>
    <r>
      <rPr>
        <u/>
        <sz val="9"/>
        <color theme="1"/>
        <rFont val="Arial"/>
        <family val="2"/>
      </rPr>
      <t>20,300</t>
    </r>
    <r>
      <rPr>
        <sz val="9"/>
        <color theme="1"/>
        <rFont val="Arial"/>
        <family val="2"/>
      </rPr>
      <t xml:space="preserve"> for benefits).</t>
    </r>
  </si>
  <si>
    <t>The National Security Division transfers for the Office of Information Policy (OIP) into the General Administration appropriation and will centralize appropriated funding and eliminate the current reimbursable financing process.  The centralization of the funding is administratively advantageous because it eliminates the paper-intensive reimbursement process.</t>
  </si>
  <si>
    <r>
      <t xml:space="preserve">2014 Pay Raise:
</t>
    </r>
    <r>
      <rPr>
        <sz val="9"/>
        <color theme="1"/>
        <rFont val="Arial"/>
        <family val="2"/>
      </rPr>
      <t>This request provides for a proposed 1 percent pay raise to be effective in January of 2014.  The increase only includes the general pay raise.  The amount request, $</t>
    </r>
    <r>
      <rPr>
        <u/>
        <sz val="9"/>
        <color theme="1"/>
        <rFont val="Arial"/>
        <family val="2"/>
      </rPr>
      <t>355,000</t>
    </r>
    <r>
      <rPr>
        <sz val="9"/>
        <color theme="1"/>
        <rFont val="Arial"/>
        <family val="2"/>
      </rPr>
      <t>, represents the pay amounts for 3/4 of the fiscal year plus appropriate benefits ($</t>
    </r>
    <r>
      <rPr>
        <u/>
        <sz val="9"/>
        <color theme="1"/>
        <rFont val="Arial"/>
        <family val="2"/>
      </rPr>
      <t>252,050</t>
    </r>
    <r>
      <rPr>
        <sz val="9"/>
        <color theme="1"/>
        <rFont val="Arial"/>
        <family val="2"/>
      </rPr>
      <t xml:space="preserve"> for pay and $</t>
    </r>
    <r>
      <rPr>
        <u/>
        <sz val="9"/>
        <color theme="1"/>
        <rFont val="Arial"/>
        <family val="2"/>
      </rPr>
      <t>102,950</t>
    </r>
    <r>
      <rPr>
        <sz val="9"/>
        <color theme="1"/>
        <rFont val="Arial"/>
        <family val="2"/>
      </rPr>
      <t xml:space="preserve"> for benefits.)</t>
    </r>
  </si>
  <si>
    <t>Carryover:  NSD carryover of $7,659,000 will fund IT related projects.</t>
  </si>
  <si>
    <t>Carryover:  NSD carried over $6,179,000 of prior year funds for IT related projects.</t>
  </si>
  <si>
    <t>Reprogramming/Transfers:  NSD transferred $2,500,000 of prior year funds for IT related projects.</t>
  </si>
  <si>
    <t>Recoveries/Refunds:  NSD has a recovery of $26,000.</t>
  </si>
  <si>
    <t>*The 2013 Continuing Resolution includes the 0.612% funding provided by the Continuing Appropriations Resolution, 2013 (P.L. 112-175, Section 101 (c)).</t>
  </si>
  <si>
    <t>Note: The FTE for FY 2012 is actual and for FY 2013 and FY 2014 are estimates.</t>
  </si>
  <si>
    <t>2013 Continuing Resolution*</t>
  </si>
  <si>
    <t>FY 2013 Continuing Resolution*</t>
  </si>
  <si>
    <t>*The 2013 Availability includes the 0.612% funding provided by the Continuing Appropriations Resolution, 2013 (P.L. 112-175, Section 101 (c)).</t>
  </si>
  <si>
    <t>2013 Availability*</t>
  </si>
  <si>
    <r>
      <t>2012 Enacted</t>
    </r>
    <r>
      <rPr>
        <b/>
        <vertAlign val="superscript"/>
        <sz val="11"/>
        <color theme="1"/>
        <rFont val="Arial"/>
        <family val="2"/>
      </rPr>
      <t xml:space="preserve"> </t>
    </r>
  </si>
  <si>
    <t>2013 Supplemental Appropriation</t>
  </si>
  <si>
    <t>2013 Reprogramming/Transfers</t>
  </si>
  <si>
    <t xml:space="preserve">2013 Carryover </t>
  </si>
  <si>
    <t>2013 Recoveries/Refunds</t>
  </si>
  <si>
    <t>25.4 Operation and maintenance of facilities</t>
  </si>
  <si>
    <r>
      <t>Non-GSA:</t>
    </r>
    <r>
      <rPr>
        <sz val="9"/>
        <color theme="1"/>
        <rFont val="Arial"/>
        <family val="2"/>
      </rPr>
      <t xml:space="preserve">
The requested increase of $</t>
    </r>
    <r>
      <rPr>
        <u/>
        <sz val="9"/>
        <color theme="1"/>
        <rFont val="Arial"/>
        <family val="2"/>
      </rPr>
      <t>2,400,000</t>
    </r>
    <r>
      <rPr>
        <sz val="9"/>
        <color theme="1"/>
        <rFont val="Arial"/>
        <family val="2"/>
      </rPr>
      <t xml:space="preserve"> is required to meet our commitment for locations which are not provided by GSA. </t>
    </r>
  </si>
  <si>
    <t xml:space="preserve">Total 2013 Continuing Resolution </t>
  </si>
  <si>
    <r>
      <t>Adjustment 2013 CR 0.612 %</t>
    </r>
    <r>
      <rPr>
        <sz val="9"/>
        <color theme="1"/>
        <rFont val="Arial"/>
        <family val="2"/>
      </rPr>
      <t>:</t>
    </r>
  </si>
  <si>
    <r>
      <t>Health Insurance:</t>
    </r>
    <r>
      <rPr>
        <sz val="9"/>
        <color theme="1"/>
        <rFont val="Arial"/>
        <family val="2"/>
      </rPr>
      <t xml:space="preserve">
Effective January 2014, the component's contribution to Federal employees' health insurance increases by 5.4 percent.  Applied against the 2013 estimate of $</t>
    </r>
    <r>
      <rPr>
        <u/>
        <sz val="9"/>
        <color theme="1"/>
        <rFont val="Arial"/>
        <family val="2"/>
      </rPr>
      <t>2,224,000</t>
    </r>
    <r>
      <rPr>
        <sz val="9"/>
        <color theme="1"/>
        <rFont val="Arial"/>
        <family val="2"/>
      </rPr>
      <t>, the additional amount required is $</t>
    </r>
    <r>
      <rPr>
        <u/>
        <sz val="9"/>
        <color theme="1"/>
        <rFont val="Arial"/>
        <family val="2"/>
      </rPr>
      <t>119,000</t>
    </r>
    <r>
      <rPr>
        <sz val="9"/>
        <color theme="1"/>
        <rFont val="Arial"/>
        <family val="2"/>
      </rPr>
      <t>.</t>
    </r>
  </si>
  <si>
    <t>PL 112-175 section 101 (c) provided 0.612% across the board increase above the current rate for the 2013 CR funding level.  This adjustment reverses this increase.</t>
  </si>
  <si>
    <t>A.  Organizational Chart</t>
  </si>
  <si>
    <t>end of  sheet</t>
  </si>
  <si>
    <t>2012 - 2014 Total Change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</si>
</sst>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s>
  <fonts count="42"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1"/>
      <color theme="1"/>
      <name val="Arial"/>
      <family val="2"/>
    </font>
    <font>
      <sz val="10"/>
      <color theme="1"/>
      <name val="Arial"/>
      <family val="2"/>
    </font>
    <font>
      <b/>
      <sz val="14"/>
      <color theme="1"/>
      <name val="Arial"/>
      <family val="2"/>
    </font>
    <font>
      <sz val="12"/>
      <color theme="1"/>
      <name val="Arial"/>
      <family val="2"/>
    </font>
    <font>
      <b/>
      <sz val="11"/>
      <color theme="1"/>
      <name val="Arial"/>
      <family val="2"/>
    </font>
    <font>
      <sz val="11"/>
      <color theme="0"/>
      <name val="Arial"/>
      <family val="2"/>
    </font>
    <font>
      <b/>
      <u/>
      <sz val="11"/>
      <color theme="1"/>
      <name val="Arial"/>
      <family val="2"/>
    </font>
    <font>
      <b/>
      <sz val="12"/>
      <color theme="1"/>
      <name val="Arial"/>
      <family val="2"/>
    </font>
    <font>
      <b/>
      <sz val="9"/>
      <color theme="1"/>
      <name val="Arial"/>
      <family val="2"/>
    </font>
    <font>
      <sz val="9"/>
      <color theme="1"/>
      <name val="Arial"/>
      <family val="2"/>
    </font>
    <font>
      <sz val="8"/>
      <color theme="1"/>
      <name val="Arial"/>
      <family val="2"/>
    </font>
    <font>
      <sz val="9"/>
      <color theme="0"/>
      <name val="Arial"/>
      <family val="2"/>
    </font>
    <font>
      <u/>
      <sz val="9"/>
      <color theme="1"/>
      <name val="Arial"/>
      <family val="2"/>
    </font>
    <font>
      <b/>
      <sz val="10"/>
      <color theme="1"/>
      <name val="Arial"/>
      <family val="2"/>
    </font>
    <font>
      <i/>
      <sz val="11"/>
      <color theme="1"/>
      <name val="Arial"/>
      <family val="2"/>
    </font>
    <font>
      <b/>
      <sz val="11"/>
      <color theme="0"/>
      <name val="Arial"/>
      <family val="2"/>
    </font>
    <font>
      <sz val="11"/>
      <name val="Arial"/>
      <family val="2"/>
    </font>
    <font>
      <b/>
      <sz val="11"/>
      <name val="Arial"/>
      <family val="2"/>
    </font>
    <font>
      <b/>
      <u/>
      <sz val="11"/>
      <color theme="0"/>
      <name val="Arial"/>
      <family val="2"/>
    </font>
    <font>
      <b/>
      <u/>
      <sz val="14"/>
      <color theme="0"/>
      <name val="Arial"/>
      <family val="2"/>
    </font>
    <font>
      <sz val="12"/>
      <color theme="0"/>
      <name val="Arial"/>
      <family val="2"/>
    </font>
    <font>
      <b/>
      <vertAlign val="superscript"/>
      <sz val="11"/>
      <color theme="1"/>
      <name val="Arial"/>
      <family val="2"/>
    </font>
    <font>
      <u/>
      <sz val="11"/>
      <color theme="1"/>
      <name val="Arial"/>
      <family val="2"/>
    </font>
    <font>
      <sz val="10"/>
      <name val="Arial"/>
      <family val="2"/>
    </font>
    <font>
      <sz val="12"/>
      <name val="Arial"/>
      <family val="2"/>
    </font>
    <font>
      <b/>
      <u/>
      <sz val="11"/>
      <name val="Arial"/>
      <family val="2"/>
    </font>
    <font>
      <b/>
      <sz val="14"/>
      <name val="Arial"/>
      <family val="2"/>
    </font>
    <font>
      <b/>
      <sz val="16"/>
      <color theme="1"/>
      <name val="Times New Roman"/>
      <family val="1"/>
    </font>
    <font>
      <sz val="8"/>
      <color indexed="9"/>
      <name val="Arial"/>
      <family val="2"/>
    </font>
  </fonts>
  <fills count="2">
    <fill>
      <patternFill patternType="none"/>
    </fill>
    <fill>
      <patternFill patternType="gray125"/>
    </fill>
  </fills>
  <borders count="10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auto="1"/>
      </right>
      <top/>
      <bottom style="thin">
        <color indexed="64"/>
      </bottom>
      <diagonal/>
    </border>
    <border>
      <left style="thin">
        <color auto="1"/>
      </left>
      <right style="medium">
        <color auto="1"/>
      </right>
      <top/>
      <bottom style="thin">
        <color indexed="64"/>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dashed">
        <color theme="0" tint="-0.14996795556505021"/>
      </bottom>
      <diagonal/>
    </border>
    <border>
      <left style="thin">
        <color auto="1"/>
      </left>
      <right style="thin">
        <color auto="1"/>
      </right>
      <top style="thin">
        <color auto="1"/>
      </top>
      <bottom style="dashed">
        <color theme="0" tint="-0.14996795556505021"/>
      </bottom>
      <diagonal/>
    </border>
    <border>
      <left style="thin">
        <color auto="1"/>
      </left>
      <right style="medium">
        <color auto="1"/>
      </right>
      <top style="thin">
        <color auto="1"/>
      </top>
      <bottom style="dashed">
        <color theme="0" tint="-0.14996795556505021"/>
      </bottom>
      <diagonal/>
    </border>
    <border>
      <left style="medium">
        <color auto="1"/>
      </left>
      <right style="thin">
        <color auto="1"/>
      </right>
      <top style="dashed">
        <color theme="0" tint="-0.14996795556505021"/>
      </top>
      <bottom style="dashed">
        <color theme="0" tint="-0.14996795556505021"/>
      </bottom>
      <diagonal/>
    </border>
    <border>
      <left style="thin">
        <color auto="1"/>
      </left>
      <right style="thin">
        <color auto="1"/>
      </right>
      <top style="dashed">
        <color theme="0" tint="-0.14996795556505021"/>
      </top>
      <bottom style="dashed">
        <color theme="0" tint="-0.14996795556505021"/>
      </bottom>
      <diagonal/>
    </border>
    <border>
      <left style="thin">
        <color auto="1"/>
      </left>
      <right style="medium">
        <color auto="1"/>
      </right>
      <top style="dashed">
        <color theme="0" tint="-0.14996795556505021"/>
      </top>
      <bottom style="dashed">
        <color theme="0" tint="-0.14996795556505021"/>
      </bottom>
      <diagonal/>
    </border>
    <border>
      <left style="medium">
        <color auto="1"/>
      </left>
      <right style="thin">
        <color auto="1"/>
      </right>
      <top style="dashed">
        <color theme="0" tint="-0.14996795556505021"/>
      </top>
      <bottom/>
      <diagonal/>
    </border>
    <border>
      <left style="thin">
        <color auto="1"/>
      </left>
      <right style="thin">
        <color auto="1"/>
      </right>
      <top style="dashed">
        <color theme="0" tint="-0.14996795556505021"/>
      </top>
      <bottom/>
      <diagonal/>
    </border>
    <border>
      <left style="thin">
        <color auto="1"/>
      </left>
      <right style="medium">
        <color auto="1"/>
      </right>
      <top style="dashed">
        <color theme="0" tint="-0.14996795556505021"/>
      </top>
      <bottom/>
      <diagonal/>
    </border>
    <border>
      <left style="medium">
        <color auto="1"/>
      </left>
      <right style="medium">
        <color auto="1"/>
      </right>
      <top/>
      <bottom style="medium">
        <color auto="1"/>
      </bottom>
      <diagonal/>
    </border>
    <border>
      <left/>
      <right style="thin">
        <color auto="1"/>
      </right>
      <top style="medium">
        <color auto="1"/>
      </top>
      <bottom/>
      <diagonal/>
    </border>
    <border>
      <left/>
      <right style="thin">
        <color auto="1"/>
      </right>
      <top/>
      <bottom style="thin">
        <color indexed="64"/>
      </bottom>
      <diagonal/>
    </border>
    <border>
      <left/>
      <right style="thin">
        <color auto="1"/>
      </right>
      <top style="thin">
        <color auto="1"/>
      </top>
      <bottom style="dashed">
        <color theme="0" tint="-0.14996795556505021"/>
      </bottom>
      <diagonal/>
    </border>
    <border>
      <left/>
      <right style="thin">
        <color auto="1"/>
      </right>
      <top style="dashed">
        <color theme="0" tint="-0.14996795556505021"/>
      </top>
      <bottom style="dashed">
        <color theme="0" tint="-0.14996795556505021"/>
      </bottom>
      <diagonal/>
    </border>
    <border>
      <left/>
      <right style="thin">
        <color auto="1"/>
      </right>
      <top style="thin">
        <color auto="1"/>
      </top>
      <bottom style="medium">
        <color auto="1"/>
      </bottom>
      <diagonal/>
    </border>
    <border>
      <left style="medium">
        <color auto="1"/>
      </left>
      <right/>
      <top/>
      <bottom/>
      <diagonal/>
    </border>
    <border>
      <left style="thin">
        <color auto="1"/>
      </left>
      <right/>
      <top style="medium">
        <color auto="1"/>
      </top>
      <bottom style="thin">
        <color auto="1"/>
      </bottom>
      <diagonal/>
    </border>
    <border>
      <left/>
      <right/>
      <top/>
      <bottom style="medium">
        <color auto="1"/>
      </bottom>
      <diagonal/>
    </border>
    <border>
      <left style="thin">
        <color auto="1"/>
      </left>
      <right/>
      <top style="thin">
        <color auto="1"/>
      </top>
      <bottom style="thin">
        <color auto="1"/>
      </bottom>
      <diagonal/>
    </border>
    <border>
      <left style="medium">
        <color auto="1"/>
      </left>
      <right style="thin">
        <color auto="1"/>
      </right>
      <top style="dashed">
        <color theme="0" tint="-0.14996795556505021"/>
      </top>
      <bottom style="thin">
        <color auto="1"/>
      </bottom>
      <diagonal/>
    </border>
    <border>
      <left/>
      <right style="thin">
        <color auto="1"/>
      </right>
      <top style="dashed">
        <color theme="0" tint="-0.14996795556505021"/>
      </top>
      <bottom style="thin">
        <color auto="1"/>
      </bottom>
      <diagonal/>
    </border>
    <border>
      <left style="thin">
        <color auto="1"/>
      </left>
      <right style="thin">
        <color auto="1"/>
      </right>
      <top style="dashed">
        <color theme="0" tint="-0.14996795556505021"/>
      </top>
      <bottom style="thin">
        <color auto="1"/>
      </bottom>
      <diagonal/>
    </border>
    <border>
      <left style="thin">
        <color auto="1"/>
      </left>
      <right style="medium">
        <color auto="1"/>
      </right>
      <top style="dashed">
        <color theme="0" tint="-0.14996795556505021"/>
      </top>
      <bottom style="thin">
        <color auto="1"/>
      </bottom>
      <diagonal/>
    </border>
    <border>
      <left/>
      <right/>
      <top style="medium">
        <color auto="1"/>
      </top>
      <bottom/>
      <diagonal/>
    </border>
    <border>
      <left/>
      <right/>
      <top style="thin">
        <color auto="1"/>
      </top>
      <bottom style="dashed">
        <color theme="0" tint="-0.14996795556505021"/>
      </bottom>
      <diagonal/>
    </border>
    <border>
      <left/>
      <right/>
      <top style="dashed">
        <color theme="0" tint="-0.14996795556505021"/>
      </top>
      <bottom style="dashed">
        <color theme="0" tint="-0.14996795556505021"/>
      </bottom>
      <diagonal/>
    </border>
    <border>
      <left/>
      <right/>
      <top style="dashed">
        <color theme="0" tint="-0.14996795556505021"/>
      </top>
      <bottom style="thin">
        <color auto="1"/>
      </bottom>
      <diagonal/>
    </border>
    <border>
      <left style="thin">
        <color auto="1"/>
      </left>
      <right style="thin">
        <color auto="1"/>
      </right>
      <top style="medium">
        <color auto="1"/>
      </top>
      <bottom/>
      <diagonal/>
    </border>
    <border>
      <left style="medium">
        <color auto="1"/>
      </left>
      <right/>
      <top style="thin">
        <color auto="1"/>
      </top>
      <bottom style="dashed">
        <color theme="0" tint="-0.14996795556505021"/>
      </bottom>
      <diagonal/>
    </border>
    <border>
      <left style="medium">
        <color auto="1"/>
      </left>
      <right/>
      <top style="dashed">
        <color theme="0" tint="-0.14996795556505021"/>
      </top>
      <bottom style="dashed">
        <color theme="0" tint="-0.14996795556505021"/>
      </bottom>
      <diagonal/>
    </border>
    <border>
      <left style="medium">
        <color auto="1"/>
      </left>
      <right/>
      <top style="dashed">
        <color theme="0" tint="-0.14996795556505021"/>
      </top>
      <bottom style="thin">
        <color auto="1"/>
      </bottom>
      <diagonal/>
    </border>
    <border>
      <left style="medium">
        <color auto="1"/>
      </left>
      <right/>
      <top style="thin">
        <color auto="1"/>
      </top>
      <bottom style="medium">
        <color auto="1"/>
      </bottom>
      <diagonal/>
    </border>
    <border>
      <left style="medium">
        <color auto="1"/>
      </left>
      <right/>
      <top style="dashed">
        <color theme="0" tint="-0.14996795556505021"/>
      </top>
      <bottom style="medium">
        <color auto="1"/>
      </bottom>
      <diagonal/>
    </border>
    <border>
      <left style="medium">
        <color auto="1"/>
      </left>
      <right/>
      <top/>
      <bottom style="dashed">
        <color theme="0" tint="-0.14996795556505021"/>
      </bottom>
      <diagonal/>
    </border>
    <border>
      <left/>
      <right/>
      <top style="medium">
        <color auto="1"/>
      </top>
      <bottom style="dashed">
        <color theme="0" tint="-0.14996795556505021"/>
      </bottom>
      <diagonal/>
    </border>
    <border>
      <left/>
      <right/>
      <top/>
      <bottom style="dashed">
        <color theme="0" tint="-0.14996795556505021"/>
      </bottom>
      <diagonal/>
    </border>
    <border>
      <left style="thin">
        <color auto="1"/>
      </left>
      <right style="thin">
        <color auto="1"/>
      </right>
      <top/>
      <bottom style="dashed">
        <color theme="0" tint="-0.14996795556505021"/>
      </bottom>
      <diagonal/>
    </border>
    <border>
      <left style="medium">
        <color auto="1"/>
      </left>
      <right/>
      <top style="dashed">
        <color theme="0" tint="-0.14996795556505021"/>
      </top>
      <bottom/>
      <diagonal/>
    </border>
    <border>
      <left/>
      <right style="thin">
        <color auto="1"/>
      </right>
      <top/>
      <bottom style="dashed">
        <color theme="0" tint="-0.14996795556505021"/>
      </bottom>
      <diagonal/>
    </border>
    <border>
      <left/>
      <right/>
      <top style="thin">
        <color auto="1"/>
      </top>
      <bottom style="medium">
        <color auto="1"/>
      </bottom>
      <diagonal/>
    </border>
    <border>
      <left style="thin">
        <color auto="1"/>
      </left>
      <right style="thin">
        <color auto="1"/>
      </right>
      <top style="dashed">
        <color theme="0" tint="-0.14996795556505021"/>
      </top>
      <bottom style="medium">
        <color auto="1"/>
      </bottom>
      <diagonal/>
    </border>
    <border>
      <left style="thin">
        <color auto="1"/>
      </left>
      <right style="medium">
        <color auto="1"/>
      </right>
      <top/>
      <bottom style="dashed">
        <color theme="0" tint="-0.14996795556505021"/>
      </bottom>
      <diagonal/>
    </border>
    <border>
      <left style="thin">
        <color auto="1"/>
      </left>
      <right style="medium">
        <color auto="1"/>
      </right>
      <top style="dashed">
        <color theme="0" tint="-0.14996795556505021"/>
      </top>
      <bottom style="medium">
        <color auto="1"/>
      </bottom>
      <diagonal/>
    </border>
    <border>
      <left style="thin">
        <color auto="1"/>
      </left>
      <right/>
      <top/>
      <bottom style="thin">
        <color auto="1"/>
      </bottom>
      <diagonal/>
    </border>
    <border>
      <left/>
      <right style="medium">
        <color auto="1"/>
      </right>
      <top style="medium">
        <color auto="1"/>
      </top>
      <bottom style="thin">
        <color auto="1"/>
      </bottom>
      <diagonal/>
    </border>
    <border>
      <left style="thin">
        <color auto="1"/>
      </left>
      <right/>
      <top style="medium">
        <color auto="1"/>
      </top>
      <bottom/>
      <diagonal/>
    </border>
    <border>
      <left/>
      <right/>
      <top style="medium">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medium">
        <color auto="1"/>
      </bottom>
      <diagonal/>
    </border>
    <border>
      <left style="medium">
        <color auto="1"/>
      </left>
      <right style="thin">
        <color auto="1"/>
      </right>
      <top style="dashed">
        <color theme="0" tint="-0.14996795556505021"/>
      </top>
      <bottom style="medium">
        <color auto="1"/>
      </bottom>
      <diagonal/>
    </border>
    <border>
      <left style="thin">
        <color auto="1"/>
      </left>
      <right style="medium">
        <color auto="1"/>
      </right>
      <top style="medium">
        <color auto="1"/>
      </top>
      <bottom style="dashed">
        <color theme="0" tint="-0.14996795556505021"/>
      </bottom>
      <diagonal/>
    </border>
    <border>
      <left style="thin">
        <color auto="1"/>
      </left>
      <right style="thin">
        <color auto="1"/>
      </right>
      <top style="medium">
        <color auto="1"/>
      </top>
      <bottom style="dashed">
        <color theme="0" tint="-0.14996795556505021"/>
      </bottom>
      <diagonal/>
    </border>
    <border>
      <left style="medium">
        <color auto="1"/>
      </left>
      <right style="thin">
        <color auto="1"/>
      </right>
      <top style="medium">
        <color auto="1"/>
      </top>
      <bottom style="dashed">
        <color theme="0" tint="-0.14996795556505021"/>
      </bottom>
      <diagonal/>
    </border>
    <border>
      <left style="medium">
        <color auto="1"/>
      </left>
      <right style="thin">
        <color auto="1"/>
      </right>
      <top/>
      <bottom style="dashed">
        <color theme="0" tint="-0.1499679555650502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medium">
        <color auto="1"/>
      </left>
      <right style="medium">
        <color auto="1"/>
      </right>
      <top style="hair">
        <color theme="0" tint="-0.34998626667073579"/>
      </top>
      <bottom style="dashed">
        <color theme="0" tint="-0.14996795556505021"/>
      </bottom>
      <diagonal/>
    </border>
    <border>
      <left style="medium">
        <color auto="1"/>
      </left>
      <right style="medium">
        <color auto="1"/>
      </right>
      <top/>
      <bottom style="dashed">
        <color theme="0" tint="-0.14996795556505021"/>
      </bottom>
      <diagonal/>
    </border>
    <border>
      <left style="medium">
        <color auto="1"/>
      </left>
      <right style="medium">
        <color auto="1"/>
      </right>
      <top style="dashed">
        <color theme="0" tint="-0.14996795556505021"/>
      </top>
      <bottom style="dashed">
        <color theme="0" tint="-0.14996795556505021"/>
      </bottom>
      <diagonal/>
    </border>
    <border>
      <left style="medium">
        <color auto="1"/>
      </left>
      <right/>
      <top/>
      <bottom style="thin">
        <color auto="1"/>
      </bottom>
      <diagonal/>
    </border>
    <border>
      <left/>
      <right style="medium">
        <color auto="1"/>
      </right>
      <top style="dashed">
        <color theme="0" tint="-0.14996795556505021"/>
      </top>
      <bottom style="dashed">
        <color theme="0" tint="-0.1499679555650502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dashed">
        <color theme="0" tint="-0.14996795556505021"/>
      </bottom>
      <diagonal/>
    </border>
    <border>
      <left style="medium">
        <color auto="1"/>
      </left>
      <right/>
      <top style="medium">
        <color auto="1"/>
      </top>
      <bottom style="dashed">
        <color theme="0" tint="-0.14996795556505021"/>
      </bottom>
      <diagonal/>
    </border>
    <border>
      <left/>
      <right style="medium">
        <color auto="1"/>
      </right>
      <top style="medium">
        <color auto="1"/>
      </top>
      <bottom style="dashed">
        <color theme="0" tint="-0.14996795556505021"/>
      </bottom>
      <diagonal/>
    </border>
    <border>
      <left style="medium">
        <color auto="1"/>
      </left>
      <right/>
      <top style="medium">
        <color auto="1"/>
      </top>
      <bottom/>
      <diagonal/>
    </border>
    <border>
      <left/>
      <right/>
      <top/>
      <bottom style="thin">
        <color indexed="64"/>
      </bottom>
      <diagonal/>
    </border>
    <border>
      <left style="medium">
        <color auto="1"/>
      </left>
      <right/>
      <top style="thin">
        <color auto="1"/>
      </top>
      <bottom style="dotted">
        <color theme="0" tint="-0.14996795556505021"/>
      </bottom>
      <diagonal/>
    </border>
    <border>
      <left/>
      <right/>
      <top style="thin">
        <color auto="1"/>
      </top>
      <bottom style="dotted">
        <color theme="0" tint="-0.14996795556505021"/>
      </bottom>
      <diagonal/>
    </border>
    <border>
      <left style="thin">
        <color auto="1"/>
      </left>
      <right style="thin">
        <color auto="1"/>
      </right>
      <top style="thin">
        <color auto="1"/>
      </top>
      <bottom style="dotted">
        <color theme="0" tint="-0.14996795556505021"/>
      </bottom>
      <diagonal/>
    </border>
    <border>
      <left style="medium">
        <color auto="1"/>
      </left>
      <right/>
      <top style="dotted">
        <color theme="0" tint="-0.14996795556505021"/>
      </top>
      <bottom style="dotted">
        <color theme="0" tint="-0.14996795556505021"/>
      </bottom>
      <diagonal/>
    </border>
    <border>
      <left/>
      <right/>
      <top style="dotted">
        <color theme="0" tint="-0.14996795556505021"/>
      </top>
      <bottom style="dotted">
        <color theme="0" tint="-0.14996795556505021"/>
      </bottom>
      <diagonal/>
    </border>
    <border>
      <left/>
      <right style="thin">
        <color auto="1"/>
      </right>
      <top style="dotted">
        <color theme="0" tint="-0.14996795556505021"/>
      </top>
      <bottom style="dotted">
        <color theme="0" tint="-0.14996795556505021"/>
      </bottom>
      <diagonal/>
    </border>
    <border>
      <left style="thin">
        <color auto="1"/>
      </left>
      <right style="thin">
        <color auto="1"/>
      </right>
      <top style="dotted">
        <color theme="0" tint="-0.14996795556505021"/>
      </top>
      <bottom style="dotted">
        <color theme="0" tint="-0.14996795556505021"/>
      </bottom>
      <diagonal/>
    </border>
    <border>
      <left/>
      <right style="medium">
        <color auto="1"/>
      </right>
      <top style="dotted">
        <color theme="0" tint="-0.14996795556505021"/>
      </top>
      <bottom style="dotted">
        <color theme="0" tint="-0.14996795556505021"/>
      </bottom>
      <diagonal/>
    </border>
    <border>
      <left style="thin">
        <color auto="1"/>
      </left>
      <right style="medium">
        <color auto="1"/>
      </right>
      <top/>
      <bottom style="medium">
        <color auto="1"/>
      </bottom>
      <diagonal/>
    </border>
    <border>
      <left style="thin">
        <color auto="1"/>
      </left>
      <right style="medium">
        <color auto="1"/>
      </right>
      <top style="thin">
        <color auto="1"/>
      </top>
      <bottom style="dotted">
        <color theme="0" tint="-0.14996795556505021"/>
      </bottom>
      <diagonal/>
    </border>
    <border>
      <left style="thin">
        <color auto="1"/>
      </left>
      <right style="medium">
        <color auto="1"/>
      </right>
      <top style="dotted">
        <color theme="0" tint="-0.14996795556505021"/>
      </top>
      <bottom style="dotted">
        <color theme="0" tint="-0.14996795556505021"/>
      </bottom>
      <diagonal/>
    </border>
    <border>
      <left style="medium">
        <color rgb="FFFF0000"/>
      </left>
      <right style="medium">
        <color rgb="FFFF0000"/>
      </right>
      <top style="medium">
        <color rgb="FFFF0000"/>
      </top>
      <bottom/>
      <diagonal/>
    </border>
    <border>
      <left style="medium">
        <color auto="1"/>
      </left>
      <right style="thin">
        <color auto="1"/>
      </right>
      <top style="thin">
        <color auto="1"/>
      </top>
      <bottom/>
      <diagonal/>
    </border>
    <border>
      <left/>
      <right style="medium">
        <color auto="1"/>
      </right>
      <top/>
      <bottom style="dashed">
        <color theme="0" tint="-0.14996795556505021"/>
      </bottom>
      <diagonal/>
    </border>
    <border>
      <left/>
      <right style="medium">
        <color auto="1"/>
      </right>
      <top style="dashed">
        <color theme="0" tint="-0.14996795556505021"/>
      </top>
      <bottom style="thin">
        <color auto="1"/>
      </bottom>
      <diagonal/>
    </border>
    <border>
      <left/>
      <right style="medium">
        <color auto="1"/>
      </right>
      <top style="dashed">
        <color theme="0" tint="-0.14996795556505021"/>
      </top>
      <bottom/>
      <diagonal/>
    </border>
    <border>
      <left/>
      <right style="thin">
        <color auto="1"/>
      </right>
      <top style="medium">
        <color auto="1"/>
      </top>
      <bottom style="thin">
        <color auto="1"/>
      </bottom>
      <diagonal/>
    </border>
    <border>
      <left/>
      <right/>
      <top style="dashed">
        <color theme="0" tint="-0.14996795556505021"/>
      </top>
      <bottom/>
      <diagonal/>
    </border>
    <border>
      <left/>
      <right style="thin">
        <color auto="1"/>
      </right>
      <top style="dashed">
        <color theme="0" tint="-0.14996795556505021"/>
      </top>
      <bottom/>
      <diagonal/>
    </border>
  </borders>
  <cellStyleXfs count="21">
    <xf numFmtId="0" fontId="0" fillId="0" borderId="0"/>
    <xf numFmtId="43" fontId="12" fillId="0" borderId="0" applyFont="0" applyFill="0" applyBorder="0" applyAlignment="0" applyProtection="0"/>
    <xf numFmtId="44" fontId="12" fillId="0" borderId="0" applyFont="0" applyFill="0" applyBorder="0" applyAlignment="0" applyProtection="0"/>
    <xf numFmtId="0" fontId="36" fillId="0" borderId="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0" fontId="37" fillId="0" borderId="0"/>
    <xf numFmtId="0" fontId="37" fillId="0" borderId="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0" fontId="36" fillId="0" borderId="0"/>
  </cellStyleXfs>
  <cellXfs count="413">
    <xf numFmtId="0" fontId="0" fillId="0" borderId="0" xfId="0"/>
    <xf numFmtId="0" fontId="13" fillId="0" borderId="0" xfId="0" applyFont="1"/>
    <xf numFmtId="3" fontId="13" fillId="0" borderId="0" xfId="0" applyNumberFormat="1" applyFont="1"/>
    <xf numFmtId="164" fontId="13" fillId="0" borderId="0" xfId="1" applyNumberFormat="1" applyFont="1"/>
    <xf numFmtId="3" fontId="17" fillId="0" borderId="6" xfId="0" applyNumberFormat="1" applyFont="1" applyBorder="1" applyAlignment="1">
      <alignment horizontal="center" vertical="top" wrapText="1"/>
    </xf>
    <xf numFmtId="3" fontId="17" fillId="0" borderId="7" xfId="0" applyNumberFormat="1" applyFont="1" applyBorder="1" applyAlignment="1">
      <alignment horizontal="center" vertical="top" wrapText="1"/>
    </xf>
    <xf numFmtId="164" fontId="17" fillId="0" borderId="8" xfId="1" applyNumberFormat="1" applyFont="1" applyBorder="1" applyAlignment="1">
      <alignment horizontal="center" vertical="top" wrapText="1"/>
    </xf>
    <xf numFmtId="0" fontId="18" fillId="0" borderId="0" xfId="0" applyFont="1"/>
    <xf numFmtId="0" fontId="17" fillId="0" borderId="0" xfId="0" applyFont="1"/>
    <xf numFmtId="0" fontId="15" fillId="0" borderId="0" xfId="0" applyFont="1" applyAlignment="1"/>
    <xf numFmtId="0" fontId="16" fillId="0" borderId="0" xfId="0" applyFont="1" applyAlignment="1"/>
    <xf numFmtId="0" fontId="14" fillId="0" borderId="0" xfId="0" applyFont="1" applyAlignment="1"/>
    <xf numFmtId="0" fontId="11" fillId="0" borderId="0" xfId="0" applyFont="1"/>
    <xf numFmtId="0" fontId="11" fillId="0" borderId="0" xfId="0" applyFont="1" applyAlignment="1"/>
    <xf numFmtId="0" fontId="11" fillId="0" borderId="1" xfId="0" applyFont="1" applyBorder="1" applyAlignment="1">
      <alignment horizontal="center" vertical="top" wrapText="1"/>
    </xf>
    <xf numFmtId="0" fontId="11" fillId="0" borderId="14" xfId="0" applyFont="1" applyBorder="1" applyAlignment="1">
      <alignment horizontal="center" vertical="top" wrapText="1"/>
    </xf>
    <xf numFmtId="0" fontId="11" fillId="0" borderId="10" xfId="0" applyFont="1" applyBorder="1" applyAlignment="1">
      <alignment horizontal="left" indent="3"/>
    </xf>
    <xf numFmtId="0" fontId="17" fillId="0" borderId="16" xfId="0" applyFont="1" applyBorder="1" applyAlignment="1">
      <alignment horizontal="right"/>
    </xf>
    <xf numFmtId="0" fontId="11" fillId="0" borderId="18" xfId="0" applyFont="1" applyBorder="1"/>
    <xf numFmtId="0" fontId="11" fillId="0" borderId="19" xfId="0" applyFont="1" applyBorder="1"/>
    <xf numFmtId="0" fontId="11" fillId="0" borderId="20" xfId="0" applyFont="1" applyBorder="1" applyAlignment="1">
      <alignment horizontal="left" indent="3"/>
    </xf>
    <xf numFmtId="0" fontId="11" fillId="0" borderId="20" xfId="0" applyFont="1" applyBorder="1" applyAlignment="1">
      <alignment horizontal="left" indent="5"/>
    </xf>
    <xf numFmtId="0" fontId="11" fillId="0" borderId="23" xfId="0" applyFont="1" applyBorder="1" applyAlignment="1">
      <alignment horizontal="left" indent="5"/>
    </xf>
    <xf numFmtId="0" fontId="10" fillId="0" borderId="1" xfId="0" applyFont="1" applyBorder="1" applyAlignment="1">
      <alignment horizontal="center" vertical="top" wrapText="1"/>
    </xf>
    <xf numFmtId="0" fontId="10" fillId="0" borderId="0" xfId="0" applyFont="1"/>
    <xf numFmtId="0" fontId="17" fillId="0" borderId="6" xfId="0" applyFont="1" applyBorder="1" applyAlignment="1">
      <alignment horizontal="right"/>
    </xf>
    <xf numFmtId="0" fontId="17" fillId="0" borderId="31" xfId="0" applyFont="1" applyBorder="1" applyAlignment="1">
      <alignment horizontal="right"/>
    </xf>
    <xf numFmtId="0" fontId="10" fillId="0" borderId="0" xfId="0" applyFont="1" applyAlignment="1">
      <alignment vertical="top" wrapText="1"/>
    </xf>
    <xf numFmtId="0" fontId="10" fillId="0" borderId="14" xfId="0" applyFont="1" applyBorder="1" applyAlignment="1">
      <alignment horizontal="center" vertical="top" wrapText="1"/>
    </xf>
    <xf numFmtId="3" fontId="11" fillId="0" borderId="21" xfId="0" applyNumberFormat="1" applyFont="1" applyBorder="1"/>
    <xf numFmtId="3" fontId="11" fillId="0" borderId="21" xfId="1" applyNumberFormat="1" applyFont="1" applyBorder="1"/>
    <xf numFmtId="3" fontId="10" fillId="0" borderId="21" xfId="0" applyNumberFormat="1" applyFont="1" applyBorder="1"/>
    <xf numFmtId="3" fontId="10" fillId="0" borderId="22" xfId="0" applyNumberFormat="1" applyFont="1" applyBorder="1"/>
    <xf numFmtId="3" fontId="17" fillId="0" borderId="38" xfId="0" applyNumberFormat="1" applyFont="1" applyBorder="1"/>
    <xf numFmtId="3" fontId="17" fillId="0" borderId="39" xfId="0" applyNumberFormat="1" applyFont="1" applyBorder="1"/>
    <xf numFmtId="0" fontId="17" fillId="0" borderId="45" xfId="0" applyFont="1" applyBorder="1" applyAlignment="1">
      <alignment vertical="top"/>
    </xf>
    <xf numFmtId="0" fontId="11" fillId="0" borderId="46" xfId="0" applyFont="1" applyBorder="1" applyAlignment="1">
      <alignment vertical="top"/>
    </xf>
    <xf numFmtId="0" fontId="11" fillId="0" borderId="47" xfId="0" applyFont="1" applyBorder="1"/>
    <xf numFmtId="0" fontId="11" fillId="0" borderId="48" xfId="0" applyFont="1" applyBorder="1"/>
    <xf numFmtId="0" fontId="17" fillId="0" borderId="31" xfId="0" applyFont="1" applyBorder="1" applyAlignment="1">
      <alignment horizontal="center"/>
    </xf>
    <xf numFmtId="3" fontId="17" fillId="0" borderId="7" xfId="0" applyNumberFormat="1" applyFont="1" applyBorder="1"/>
    <xf numFmtId="0" fontId="14" fillId="0" borderId="0" xfId="0" applyFont="1" applyBorder="1" applyAlignment="1"/>
    <xf numFmtId="0" fontId="17" fillId="0" borderId="29" xfId="0" applyFont="1" applyBorder="1" applyAlignment="1">
      <alignment vertical="top" wrapText="1"/>
    </xf>
    <xf numFmtId="0" fontId="10" fillId="0" borderId="30" xfId="0" applyFont="1" applyBorder="1" applyAlignment="1">
      <alignment vertical="top" wrapText="1"/>
    </xf>
    <xf numFmtId="0" fontId="10" fillId="0" borderId="30" xfId="0" applyFont="1" applyBorder="1" applyAlignment="1">
      <alignment vertical="top"/>
    </xf>
    <xf numFmtId="0" fontId="17" fillId="0" borderId="37" xfId="0" applyFont="1" applyBorder="1" applyAlignment="1">
      <alignment horizontal="right" vertical="top"/>
    </xf>
    <xf numFmtId="0" fontId="14" fillId="0" borderId="0" xfId="0" applyFont="1" applyAlignment="1">
      <alignment horizontal="center"/>
    </xf>
    <xf numFmtId="0" fontId="21" fillId="0" borderId="34" xfId="0" applyFont="1" applyBorder="1" applyAlignment="1">
      <alignment vertical="center" wrapText="1"/>
    </xf>
    <xf numFmtId="0" fontId="24" fillId="0" borderId="0" xfId="0" applyFont="1" applyAlignment="1"/>
    <xf numFmtId="0" fontId="22" fillId="0" borderId="0" xfId="0" applyFont="1"/>
    <xf numFmtId="0" fontId="21" fillId="0" borderId="50" xfId="0" applyFont="1" applyBorder="1" applyAlignment="1">
      <alignment vertical="top"/>
    </xf>
    <xf numFmtId="0" fontId="22" fillId="0" borderId="46" xfId="0" applyFont="1" applyBorder="1" applyAlignment="1">
      <alignment vertical="top"/>
    </xf>
    <xf numFmtId="0" fontId="22" fillId="0" borderId="47" xfId="0" applyFont="1" applyBorder="1"/>
    <xf numFmtId="0" fontId="21" fillId="0" borderId="45" xfId="0" applyFont="1" applyBorder="1" applyAlignment="1">
      <alignment vertical="top"/>
    </xf>
    <xf numFmtId="0" fontId="24" fillId="0" borderId="0" xfId="0" applyFont="1"/>
    <xf numFmtId="0" fontId="21" fillId="0" borderId="5" xfId="0" applyFont="1" applyBorder="1" applyAlignment="1">
      <alignment horizontal="center" vertical="center" wrapText="1"/>
    </xf>
    <xf numFmtId="0" fontId="21" fillId="0" borderId="4" xfId="0" applyFont="1" applyBorder="1" applyAlignment="1">
      <alignment horizontal="center" vertical="center" wrapText="1"/>
    </xf>
    <xf numFmtId="0" fontId="22" fillId="0" borderId="18" xfId="0" applyFont="1" applyBorder="1"/>
    <xf numFmtId="3" fontId="22" fillId="0" borderId="21" xfId="0" applyNumberFormat="1" applyFont="1" applyBorder="1"/>
    <xf numFmtId="3" fontId="21" fillId="0" borderId="38" xfId="0" applyNumberFormat="1" applyFont="1" applyBorder="1"/>
    <xf numFmtId="3" fontId="22" fillId="0" borderId="18" xfId="0" applyNumberFormat="1" applyFont="1" applyBorder="1"/>
    <xf numFmtId="0" fontId="22" fillId="0" borderId="45" xfId="0" applyFont="1" applyBorder="1" applyAlignment="1">
      <alignment vertical="top"/>
    </xf>
    <xf numFmtId="3" fontId="21" fillId="0" borderId="21" xfId="0" applyNumberFormat="1" applyFont="1" applyBorder="1"/>
    <xf numFmtId="0" fontId="22" fillId="0" borderId="32" xfId="0" applyFont="1" applyBorder="1"/>
    <xf numFmtId="0" fontId="22" fillId="0" borderId="54" xfId="0" applyFont="1" applyBorder="1" applyAlignment="1">
      <alignment vertical="top"/>
    </xf>
    <xf numFmtId="3" fontId="21" fillId="0" borderId="53" xfId="0" applyNumberFormat="1" applyFont="1" applyBorder="1"/>
    <xf numFmtId="0" fontId="22" fillId="0" borderId="50" xfId="0" applyFont="1" applyBorder="1" applyAlignment="1">
      <alignment vertical="top"/>
    </xf>
    <xf numFmtId="0" fontId="22" fillId="0" borderId="49" xfId="0" applyFont="1" applyBorder="1" applyAlignment="1">
      <alignment vertical="top"/>
    </xf>
    <xf numFmtId="3" fontId="21" fillId="0" borderId="57" xfId="0" applyNumberFormat="1" applyFont="1" applyBorder="1"/>
    <xf numFmtId="0" fontId="21" fillId="0" borderId="3" xfId="0" applyFont="1" applyBorder="1" applyAlignment="1">
      <alignment horizontal="center" vertical="center" wrapText="1"/>
    </xf>
    <xf numFmtId="0" fontId="22" fillId="0" borderId="19" xfId="0" applyFont="1" applyBorder="1"/>
    <xf numFmtId="3" fontId="22" fillId="0" borderId="22" xfId="0" applyNumberFormat="1" applyFont="1" applyBorder="1"/>
    <xf numFmtId="3" fontId="21" fillId="0" borderId="39" xfId="0" applyNumberFormat="1" applyFont="1" applyBorder="1"/>
    <xf numFmtId="3" fontId="22" fillId="0" borderId="19" xfId="0" applyNumberFormat="1" applyFont="1" applyBorder="1"/>
    <xf numFmtId="3" fontId="21" fillId="0" borderId="58" xfId="0" applyNumberFormat="1" applyFont="1" applyBorder="1"/>
    <xf numFmtId="0" fontId="14" fillId="0" borderId="0" xfId="0" applyFont="1"/>
    <xf numFmtId="0" fontId="26" fillId="0" borderId="0" xfId="0" applyFont="1"/>
    <xf numFmtId="0" fontId="14" fillId="0" borderId="34" xfId="0" applyFont="1" applyBorder="1" applyAlignment="1"/>
    <xf numFmtId="0" fontId="18" fillId="0" borderId="0" xfId="0" applyFont="1" applyAlignment="1"/>
    <xf numFmtId="0" fontId="9" fillId="0" borderId="1" xfId="0" applyFont="1" applyBorder="1" applyAlignment="1">
      <alignment horizontal="center" vertical="top" wrapText="1"/>
    </xf>
    <xf numFmtId="0" fontId="9" fillId="0" borderId="14" xfId="0" applyFont="1" applyBorder="1" applyAlignment="1">
      <alignment horizontal="center" vertical="top" wrapText="1"/>
    </xf>
    <xf numFmtId="0" fontId="11" fillId="0" borderId="50" xfId="0" applyFont="1" applyBorder="1"/>
    <xf numFmtId="0" fontId="11" fillId="0" borderId="46" xfId="0" applyFont="1" applyBorder="1"/>
    <xf numFmtId="0" fontId="11" fillId="0" borderId="50" xfId="0" applyFont="1" applyBorder="1" applyAlignment="1">
      <alignment horizontal="left" indent="1"/>
    </xf>
    <xf numFmtId="0" fontId="11" fillId="0" borderId="46" xfId="0" applyFont="1" applyBorder="1" applyAlignment="1">
      <alignment horizontal="left" indent="1"/>
    </xf>
    <xf numFmtId="0" fontId="17" fillId="0" borderId="9" xfId="0" applyFont="1" applyBorder="1" applyAlignment="1">
      <alignment horizontal="center"/>
    </xf>
    <xf numFmtId="0" fontId="9" fillId="0" borderId="17" xfId="0" applyFont="1" applyBorder="1" applyAlignment="1">
      <alignment horizontal="left" indent="2"/>
    </xf>
    <xf numFmtId="0" fontId="9" fillId="0" borderId="20" xfId="0" applyFont="1" applyBorder="1" applyAlignment="1">
      <alignment horizontal="left" indent="2"/>
    </xf>
    <xf numFmtId="0" fontId="27" fillId="0" borderId="20" xfId="0" applyFont="1" applyBorder="1" applyAlignment="1">
      <alignment horizontal="left" indent="8"/>
    </xf>
    <xf numFmtId="0" fontId="17" fillId="0" borderId="20" xfId="0" applyFont="1" applyBorder="1"/>
    <xf numFmtId="0" fontId="17" fillId="0" borderId="20" xfId="0" applyFont="1" applyBorder="1" applyAlignment="1">
      <alignment horizontal="center"/>
    </xf>
    <xf numFmtId="0" fontId="17" fillId="0" borderId="66" xfId="0" applyFont="1" applyBorder="1" applyAlignment="1">
      <alignment horizontal="center"/>
    </xf>
    <xf numFmtId="0" fontId="9" fillId="0" borderId="66" xfId="0" applyFont="1" applyBorder="1" applyAlignment="1">
      <alignment horizontal="left" wrapText="1" indent="2"/>
    </xf>
    <xf numFmtId="0" fontId="9" fillId="0" borderId="69" xfId="0" applyFont="1" applyBorder="1"/>
    <xf numFmtId="0" fontId="9" fillId="0" borderId="18" xfId="0" applyFont="1" applyBorder="1" applyAlignment="1">
      <alignment horizontal="left" indent="1"/>
    </xf>
    <xf numFmtId="0" fontId="9" fillId="0" borderId="53" xfId="0" applyFont="1" applyBorder="1" applyAlignment="1">
      <alignment horizontal="left" indent="1"/>
    </xf>
    <xf numFmtId="0" fontId="9" fillId="0" borderId="38" xfId="0" applyFont="1" applyBorder="1" applyAlignment="1">
      <alignment horizontal="left" indent="1"/>
    </xf>
    <xf numFmtId="0" fontId="9" fillId="0" borderId="53" xfId="0" applyFont="1" applyBorder="1" applyAlignment="1">
      <alignment horizontal="left" indent="3"/>
    </xf>
    <xf numFmtId="0" fontId="9" fillId="0" borderId="15" xfId="0" applyFont="1" applyBorder="1" applyAlignment="1">
      <alignment horizontal="left" indent="1"/>
    </xf>
    <xf numFmtId="0" fontId="17" fillId="0" borderId="1" xfId="0" applyFont="1" applyBorder="1" applyAlignment="1">
      <alignment horizontal="right" indent="1"/>
    </xf>
    <xf numFmtId="0" fontId="17" fillId="0" borderId="75" xfId="0" applyFont="1" applyBorder="1"/>
    <xf numFmtId="3" fontId="17" fillId="0" borderId="20" xfId="0" applyNumberFormat="1" applyFont="1" applyBorder="1"/>
    <xf numFmtId="3" fontId="17" fillId="0" borderId="21" xfId="0" applyNumberFormat="1" applyFont="1" applyBorder="1"/>
    <xf numFmtId="3" fontId="13" fillId="0" borderId="22" xfId="0" applyNumberFormat="1" applyFont="1" applyBorder="1"/>
    <xf numFmtId="0" fontId="17" fillId="0" borderId="76" xfId="0" applyFont="1" applyBorder="1" applyAlignment="1">
      <alignment horizontal="left" indent="1"/>
    </xf>
    <xf numFmtId="3" fontId="17" fillId="0" borderId="22" xfId="0" applyNumberFormat="1" applyFont="1" applyBorder="1"/>
    <xf numFmtId="0" fontId="17" fillId="0" borderId="76" xfId="0" applyFont="1" applyBorder="1"/>
    <xf numFmtId="3" fontId="13" fillId="0" borderId="20" xfId="0" applyNumberFormat="1" applyFont="1" applyBorder="1"/>
    <xf numFmtId="3" fontId="13" fillId="0" borderId="21" xfId="0" applyNumberFormat="1" applyFont="1" applyBorder="1"/>
    <xf numFmtId="0" fontId="13" fillId="0" borderId="76" xfId="0" applyFont="1" applyBorder="1" applyAlignment="1">
      <alignment horizontal="left" indent="3"/>
    </xf>
    <xf numFmtId="0" fontId="17" fillId="0" borderId="76" xfId="0" applyFont="1" applyBorder="1" applyAlignment="1">
      <alignment horizontal="left" indent="3"/>
    </xf>
    <xf numFmtId="0" fontId="17" fillId="0" borderId="74" xfId="0" applyFont="1" applyBorder="1" applyAlignment="1">
      <alignment horizontal="left"/>
    </xf>
    <xf numFmtId="3" fontId="17" fillId="0" borderId="46" xfId="0" applyNumberFormat="1" applyFont="1" applyBorder="1"/>
    <xf numFmtId="3" fontId="17" fillId="0" borderId="78" xfId="0" applyNumberFormat="1" applyFont="1" applyBorder="1"/>
    <xf numFmtId="0" fontId="13" fillId="0" borderId="76" xfId="0" applyFont="1" applyBorder="1" applyAlignment="1">
      <alignment horizontal="left" indent="4"/>
    </xf>
    <xf numFmtId="3" fontId="13" fillId="0" borderId="46" xfId="0" applyNumberFormat="1" applyFont="1" applyBorder="1"/>
    <xf numFmtId="3" fontId="13" fillId="0" borderId="78" xfId="0" applyNumberFormat="1" applyFont="1" applyBorder="1"/>
    <xf numFmtId="0" fontId="17" fillId="0" borderId="76" xfId="0" applyFont="1" applyBorder="1" applyAlignment="1">
      <alignment horizontal="left"/>
    </xf>
    <xf numFmtId="3" fontId="13" fillId="0" borderId="79" xfId="0" applyNumberFormat="1" applyFont="1" applyBorder="1"/>
    <xf numFmtId="3" fontId="13" fillId="0" borderId="65" xfId="0" applyNumberFormat="1" applyFont="1" applyBorder="1"/>
    <xf numFmtId="3" fontId="13" fillId="0" borderId="80" xfId="0" applyNumberFormat="1" applyFont="1" applyBorder="1"/>
    <xf numFmtId="0" fontId="17" fillId="0" borderId="81" xfId="0" applyFont="1" applyBorder="1"/>
    <xf numFmtId="3" fontId="17" fillId="0" borderId="82" xfId="0" applyNumberFormat="1" applyFont="1" applyBorder="1"/>
    <xf numFmtId="3" fontId="17" fillId="0" borderId="68" xfId="0" applyNumberFormat="1" applyFont="1" applyBorder="1"/>
    <xf numFmtId="3" fontId="17" fillId="0" borderId="83" xfId="0" applyNumberFormat="1" applyFont="1" applyBorder="1"/>
    <xf numFmtId="0" fontId="17" fillId="0" borderId="4" xfId="0" applyFont="1" applyBorder="1" applyAlignment="1">
      <alignment horizontal="center" vertical="center" wrapText="1"/>
    </xf>
    <xf numFmtId="0" fontId="11" fillId="0" borderId="70" xfId="0" applyFont="1" applyBorder="1" applyAlignment="1">
      <alignment horizontal="left" indent="3"/>
    </xf>
    <xf numFmtId="0" fontId="8" fillId="0" borderId="17" xfId="0" applyFont="1" applyBorder="1" applyAlignment="1">
      <alignment horizontal="left" indent="2"/>
    </xf>
    <xf numFmtId="0" fontId="8" fillId="0" borderId="89" xfId="0" applyFont="1" applyBorder="1" applyAlignment="1">
      <alignment horizontal="left"/>
    </xf>
    <xf numFmtId="165" fontId="8" fillId="0" borderId="90" xfId="2" applyNumberFormat="1" applyFont="1" applyBorder="1" applyAlignment="1">
      <alignment horizontal="left"/>
    </xf>
    <xf numFmtId="165" fontId="8" fillId="0" borderId="90" xfId="2" applyNumberFormat="1" applyFont="1" applyBorder="1" applyAlignment="1">
      <alignment horizontal="center"/>
    </xf>
    <xf numFmtId="164" fontId="8" fillId="0" borderId="91" xfId="1" applyNumberFormat="1" applyFont="1" applyBorder="1" applyAlignment="1">
      <alignment horizontal="left"/>
    </xf>
    <xf numFmtId="165" fontId="10" fillId="0" borderId="90" xfId="2" applyNumberFormat="1" applyFont="1" applyBorder="1" applyAlignment="1">
      <alignment horizontal="left"/>
    </xf>
    <xf numFmtId="165" fontId="10" fillId="0" borderId="90" xfId="2" applyNumberFormat="1" applyFont="1" applyBorder="1" applyAlignment="1">
      <alignment horizontal="center"/>
    </xf>
    <xf numFmtId="164" fontId="10" fillId="0" borderId="91" xfId="1" applyNumberFormat="1" applyFont="1" applyBorder="1" applyAlignment="1">
      <alignment horizontal="left"/>
    </xf>
    <xf numFmtId="0" fontId="8" fillId="0" borderId="1" xfId="0" applyFont="1" applyBorder="1" applyAlignment="1">
      <alignment horizontal="center" vertical="top" wrapText="1"/>
    </xf>
    <xf numFmtId="0" fontId="8" fillId="0" borderId="70" xfId="0" applyFont="1" applyBorder="1" applyAlignment="1">
      <alignment horizontal="left" indent="3"/>
    </xf>
    <xf numFmtId="0" fontId="8" fillId="0" borderId="20" xfId="0" applyFont="1" applyBorder="1" applyAlignment="1">
      <alignment horizontal="left" indent="3"/>
    </xf>
    <xf numFmtId="0" fontId="8" fillId="0" borderId="6" xfId="0" applyFont="1" applyBorder="1" applyAlignment="1">
      <alignment horizontal="left" indent="3"/>
    </xf>
    <xf numFmtId="0" fontId="7" fillId="0" borderId="1" xfId="0" applyFont="1" applyBorder="1" applyAlignment="1">
      <alignment horizontal="center" vertical="top" wrapText="1"/>
    </xf>
    <xf numFmtId="0" fontId="7" fillId="0" borderId="20" xfId="0" applyFont="1" applyBorder="1" applyAlignment="1">
      <alignment horizontal="left" indent="3"/>
    </xf>
    <xf numFmtId="0" fontId="7" fillId="0" borderId="6" xfId="0" applyFont="1" applyBorder="1" applyAlignment="1">
      <alignment horizontal="left" indent="3"/>
    </xf>
    <xf numFmtId="0" fontId="7" fillId="0" borderId="89" xfId="0" applyFont="1" applyBorder="1" applyAlignment="1">
      <alignment horizontal="left"/>
    </xf>
    <xf numFmtId="0" fontId="7" fillId="0" borderId="54" xfId="0" applyFont="1" applyBorder="1"/>
    <xf numFmtId="0" fontId="7" fillId="0" borderId="20" xfId="0" applyFont="1" applyBorder="1" applyAlignment="1">
      <alignment horizontal="left" indent="2"/>
    </xf>
    <xf numFmtId="0" fontId="17" fillId="0" borderId="4" xfId="0" applyFont="1" applyBorder="1" applyAlignment="1">
      <alignment horizontal="center" vertical="center" wrapText="1"/>
    </xf>
    <xf numFmtId="0" fontId="31" fillId="0" borderId="97" xfId="0" applyFont="1" applyBorder="1" applyAlignment="1">
      <alignment horizontal="center"/>
    </xf>
    <xf numFmtId="0" fontId="29" fillId="0" borderId="0" xfId="0" applyFont="1" applyBorder="1" applyAlignment="1">
      <alignment horizontal="left" vertical="top"/>
    </xf>
    <xf numFmtId="0" fontId="5" fillId="0" borderId="53" xfId="0" applyFont="1" applyBorder="1" applyAlignment="1">
      <alignment horizontal="left" indent="1"/>
    </xf>
    <xf numFmtId="0" fontId="4" fillId="0" borderId="36" xfId="0" applyFont="1" applyBorder="1" applyAlignment="1">
      <alignment horizontal="left" indent="2"/>
    </xf>
    <xf numFmtId="0" fontId="7" fillId="0" borderId="98" xfId="0" applyFont="1" applyBorder="1" applyAlignment="1">
      <alignment horizontal="left" indent="1"/>
    </xf>
    <xf numFmtId="0" fontId="7" fillId="0" borderId="10" xfId="0" applyFont="1" applyBorder="1" applyAlignment="1">
      <alignment horizontal="left" indent="1"/>
    </xf>
    <xf numFmtId="0" fontId="4" fillId="0" borderId="20" xfId="0" applyFont="1" applyBorder="1" applyAlignment="1">
      <alignment horizontal="left" indent="2"/>
    </xf>
    <xf numFmtId="3" fontId="17" fillId="0" borderId="50" xfId="0" applyNumberFormat="1" applyFont="1" applyBorder="1"/>
    <xf numFmtId="3" fontId="17" fillId="0" borderId="53" xfId="0" applyNumberFormat="1" applyFont="1" applyBorder="1"/>
    <xf numFmtId="3" fontId="17" fillId="0" borderId="99" xfId="0" applyNumberFormat="1" applyFont="1" applyBorder="1"/>
    <xf numFmtId="3" fontId="17" fillId="0" borderId="47" xfId="0" applyNumberFormat="1" applyFont="1" applyBorder="1"/>
    <xf numFmtId="3" fontId="17" fillId="0" borderId="70" xfId="0" applyNumberFormat="1" applyFont="1" applyBorder="1"/>
    <xf numFmtId="3" fontId="17" fillId="0" borderId="58" xfId="0" applyNumberFormat="1" applyFont="1" applyBorder="1"/>
    <xf numFmtId="3" fontId="17" fillId="0" borderId="36" xfId="0" applyNumberFormat="1" applyFont="1" applyBorder="1"/>
    <xf numFmtId="3" fontId="17" fillId="0" borderId="100" xfId="0" applyNumberFormat="1" applyFont="1" applyBorder="1"/>
    <xf numFmtId="3" fontId="35" fillId="0" borderId="21" xfId="0" applyNumberFormat="1" applyFont="1" applyBorder="1"/>
    <xf numFmtId="3" fontId="35" fillId="0" borderId="46" xfId="0" applyNumberFormat="1" applyFont="1" applyBorder="1"/>
    <xf numFmtId="3" fontId="35" fillId="0" borderId="78" xfId="0" applyNumberFormat="1" applyFont="1" applyBorder="1"/>
    <xf numFmtId="0" fontId="3" fillId="0" borderId="1" xfId="0" applyFont="1" applyBorder="1" applyAlignment="1">
      <alignment horizontal="center" vertical="top" wrapText="1"/>
    </xf>
    <xf numFmtId="3" fontId="11" fillId="0" borderId="18" xfId="0" applyNumberFormat="1" applyFont="1" applyBorder="1"/>
    <xf numFmtId="3" fontId="11" fillId="0" borderId="19" xfId="0" applyNumberFormat="1" applyFont="1" applyBorder="1"/>
    <xf numFmtId="3" fontId="11" fillId="0" borderId="22" xfId="0" applyNumberFormat="1" applyFont="1" applyBorder="1"/>
    <xf numFmtId="3" fontId="11" fillId="0" borderId="2" xfId="0" applyNumberFormat="1" applyFont="1" applyBorder="1"/>
    <xf numFmtId="3" fontId="11" fillId="0" borderId="11" xfId="0" applyNumberFormat="1" applyFont="1" applyBorder="1"/>
    <xf numFmtId="3" fontId="17" fillId="0" borderId="1" xfId="0" applyNumberFormat="1" applyFont="1" applyBorder="1"/>
    <xf numFmtId="3" fontId="17" fillId="0" borderId="14" xfId="0" applyNumberFormat="1" applyFont="1" applyBorder="1"/>
    <xf numFmtId="3" fontId="17" fillId="0" borderId="18" xfId="0" applyNumberFormat="1" applyFont="1" applyBorder="1"/>
    <xf numFmtId="3" fontId="8" fillId="0" borderId="18" xfId="0" applyNumberFormat="1" applyFont="1" applyBorder="1"/>
    <xf numFmtId="3" fontId="8" fillId="0" borderId="19" xfId="0" applyNumberFormat="1" applyFont="1" applyBorder="1"/>
    <xf numFmtId="3" fontId="8" fillId="0" borderId="38" xfId="0" applyNumberFormat="1" applyFont="1" applyBorder="1"/>
    <xf numFmtId="3" fontId="8" fillId="0" borderId="39" xfId="0" applyNumberFormat="1" applyFont="1" applyBorder="1"/>
    <xf numFmtId="3" fontId="11" fillId="0" borderId="53" xfId="0" applyNumberFormat="1" applyFont="1" applyBorder="1"/>
    <xf numFmtId="3" fontId="11" fillId="0" borderId="58" xfId="0" applyNumberFormat="1" applyFont="1" applyBorder="1"/>
    <xf numFmtId="3" fontId="11" fillId="0" borderId="24" xfId="0" applyNumberFormat="1" applyFont="1" applyBorder="1"/>
    <xf numFmtId="3" fontId="11" fillId="0" borderId="25" xfId="0" applyNumberFormat="1" applyFont="1" applyBorder="1"/>
    <xf numFmtId="3" fontId="11" fillId="0" borderId="7" xfId="0" applyNumberFormat="1" applyFont="1" applyBorder="1"/>
    <xf numFmtId="3" fontId="11" fillId="0" borderId="8" xfId="0" applyNumberFormat="1" applyFont="1" applyBorder="1"/>
    <xf numFmtId="3" fontId="11" fillId="0" borderId="38" xfId="0" applyNumberFormat="1" applyFont="1" applyBorder="1"/>
    <xf numFmtId="3" fontId="11" fillId="0" borderId="39" xfId="0" applyNumberFormat="1" applyFont="1" applyBorder="1"/>
    <xf numFmtId="3" fontId="10" fillId="0" borderId="18" xfId="0" applyNumberFormat="1" applyFont="1" applyBorder="1"/>
    <xf numFmtId="3" fontId="10" fillId="0" borderId="38" xfId="0" applyNumberFormat="1" applyFont="1" applyBorder="1"/>
    <xf numFmtId="3" fontId="17" fillId="0" borderId="8" xfId="0" applyNumberFormat="1" applyFont="1" applyBorder="1"/>
    <xf numFmtId="3" fontId="10" fillId="0" borderId="53" xfId="0" applyNumberFormat="1" applyFont="1" applyBorder="1"/>
    <xf numFmtId="3" fontId="10" fillId="0" borderId="15" xfId="0" applyNumberFormat="1" applyFont="1" applyBorder="1"/>
    <xf numFmtId="3" fontId="11" fillId="0" borderId="88" xfId="0" applyNumberFormat="1" applyFont="1" applyBorder="1"/>
    <xf numFmtId="3" fontId="11" fillId="0" borderId="92" xfId="0" applyNumberFormat="1" applyFont="1" applyBorder="1"/>
    <xf numFmtId="3" fontId="11" fillId="0" borderId="93" xfId="0" applyNumberFormat="1" applyFont="1" applyBorder="1"/>
    <xf numFmtId="3" fontId="17" fillId="0" borderId="88" xfId="2" applyNumberFormat="1" applyFont="1" applyBorder="1"/>
    <xf numFmtId="3" fontId="11" fillId="0" borderId="95" xfId="0" applyNumberFormat="1" applyFont="1" applyBorder="1"/>
    <xf numFmtId="3" fontId="17" fillId="0" borderId="92" xfId="2" applyNumberFormat="1" applyFont="1" applyBorder="1"/>
    <xf numFmtId="3" fontId="11" fillId="0" borderId="96" xfId="0" applyNumberFormat="1" applyFont="1" applyBorder="1"/>
    <xf numFmtId="3" fontId="11" fillId="0" borderId="65" xfId="0" applyNumberFormat="1" applyFont="1" applyBorder="1"/>
    <xf numFmtId="3" fontId="17" fillId="0" borderId="65" xfId="0" applyNumberFormat="1" applyFont="1" applyBorder="1"/>
    <xf numFmtId="3" fontId="11" fillId="0" borderId="94" xfId="0" applyNumberFormat="1" applyFont="1" applyBorder="1"/>
    <xf numFmtId="3" fontId="27" fillId="0" borderId="21" xfId="0" applyNumberFormat="1" applyFont="1" applyBorder="1"/>
    <xf numFmtId="3" fontId="27" fillId="0" borderId="22" xfId="0" applyNumberFormat="1" applyFont="1" applyBorder="1"/>
    <xf numFmtId="3" fontId="17" fillId="0" borderId="57" xfId="0" applyNumberFormat="1" applyFont="1" applyBorder="1"/>
    <xf numFmtId="3" fontId="17" fillId="0" borderId="59" xfId="0" applyNumberFormat="1" applyFont="1" applyBorder="1"/>
    <xf numFmtId="3" fontId="11" fillId="0" borderId="68" xfId="0" applyNumberFormat="1" applyFont="1" applyBorder="1"/>
    <xf numFmtId="3" fontId="11" fillId="0" borderId="67" xfId="0" applyNumberFormat="1" applyFont="1" applyBorder="1"/>
    <xf numFmtId="3" fontId="11" fillId="0" borderId="57" xfId="0" applyNumberFormat="1" applyFont="1" applyBorder="1"/>
    <xf numFmtId="3" fontId="11" fillId="0" borderId="59" xfId="0" applyNumberFormat="1" applyFont="1" applyBorder="1"/>
    <xf numFmtId="3" fontId="17" fillId="0" borderId="54" xfId="0" applyNumberFormat="1" applyFont="1" applyBorder="1"/>
    <xf numFmtId="3" fontId="17" fillId="0" borderId="24" xfId="0" applyNumberFormat="1" applyFont="1" applyBorder="1"/>
    <xf numFmtId="3" fontId="13" fillId="0" borderId="101" xfId="0" applyNumberFormat="1" applyFont="1" applyBorder="1"/>
    <xf numFmtId="0" fontId="2" fillId="0" borderId="76" xfId="0" applyFont="1" applyBorder="1" applyAlignment="1">
      <alignment horizontal="left" indent="1"/>
    </xf>
    <xf numFmtId="0" fontId="2" fillId="0" borderId="76" xfId="0" applyFont="1" applyBorder="1" applyAlignment="1">
      <alignment horizontal="left" indent="6"/>
    </xf>
    <xf numFmtId="0" fontId="1" fillId="0" borderId="20" xfId="0" applyFont="1" applyBorder="1" applyAlignment="1">
      <alignment horizontal="left" indent="2"/>
    </xf>
    <xf numFmtId="0" fontId="22" fillId="0" borderId="32" xfId="0" applyFont="1" applyBorder="1" applyAlignment="1">
      <alignment vertical="top"/>
    </xf>
    <xf numFmtId="3" fontId="22" fillId="0" borderId="53" xfId="0" applyNumberFormat="1" applyFont="1" applyBorder="1"/>
    <xf numFmtId="3" fontId="22" fillId="0" borderId="58" xfId="0" applyNumberFormat="1" applyFont="1" applyBorder="1"/>
    <xf numFmtId="0" fontId="25" fillId="0" borderId="103" xfId="0" applyFont="1" applyBorder="1" applyAlignment="1">
      <alignment horizontal="left" vertical="top" wrapText="1"/>
    </xf>
    <xf numFmtId="37" fontId="17" fillId="0" borderId="39" xfId="0" applyNumberFormat="1" applyFont="1" applyBorder="1"/>
    <xf numFmtId="0" fontId="1" fillId="0" borderId="76" xfId="0" applyFont="1" applyBorder="1" applyAlignment="1">
      <alignment horizontal="left" indent="3"/>
    </xf>
    <xf numFmtId="3" fontId="1" fillId="0" borderId="22" xfId="0" applyNumberFormat="1" applyFont="1" applyBorder="1"/>
    <xf numFmtId="0" fontId="1" fillId="0" borderId="76" xfId="0" applyFont="1" applyBorder="1" applyAlignment="1">
      <alignment horizontal="left" indent="4"/>
    </xf>
    <xf numFmtId="0" fontId="1" fillId="0" borderId="17" xfId="0" applyFont="1" applyBorder="1" applyAlignment="1">
      <alignment horizontal="left" indent="3"/>
    </xf>
    <xf numFmtId="0" fontId="1" fillId="0" borderId="17" xfId="0" applyFont="1" applyBorder="1" applyAlignment="1">
      <alignment horizontal="left" wrapText="1" indent="3"/>
    </xf>
    <xf numFmtId="0" fontId="1" fillId="0" borderId="29" xfId="0" applyFont="1" applyBorder="1" applyAlignment="1">
      <alignment horizontal="center" wrapText="1"/>
    </xf>
    <xf numFmtId="0" fontId="1" fillId="0" borderId="20" xfId="0" applyFont="1" applyBorder="1" applyAlignment="1">
      <alignment horizontal="left" wrapText="1" indent="3"/>
    </xf>
    <xf numFmtId="0" fontId="1" fillId="0" borderId="30" xfId="0" applyFont="1" applyBorder="1" applyAlignment="1">
      <alignment horizontal="center" wrapText="1"/>
    </xf>
    <xf numFmtId="0" fontId="1" fillId="0" borderId="20" xfId="0" applyFont="1" applyBorder="1" applyAlignment="1">
      <alignment horizontal="left" indent="3"/>
    </xf>
    <xf numFmtId="166" fontId="11" fillId="0" borderId="0" xfId="0" applyNumberFormat="1" applyFont="1"/>
    <xf numFmtId="3" fontId="11" fillId="0" borderId="21" xfId="0" applyNumberFormat="1" applyFont="1" applyFill="1" applyBorder="1"/>
    <xf numFmtId="3" fontId="11" fillId="0" borderId="22" xfId="0" applyNumberFormat="1" applyFont="1" applyFill="1" applyBorder="1"/>
    <xf numFmtId="0" fontId="25" fillId="0" borderId="104" xfId="0" applyFont="1" applyBorder="1" applyAlignment="1">
      <alignment horizontal="left" vertical="top" wrapText="1"/>
    </xf>
    <xf numFmtId="3" fontId="22" fillId="0" borderId="24" xfId="0" applyNumberFormat="1" applyFont="1" applyBorder="1"/>
    <xf numFmtId="0" fontId="0" fillId="0" borderId="52" xfId="0" applyBorder="1" applyAlignment="1">
      <alignment horizontal="left" vertical="top" wrapText="1"/>
    </xf>
    <xf numFmtId="0" fontId="0" fillId="0" borderId="55" xfId="0" applyBorder="1" applyAlignment="1">
      <alignment horizontal="left" vertical="top" wrapText="1"/>
    </xf>
    <xf numFmtId="0" fontId="11" fillId="0" borderId="0" xfId="0" applyFont="1" applyFill="1"/>
    <xf numFmtId="0" fontId="11" fillId="0" borderId="1" xfId="0" applyFont="1" applyFill="1" applyBorder="1" applyAlignment="1">
      <alignment horizontal="center" vertical="top" wrapText="1"/>
    </xf>
    <xf numFmtId="0" fontId="8" fillId="0" borderId="1" xfId="0" applyFont="1" applyFill="1" applyBorder="1" applyAlignment="1">
      <alignment horizontal="center" vertical="top" wrapText="1"/>
    </xf>
    <xf numFmtId="0" fontId="11" fillId="0" borderId="14" xfId="0" applyFont="1" applyFill="1" applyBorder="1" applyAlignment="1">
      <alignment horizontal="center" vertical="top" wrapText="1"/>
    </xf>
    <xf numFmtId="0" fontId="11" fillId="0" borderId="0" xfId="0" applyFont="1" applyFill="1" applyBorder="1" applyAlignment="1">
      <alignment horizontal="center" vertical="top" wrapText="1"/>
    </xf>
    <xf numFmtId="0" fontId="1" fillId="0" borderId="17" xfId="0" applyFont="1" applyFill="1" applyBorder="1" applyAlignment="1">
      <alignment horizontal="left" indent="3"/>
    </xf>
    <xf numFmtId="3" fontId="11" fillId="0" borderId="18" xfId="0" applyNumberFormat="1" applyFont="1" applyFill="1" applyBorder="1"/>
    <xf numFmtId="3" fontId="11" fillId="0" borderId="19" xfId="0" applyNumberFormat="1" applyFont="1" applyFill="1" applyBorder="1"/>
    <xf numFmtId="3" fontId="11" fillId="0" borderId="0" xfId="0" applyNumberFormat="1" applyFont="1" applyFill="1" applyBorder="1"/>
    <xf numFmtId="0" fontId="17" fillId="0" borderId="16" xfId="0" applyFont="1" applyFill="1" applyBorder="1" applyAlignment="1">
      <alignment horizontal="right"/>
    </xf>
    <xf numFmtId="3" fontId="17" fillId="0" borderId="1" xfId="0" applyNumberFormat="1" applyFont="1" applyFill="1" applyBorder="1"/>
    <xf numFmtId="3" fontId="17" fillId="0" borderId="14" xfId="0" applyNumberFormat="1" applyFont="1" applyFill="1" applyBorder="1"/>
    <xf numFmtId="3" fontId="17" fillId="0" borderId="0" xfId="0" applyNumberFormat="1" applyFont="1" applyFill="1" applyBorder="1"/>
    <xf numFmtId="0" fontId="8" fillId="0" borderId="17" xfId="0" applyFont="1" applyFill="1" applyBorder="1" applyAlignment="1">
      <alignment horizontal="left" indent="2"/>
    </xf>
    <xf numFmtId="3" fontId="17" fillId="0" borderId="18" xfId="0" applyNumberFormat="1" applyFont="1" applyFill="1" applyBorder="1"/>
    <xf numFmtId="3" fontId="8" fillId="0" borderId="18" xfId="0" applyNumberFormat="1" applyFont="1" applyFill="1" applyBorder="1"/>
    <xf numFmtId="3" fontId="8" fillId="0" borderId="19" xfId="0" applyNumberFormat="1" applyFont="1" applyFill="1" applyBorder="1"/>
    <xf numFmtId="3" fontId="8" fillId="0" borderId="0" xfId="0" applyNumberFormat="1" applyFont="1" applyFill="1" applyBorder="1"/>
    <xf numFmtId="0" fontId="4" fillId="0" borderId="36" xfId="0" applyFont="1" applyFill="1" applyBorder="1" applyAlignment="1">
      <alignment horizontal="left" indent="2"/>
    </xf>
    <xf numFmtId="3" fontId="17" fillId="0" borderId="38" xfId="0" applyNumberFormat="1" applyFont="1" applyFill="1" applyBorder="1"/>
    <xf numFmtId="3" fontId="8" fillId="0" borderId="38" xfId="0" applyNumberFormat="1" applyFont="1" applyFill="1" applyBorder="1"/>
    <xf numFmtId="3" fontId="8" fillId="0" borderId="39" xfId="0" applyNumberFormat="1" applyFont="1" applyFill="1" applyBorder="1"/>
    <xf numFmtId="0" fontId="8" fillId="0" borderId="70" xfId="0" applyFont="1" applyFill="1" applyBorder="1" applyAlignment="1">
      <alignment horizontal="left" indent="3"/>
    </xf>
    <xf numFmtId="3" fontId="11" fillId="0" borderId="53" xfId="0" applyNumberFormat="1" applyFont="1" applyFill="1" applyBorder="1"/>
    <xf numFmtId="3" fontId="11" fillId="0" borderId="58" xfId="0" applyNumberFormat="1" applyFont="1" applyFill="1" applyBorder="1"/>
    <xf numFmtId="0" fontId="8" fillId="0" borderId="20" xfId="0" applyFont="1" applyFill="1" applyBorder="1" applyAlignment="1">
      <alignment horizontal="left" indent="3"/>
    </xf>
    <xf numFmtId="0" fontId="11" fillId="0" borderId="20" xfId="0" applyFont="1" applyFill="1" applyBorder="1" applyAlignment="1">
      <alignment horizontal="left" indent="3"/>
    </xf>
    <xf numFmtId="0" fontId="11" fillId="0" borderId="20" xfId="0" applyFont="1" applyFill="1" applyBorder="1" applyAlignment="1">
      <alignment horizontal="left" indent="5"/>
    </xf>
    <xf numFmtId="0" fontId="11" fillId="0" borderId="23" xfId="0" applyFont="1" applyFill="1" applyBorder="1" applyAlignment="1">
      <alignment horizontal="left" indent="5"/>
    </xf>
    <xf numFmtId="3" fontId="11" fillId="0" borderId="24" xfId="0" applyNumberFormat="1" applyFont="1" applyFill="1" applyBorder="1"/>
    <xf numFmtId="3" fontId="11" fillId="0" borderId="25" xfId="0" applyNumberFormat="1" applyFont="1" applyFill="1" applyBorder="1"/>
    <xf numFmtId="0" fontId="8" fillId="0" borderId="6" xfId="0" applyFont="1" applyFill="1" applyBorder="1" applyAlignment="1">
      <alignment horizontal="left" indent="3"/>
    </xf>
    <xf numFmtId="3" fontId="11" fillId="0" borderId="7" xfId="0" applyNumberFormat="1" applyFont="1" applyFill="1" applyBorder="1"/>
    <xf numFmtId="3" fontId="11" fillId="0" borderId="8" xfId="0" applyNumberFormat="1" applyFont="1" applyFill="1" applyBorder="1"/>
    <xf numFmtId="0" fontId="25" fillId="0" borderId="52" xfId="0" applyFont="1" applyBorder="1" applyAlignment="1">
      <alignment horizontal="left" vertical="top" wrapText="1"/>
    </xf>
    <xf numFmtId="3" fontId="11" fillId="0" borderId="0" xfId="0" applyNumberFormat="1" applyFont="1"/>
    <xf numFmtId="37" fontId="10" fillId="0" borderId="53" xfId="0" applyNumberFormat="1" applyFont="1" applyBorder="1"/>
    <xf numFmtId="37" fontId="13" fillId="0" borderId="22" xfId="0" applyNumberFormat="1" applyFont="1" applyBorder="1"/>
    <xf numFmtId="37" fontId="17" fillId="0" borderId="22" xfId="0" applyNumberFormat="1" applyFont="1" applyBorder="1"/>
    <xf numFmtId="37" fontId="1" fillId="0" borderId="22" xfId="0" applyNumberFormat="1" applyFont="1" applyBorder="1"/>
    <xf numFmtId="37" fontId="22" fillId="0" borderId="22" xfId="0" applyNumberFormat="1" applyFont="1" applyBorder="1"/>
    <xf numFmtId="37" fontId="21" fillId="0" borderId="39" xfId="0" applyNumberFormat="1" applyFont="1" applyBorder="1"/>
    <xf numFmtId="37" fontId="22" fillId="0" borderId="25" xfId="0" applyNumberFormat="1" applyFont="1" applyBorder="1"/>
    <xf numFmtId="37" fontId="11" fillId="0" borderId="21" xfId="0" applyNumberFormat="1" applyFont="1" applyBorder="1"/>
    <xf numFmtId="0" fontId="14" fillId="0" borderId="0" xfId="0" applyFont="1" applyAlignment="1">
      <alignment horizontal="left"/>
    </xf>
    <xf numFmtId="0" fontId="14" fillId="0" borderId="0" xfId="0" applyFont="1" applyAlignment="1">
      <alignment horizontal="left" wrapText="1"/>
    </xf>
    <xf numFmtId="0" fontId="7" fillId="0" borderId="0" xfId="0" applyFont="1" applyBorder="1" applyAlignment="1">
      <alignment horizontal="left" indent="3"/>
    </xf>
    <xf numFmtId="3" fontId="11" fillId="0" borderId="0" xfId="0" applyNumberFormat="1" applyFont="1" applyBorder="1"/>
    <xf numFmtId="0" fontId="0" fillId="0" borderId="0" xfId="0"/>
    <xf numFmtId="0" fontId="14" fillId="0" borderId="0" xfId="0" applyFont="1"/>
    <xf numFmtId="0" fontId="18" fillId="0" borderId="0" xfId="0" applyFont="1" applyAlignment="1"/>
    <xf numFmtId="0" fontId="0" fillId="0" borderId="0" xfId="0"/>
    <xf numFmtId="0" fontId="18" fillId="0" borderId="0" xfId="0" applyFont="1"/>
    <xf numFmtId="0" fontId="18" fillId="0" borderId="0" xfId="0" applyFont="1" applyAlignment="1"/>
    <xf numFmtId="0" fontId="14" fillId="0" borderId="0" xfId="0" applyFont="1" applyAlignment="1">
      <alignment horizontal="left"/>
    </xf>
    <xf numFmtId="0" fontId="31" fillId="0" borderId="0" xfId="0" applyFont="1" applyBorder="1" applyAlignment="1">
      <alignment horizontal="center"/>
    </xf>
    <xf numFmtId="0" fontId="18" fillId="0" borderId="0" xfId="0" applyFont="1" applyBorder="1"/>
    <xf numFmtId="0" fontId="13" fillId="0" borderId="0" xfId="0" applyFont="1" applyBorder="1"/>
    <xf numFmtId="0" fontId="29" fillId="0" borderId="0" xfId="0" applyFont="1" applyBorder="1"/>
    <xf numFmtId="0" fontId="30" fillId="0" borderId="0" xfId="0" applyFont="1" applyBorder="1"/>
    <xf numFmtId="0" fontId="5" fillId="0" borderId="0" xfId="0" applyFont="1" applyBorder="1"/>
    <xf numFmtId="0" fontId="14" fillId="0" borderId="0" xfId="0" applyFont="1" applyBorder="1" applyAlignment="1">
      <alignment horizontal="left" wrapText="1"/>
    </xf>
    <xf numFmtId="0" fontId="15" fillId="0" borderId="0" xfId="0" applyFont="1" applyBorder="1" applyAlignment="1"/>
    <xf numFmtId="0" fontId="16" fillId="0" borderId="0" xfId="0" applyFont="1" applyBorder="1" applyAlignment="1"/>
    <xf numFmtId="0" fontId="11" fillId="0" borderId="0" xfId="0" applyFont="1" applyBorder="1" applyAlignment="1"/>
    <xf numFmtId="0" fontId="28" fillId="0" borderId="0" xfId="0" applyFont="1" applyBorder="1"/>
    <xf numFmtId="0" fontId="6" fillId="0" borderId="0" xfId="0" applyFont="1" applyBorder="1"/>
    <xf numFmtId="0" fontId="11" fillId="0" borderId="0" xfId="0" applyFont="1" applyBorder="1"/>
    <xf numFmtId="0" fontId="17" fillId="0" borderId="0" xfId="0" applyFont="1" applyBorder="1" applyAlignment="1"/>
    <xf numFmtId="0" fontId="10" fillId="0" borderId="0" xfId="0" applyFont="1" applyBorder="1"/>
    <xf numFmtId="0" fontId="17" fillId="0" borderId="0" xfId="0" applyFont="1" applyBorder="1"/>
    <xf numFmtId="0" fontId="11" fillId="0" borderId="0" xfId="0" applyFont="1" applyFill="1" applyBorder="1"/>
    <xf numFmtId="0" fontId="32" fillId="0" borderId="0" xfId="0" applyFont="1" applyBorder="1" applyAlignment="1">
      <alignment horizontal="center"/>
    </xf>
    <xf numFmtId="0" fontId="33" fillId="0" borderId="0" xfId="0" applyFont="1" applyBorder="1" applyAlignment="1"/>
    <xf numFmtId="0" fontId="18" fillId="0" borderId="0" xfId="0" applyFont="1" applyBorder="1" applyAlignment="1"/>
    <xf numFmtId="0" fontId="0" fillId="0" borderId="0" xfId="0" applyBorder="1"/>
    <xf numFmtId="0" fontId="26" fillId="0" borderId="0" xfId="0" applyFont="1" applyBorder="1"/>
    <xf numFmtId="0" fontId="14" fillId="0" borderId="0" xfId="0" applyFont="1" applyBorder="1"/>
    <xf numFmtId="0" fontId="10" fillId="0" borderId="0" xfId="0" applyFont="1" applyBorder="1" applyAlignment="1">
      <alignment horizontal="left" indent="2"/>
    </xf>
    <xf numFmtId="0" fontId="5" fillId="0" borderId="0" xfId="0" applyFont="1" applyBorder="1" applyAlignment="1">
      <alignment wrapText="1"/>
    </xf>
    <xf numFmtId="0" fontId="1" fillId="0" borderId="0" xfId="0" applyFont="1" applyBorder="1"/>
    <xf numFmtId="0" fontId="14" fillId="0" borderId="0" xfId="0" applyFont="1" applyBorder="1" applyAlignment="1">
      <alignment wrapText="1"/>
    </xf>
    <xf numFmtId="3" fontId="1" fillId="0" borderId="20" xfId="0" applyNumberFormat="1" applyFont="1" applyBorder="1"/>
    <xf numFmtId="3" fontId="1" fillId="0" borderId="21" xfId="0" applyNumberFormat="1" applyFont="1" applyBorder="1"/>
    <xf numFmtId="0" fontId="38" fillId="0" borderId="97" xfId="0" applyFont="1" applyBorder="1" applyAlignment="1">
      <alignment horizontal="center"/>
    </xf>
    <xf numFmtId="0" fontId="39" fillId="0" borderId="0" xfId="0" applyFont="1" applyFill="1" applyAlignment="1"/>
    <xf numFmtId="0" fontId="40" fillId="0" borderId="0" xfId="0" applyFont="1"/>
    <xf numFmtId="0" fontId="0" fillId="0" borderId="0" xfId="0" applyFill="1"/>
    <xf numFmtId="0" fontId="37" fillId="0" borderId="0" xfId="14"/>
    <xf numFmtId="0" fontId="37" fillId="0" borderId="0" xfId="14" applyFill="1"/>
    <xf numFmtId="0" fontId="41" fillId="0" borderId="0" xfId="14" applyFont="1" applyFill="1"/>
    <xf numFmtId="0" fontId="1" fillId="0" borderId="26" xfId="0" applyFont="1" applyBorder="1" applyAlignment="1">
      <alignment horizontal="left"/>
    </xf>
    <xf numFmtId="37" fontId="11" fillId="0" borderId="22" xfId="0" applyNumberFormat="1" applyFont="1" applyBorder="1"/>
    <xf numFmtId="0" fontId="1" fillId="0" borderId="0" xfId="0" applyFont="1" applyAlignment="1">
      <alignment horizontal="left" vertical="top"/>
    </xf>
    <xf numFmtId="0" fontId="34" fillId="0" borderId="0" xfId="0" applyFont="1" applyAlignment="1">
      <alignment horizontal="left" vertical="top"/>
    </xf>
    <xf numFmtId="0" fontId="17" fillId="0" borderId="3" xfId="0" applyFont="1" applyBorder="1" applyAlignment="1">
      <alignment horizontal="center"/>
    </xf>
    <xf numFmtId="0" fontId="17" fillId="0" borderId="4" xfId="0" applyFont="1" applyBorder="1" applyAlignment="1">
      <alignment horizontal="center"/>
    </xf>
    <xf numFmtId="0" fontId="17" fillId="0" borderId="5" xfId="0" applyFont="1" applyBorder="1" applyAlignment="1">
      <alignment horizontal="center"/>
    </xf>
    <xf numFmtId="0" fontId="15" fillId="0" borderId="0" xfId="0" applyFont="1" applyAlignment="1">
      <alignment horizontal="center"/>
    </xf>
    <xf numFmtId="0" fontId="16" fillId="0" borderId="0" xfId="0" applyFont="1" applyAlignment="1">
      <alignment horizontal="center"/>
    </xf>
    <xf numFmtId="0" fontId="13" fillId="0" borderId="0" xfId="0" applyFont="1" applyAlignment="1">
      <alignment horizontal="center"/>
    </xf>
    <xf numFmtId="0" fontId="14" fillId="0" borderId="0" xfId="0" applyFont="1" applyAlignment="1">
      <alignment horizontal="center"/>
    </xf>
    <xf numFmtId="0" fontId="11" fillId="0" borderId="0" xfId="0" applyFont="1" applyAlignment="1">
      <alignment horizontal="center"/>
    </xf>
    <xf numFmtId="0" fontId="17" fillId="0" borderId="13" xfId="0" applyFont="1" applyBorder="1" applyAlignment="1">
      <alignment horizontal="center" vertical="center"/>
    </xf>
    <xf numFmtId="0" fontId="17" fillId="0" borderId="10" xfId="0" applyFont="1" applyBorder="1" applyAlignment="1">
      <alignment horizontal="center" vertical="center"/>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3" xfId="0" applyFont="1" applyFill="1" applyBorder="1" applyAlignment="1">
      <alignment horizontal="center" vertical="center"/>
    </xf>
    <xf numFmtId="0" fontId="17" fillId="0" borderId="10" xfId="0" applyFont="1" applyFill="1" applyBorder="1" applyAlignment="1">
      <alignment horizontal="center" vertical="center"/>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27" xfId="0" applyFont="1" applyBorder="1" applyAlignment="1">
      <alignment horizontal="center" vertical="center" wrapText="1"/>
    </xf>
    <xf numFmtId="0" fontId="17" fillId="0" borderId="28" xfId="0" applyFont="1" applyBorder="1" applyAlignment="1">
      <alignment horizontal="center" vertical="center" wrapText="1"/>
    </xf>
    <xf numFmtId="0" fontId="10" fillId="0" borderId="0" xfId="0" applyFont="1" applyAlignment="1">
      <alignment horizontal="center"/>
    </xf>
    <xf numFmtId="0" fontId="19" fillId="0" borderId="0" xfId="0" applyFont="1" applyAlignment="1">
      <alignment horizontal="left" vertical="top"/>
    </xf>
    <xf numFmtId="0" fontId="17" fillId="0" borderId="13"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2" xfId="0" applyFont="1" applyBorder="1" applyAlignment="1">
      <alignment horizontal="center" vertical="center" wrapText="1"/>
    </xf>
    <xf numFmtId="0" fontId="11" fillId="0" borderId="34" xfId="0" applyFont="1" applyBorder="1" applyAlignment="1">
      <alignment horizontal="center"/>
    </xf>
    <xf numFmtId="0" fontId="21" fillId="0" borderId="56" xfId="0" applyFont="1" applyBorder="1" applyAlignment="1">
      <alignment horizontal="center" vertical="top"/>
    </xf>
    <xf numFmtId="0" fontId="21" fillId="0" borderId="31" xfId="0" applyFont="1" applyBorder="1" applyAlignment="1">
      <alignment horizontal="center" vertical="top"/>
    </xf>
    <xf numFmtId="0" fontId="25" fillId="0" borderId="42" xfId="0" applyFont="1" applyBorder="1" applyAlignment="1">
      <alignment horizontal="left" vertical="top" wrapText="1"/>
    </xf>
    <xf numFmtId="0" fontId="25" fillId="0" borderId="42" xfId="0" applyFont="1" applyBorder="1" applyAlignment="1">
      <alignment horizontal="left" vertical="top"/>
    </xf>
    <xf numFmtId="0" fontId="25" fillId="0" borderId="30" xfId="0" applyFont="1" applyBorder="1" applyAlignment="1">
      <alignment horizontal="left" vertical="top"/>
    </xf>
    <xf numFmtId="0" fontId="21" fillId="0" borderId="43" xfId="0" applyFont="1" applyBorder="1" applyAlignment="1">
      <alignment horizontal="right" vertical="top"/>
    </xf>
    <xf numFmtId="0" fontId="21" fillId="0" borderId="52" xfId="0" applyFont="1" applyBorder="1" applyAlignment="1">
      <alignment horizontal="left" vertical="top"/>
    </xf>
    <xf numFmtId="0" fontId="21" fillId="0" borderId="55" xfId="0" applyFont="1" applyBorder="1" applyAlignment="1">
      <alignment horizontal="left" vertical="top"/>
    </xf>
    <xf numFmtId="0" fontId="22" fillId="0" borderId="42" xfId="0" applyFont="1" applyBorder="1" applyAlignment="1">
      <alignment horizontal="left" vertical="top" wrapText="1"/>
    </xf>
    <xf numFmtId="0" fontId="22" fillId="0" borderId="42" xfId="0" applyFont="1" applyBorder="1" applyAlignment="1">
      <alignment horizontal="left" vertical="top"/>
    </xf>
    <xf numFmtId="0" fontId="22" fillId="0" borderId="30" xfId="0" applyFont="1" applyBorder="1" applyAlignment="1">
      <alignment horizontal="left" vertical="top"/>
    </xf>
    <xf numFmtId="0" fontId="25" fillId="0" borderId="103" xfId="0" applyFont="1" applyBorder="1" applyAlignment="1">
      <alignment horizontal="left" vertical="top" wrapText="1"/>
    </xf>
    <xf numFmtId="0" fontId="0" fillId="0" borderId="103" xfId="0" applyBorder="1" applyAlignment="1">
      <alignment horizontal="left" vertical="top" wrapText="1"/>
    </xf>
    <xf numFmtId="0" fontId="0" fillId="0" borderId="104" xfId="0" applyBorder="1" applyAlignment="1">
      <alignment horizontal="left" vertical="top" wrapText="1"/>
    </xf>
    <xf numFmtId="0" fontId="0" fillId="0" borderId="52" xfId="0" applyBorder="1" applyAlignment="1">
      <alignment horizontal="left" vertical="top" wrapText="1"/>
    </xf>
    <xf numFmtId="0" fontId="0" fillId="0" borderId="55" xfId="0" applyBorder="1" applyAlignment="1">
      <alignment horizontal="left" vertical="top" wrapText="1"/>
    </xf>
    <xf numFmtId="0" fontId="25" fillId="0" borderId="30" xfId="0" applyFont="1" applyBorder="1" applyAlignment="1">
      <alignment horizontal="left" vertical="top" wrapText="1"/>
    </xf>
    <xf numFmtId="0" fontId="22" fillId="0" borderId="30" xfId="0" applyFont="1" applyBorder="1" applyAlignment="1">
      <alignment horizontal="left" vertical="top" wrapText="1"/>
    </xf>
    <xf numFmtId="0" fontId="20" fillId="0" borderId="0" xfId="0" applyFont="1" applyAlignment="1">
      <alignment horizontal="center"/>
    </xf>
    <xf numFmtId="0" fontId="22" fillId="0" borderId="0" xfId="0" applyFont="1" applyAlignment="1">
      <alignment horizontal="center"/>
    </xf>
    <xf numFmtId="0" fontId="23" fillId="0" borderId="0" xfId="0" applyFont="1" applyAlignment="1">
      <alignment horizontal="center"/>
    </xf>
    <xf numFmtId="0" fontId="21" fillId="0" borderId="52" xfId="0" applyFont="1" applyBorder="1" applyAlignment="1">
      <alignment horizontal="left" vertical="top" wrapText="1"/>
    </xf>
    <xf numFmtId="0" fontId="21" fillId="0" borderId="37" xfId="0" applyFont="1" applyBorder="1" applyAlignment="1">
      <alignment horizontal="right" vertical="top"/>
    </xf>
    <xf numFmtId="0" fontId="21" fillId="0" borderId="51" xfId="0" applyFont="1" applyBorder="1" applyAlignment="1">
      <alignment horizontal="left" vertical="top" wrapText="1"/>
    </xf>
    <xf numFmtId="0" fontId="21" fillId="0" borderId="41" xfId="0" applyFont="1" applyBorder="1" applyAlignment="1">
      <alignment horizontal="left" vertical="top" wrapText="1"/>
    </xf>
    <xf numFmtId="0" fontId="11" fillId="0" borderId="0" xfId="0" applyFont="1" applyBorder="1" applyAlignment="1">
      <alignment horizontal="center"/>
    </xf>
    <xf numFmtId="0" fontId="11" fillId="0" borderId="0" xfId="0" applyFont="1" applyAlignment="1">
      <alignment horizontal="center" wrapText="1"/>
    </xf>
    <xf numFmtId="0" fontId="17" fillId="0" borderId="63" xfId="0" applyFont="1" applyBorder="1" applyAlignment="1">
      <alignment horizontal="center" vertical="center" wrapText="1"/>
    </xf>
    <xf numFmtId="0" fontId="17" fillId="0" borderId="102" xfId="0" applyFont="1" applyBorder="1" applyAlignment="1">
      <alignment horizontal="center" vertical="center" wrapText="1"/>
    </xf>
    <xf numFmtId="0" fontId="17" fillId="0" borderId="6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61" xfId="0" applyFont="1" applyBorder="1" applyAlignment="1">
      <alignment horizontal="center" vertical="center" wrapText="1"/>
    </xf>
    <xf numFmtId="0" fontId="1" fillId="0" borderId="0" xfId="0" applyFont="1" applyAlignment="1">
      <alignment horizontal="center"/>
    </xf>
    <xf numFmtId="0" fontId="17" fillId="0" borderId="72" xfId="0" applyFont="1" applyBorder="1" applyAlignment="1">
      <alignment horizontal="center" vertical="center" wrapText="1"/>
    </xf>
    <xf numFmtId="0" fontId="17" fillId="0" borderId="73" xfId="0" applyFont="1" applyBorder="1" applyAlignment="1">
      <alignment horizontal="center" vertical="center" wrapText="1"/>
    </xf>
    <xf numFmtId="0" fontId="17" fillId="0" borderId="60"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64" xfId="0" applyFont="1" applyBorder="1" applyAlignment="1">
      <alignment horizontal="center" vertical="center" wrapText="1"/>
    </xf>
    <xf numFmtId="0" fontId="17" fillId="0" borderId="12" xfId="0" applyFont="1" applyBorder="1" applyAlignment="1">
      <alignment horizontal="center" vertical="center"/>
    </xf>
    <xf numFmtId="0" fontId="17" fillId="0" borderId="15" xfId="0" applyFont="1" applyBorder="1" applyAlignment="1">
      <alignment horizontal="center" vertical="center"/>
    </xf>
    <xf numFmtId="0" fontId="17" fillId="0" borderId="2" xfId="0" applyFont="1" applyBorder="1" applyAlignment="1">
      <alignment horizontal="center" vertical="center"/>
    </xf>
    <xf numFmtId="0" fontId="17" fillId="0" borderId="71" xfId="0" applyFont="1" applyBorder="1" applyAlignment="1">
      <alignment horizontal="center" vertical="center" wrapText="1"/>
    </xf>
    <xf numFmtId="0" fontId="17" fillId="0" borderId="79" xfId="0" applyFont="1" applyBorder="1" applyAlignment="1">
      <alignment horizontal="left" indent="2"/>
    </xf>
    <xf numFmtId="0" fontId="17" fillId="0" borderId="34" xfId="0" applyFont="1" applyBorder="1" applyAlignment="1">
      <alignment horizontal="left" indent="2"/>
    </xf>
    <xf numFmtId="0" fontId="17" fillId="0" borderId="84" xfId="0" applyFont="1" applyBorder="1" applyAlignment="1">
      <alignment horizontal="center" vertical="center"/>
    </xf>
    <xf numFmtId="0" fontId="17" fillId="0" borderId="40" xfId="0" applyFont="1" applyBorder="1" applyAlignment="1">
      <alignment horizontal="center" vertical="center"/>
    </xf>
    <xf numFmtId="0" fontId="17" fillId="0" borderId="27" xfId="0" applyFont="1" applyBorder="1" applyAlignment="1">
      <alignment horizontal="center" vertical="center"/>
    </xf>
    <xf numFmtId="0" fontId="17" fillId="0" borderId="77" xfId="0" applyFont="1" applyBorder="1" applyAlignment="1">
      <alignment horizontal="center" vertical="center"/>
    </xf>
    <xf numFmtId="0" fontId="17" fillId="0" borderId="85" xfId="0" applyFont="1" applyBorder="1" applyAlignment="1">
      <alignment horizontal="center" vertical="center"/>
    </xf>
    <xf numFmtId="0" fontId="17" fillId="0" borderId="28" xfId="0" applyFont="1" applyBorder="1" applyAlignment="1">
      <alignment horizontal="center" vertical="center"/>
    </xf>
    <xf numFmtId="0" fontId="17" fillId="0" borderId="9" xfId="0" applyFont="1" applyBorder="1" applyAlignment="1">
      <alignment horizontal="center"/>
    </xf>
    <xf numFmtId="0" fontId="17" fillId="0" borderId="71" xfId="0" applyFont="1" applyBorder="1" applyAlignment="1">
      <alignment horizontal="center"/>
    </xf>
    <xf numFmtId="0" fontId="17" fillId="0" borderId="64" xfId="0" applyFont="1" applyBorder="1" applyAlignment="1">
      <alignment horizontal="center"/>
    </xf>
    <xf numFmtId="0" fontId="17" fillId="0" borderId="86" xfId="0" applyFont="1" applyBorder="1" applyAlignment="1">
      <alignment horizontal="left" indent="2"/>
    </xf>
    <xf numFmtId="0" fontId="17" fillId="0" borderId="87" xfId="0" applyFont="1" applyBorder="1" applyAlignment="1">
      <alignment horizontal="left" indent="2"/>
    </xf>
    <xf numFmtId="0" fontId="17" fillId="0" borderId="89" xfId="0" applyFont="1" applyBorder="1" applyAlignment="1">
      <alignment horizontal="left" indent="2"/>
    </xf>
    <xf numFmtId="0" fontId="17" fillId="0" borderId="90" xfId="0" applyFont="1" applyBorder="1" applyAlignment="1">
      <alignment horizontal="left" indent="2"/>
    </xf>
  </cellXfs>
  <cellStyles count="21">
    <cellStyle name="Comma" xfId="1" builtinId="3"/>
    <cellStyle name="Comma 2" xfId="4"/>
    <cellStyle name="Comma 2 2" xfId="5"/>
    <cellStyle name="Comma 3" xfId="6"/>
    <cellStyle name="Comma 4" xfId="7"/>
    <cellStyle name="Comma 4 2" xfId="8"/>
    <cellStyle name="Currency" xfId="2" builtinId="4"/>
    <cellStyle name="Currency 2" xfId="9"/>
    <cellStyle name="Currency 2 2" xfId="10"/>
    <cellStyle name="Currency 3" xfId="11"/>
    <cellStyle name="Currency 4" xfId="12"/>
    <cellStyle name="Currency 4 2" xfId="13"/>
    <cellStyle name="Normal" xfId="0" builtinId="0"/>
    <cellStyle name="Normal 2" xfId="14"/>
    <cellStyle name="Normal 3" xfId="3"/>
    <cellStyle name="Normal 3 2" xfId="20"/>
    <cellStyle name="Normal 4" xfId="15"/>
    <cellStyle name="Percent 2" xfId="16"/>
    <cellStyle name="Percent 2 2" xfId="17"/>
    <cellStyle name="Percent 3" xfId="18"/>
    <cellStyle name="Percent 3 2" xfId="19"/>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12</xdr:col>
      <xdr:colOff>419100</xdr:colOff>
      <xdr:row>27</xdr:row>
      <xdr:rowOff>34343</xdr:rowOff>
    </xdr:to>
    <xdr:pic>
      <xdr:nvPicPr>
        <xdr:cNvPr id="4"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257175"/>
          <a:ext cx="7734300" cy="5092118"/>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tabSelected="1" workbookViewId="0">
      <selection activeCell="A29" sqref="A29"/>
    </sheetView>
  </sheetViews>
  <sheetFormatPr defaultRowHeight="15" x14ac:dyDescent="0.25"/>
  <cols>
    <col min="14" max="14" width="9.140625" style="322"/>
  </cols>
  <sheetData>
    <row r="1" spans="1:14" ht="20.25" x14ac:dyDescent="0.3">
      <c r="A1" s="321" t="s">
        <v>202</v>
      </c>
      <c r="N1" s="325" t="s">
        <v>17</v>
      </c>
    </row>
    <row r="2" spans="1:14" x14ac:dyDescent="0.25">
      <c r="N2" s="325" t="s">
        <v>17</v>
      </c>
    </row>
    <row r="3" spans="1:14" x14ac:dyDescent="0.25">
      <c r="N3" s="325" t="s">
        <v>17</v>
      </c>
    </row>
    <row r="4" spans="1:14" x14ac:dyDescent="0.25">
      <c r="N4" s="325" t="s">
        <v>17</v>
      </c>
    </row>
    <row r="5" spans="1:14" x14ac:dyDescent="0.25">
      <c r="N5" s="325" t="s">
        <v>17</v>
      </c>
    </row>
    <row r="6" spans="1:14" x14ac:dyDescent="0.25">
      <c r="N6" s="325" t="s">
        <v>17</v>
      </c>
    </row>
    <row r="7" spans="1:14" x14ac:dyDescent="0.25">
      <c r="N7" s="325" t="s">
        <v>17</v>
      </c>
    </row>
    <row r="8" spans="1:14" x14ac:dyDescent="0.25">
      <c r="N8" s="325" t="s">
        <v>17</v>
      </c>
    </row>
    <row r="9" spans="1:14" x14ac:dyDescent="0.25">
      <c r="N9" s="325" t="s">
        <v>17</v>
      </c>
    </row>
    <row r="10" spans="1:14" x14ac:dyDescent="0.25">
      <c r="N10" s="325" t="s">
        <v>17</v>
      </c>
    </row>
    <row r="11" spans="1:14" x14ac:dyDescent="0.25">
      <c r="N11" s="325" t="s">
        <v>17</v>
      </c>
    </row>
    <row r="12" spans="1:14" x14ac:dyDescent="0.25">
      <c r="N12" s="325" t="s">
        <v>17</v>
      </c>
    </row>
    <row r="13" spans="1:14" x14ac:dyDescent="0.25">
      <c r="N13" s="325" t="s">
        <v>17</v>
      </c>
    </row>
    <row r="14" spans="1:14" x14ac:dyDescent="0.25">
      <c r="N14" s="325" t="s">
        <v>17</v>
      </c>
    </row>
    <row r="15" spans="1:14" x14ac:dyDescent="0.25">
      <c r="N15" s="325" t="s">
        <v>17</v>
      </c>
    </row>
    <row r="16" spans="1:14" x14ac:dyDescent="0.25">
      <c r="N16" s="325" t="s">
        <v>17</v>
      </c>
    </row>
    <row r="17" spans="14:15" ht="15.75" x14ac:dyDescent="0.25">
      <c r="N17" s="325" t="s">
        <v>17</v>
      </c>
      <c r="O17" s="323"/>
    </row>
    <row r="18" spans="14:15" ht="15.75" x14ac:dyDescent="0.25">
      <c r="N18" s="325" t="s">
        <v>17</v>
      </c>
      <c r="O18" s="323"/>
    </row>
    <row r="19" spans="14:15" ht="15.75" x14ac:dyDescent="0.25">
      <c r="N19" s="325" t="s">
        <v>17</v>
      </c>
      <c r="O19" s="323"/>
    </row>
    <row r="20" spans="14:15" ht="15.75" x14ac:dyDescent="0.25">
      <c r="N20" s="325" t="s">
        <v>17</v>
      </c>
      <c r="O20" s="323"/>
    </row>
    <row r="21" spans="14:15" ht="15.75" x14ac:dyDescent="0.25">
      <c r="N21" s="325" t="s">
        <v>17</v>
      </c>
      <c r="O21" s="323"/>
    </row>
    <row r="22" spans="14:15" ht="15.75" x14ac:dyDescent="0.25">
      <c r="N22" s="325" t="s">
        <v>17</v>
      </c>
      <c r="O22" s="323"/>
    </row>
    <row r="23" spans="14:15" ht="15.75" x14ac:dyDescent="0.25">
      <c r="N23" s="325" t="s">
        <v>17</v>
      </c>
      <c r="O23" s="323"/>
    </row>
    <row r="24" spans="14:15" ht="15.75" x14ac:dyDescent="0.25">
      <c r="N24" s="325" t="s">
        <v>17</v>
      </c>
      <c r="O24" s="323"/>
    </row>
    <row r="25" spans="14:15" ht="15.75" x14ac:dyDescent="0.25">
      <c r="N25" s="325" t="s">
        <v>17</v>
      </c>
      <c r="O25" s="323"/>
    </row>
    <row r="26" spans="14:15" ht="15.75" x14ac:dyDescent="0.25">
      <c r="N26" s="325" t="s">
        <v>17</v>
      </c>
      <c r="O26" s="323"/>
    </row>
    <row r="27" spans="14:15" ht="15.75" x14ac:dyDescent="0.25">
      <c r="N27" s="325" t="s">
        <v>17</v>
      </c>
      <c r="O27" s="323"/>
    </row>
    <row r="28" spans="14:15" ht="15.75" x14ac:dyDescent="0.25">
      <c r="N28" s="325" t="s">
        <v>203</v>
      </c>
      <c r="O28" s="323"/>
    </row>
    <row r="29" spans="14:15" ht="15.75" x14ac:dyDescent="0.25">
      <c r="N29" s="325" t="s">
        <v>18</v>
      </c>
      <c r="O29" s="323"/>
    </row>
    <row r="30" spans="14:15" ht="15.75" x14ac:dyDescent="0.25">
      <c r="N30" s="324"/>
      <c r="O30" s="323"/>
    </row>
    <row r="31" spans="14:15" ht="15.75" x14ac:dyDescent="0.25">
      <c r="N31" s="324"/>
      <c r="O31" s="323"/>
    </row>
    <row r="32" spans="14:15" ht="15.75" x14ac:dyDescent="0.25">
      <c r="N32" s="324"/>
      <c r="O32" s="323"/>
    </row>
  </sheetData>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zoomScaleNormal="100" zoomScaleSheetLayoutView="80" workbookViewId="0">
      <selection sqref="A1:I1"/>
    </sheetView>
  </sheetViews>
  <sheetFormatPr defaultRowHeight="14.25" x14ac:dyDescent="0.2"/>
  <cols>
    <col min="1" max="1" width="63.5703125" style="12" customWidth="1"/>
    <col min="2" max="2" width="8.7109375" style="12" customWidth="1"/>
    <col min="3" max="3" width="12.7109375" style="12" customWidth="1"/>
    <col min="4" max="4" width="8.7109375" style="12" customWidth="1"/>
    <col min="5" max="5" width="12.7109375" style="12" customWidth="1"/>
    <col min="6" max="6" width="8.7109375" style="12" customWidth="1"/>
    <col min="7" max="9" width="12.7109375" style="12" customWidth="1"/>
    <col min="10" max="10" width="14" style="7" bestFit="1" customWidth="1"/>
    <col min="11" max="11" width="4.5703125" style="12" customWidth="1"/>
    <col min="12" max="12" width="122.85546875" style="12" customWidth="1"/>
    <col min="13" max="14" width="8.28515625" style="12" customWidth="1"/>
    <col min="15" max="15" width="12.7109375" style="12" customWidth="1"/>
    <col min="16" max="17" width="8.28515625" style="12" customWidth="1"/>
    <col min="18" max="18" width="12.7109375" style="12" customWidth="1"/>
    <col min="19" max="16384" width="9.140625" style="12"/>
  </cols>
  <sheetData>
    <row r="1" spans="1:18" ht="18" x14ac:dyDescent="0.25">
      <c r="A1" s="333" t="s">
        <v>104</v>
      </c>
      <c r="B1" s="333"/>
      <c r="C1" s="333"/>
      <c r="D1" s="333"/>
      <c r="E1" s="333"/>
      <c r="F1" s="333"/>
      <c r="G1" s="333"/>
      <c r="H1" s="333"/>
      <c r="I1" s="333"/>
      <c r="J1" s="78" t="s">
        <v>17</v>
      </c>
      <c r="K1" s="320"/>
      <c r="L1" s="319"/>
      <c r="M1" s="9"/>
      <c r="N1" s="9"/>
      <c r="O1" s="9"/>
      <c r="P1" s="9"/>
      <c r="Q1" s="9"/>
      <c r="R1" s="9"/>
    </row>
    <row r="2" spans="1:18" ht="15" x14ac:dyDescent="0.2">
      <c r="A2" s="334" t="s">
        <v>165</v>
      </c>
      <c r="B2" s="334"/>
      <c r="C2" s="334"/>
      <c r="D2" s="334"/>
      <c r="E2" s="334"/>
      <c r="F2" s="334"/>
      <c r="G2" s="334"/>
      <c r="H2" s="334"/>
      <c r="I2" s="334"/>
      <c r="J2" s="78" t="s">
        <v>17</v>
      </c>
      <c r="K2" s="10"/>
      <c r="L2" s="291"/>
      <c r="M2" s="10"/>
      <c r="N2" s="10"/>
      <c r="O2" s="10"/>
      <c r="P2" s="10"/>
      <c r="Q2" s="10"/>
      <c r="R2" s="10"/>
    </row>
    <row r="3" spans="1:18" x14ac:dyDescent="0.2">
      <c r="A3" s="388" t="s">
        <v>1</v>
      </c>
      <c r="B3" s="349"/>
      <c r="C3" s="349"/>
      <c r="D3" s="349"/>
      <c r="E3" s="349"/>
      <c r="F3" s="349"/>
      <c r="G3" s="349"/>
      <c r="H3" s="349"/>
      <c r="I3" s="349"/>
      <c r="J3" s="78" t="s">
        <v>17</v>
      </c>
      <c r="K3" s="13"/>
      <c r="L3" s="291"/>
      <c r="M3" s="13"/>
      <c r="N3" s="13"/>
      <c r="O3" s="13"/>
      <c r="P3" s="13"/>
      <c r="Q3" s="13"/>
      <c r="R3" s="13"/>
    </row>
    <row r="4" spans="1:18" x14ac:dyDescent="0.2">
      <c r="A4" s="336" t="s">
        <v>2</v>
      </c>
      <c r="B4" s="336"/>
      <c r="C4" s="336"/>
      <c r="D4" s="336"/>
      <c r="E4" s="336"/>
      <c r="F4" s="336"/>
      <c r="G4" s="336"/>
      <c r="H4" s="336"/>
      <c r="I4" s="336"/>
      <c r="J4" s="78" t="s">
        <v>17</v>
      </c>
      <c r="K4" s="11"/>
      <c r="L4" s="291"/>
      <c r="M4" s="11"/>
      <c r="N4" s="11"/>
      <c r="O4" s="11"/>
      <c r="P4" s="11"/>
      <c r="Q4" s="11"/>
      <c r="R4" s="11"/>
    </row>
    <row r="5" spans="1:18" ht="15" x14ac:dyDescent="0.25">
      <c r="A5" s="336"/>
      <c r="B5" s="336"/>
      <c r="C5" s="336"/>
      <c r="D5" s="336"/>
      <c r="E5" s="336"/>
      <c r="F5" s="336"/>
      <c r="G5" s="336"/>
      <c r="H5" s="46"/>
      <c r="I5" s="46"/>
      <c r="J5" s="78" t="s">
        <v>17</v>
      </c>
      <c r="K5" s="11"/>
      <c r="L5" s="300"/>
      <c r="M5" s="11"/>
      <c r="N5" s="11"/>
      <c r="O5" s="11"/>
      <c r="P5" s="11"/>
      <c r="Q5" s="11"/>
      <c r="R5" s="11"/>
    </row>
    <row r="6" spans="1:18" ht="15" customHeight="1" x14ac:dyDescent="0.2">
      <c r="A6" s="394" t="s">
        <v>105</v>
      </c>
      <c r="B6" s="392" t="s">
        <v>165</v>
      </c>
      <c r="C6" s="397"/>
      <c r="D6" s="397"/>
      <c r="E6" s="397"/>
      <c r="F6" s="397"/>
      <c r="G6" s="393"/>
      <c r="H6" s="389" t="s">
        <v>15</v>
      </c>
      <c r="I6" s="390"/>
      <c r="J6" s="78" t="s">
        <v>17</v>
      </c>
      <c r="L6" s="302"/>
    </row>
    <row r="7" spans="1:18" ht="44.25" customHeight="1" x14ac:dyDescent="0.2">
      <c r="A7" s="395"/>
      <c r="B7" s="392" t="s">
        <v>162</v>
      </c>
      <c r="C7" s="393"/>
      <c r="D7" s="392" t="s">
        <v>167</v>
      </c>
      <c r="E7" s="393"/>
      <c r="F7" s="392" t="s">
        <v>163</v>
      </c>
      <c r="G7" s="393"/>
      <c r="H7" s="391"/>
      <c r="I7" s="348"/>
      <c r="J7" s="78" t="s">
        <v>17</v>
      </c>
      <c r="L7" s="302"/>
    </row>
    <row r="8" spans="1:18" ht="28.5" x14ac:dyDescent="0.2">
      <c r="A8" s="396"/>
      <c r="B8" s="23" t="s">
        <v>4</v>
      </c>
      <c r="C8" s="23" t="s">
        <v>5</v>
      </c>
      <c r="D8" s="23" t="s">
        <v>4</v>
      </c>
      <c r="E8" s="23" t="s">
        <v>5</v>
      </c>
      <c r="F8" s="23" t="s">
        <v>4</v>
      </c>
      <c r="G8" s="23" t="s">
        <v>5</v>
      </c>
      <c r="H8" s="23" t="s">
        <v>4</v>
      </c>
      <c r="I8" s="23" t="s">
        <v>5</v>
      </c>
      <c r="J8" s="78" t="s">
        <v>17</v>
      </c>
      <c r="L8" s="302"/>
    </row>
    <row r="9" spans="1:18" x14ac:dyDescent="0.2">
      <c r="A9" s="95" t="s">
        <v>106</v>
      </c>
      <c r="B9" s="188">
        <v>16</v>
      </c>
      <c r="C9" s="188">
        <v>2256</v>
      </c>
      <c r="D9" s="188">
        <v>2</v>
      </c>
      <c r="E9" s="188">
        <v>282</v>
      </c>
      <c r="F9" s="188">
        <v>2</v>
      </c>
      <c r="G9" s="188">
        <v>282</v>
      </c>
      <c r="H9" s="188">
        <f t="shared" ref="H9:I16" si="0">+B9+D9+F9</f>
        <v>20</v>
      </c>
      <c r="I9" s="188">
        <f t="shared" si="0"/>
        <v>2820</v>
      </c>
      <c r="J9" s="78" t="s">
        <v>17</v>
      </c>
    </row>
    <row r="10" spans="1:18" x14ac:dyDescent="0.2">
      <c r="A10" s="95" t="s">
        <v>107</v>
      </c>
      <c r="B10" s="188">
        <v>1</v>
      </c>
      <c r="C10" s="188">
        <v>106</v>
      </c>
      <c r="D10" s="188">
        <v>0</v>
      </c>
      <c r="E10" s="188">
        <v>0</v>
      </c>
      <c r="F10" s="188">
        <v>0</v>
      </c>
      <c r="G10" s="188">
        <v>0</v>
      </c>
      <c r="H10" s="188">
        <f t="shared" si="0"/>
        <v>1</v>
      </c>
      <c r="I10" s="188">
        <f t="shared" si="0"/>
        <v>106</v>
      </c>
      <c r="J10" s="78" t="s">
        <v>17</v>
      </c>
    </row>
    <row r="11" spans="1:18" x14ac:dyDescent="0.2">
      <c r="A11" s="95" t="s">
        <v>108</v>
      </c>
      <c r="B11" s="188">
        <v>2</v>
      </c>
      <c r="C11" s="188">
        <v>179</v>
      </c>
      <c r="D11" s="188">
        <v>0</v>
      </c>
      <c r="E11" s="188">
        <v>0</v>
      </c>
      <c r="F11" s="188">
        <v>0</v>
      </c>
      <c r="G11" s="188">
        <v>0</v>
      </c>
      <c r="H11" s="188">
        <f t="shared" si="0"/>
        <v>2</v>
      </c>
      <c r="I11" s="188">
        <f t="shared" si="0"/>
        <v>179</v>
      </c>
      <c r="J11" s="78" t="s">
        <v>17</v>
      </c>
    </row>
    <row r="12" spans="1:18" x14ac:dyDescent="0.2">
      <c r="A12" s="95" t="s">
        <v>110</v>
      </c>
      <c r="B12" s="188">
        <v>1</v>
      </c>
      <c r="C12" s="188">
        <v>63</v>
      </c>
      <c r="D12" s="188">
        <v>0</v>
      </c>
      <c r="E12" s="188">
        <v>0</v>
      </c>
      <c r="F12" s="188">
        <v>0</v>
      </c>
      <c r="G12" s="188">
        <v>0</v>
      </c>
      <c r="H12" s="188">
        <f t="shared" si="0"/>
        <v>1</v>
      </c>
      <c r="I12" s="188">
        <f t="shared" si="0"/>
        <v>63</v>
      </c>
      <c r="J12" s="78" t="s">
        <v>17</v>
      </c>
    </row>
    <row r="13" spans="1:18" x14ac:dyDescent="0.2">
      <c r="A13" s="95" t="s">
        <v>111</v>
      </c>
      <c r="B13" s="188">
        <v>2</v>
      </c>
      <c r="C13" s="188">
        <v>104</v>
      </c>
      <c r="D13" s="188">
        <v>0</v>
      </c>
      <c r="E13" s="188">
        <v>0</v>
      </c>
      <c r="F13" s="188">
        <v>0</v>
      </c>
      <c r="G13" s="188">
        <v>0</v>
      </c>
      <c r="H13" s="188">
        <f t="shared" si="0"/>
        <v>2</v>
      </c>
      <c r="I13" s="188">
        <f t="shared" si="0"/>
        <v>104</v>
      </c>
      <c r="J13" s="78" t="s">
        <v>17</v>
      </c>
    </row>
    <row r="14" spans="1:18" x14ac:dyDescent="0.2">
      <c r="A14" s="95" t="s">
        <v>113</v>
      </c>
      <c r="B14" s="188">
        <v>4</v>
      </c>
      <c r="C14" s="188">
        <v>170</v>
      </c>
      <c r="D14" s="188">
        <v>0</v>
      </c>
      <c r="E14" s="188">
        <v>0</v>
      </c>
      <c r="F14" s="188">
        <v>0</v>
      </c>
      <c r="G14" s="188">
        <v>0</v>
      </c>
      <c r="H14" s="188">
        <f t="shared" si="0"/>
        <v>4</v>
      </c>
      <c r="I14" s="188">
        <f t="shared" si="0"/>
        <v>170</v>
      </c>
      <c r="J14" s="78" t="s">
        <v>17</v>
      </c>
    </row>
    <row r="15" spans="1:18" x14ac:dyDescent="0.2">
      <c r="A15" s="94" t="s">
        <v>115</v>
      </c>
      <c r="B15" s="185">
        <f t="shared" ref="B15:G15" si="1">SUM(B9:B14)</f>
        <v>26</v>
      </c>
      <c r="C15" s="185">
        <f t="shared" si="1"/>
        <v>2878</v>
      </c>
      <c r="D15" s="185">
        <f t="shared" si="1"/>
        <v>2</v>
      </c>
      <c r="E15" s="185">
        <f t="shared" si="1"/>
        <v>282</v>
      </c>
      <c r="F15" s="185">
        <f t="shared" si="1"/>
        <v>2</v>
      </c>
      <c r="G15" s="185">
        <f t="shared" si="1"/>
        <v>282</v>
      </c>
      <c r="H15" s="185">
        <f t="shared" si="0"/>
        <v>30</v>
      </c>
      <c r="I15" s="185">
        <f t="shared" si="0"/>
        <v>3442</v>
      </c>
      <c r="J15" s="78" t="s">
        <v>17</v>
      </c>
    </row>
    <row r="16" spans="1:18" x14ac:dyDescent="0.2">
      <c r="A16" s="97" t="s">
        <v>116</v>
      </c>
      <c r="B16" s="271">
        <f>-B15*0.5</f>
        <v>-13</v>
      </c>
      <c r="C16" s="271">
        <f t="shared" ref="C16:G16" si="2">-C15*0.5</f>
        <v>-1439</v>
      </c>
      <c r="D16" s="271">
        <f t="shared" si="2"/>
        <v>-1</v>
      </c>
      <c r="E16" s="271">
        <f t="shared" si="2"/>
        <v>-141</v>
      </c>
      <c r="F16" s="271">
        <f t="shared" si="2"/>
        <v>-1</v>
      </c>
      <c r="G16" s="271">
        <f t="shared" si="2"/>
        <v>-141</v>
      </c>
      <c r="H16" s="271">
        <f t="shared" si="0"/>
        <v>-15</v>
      </c>
      <c r="I16" s="271">
        <f t="shared" si="0"/>
        <v>-1721</v>
      </c>
      <c r="J16" s="78" t="s">
        <v>17</v>
      </c>
    </row>
    <row r="17" spans="1:10" x14ac:dyDescent="0.2">
      <c r="A17" s="95" t="s">
        <v>145</v>
      </c>
      <c r="B17" s="188"/>
      <c r="C17" s="188">
        <v>0</v>
      </c>
      <c r="D17" s="188"/>
      <c r="E17" s="188">
        <v>0</v>
      </c>
      <c r="F17" s="188"/>
      <c r="G17" s="188">
        <v>0</v>
      </c>
      <c r="H17" s="188"/>
      <c r="I17" s="188">
        <f t="shared" ref="I17:I23" si="3">+C17+E17+G17</f>
        <v>0</v>
      </c>
      <c r="J17" s="78" t="s">
        <v>17</v>
      </c>
    </row>
    <row r="18" spans="1:10" x14ac:dyDescent="0.2">
      <c r="A18" s="96" t="s">
        <v>117</v>
      </c>
      <c r="B18" s="186">
        <f>SUM(B15:B17)</f>
        <v>13</v>
      </c>
      <c r="C18" s="186">
        <f t="shared" ref="C18:G18" si="4">SUM(C15:C17)</f>
        <v>1439</v>
      </c>
      <c r="D18" s="186">
        <f t="shared" si="4"/>
        <v>1</v>
      </c>
      <c r="E18" s="186">
        <f t="shared" si="4"/>
        <v>141</v>
      </c>
      <c r="F18" s="186">
        <f t="shared" si="4"/>
        <v>1</v>
      </c>
      <c r="G18" s="186">
        <f t="shared" si="4"/>
        <v>141</v>
      </c>
      <c r="H18" s="186">
        <f>+B18+D18+F18</f>
        <v>15</v>
      </c>
      <c r="I18" s="186">
        <f t="shared" si="3"/>
        <v>1721</v>
      </c>
      <c r="J18" s="78" t="s">
        <v>17</v>
      </c>
    </row>
    <row r="19" spans="1:10" x14ac:dyDescent="0.2">
      <c r="A19" s="95" t="s">
        <v>86</v>
      </c>
      <c r="B19" s="188"/>
      <c r="C19" s="188">
        <v>404</v>
      </c>
      <c r="D19" s="188"/>
      <c r="E19" s="188">
        <v>39</v>
      </c>
      <c r="F19" s="188"/>
      <c r="G19" s="188">
        <v>39</v>
      </c>
      <c r="H19" s="188"/>
      <c r="I19" s="188">
        <f t="shared" si="3"/>
        <v>482</v>
      </c>
      <c r="J19" s="78" t="s">
        <v>17</v>
      </c>
    </row>
    <row r="20" spans="1:10" x14ac:dyDescent="0.2">
      <c r="A20" s="95" t="s">
        <v>87</v>
      </c>
      <c r="B20" s="188"/>
      <c r="C20" s="188">
        <v>81</v>
      </c>
      <c r="D20" s="188"/>
      <c r="E20" s="188">
        <v>7</v>
      </c>
      <c r="F20" s="188"/>
      <c r="G20" s="188">
        <v>7</v>
      </c>
      <c r="H20" s="188"/>
      <c r="I20" s="188">
        <f t="shared" si="3"/>
        <v>95</v>
      </c>
      <c r="J20" s="78" t="s">
        <v>17</v>
      </c>
    </row>
    <row r="21" spans="1:10" x14ac:dyDescent="0.2">
      <c r="A21" s="148" t="s">
        <v>146</v>
      </c>
      <c r="B21" s="188"/>
      <c r="C21" s="188">
        <v>28</v>
      </c>
      <c r="D21" s="188"/>
      <c r="E21" s="188">
        <v>2</v>
      </c>
      <c r="F21" s="188"/>
      <c r="G21" s="188">
        <v>2</v>
      </c>
      <c r="H21" s="188"/>
      <c r="I21" s="188">
        <f t="shared" si="3"/>
        <v>32</v>
      </c>
      <c r="J21" s="78" t="s">
        <v>17</v>
      </c>
    </row>
    <row r="22" spans="1:10" x14ac:dyDescent="0.2">
      <c r="A22" s="95" t="s">
        <v>90</v>
      </c>
      <c r="B22" s="188"/>
      <c r="C22" s="188">
        <v>130</v>
      </c>
      <c r="D22" s="188"/>
      <c r="E22" s="188">
        <v>10</v>
      </c>
      <c r="F22" s="188"/>
      <c r="G22" s="188">
        <v>10</v>
      </c>
      <c r="H22" s="188"/>
      <c r="I22" s="188">
        <f t="shared" si="3"/>
        <v>150</v>
      </c>
      <c r="J22" s="78" t="s">
        <v>17</v>
      </c>
    </row>
    <row r="23" spans="1:10" x14ac:dyDescent="0.2">
      <c r="A23" s="95" t="s">
        <v>93</v>
      </c>
      <c r="B23" s="188"/>
      <c r="C23" s="188">
        <v>68</v>
      </c>
      <c r="D23" s="188"/>
      <c r="E23" s="188">
        <v>8</v>
      </c>
      <c r="F23" s="188"/>
      <c r="G23" s="188">
        <v>8</v>
      </c>
      <c r="H23" s="188"/>
      <c r="I23" s="188">
        <f t="shared" si="3"/>
        <v>84</v>
      </c>
      <c r="J23" s="78" t="s">
        <v>17</v>
      </c>
    </row>
    <row r="24" spans="1:10" x14ac:dyDescent="0.2">
      <c r="A24" s="95" t="s">
        <v>94</v>
      </c>
      <c r="B24" s="188"/>
      <c r="C24" s="188">
        <v>162</v>
      </c>
      <c r="D24" s="188"/>
      <c r="E24" s="188">
        <v>13</v>
      </c>
      <c r="F24" s="188"/>
      <c r="G24" s="188">
        <v>13</v>
      </c>
      <c r="H24" s="188"/>
      <c r="I24" s="188">
        <f>C24+E24+G24</f>
        <v>188</v>
      </c>
      <c r="J24" s="78" t="s">
        <v>17</v>
      </c>
    </row>
    <row r="25" spans="1:10" x14ac:dyDescent="0.2">
      <c r="A25" s="95" t="s">
        <v>96</v>
      </c>
      <c r="B25" s="188"/>
      <c r="C25" s="188">
        <v>15</v>
      </c>
      <c r="D25" s="188"/>
      <c r="E25" s="188">
        <v>1</v>
      </c>
      <c r="F25" s="188"/>
      <c r="G25" s="188">
        <v>1</v>
      </c>
      <c r="H25" s="188"/>
      <c r="I25" s="188">
        <f>+C25+E25+G25</f>
        <v>17</v>
      </c>
      <c r="J25" s="78" t="s">
        <v>17</v>
      </c>
    </row>
    <row r="26" spans="1:10" x14ac:dyDescent="0.2">
      <c r="A26" s="98" t="s">
        <v>97</v>
      </c>
      <c r="B26" s="189"/>
      <c r="C26" s="189">
        <v>1141</v>
      </c>
      <c r="D26" s="189"/>
      <c r="E26" s="189">
        <v>99</v>
      </c>
      <c r="F26" s="189"/>
      <c r="G26" s="189">
        <v>99</v>
      </c>
      <c r="H26" s="189"/>
      <c r="I26" s="189">
        <f>+C26+E26+G26</f>
        <v>1339</v>
      </c>
      <c r="J26" s="78" t="s">
        <v>17</v>
      </c>
    </row>
    <row r="27" spans="1:10" ht="15" x14ac:dyDescent="0.25">
      <c r="A27" s="99" t="s">
        <v>144</v>
      </c>
      <c r="B27" s="170">
        <f>SUM(B18:B26)</f>
        <v>13</v>
      </c>
      <c r="C27" s="170">
        <f t="shared" ref="C27:I27" si="5">SUM(C18:C26)</f>
        <v>3468</v>
      </c>
      <c r="D27" s="170">
        <f t="shared" si="5"/>
        <v>1</v>
      </c>
      <c r="E27" s="170">
        <f t="shared" si="5"/>
        <v>320</v>
      </c>
      <c r="F27" s="170">
        <f t="shared" si="5"/>
        <v>1</v>
      </c>
      <c r="G27" s="170">
        <f t="shared" si="5"/>
        <v>320</v>
      </c>
      <c r="H27" s="170">
        <f t="shared" si="5"/>
        <v>15</v>
      </c>
      <c r="I27" s="170">
        <f t="shared" si="5"/>
        <v>4108</v>
      </c>
      <c r="J27" s="78" t="s">
        <v>17</v>
      </c>
    </row>
    <row r="28" spans="1:10" x14ac:dyDescent="0.2">
      <c r="J28" s="78" t="s">
        <v>18</v>
      </c>
    </row>
  </sheetData>
  <mergeCells count="11">
    <mergeCell ref="H6:I7"/>
    <mergeCell ref="B7:C7"/>
    <mergeCell ref="D7:E7"/>
    <mergeCell ref="F7:G7"/>
    <mergeCell ref="A6:A8"/>
    <mergeCell ref="B6:G6"/>
    <mergeCell ref="A1:I1"/>
    <mergeCell ref="A2:I2"/>
    <mergeCell ref="A3:I3"/>
    <mergeCell ref="A4:I4"/>
    <mergeCell ref="A5:G5"/>
  </mergeCells>
  <printOptions horizontalCentered="1"/>
  <pageMargins left="0.7" right="0.7" top="0.52" bottom="0.39" header="0.3" footer="0.23"/>
  <pageSetup scale="56" fitToHeight="2" orientation="landscape" r:id="rId1"/>
  <headerFooter>
    <oddHeader xml:space="preserve">&amp;L&amp;"Arial,Bold"&amp;12J. Financial Analysis of Program Changes
</oddHeader>
    <oddFooter>&amp;C&amp;"Arial,Regular"Exhibit J - Financial Analysis of Program Changes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6"/>
  <sheetViews>
    <sheetView zoomScaleNormal="100" zoomScaleSheetLayoutView="80" workbookViewId="0">
      <selection sqref="A1:L1"/>
    </sheetView>
  </sheetViews>
  <sheetFormatPr defaultRowHeight="14.25" x14ac:dyDescent="0.2"/>
  <cols>
    <col min="1" max="1" width="9.42578125" style="12" customWidth="1"/>
    <col min="2" max="2" width="13.5703125" style="12" customWidth="1"/>
    <col min="3" max="3" width="3.7109375" style="12" customWidth="1"/>
    <col min="4" max="4" width="10.7109375" style="12" bestFit="1" customWidth="1"/>
    <col min="5" max="5" width="8.28515625" style="12" customWidth="1"/>
    <col min="6" max="6" width="12.7109375" style="12" customWidth="1"/>
    <col min="7" max="7" width="8.28515625" style="12" customWidth="1"/>
    <col min="8" max="8" width="12.7109375" style="12" customWidth="1"/>
    <col min="9" max="9" width="8.28515625" style="12" customWidth="1"/>
    <col min="10" max="10" width="12.7109375" style="12" customWidth="1"/>
    <col min="11" max="11" width="8.28515625" style="12" customWidth="1"/>
    <col min="12" max="12" width="12.7109375" style="12" customWidth="1"/>
    <col min="13" max="13" width="14" style="7" bestFit="1" customWidth="1"/>
    <col min="14" max="14" width="4.5703125" style="12" customWidth="1"/>
    <col min="15" max="15" width="116.7109375" style="12" customWidth="1"/>
    <col min="16" max="17" width="8.28515625" style="12" customWidth="1"/>
    <col min="18" max="18" width="12.7109375" style="12" customWidth="1"/>
    <col min="19" max="20" width="8.28515625" style="12" customWidth="1"/>
    <col min="21" max="21" width="12.7109375" style="12" customWidth="1"/>
    <col min="22" max="16384" width="9.140625" style="12"/>
  </cols>
  <sheetData>
    <row r="1" spans="1:21" ht="18" x14ac:dyDescent="0.25">
      <c r="A1" s="333" t="s">
        <v>142</v>
      </c>
      <c r="B1" s="333"/>
      <c r="C1" s="333"/>
      <c r="D1" s="333"/>
      <c r="E1" s="333"/>
      <c r="F1" s="333"/>
      <c r="G1" s="333"/>
      <c r="H1" s="333"/>
      <c r="I1" s="333"/>
      <c r="J1" s="333"/>
      <c r="K1" s="333"/>
      <c r="L1" s="333"/>
      <c r="M1" s="78" t="s">
        <v>17</v>
      </c>
      <c r="N1" s="9"/>
      <c r="O1" s="290"/>
      <c r="P1" s="9"/>
      <c r="Q1" s="9"/>
      <c r="R1" s="9"/>
      <c r="S1" s="9"/>
      <c r="T1" s="9"/>
      <c r="U1" s="9"/>
    </row>
    <row r="2" spans="1:21" ht="15" x14ac:dyDescent="0.2">
      <c r="A2" s="334" t="s">
        <v>165</v>
      </c>
      <c r="B2" s="334"/>
      <c r="C2" s="334"/>
      <c r="D2" s="334"/>
      <c r="E2" s="334"/>
      <c r="F2" s="334"/>
      <c r="G2" s="334"/>
      <c r="H2" s="334"/>
      <c r="I2" s="334"/>
      <c r="J2" s="334"/>
      <c r="K2" s="334"/>
      <c r="L2" s="334"/>
      <c r="M2" s="78" t="s">
        <v>17</v>
      </c>
      <c r="N2" s="10"/>
      <c r="O2" s="291"/>
      <c r="P2" s="10"/>
      <c r="Q2" s="10"/>
      <c r="R2" s="10"/>
      <c r="S2" s="10"/>
      <c r="T2" s="10"/>
      <c r="U2" s="10"/>
    </row>
    <row r="3" spans="1:21" x14ac:dyDescent="0.2">
      <c r="A3" s="337" t="s">
        <v>1</v>
      </c>
      <c r="B3" s="337"/>
      <c r="C3" s="337"/>
      <c r="D3" s="337"/>
      <c r="E3" s="337"/>
      <c r="F3" s="337"/>
      <c r="G3" s="337"/>
      <c r="H3" s="337"/>
      <c r="I3" s="337"/>
      <c r="J3" s="337"/>
      <c r="K3" s="337"/>
      <c r="L3" s="337"/>
      <c r="M3" s="78" t="s">
        <v>17</v>
      </c>
      <c r="N3" s="13"/>
      <c r="O3" s="291"/>
      <c r="P3" s="13"/>
      <c r="Q3" s="13"/>
      <c r="R3" s="13"/>
      <c r="S3" s="13"/>
      <c r="T3" s="13"/>
      <c r="U3" s="13"/>
    </row>
    <row r="4" spans="1:21" x14ac:dyDescent="0.2">
      <c r="A4" s="336" t="s">
        <v>2</v>
      </c>
      <c r="B4" s="336"/>
      <c r="C4" s="336"/>
      <c r="D4" s="336"/>
      <c r="E4" s="336"/>
      <c r="F4" s="336"/>
      <c r="G4" s="336"/>
      <c r="H4" s="336"/>
      <c r="I4" s="336"/>
      <c r="J4" s="336"/>
      <c r="K4" s="336"/>
      <c r="L4" s="336"/>
      <c r="M4" s="78" t="s">
        <v>17</v>
      </c>
      <c r="N4" s="11"/>
      <c r="O4" s="291"/>
      <c r="P4" s="11"/>
      <c r="Q4" s="11"/>
      <c r="R4" s="11"/>
      <c r="S4" s="11"/>
      <c r="T4" s="11"/>
      <c r="U4" s="11"/>
    </row>
    <row r="5" spans="1:21" ht="15" x14ac:dyDescent="0.25">
      <c r="A5" s="336"/>
      <c r="B5" s="336"/>
      <c r="C5" s="336"/>
      <c r="D5" s="336"/>
      <c r="E5" s="336"/>
      <c r="F5" s="336"/>
      <c r="G5" s="336"/>
      <c r="H5" s="336"/>
      <c r="I5" s="336"/>
      <c r="J5" s="336"/>
      <c r="K5" s="336"/>
      <c r="L5" s="336"/>
      <c r="M5" s="78" t="s">
        <v>17</v>
      </c>
      <c r="N5" s="11"/>
      <c r="O5" s="300"/>
      <c r="P5" s="11"/>
      <c r="Q5" s="11"/>
      <c r="R5" s="11"/>
      <c r="S5" s="11"/>
      <c r="T5" s="11"/>
      <c r="U5" s="11"/>
    </row>
    <row r="6" spans="1:21" ht="15" thickBot="1" x14ac:dyDescent="0.25">
      <c r="A6" s="336"/>
      <c r="B6" s="336"/>
      <c r="C6" s="336"/>
      <c r="D6" s="336"/>
      <c r="E6" s="336"/>
      <c r="F6" s="336"/>
      <c r="G6" s="336"/>
      <c r="H6" s="336"/>
      <c r="I6" s="336"/>
      <c r="J6" s="336"/>
      <c r="K6" s="336"/>
      <c r="L6" s="336"/>
      <c r="M6" s="78" t="s">
        <v>17</v>
      </c>
      <c r="N6" s="11"/>
      <c r="O6" s="41"/>
      <c r="P6" s="11"/>
      <c r="Q6" s="11"/>
      <c r="R6" s="11"/>
      <c r="S6" s="11"/>
      <c r="T6" s="11"/>
      <c r="U6" s="11"/>
    </row>
    <row r="7" spans="1:21" ht="30.75" customHeight="1" x14ac:dyDescent="0.25">
      <c r="A7" s="400" t="s">
        <v>118</v>
      </c>
      <c r="B7" s="401"/>
      <c r="C7" s="401"/>
      <c r="D7" s="402"/>
      <c r="E7" s="340" t="s">
        <v>6</v>
      </c>
      <c r="F7" s="340"/>
      <c r="G7" s="340" t="s">
        <v>7</v>
      </c>
      <c r="H7" s="340"/>
      <c r="I7" s="340" t="s">
        <v>22</v>
      </c>
      <c r="J7" s="340"/>
      <c r="K7" s="340" t="s">
        <v>60</v>
      </c>
      <c r="L7" s="341"/>
      <c r="M7" s="78" t="s">
        <v>17</v>
      </c>
      <c r="O7" s="305"/>
    </row>
    <row r="8" spans="1:21" ht="28.5" x14ac:dyDescent="0.2">
      <c r="A8" s="403"/>
      <c r="B8" s="404"/>
      <c r="C8" s="404"/>
      <c r="D8" s="405"/>
      <c r="E8" s="14" t="s">
        <v>4</v>
      </c>
      <c r="F8" s="14" t="s">
        <v>5</v>
      </c>
      <c r="G8" s="14" t="s">
        <v>4</v>
      </c>
      <c r="H8" s="14" t="s">
        <v>5</v>
      </c>
      <c r="I8" s="14" t="s">
        <v>4</v>
      </c>
      <c r="J8" s="14" t="s">
        <v>5</v>
      </c>
      <c r="K8" s="14" t="s">
        <v>4</v>
      </c>
      <c r="L8" s="15" t="s">
        <v>5</v>
      </c>
      <c r="M8" s="78" t="s">
        <v>17</v>
      </c>
      <c r="O8" s="314"/>
    </row>
    <row r="9" spans="1:21" ht="15" x14ac:dyDescent="0.25">
      <c r="A9" s="142" t="s">
        <v>143</v>
      </c>
      <c r="B9" s="129">
        <v>119554</v>
      </c>
      <c r="C9" s="130" t="s">
        <v>119</v>
      </c>
      <c r="D9" s="131">
        <v>179700</v>
      </c>
      <c r="E9" s="191">
        <v>18</v>
      </c>
      <c r="F9" s="191"/>
      <c r="G9" s="191">
        <v>18</v>
      </c>
      <c r="H9" s="191"/>
      <c r="I9" s="191">
        <v>18</v>
      </c>
      <c r="J9" s="191"/>
      <c r="K9" s="191">
        <f t="shared" ref="K9:K18" si="0">I9-G9</f>
        <v>0</v>
      </c>
      <c r="L9" s="192"/>
      <c r="M9" s="78" t="s">
        <v>17</v>
      </c>
      <c r="O9" s="305"/>
    </row>
    <row r="10" spans="1:21" ht="15" x14ac:dyDescent="0.25">
      <c r="A10" s="128" t="s">
        <v>106</v>
      </c>
      <c r="B10" s="129">
        <v>123758</v>
      </c>
      <c r="C10" s="130" t="s">
        <v>119</v>
      </c>
      <c r="D10" s="131">
        <v>155500</v>
      </c>
      <c r="E10" s="191">
        <v>221</v>
      </c>
      <c r="F10" s="191"/>
      <c r="G10" s="191">
        <v>221</v>
      </c>
      <c r="H10" s="191"/>
      <c r="I10" s="191">
        <v>241</v>
      </c>
      <c r="J10" s="191"/>
      <c r="K10" s="191">
        <f t="shared" si="0"/>
        <v>20</v>
      </c>
      <c r="L10" s="192"/>
      <c r="M10" s="78" t="s">
        <v>17</v>
      </c>
      <c r="O10" s="305"/>
    </row>
    <row r="11" spans="1:21" ht="15" x14ac:dyDescent="0.25">
      <c r="A11" s="128" t="s">
        <v>107</v>
      </c>
      <c r="B11" s="129">
        <v>105211</v>
      </c>
      <c r="C11" s="130" t="s">
        <v>119</v>
      </c>
      <c r="D11" s="131">
        <v>136771</v>
      </c>
      <c r="E11" s="191">
        <v>24</v>
      </c>
      <c r="F11" s="191"/>
      <c r="G11" s="191">
        <v>24</v>
      </c>
      <c r="H11" s="191"/>
      <c r="I11" s="191">
        <v>25</v>
      </c>
      <c r="J11" s="191"/>
      <c r="K11" s="191">
        <f t="shared" si="0"/>
        <v>1</v>
      </c>
      <c r="L11" s="192"/>
      <c r="M11" s="78" t="s">
        <v>17</v>
      </c>
      <c r="O11" s="305"/>
    </row>
    <row r="12" spans="1:21" ht="15" x14ac:dyDescent="0.25">
      <c r="A12" s="128" t="s">
        <v>108</v>
      </c>
      <c r="B12" s="129">
        <v>89033</v>
      </c>
      <c r="C12" s="130" t="s">
        <v>119</v>
      </c>
      <c r="D12" s="131">
        <v>115742</v>
      </c>
      <c r="E12" s="191">
        <v>34</v>
      </c>
      <c r="F12" s="191"/>
      <c r="G12" s="191">
        <v>34</v>
      </c>
      <c r="H12" s="191"/>
      <c r="I12" s="191">
        <v>36</v>
      </c>
      <c r="J12" s="191"/>
      <c r="K12" s="191">
        <f t="shared" si="0"/>
        <v>2</v>
      </c>
      <c r="L12" s="192"/>
      <c r="M12" s="78" t="s">
        <v>17</v>
      </c>
      <c r="O12" s="305"/>
    </row>
    <row r="13" spans="1:21" ht="15" x14ac:dyDescent="0.25">
      <c r="A13" s="128" t="s">
        <v>109</v>
      </c>
      <c r="B13" s="129">
        <v>74872</v>
      </c>
      <c r="C13" s="130" t="s">
        <v>119</v>
      </c>
      <c r="D13" s="131">
        <v>97333</v>
      </c>
      <c r="E13" s="191">
        <v>13</v>
      </c>
      <c r="F13" s="191"/>
      <c r="G13" s="191">
        <v>13</v>
      </c>
      <c r="H13" s="191"/>
      <c r="I13" s="191">
        <v>13</v>
      </c>
      <c r="J13" s="191"/>
      <c r="K13" s="191">
        <f t="shared" si="0"/>
        <v>0</v>
      </c>
      <c r="L13" s="192"/>
      <c r="M13" s="78" t="s">
        <v>17</v>
      </c>
      <c r="O13" s="305"/>
    </row>
    <row r="14" spans="1:21" ht="15" x14ac:dyDescent="0.25">
      <c r="A14" s="128" t="s">
        <v>110</v>
      </c>
      <c r="B14" s="129">
        <v>62467</v>
      </c>
      <c r="C14" s="130" t="s">
        <v>119</v>
      </c>
      <c r="D14" s="131">
        <v>81204</v>
      </c>
      <c r="E14" s="191">
        <v>21</v>
      </c>
      <c r="F14" s="191"/>
      <c r="G14" s="191">
        <v>21</v>
      </c>
      <c r="H14" s="191"/>
      <c r="I14" s="191">
        <v>22</v>
      </c>
      <c r="J14" s="191"/>
      <c r="K14" s="191">
        <f t="shared" si="0"/>
        <v>1</v>
      </c>
      <c r="L14" s="192"/>
      <c r="M14" s="78" t="s">
        <v>17</v>
      </c>
      <c r="O14" s="305"/>
    </row>
    <row r="15" spans="1:21" ht="15" x14ac:dyDescent="0.25">
      <c r="A15" s="128" t="s">
        <v>111</v>
      </c>
      <c r="B15" s="132">
        <v>51630</v>
      </c>
      <c r="C15" s="133" t="s">
        <v>119</v>
      </c>
      <c r="D15" s="134">
        <v>67114</v>
      </c>
      <c r="E15" s="191">
        <v>16</v>
      </c>
      <c r="F15" s="191"/>
      <c r="G15" s="191">
        <v>16</v>
      </c>
      <c r="H15" s="191"/>
      <c r="I15" s="191">
        <v>18</v>
      </c>
      <c r="J15" s="191"/>
      <c r="K15" s="191">
        <f t="shared" si="0"/>
        <v>2</v>
      </c>
      <c r="L15" s="192"/>
      <c r="M15" s="78" t="s">
        <v>17</v>
      </c>
      <c r="O15" s="305"/>
    </row>
    <row r="16" spans="1:21" ht="15" x14ac:dyDescent="0.25">
      <c r="A16" s="128" t="s">
        <v>112</v>
      </c>
      <c r="B16" s="132">
        <v>46745</v>
      </c>
      <c r="C16" s="133" t="s">
        <v>119</v>
      </c>
      <c r="D16" s="134">
        <v>60765</v>
      </c>
      <c r="E16" s="191">
        <v>10</v>
      </c>
      <c r="F16" s="191"/>
      <c r="G16" s="191">
        <v>10</v>
      </c>
      <c r="H16" s="191"/>
      <c r="I16" s="191">
        <v>10</v>
      </c>
      <c r="J16" s="191"/>
      <c r="K16" s="191">
        <f t="shared" si="0"/>
        <v>0</v>
      </c>
      <c r="L16" s="192"/>
      <c r="M16" s="78" t="s">
        <v>17</v>
      </c>
      <c r="O16" s="305"/>
    </row>
    <row r="17" spans="1:15" ht="15" x14ac:dyDescent="0.25">
      <c r="A17" s="128" t="s">
        <v>113</v>
      </c>
      <c r="B17" s="132">
        <v>42209</v>
      </c>
      <c r="C17" s="133" t="s">
        <v>119</v>
      </c>
      <c r="D17" s="134">
        <v>54875</v>
      </c>
      <c r="E17" s="191">
        <v>1</v>
      </c>
      <c r="F17" s="191"/>
      <c r="G17" s="191">
        <v>1</v>
      </c>
      <c r="H17" s="191"/>
      <c r="I17" s="191">
        <v>5</v>
      </c>
      <c r="J17" s="191"/>
      <c r="K17" s="191">
        <f t="shared" si="0"/>
        <v>4</v>
      </c>
      <c r="L17" s="192"/>
      <c r="M17" s="78" t="s">
        <v>17</v>
      </c>
      <c r="O17" s="305"/>
    </row>
    <row r="18" spans="1:15" ht="15" x14ac:dyDescent="0.25">
      <c r="A18" s="128" t="s">
        <v>114</v>
      </c>
      <c r="B18" s="132">
        <v>37983</v>
      </c>
      <c r="C18" s="133" t="s">
        <v>119</v>
      </c>
      <c r="D18" s="134">
        <v>49375</v>
      </c>
      <c r="E18" s="191">
        <v>1</v>
      </c>
      <c r="F18" s="191"/>
      <c r="G18" s="191">
        <v>1</v>
      </c>
      <c r="H18" s="191"/>
      <c r="I18" s="191">
        <v>1</v>
      </c>
      <c r="J18" s="191"/>
      <c r="K18" s="191">
        <f t="shared" si="0"/>
        <v>0</v>
      </c>
      <c r="L18" s="192"/>
      <c r="M18" s="78" t="s">
        <v>17</v>
      </c>
      <c r="O18" s="305"/>
    </row>
    <row r="19" spans="1:15" ht="15" x14ac:dyDescent="0.25">
      <c r="A19" s="406" t="s">
        <v>120</v>
      </c>
      <c r="B19" s="407"/>
      <c r="C19" s="407"/>
      <c r="D19" s="408"/>
      <c r="E19" s="170">
        <f>SUM(E9:E18)</f>
        <v>359</v>
      </c>
      <c r="F19" s="170"/>
      <c r="G19" s="170">
        <f>SUM(G9:G18)</f>
        <v>359</v>
      </c>
      <c r="H19" s="170"/>
      <c r="I19" s="170">
        <f>SUM(I9:I18)</f>
        <v>389</v>
      </c>
      <c r="J19" s="170"/>
      <c r="K19" s="170">
        <f>SUM(K9:K18)</f>
        <v>30</v>
      </c>
      <c r="L19" s="171"/>
      <c r="M19" s="78" t="s">
        <v>17</v>
      </c>
      <c r="O19" s="295"/>
    </row>
    <row r="20" spans="1:15" ht="15" x14ac:dyDescent="0.25">
      <c r="A20" s="409" t="s">
        <v>121</v>
      </c>
      <c r="B20" s="410"/>
      <c r="C20" s="410"/>
      <c r="D20" s="410"/>
      <c r="E20" s="190"/>
      <c r="F20" s="193">
        <v>174273</v>
      </c>
      <c r="G20" s="190"/>
      <c r="H20" s="193">
        <v>175144</v>
      </c>
      <c r="I20" s="190"/>
      <c r="J20" s="193">
        <v>176895</v>
      </c>
      <c r="K20" s="190"/>
      <c r="L20" s="194"/>
      <c r="M20" s="78" t="s">
        <v>17</v>
      </c>
      <c r="O20" s="302"/>
    </row>
    <row r="21" spans="1:15" ht="15" x14ac:dyDescent="0.25">
      <c r="A21" s="411" t="s">
        <v>122</v>
      </c>
      <c r="B21" s="412"/>
      <c r="C21" s="412"/>
      <c r="D21" s="412"/>
      <c r="E21" s="191"/>
      <c r="F21" s="195">
        <v>121514</v>
      </c>
      <c r="G21" s="191"/>
      <c r="H21" s="195">
        <v>122122</v>
      </c>
      <c r="I21" s="191"/>
      <c r="J21" s="195">
        <v>123343</v>
      </c>
      <c r="K21" s="191"/>
      <c r="L21" s="196"/>
      <c r="M21" s="78" t="s">
        <v>17</v>
      </c>
      <c r="O21" s="315"/>
    </row>
    <row r="22" spans="1:15" ht="15.75" thickBot="1" x14ac:dyDescent="0.3">
      <c r="A22" s="398" t="s">
        <v>123</v>
      </c>
      <c r="B22" s="399"/>
      <c r="C22" s="399"/>
      <c r="D22" s="399"/>
      <c r="E22" s="197"/>
      <c r="F22" s="198">
        <v>14</v>
      </c>
      <c r="G22" s="197"/>
      <c r="H22" s="198">
        <v>14</v>
      </c>
      <c r="I22" s="197"/>
      <c r="J22" s="198">
        <v>14</v>
      </c>
      <c r="K22" s="197"/>
      <c r="L22" s="199"/>
      <c r="M22" s="78" t="s">
        <v>17</v>
      </c>
      <c r="O22" s="305"/>
    </row>
    <row r="23" spans="1:15" x14ac:dyDescent="0.2">
      <c r="M23" s="78" t="s">
        <v>17</v>
      </c>
      <c r="O23" s="302"/>
    </row>
    <row r="24" spans="1:15" x14ac:dyDescent="0.2">
      <c r="M24" s="78" t="s">
        <v>18</v>
      </c>
      <c r="O24" s="302"/>
    </row>
    <row r="25" spans="1:15" x14ac:dyDescent="0.2">
      <c r="J25" s="270"/>
      <c r="M25" s="78"/>
      <c r="O25" s="302"/>
    </row>
    <row r="26" spans="1:15" x14ac:dyDescent="0.2">
      <c r="M26" s="78"/>
      <c r="O26" s="302"/>
    </row>
  </sheetData>
  <mergeCells count="15">
    <mergeCell ref="E7:F7"/>
    <mergeCell ref="G7:H7"/>
    <mergeCell ref="I7:J7"/>
    <mergeCell ref="K7:L7"/>
    <mergeCell ref="A1:L1"/>
    <mergeCell ref="A2:L2"/>
    <mergeCell ref="A3:L3"/>
    <mergeCell ref="A4:L4"/>
    <mergeCell ref="A5:L5"/>
    <mergeCell ref="A6:L6"/>
    <mergeCell ref="A22:D22"/>
    <mergeCell ref="A7:D8"/>
    <mergeCell ref="A19:D19"/>
    <mergeCell ref="A20:D20"/>
    <mergeCell ref="A21:D21"/>
  </mergeCells>
  <printOptions horizontalCentered="1"/>
  <pageMargins left="0.7" right="0.7" top="0.75" bottom="0.75" header="0.3" footer="0.3"/>
  <pageSetup orientation="landscape" r:id="rId1"/>
  <headerFooter>
    <oddHeader>&amp;L&amp;"Arial,Bold"&amp;12K. Summary of Requirements by Grade</oddHeader>
    <oddFooter>&amp;C&amp;"Arial,Regular"Exhibit K - Summary of Requirements by Grade</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zoomScaleNormal="100" zoomScaleSheetLayoutView="90" workbookViewId="0">
      <pane xSplit="1" ySplit="7" topLeftCell="B8" activePane="bottomRight" state="frozen"/>
      <selection pane="topRight" activeCell="B1" sqref="B1"/>
      <selection pane="bottomLeft" activeCell="A8" sqref="A8"/>
      <selection pane="bottomRight" sqref="A1:I1"/>
    </sheetView>
  </sheetViews>
  <sheetFormatPr defaultRowHeight="14.25" x14ac:dyDescent="0.2"/>
  <cols>
    <col min="1" max="1" width="86.5703125" style="12" customWidth="1"/>
    <col min="2" max="2" width="8.28515625" style="12" customWidth="1"/>
    <col min="3" max="3" width="12.7109375" style="12" customWidth="1"/>
    <col min="4" max="4" width="8.28515625" style="12" customWidth="1"/>
    <col min="5" max="5" width="12.7109375" style="12" customWidth="1"/>
    <col min="6" max="6" width="8.28515625" style="12" customWidth="1"/>
    <col min="7" max="7" width="12.7109375" style="12" customWidth="1"/>
    <col min="8" max="8" width="8.28515625" style="12" customWidth="1"/>
    <col min="9" max="9" width="12.7109375" style="12" customWidth="1"/>
    <col min="10" max="10" width="14" style="7" bestFit="1" customWidth="1"/>
    <col min="11" max="11" width="4.5703125" style="12" customWidth="1"/>
    <col min="12" max="12" width="116.7109375" style="75" customWidth="1"/>
    <col min="13" max="14" width="8.28515625" style="12" customWidth="1"/>
    <col min="15" max="15" width="12.7109375" style="12" customWidth="1"/>
    <col min="16" max="17" width="8.28515625" style="12" customWidth="1"/>
    <col min="18" max="18" width="12.7109375" style="12" customWidth="1"/>
    <col min="19" max="16384" width="9.140625" style="12"/>
  </cols>
  <sheetData>
    <row r="1" spans="1:18" ht="18" x14ac:dyDescent="0.25">
      <c r="A1" s="333" t="s">
        <v>78</v>
      </c>
      <c r="B1" s="333"/>
      <c r="C1" s="333"/>
      <c r="D1" s="333"/>
      <c r="E1" s="333"/>
      <c r="F1" s="333"/>
      <c r="G1" s="333"/>
      <c r="H1" s="333"/>
      <c r="I1" s="333"/>
      <c r="J1" s="78" t="s">
        <v>17</v>
      </c>
      <c r="K1" s="9"/>
      <c r="L1" s="290"/>
      <c r="M1" s="9"/>
      <c r="N1" s="9"/>
      <c r="O1" s="9"/>
      <c r="P1" s="9"/>
      <c r="Q1" s="9"/>
      <c r="R1" s="9"/>
    </row>
    <row r="2" spans="1:18" ht="15" x14ac:dyDescent="0.2">
      <c r="A2" s="334" t="s">
        <v>165</v>
      </c>
      <c r="B2" s="334"/>
      <c r="C2" s="334"/>
      <c r="D2" s="334"/>
      <c r="E2" s="334"/>
      <c r="F2" s="334"/>
      <c r="G2" s="334"/>
      <c r="H2" s="334"/>
      <c r="I2" s="334"/>
      <c r="J2" s="78" t="s">
        <v>17</v>
      </c>
      <c r="K2" s="10"/>
      <c r="L2" s="291"/>
      <c r="M2" s="10"/>
      <c r="N2" s="10"/>
      <c r="O2" s="10"/>
      <c r="P2" s="10"/>
      <c r="Q2" s="10"/>
      <c r="R2" s="10"/>
    </row>
    <row r="3" spans="1:18" x14ac:dyDescent="0.2">
      <c r="A3" s="337" t="s">
        <v>1</v>
      </c>
      <c r="B3" s="337"/>
      <c r="C3" s="337"/>
      <c r="D3" s="337"/>
      <c r="E3" s="337"/>
      <c r="F3" s="337"/>
      <c r="G3" s="337"/>
      <c r="H3" s="337"/>
      <c r="I3" s="337"/>
      <c r="J3" s="78" t="s">
        <v>17</v>
      </c>
      <c r="K3" s="13"/>
      <c r="L3" s="291"/>
      <c r="M3" s="13"/>
      <c r="N3" s="13"/>
      <c r="O3" s="13"/>
      <c r="P3" s="13"/>
      <c r="Q3" s="13"/>
      <c r="R3" s="13"/>
    </row>
    <row r="4" spans="1:18" x14ac:dyDescent="0.2">
      <c r="A4" s="336" t="s">
        <v>2</v>
      </c>
      <c r="B4" s="336"/>
      <c r="C4" s="336"/>
      <c r="D4" s="336"/>
      <c r="E4" s="336"/>
      <c r="F4" s="336"/>
      <c r="G4" s="336"/>
      <c r="H4" s="336"/>
      <c r="I4" s="336"/>
      <c r="J4" s="78" t="s">
        <v>17</v>
      </c>
      <c r="K4" s="11"/>
      <c r="L4" s="291"/>
      <c r="M4" s="11"/>
      <c r="N4" s="11"/>
      <c r="O4" s="11"/>
      <c r="P4" s="11"/>
      <c r="Q4" s="11"/>
      <c r="R4" s="11"/>
    </row>
    <row r="5" spans="1:18" ht="15.75" thickBot="1" x14ac:dyDescent="0.3">
      <c r="A5" s="336"/>
      <c r="B5" s="336"/>
      <c r="C5" s="336"/>
      <c r="D5" s="336"/>
      <c r="E5" s="336"/>
      <c r="F5" s="336"/>
      <c r="G5" s="336"/>
      <c r="H5" s="336"/>
      <c r="I5" s="336"/>
      <c r="J5" s="78" t="s">
        <v>17</v>
      </c>
      <c r="K5" s="11"/>
      <c r="L5" s="300"/>
      <c r="M5" s="11"/>
      <c r="N5" s="11"/>
      <c r="O5" s="11"/>
      <c r="P5" s="11"/>
      <c r="Q5" s="11"/>
      <c r="R5" s="11"/>
    </row>
    <row r="6" spans="1:18" ht="15" x14ac:dyDescent="0.2">
      <c r="A6" s="338" t="s">
        <v>79</v>
      </c>
      <c r="B6" s="340" t="s">
        <v>59</v>
      </c>
      <c r="C6" s="340"/>
      <c r="D6" s="340" t="s">
        <v>190</v>
      </c>
      <c r="E6" s="340"/>
      <c r="F6" s="340" t="s">
        <v>22</v>
      </c>
      <c r="G6" s="340"/>
      <c r="H6" s="340" t="s">
        <v>60</v>
      </c>
      <c r="I6" s="341"/>
      <c r="J6" s="78" t="s">
        <v>17</v>
      </c>
      <c r="L6" s="311"/>
    </row>
    <row r="7" spans="1:18" ht="28.5" x14ac:dyDescent="0.2">
      <c r="A7" s="339"/>
      <c r="B7" s="79" t="s">
        <v>28</v>
      </c>
      <c r="C7" s="14" t="s">
        <v>5</v>
      </c>
      <c r="D7" s="14" t="s">
        <v>28</v>
      </c>
      <c r="E7" s="14" t="s">
        <v>5</v>
      </c>
      <c r="F7" s="14" t="s">
        <v>28</v>
      </c>
      <c r="G7" s="14" t="s">
        <v>5</v>
      </c>
      <c r="H7" s="14" t="s">
        <v>28</v>
      </c>
      <c r="I7" s="15" t="s">
        <v>5</v>
      </c>
      <c r="J7" s="78" t="s">
        <v>17</v>
      </c>
      <c r="L7" s="316"/>
    </row>
    <row r="8" spans="1:18" x14ac:dyDescent="0.2">
      <c r="A8" s="86" t="s">
        <v>80</v>
      </c>
      <c r="B8" s="165">
        <v>298</v>
      </c>
      <c r="C8" s="165">
        <v>36818</v>
      </c>
      <c r="D8" s="165">
        <v>304</v>
      </c>
      <c r="E8" s="165">
        <v>42497</v>
      </c>
      <c r="F8" s="165">
        <v>325</v>
      </c>
      <c r="G8" s="165">
        <v>45443</v>
      </c>
      <c r="H8" s="165">
        <f>F8-D8</f>
        <v>21</v>
      </c>
      <c r="I8" s="166">
        <f>G8-E8</f>
        <v>2946</v>
      </c>
      <c r="J8" s="78" t="s">
        <v>17</v>
      </c>
      <c r="L8" s="311"/>
    </row>
    <row r="9" spans="1:18" x14ac:dyDescent="0.2">
      <c r="A9" s="87" t="s">
        <v>81</v>
      </c>
      <c r="B9" s="29">
        <v>0</v>
      </c>
      <c r="C9" s="29">
        <v>618</v>
      </c>
      <c r="D9" s="29">
        <v>0</v>
      </c>
      <c r="E9" s="29">
        <v>625</v>
      </c>
      <c r="F9" s="29">
        <v>0</v>
      </c>
      <c r="G9" s="29">
        <v>625</v>
      </c>
      <c r="H9" s="29">
        <f t="shared" ref="H9:H13" si="0">F9-D9</f>
        <v>0</v>
      </c>
      <c r="I9" s="167">
        <f t="shared" ref="I9:I13" si="1">G9-E9</f>
        <v>0</v>
      </c>
      <c r="J9" s="78" t="s">
        <v>17</v>
      </c>
      <c r="L9" s="312"/>
    </row>
    <row r="10" spans="1:18" x14ac:dyDescent="0.2">
      <c r="A10" s="144" t="s">
        <v>145</v>
      </c>
      <c r="B10" s="29">
        <f>SUM(B11:B12)</f>
        <v>0</v>
      </c>
      <c r="C10" s="29">
        <v>583</v>
      </c>
      <c r="D10" s="29">
        <f t="shared" ref="D10:F10" si="2">SUM(D11:D12)</f>
        <v>0</v>
      </c>
      <c r="E10" s="29">
        <v>595</v>
      </c>
      <c r="F10" s="29">
        <f t="shared" si="2"/>
        <v>0</v>
      </c>
      <c r="G10" s="29">
        <v>595</v>
      </c>
      <c r="H10" s="29">
        <f t="shared" si="0"/>
        <v>0</v>
      </c>
      <c r="I10" s="167">
        <f t="shared" si="1"/>
        <v>0</v>
      </c>
      <c r="J10" s="78" t="s">
        <v>17</v>
      </c>
      <c r="L10" s="312"/>
    </row>
    <row r="11" spans="1:18" x14ac:dyDescent="0.2">
      <c r="A11" s="88" t="s">
        <v>27</v>
      </c>
      <c r="B11" s="200">
        <v>0</v>
      </c>
      <c r="C11" s="200">
        <v>0</v>
      </c>
      <c r="D11" s="200">
        <v>0</v>
      </c>
      <c r="E11" s="200">
        <v>0</v>
      </c>
      <c r="F11" s="200">
        <v>0</v>
      </c>
      <c r="G11" s="200">
        <v>0</v>
      </c>
      <c r="H11" s="200">
        <f t="shared" si="0"/>
        <v>0</v>
      </c>
      <c r="I11" s="201">
        <f t="shared" si="1"/>
        <v>0</v>
      </c>
      <c r="J11" s="78" t="s">
        <v>17</v>
      </c>
      <c r="L11" s="312"/>
    </row>
    <row r="12" spans="1:18" x14ac:dyDescent="0.2">
      <c r="A12" s="88" t="s">
        <v>82</v>
      </c>
      <c r="B12" s="200">
        <v>0</v>
      </c>
      <c r="C12" s="200">
        <v>0</v>
      </c>
      <c r="D12" s="200">
        <v>0</v>
      </c>
      <c r="E12" s="200">
        <v>0</v>
      </c>
      <c r="F12" s="200">
        <v>0</v>
      </c>
      <c r="G12" s="200">
        <v>0</v>
      </c>
      <c r="H12" s="200">
        <f t="shared" si="0"/>
        <v>0</v>
      </c>
      <c r="I12" s="201">
        <f t="shared" si="1"/>
        <v>0</v>
      </c>
      <c r="J12" s="78" t="s">
        <v>17</v>
      </c>
      <c r="L12" s="312"/>
    </row>
    <row r="13" spans="1:18" x14ac:dyDescent="0.2">
      <c r="A13" s="87" t="s">
        <v>83</v>
      </c>
      <c r="B13" s="183">
        <v>0</v>
      </c>
      <c r="C13" s="183">
        <v>498</v>
      </c>
      <c r="D13" s="183">
        <v>0</v>
      </c>
      <c r="E13" s="183">
        <v>0</v>
      </c>
      <c r="F13" s="183">
        <v>0</v>
      </c>
      <c r="G13" s="183">
        <v>0</v>
      </c>
      <c r="H13" s="183">
        <f t="shared" si="0"/>
        <v>0</v>
      </c>
      <c r="I13" s="184">
        <f t="shared" si="1"/>
        <v>0</v>
      </c>
      <c r="J13" s="78" t="s">
        <v>17</v>
      </c>
      <c r="L13" s="312"/>
    </row>
    <row r="14" spans="1:18" ht="15" x14ac:dyDescent="0.25">
      <c r="A14" s="90" t="s">
        <v>23</v>
      </c>
      <c r="B14" s="154">
        <f>SUM(B8:B10,B13)</f>
        <v>298</v>
      </c>
      <c r="C14" s="154">
        <f t="shared" ref="C14:I14" si="3">SUM(C8:C10,C13)</f>
        <v>38517</v>
      </c>
      <c r="D14" s="154">
        <f t="shared" si="3"/>
        <v>304</v>
      </c>
      <c r="E14" s="154">
        <f t="shared" si="3"/>
        <v>43717</v>
      </c>
      <c r="F14" s="154">
        <f t="shared" si="3"/>
        <v>325</v>
      </c>
      <c r="G14" s="154">
        <f t="shared" si="3"/>
        <v>46663</v>
      </c>
      <c r="H14" s="154">
        <f t="shared" si="3"/>
        <v>21</v>
      </c>
      <c r="I14" s="158">
        <f t="shared" si="3"/>
        <v>2946</v>
      </c>
      <c r="J14" s="78" t="s">
        <v>17</v>
      </c>
      <c r="L14" s="312"/>
    </row>
    <row r="15" spans="1:18" ht="15" x14ac:dyDescent="0.25">
      <c r="A15" s="89" t="s">
        <v>84</v>
      </c>
      <c r="B15" s="29"/>
      <c r="C15" s="29"/>
      <c r="D15" s="29"/>
      <c r="E15" s="29"/>
      <c r="F15" s="29"/>
      <c r="G15" s="29"/>
      <c r="H15" s="29"/>
      <c r="I15" s="167"/>
      <c r="J15" s="78" t="s">
        <v>17</v>
      </c>
      <c r="L15" s="312"/>
    </row>
    <row r="16" spans="1:18" x14ac:dyDescent="0.2">
      <c r="A16" s="87" t="s">
        <v>85</v>
      </c>
      <c r="B16" s="29"/>
      <c r="C16" s="29">
        <v>11027</v>
      </c>
      <c r="D16" s="29"/>
      <c r="E16" s="229">
        <v>12753</v>
      </c>
      <c r="F16" s="229"/>
      <c r="G16" s="229">
        <v>13054</v>
      </c>
      <c r="H16" s="229"/>
      <c r="I16" s="230">
        <f t="shared" ref="I16:I30" si="4">G16-E16</f>
        <v>301</v>
      </c>
      <c r="J16" s="78" t="s">
        <v>17</v>
      </c>
      <c r="L16" s="312"/>
    </row>
    <row r="17" spans="1:12" x14ac:dyDescent="0.2">
      <c r="A17" s="87" t="s">
        <v>87</v>
      </c>
      <c r="B17" s="29"/>
      <c r="C17" s="229">
        <v>1275</v>
      </c>
      <c r="D17" s="29"/>
      <c r="E17" s="229">
        <v>2141</v>
      </c>
      <c r="F17" s="229"/>
      <c r="G17" s="229">
        <v>2141</v>
      </c>
      <c r="H17" s="229"/>
      <c r="I17" s="230">
        <f t="shared" si="4"/>
        <v>0</v>
      </c>
      <c r="J17" s="78" t="s">
        <v>17</v>
      </c>
      <c r="L17" s="312"/>
    </row>
    <row r="18" spans="1:12" x14ac:dyDescent="0.2">
      <c r="A18" s="144" t="s">
        <v>146</v>
      </c>
      <c r="B18" s="29"/>
      <c r="C18" s="29">
        <v>762</v>
      </c>
      <c r="D18" s="29"/>
      <c r="E18" s="229">
        <v>760</v>
      </c>
      <c r="F18" s="229"/>
      <c r="G18" s="229">
        <v>760</v>
      </c>
      <c r="H18" s="229"/>
      <c r="I18" s="230">
        <f t="shared" si="4"/>
        <v>0</v>
      </c>
      <c r="J18" s="78" t="s">
        <v>17</v>
      </c>
      <c r="L18" s="312"/>
    </row>
    <row r="19" spans="1:12" x14ac:dyDescent="0.2">
      <c r="A19" s="87" t="s">
        <v>88</v>
      </c>
      <c r="B19" s="29"/>
      <c r="C19" s="29">
        <v>9448</v>
      </c>
      <c r="D19" s="29"/>
      <c r="E19" s="229">
        <v>9903</v>
      </c>
      <c r="F19" s="229"/>
      <c r="G19" s="229">
        <v>10857</v>
      </c>
      <c r="H19" s="229"/>
      <c r="I19" s="230">
        <f t="shared" si="4"/>
        <v>954</v>
      </c>
      <c r="J19" s="78" t="s">
        <v>17</v>
      </c>
      <c r="L19" s="312"/>
    </row>
    <row r="20" spans="1:12" x14ac:dyDescent="0.2">
      <c r="A20" s="87" t="s">
        <v>89</v>
      </c>
      <c r="B20" s="29"/>
      <c r="C20" s="29">
        <v>203</v>
      </c>
      <c r="D20" s="29"/>
      <c r="E20" s="229">
        <v>213</v>
      </c>
      <c r="F20" s="229"/>
      <c r="G20" s="229">
        <v>213</v>
      </c>
      <c r="H20" s="229"/>
      <c r="I20" s="230">
        <f t="shared" si="4"/>
        <v>0</v>
      </c>
      <c r="J20" s="78" t="s">
        <v>17</v>
      </c>
      <c r="L20" s="312"/>
    </row>
    <row r="21" spans="1:12" x14ac:dyDescent="0.2">
      <c r="A21" s="87" t="s">
        <v>90</v>
      </c>
      <c r="B21" s="29"/>
      <c r="C21" s="29">
        <v>3971</v>
      </c>
      <c r="D21" s="29"/>
      <c r="E21" s="29">
        <v>4176</v>
      </c>
      <c r="F21" s="29"/>
      <c r="G21" s="29">
        <v>7703</v>
      </c>
      <c r="H21" s="29"/>
      <c r="I21" s="167">
        <f t="shared" si="4"/>
        <v>3527</v>
      </c>
      <c r="J21" s="78" t="s">
        <v>17</v>
      </c>
      <c r="L21" s="312"/>
    </row>
    <row r="22" spans="1:12" x14ac:dyDescent="0.2">
      <c r="A22" s="87" t="s">
        <v>91</v>
      </c>
      <c r="B22" s="29"/>
      <c r="C22" s="29">
        <v>2</v>
      </c>
      <c r="D22" s="29"/>
      <c r="E22" s="29">
        <v>1</v>
      </c>
      <c r="F22" s="29"/>
      <c r="G22" s="29">
        <v>1</v>
      </c>
      <c r="H22" s="29"/>
      <c r="I22" s="167">
        <f t="shared" si="4"/>
        <v>0</v>
      </c>
      <c r="J22" s="78" t="s">
        <v>17</v>
      </c>
      <c r="L22" s="312"/>
    </row>
    <row r="23" spans="1:12" x14ac:dyDescent="0.2">
      <c r="A23" s="87" t="s">
        <v>92</v>
      </c>
      <c r="B23" s="29"/>
      <c r="C23" s="29">
        <v>1124</v>
      </c>
      <c r="D23" s="29"/>
      <c r="E23" s="29">
        <v>1150</v>
      </c>
      <c r="F23" s="29"/>
      <c r="G23" s="29">
        <v>1150</v>
      </c>
      <c r="H23" s="29"/>
      <c r="I23" s="167">
        <f t="shared" si="4"/>
        <v>0</v>
      </c>
      <c r="J23" s="78" t="s">
        <v>17</v>
      </c>
      <c r="L23" s="312"/>
    </row>
    <row r="24" spans="1:12" x14ac:dyDescent="0.2">
      <c r="A24" s="87" t="s">
        <v>93</v>
      </c>
      <c r="B24" s="29"/>
      <c r="C24" s="29">
        <v>8886</v>
      </c>
      <c r="D24" s="29"/>
      <c r="E24" s="29">
        <v>9825</v>
      </c>
      <c r="F24" s="29"/>
      <c r="G24" s="29">
        <v>8245</v>
      </c>
      <c r="H24" s="29"/>
      <c r="I24" s="327">
        <f t="shared" si="4"/>
        <v>-1580</v>
      </c>
      <c r="J24" s="78" t="s">
        <v>17</v>
      </c>
      <c r="L24" s="312"/>
    </row>
    <row r="25" spans="1:12" x14ac:dyDescent="0.2">
      <c r="A25" s="87" t="s">
        <v>94</v>
      </c>
      <c r="B25" s="29"/>
      <c r="C25" s="29">
        <v>2502</v>
      </c>
      <c r="D25" s="29"/>
      <c r="E25" s="29">
        <v>3950</v>
      </c>
      <c r="F25" s="29"/>
      <c r="G25" s="29">
        <v>2498</v>
      </c>
      <c r="H25" s="29"/>
      <c r="I25" s="327">
        <f t="shared" si="4"/>
        <v>-1452</v>
      </c>
      <c r="J25" s="78" t="s">
        <v>17</v>
      </c>
      <c r="L25" s="312"/>
    </row>
    <row r="26" spans="1:12" x14ac:dyDescent="0.2">
      <c r="A26" s="213" t="s">
        <v>196</v>
      </c>
      <c r="B26" s="29"/>
      <c r="C26" s="29">
        <v>0</v>
      </c>
      <c r="D26" s="29"/>
      <c r="E26" s="29">
        <v>5</v>
      </c>
      <c r="F26" s="29"/>
      <c r="G26" s="29">
        <v>5</v>
      </c>
      <c r="H26" s="29"/>
      <c r="I26" s="167">
        <f t="shared" si="4"/>
        <v>0</v>
      </c>
      <c r="J26" s="78" t="s">
        <v>17</v>
      </c>
      <c r="L26" s="312"/>
    </row>
    <row r="27" spans="1:12" x14ac:dyDescent="0.2">
      <c r="A27" s="87" t="s">
        <v>50</v>
      </c>
      <c r="B27" s="29"/>
      <c r="C27" s="29">
        <v>26</v>
      </c>
      <c r="D27" s="29"/>
      <c r="E27" s="29">
        <v>23</v>
      </c>
      <c r="F27" s="29"/>
      <c r="G27" s="29">
        <v>23</v>
      </c>
      <c r="H27" s="29"/>
      <c r="I27" s="167">
        <f t="shared" si="4"/>
        <v>0</v>
      </c>
      <c r="J27" s="78" t="s">
        <v>17</v>
      </c>
      <c r="L27" s="312"/>
    </row>
    <row r="28" spans="1:12" x14ac:dyDescent="0.2">
      <c r="A28" s="87" t="s">
        <v>95</v>
      </c>
      <c r="B28" s="29"/>
      <c r="C28" s="29">
        <v>213</v>
      </c>
      <c r="D28" s="29"/>
      <c r="E28" s="29">
        <v>195</v>
      </c>
      <c r="F28" s="29"/>
      <c r="G28" s="29">
        <v>195</v>
      </c>
      <c r="H28" s="29"/>
      <c r="I28" s="167">
        <f t="shared" si="4"/>
        <v>0</v>
      </c>
      <c r="J28" s="78" t="s">
        <v>17</v>
      </c>
      <c r="L28" s="312"/>
    </row>
    <row r="29" spans="1:12" x14ac:dyDescent="0.2">
      <c r="A29" s="87" t="s">
        <v>96</v>
      </c>
      <c r="B29" s="29"/>
      <c r="C29" s="29">
        <v>327</v>
      </c>
      <c r="D29" s="29"/>
      <c r="E29" s="29">
        <v>253</v>
      </c>
      <c r="F29" s="29"/>
      <c r="G29" s="229">
        <v>253</v>
      </c>
      <c r="H29" s="29"/>
      <c r="I29" s="167">
        <f t="shared" si="4"/>
        <v>0</v>
      </c>
      <c r="J29" s="78" t="s">
        <v>17</v>
      </c>
      <c r="L29" s="312"/>
    </row>
    <row r="30" spans="1:12" x14ac:dyDescent="0.2">
      <c r="A30" s="87" t="s">
        <v>97</v>
      </c>
      <c r="B30" s="29"/>
      <c r="C30" s="229">
        <v>6983</v>
      </c>
      <c r="D30" s="29"/>
      <c r="E30" s="29">
        <v>4646</v>
      </c>
      <c r="F30" s="29"/>
      <c r="G30" s="29">
        <v>2479</v>
      </c>
      <c r="H30" s="29"/>
      <c r="I30" s="327">
        <f t="shared" si="4"/>
        <v>-2167</v>
      </c>
      <c r="J30" s="78" t="s">
        <v>17</v>
      </c>
      <c r="L30" s="312"/>
    </row>
    <row r="31" spans="1:12" ht="15" x14ac:dyDescent="0.25">
      <c r="A31" s="90" t="s">
        <v>98</v>
      </c>
      <c r="B31" s="102"/>
      <c r="C31" s="102">
        <f>SUM(C14:C30)</f>
        <v>85266</v>
      </c>
      <c r="D31" s="102"/>
      <c r="E31" s="102">
        <f>SUM(E14:E30)</f>
        <v>93711</v>
      </c>
      <c r="F31" s="102"/>
      <c r="G31" s="102">
        <f>SUM(G14:G30)</f>
        <v>96240</v>
      </c>
      <c r="H31" s="102"/>
      <c r="I31" s="105">
        <f>SUM(I14:I30)</f>
        <v>2529</v>
      </c>
      <c r="J31" s="78" t="s">
        <v>17</v>
      </c>
      <c r="L31" s="311"/>
    </row>
    <row r="32" spans="1:12" x14ac:dyDescent="0.2">
      <c r="A32" s="144" t="s">
        <v>147</v>
      </c>
      <c r="B32" s="29"/>
      <c r="C32" s="278">
        <v>-7659</v>
      </c>
      <c r="D32" s="29"/>
      <c r="E32" s="278">
        <v>-6179</v>
      </c>
      <c r="F32" s="29"/>
      <c r="G32" s="29">
        <v>0</v>
      </c>
      <c r="H32" s="29"/>
      <c r="I32" s="167">
        <f>G32-E32</f>
        <v>6179</v>
      </c>
      <c r="J32" s="78" t="s">
        <v>17</v>
      </c>
      <c r="L32" s="311"/>
    </row>
    <row r="33" spans="1:12" x14ac:dyDescent="0.2">
      <c r="A33" s="213" t="s">
        <v>155</v>
      </c>
      <c r="B33" s="29"/>
      <c r="C33" s="278">
        <v>-2500</v>
      </c>
      <c r="D33" s="29"/>
      <c r="E33" s="29">
        <v>0</v>
      </c>
      <c r="F33" s="29"/>
      <c r="G33" s="29">
        <v>0</v>
      </c>
      <c r="H33" s="29"/>
      <c r="I33" s="167">
        <f t="shared" ref="I33:I36" si="5">G33-E33</f>
        <v>0</v>
      </c>
      <c r="J33" s="78" t="s">
        <v>17</v>
      </c>
      <c r="L33" s="311"/>
    </row>
    <row r="34" spans="1:12" x14ac:dyDescent="0.2">
      <c r="A34" s="213" t="s">
        <v>156</v>
      </c>
      <c r="B34" s="29"/>
      <c r="C34" s="278">
        <v>-26</v>
      </c>
      <c r="D34" s="29"/>
      <c r="E34" s="29">
        <v>0</v>
      </c>
      <c r="F34" s="29"/>
      <c r="G34" s="29">
        <v>0</v>
      </c>
      <c r="H34" s="29"/>
      <c r="I34" s="167">
        <f t="shared" si="5"/>
        <v>0</v>
      </c>
      <c r="J34" s="78" t="s">
        <v>17</v>
      </c>
      <c r="L34" s="311"/>
    </row>
    <row r="35" spans="1:12" x14ac:dyDescent="0.2">
      <c r="A35" s="87" t="s">
        <v>99</v>
      </c>
      <c r="B35" s="29"/>
      <c r="C35" s="29">
        <v>6179</v>
      </c>
      <c r="D35" s="29"/>
      <c r="E35" s="29">
        <v>0</v>
      </c>
      <c r="F35" s="29"/>
      <c r="G35" s="29">
        <v>0</v>
      </c>
      <c r="H35" s="29"/>
      <c r="I35" s="167">
        <f t="shared" si="5"/>
        <v>0</v>
      </c>
      <c r="J35" s="78" t="s">
        <v>17</v>
      </c>
      <c r="L35" s="311"/>
    </row>
    <row r="36" spans="1:12" x14ac:dyDescent="0.2">
      <c r="A36" s="152" t="s">
        <v>150</v>
      </c>
      <c r="B36" s="29"/>
      <c r="C36" s="29">
        <v>5740</v>
      </c>
      <c r="D36" s="29"/>
      <c r="E36" s="29">
        <v>0</v>
      </c>
      <c r="F36" s="29"/>
      <c r="G36" s="29">
        <v>0</v>
      </c>
      <c r="H36" s="29"/>
      <c r="I36" s="167">
        <f t="shared" si="5"/>
        <v>0</v>
      </c>
      <c r="J36" s="78" t="s">
        <v>17</v>
      </c>
      <c r="L36" s="311"/>
    </row>
    <row r="37" spans="1:12" ht="15.75" thickBot="1" x14ac:dyDescent="0.3">
      <c r="A37" s="91" t="s">
        <v>100</v>
      </c>
      <c r="B37" s="202">
        <f t="shared" ref="B37:I37" si="6">SUM(B31:B36)</f>
        <v>0</v>
      </c>
      <c r="C37" s="202">
        <f>SUM(C31:C36)</f>
        <v>87000</v>
      </c>
      <c r="D37" s="202">
        <f t="shared" si="6"/>
        <v>0</v>
      </c>
      <c r="E37" s="202">
        <f t="shared" si="6"/>
        <v>87532</v>
      </c>
      <c r="F37" s="202">
        <f t="shared" si="6"/>
        <v>0</v>
      </c>
      <c r="G37" s="202">
        <f t="shared" si="6"/>
        <v>96240</v>
      </c>
      <c r="H37" s="202">
        <f t="shared" si="6"/>
        <v>0</v>
      </c>
      <c r="I37" s="203">
        <f t="shared" si="6"/>
        <v>8708</v>
      </c>
      <c r="J37" s="78" t="s">
        <v>17</v>
      </c>
      <c r="L37" s="311"/>
    </row>
    <row r="38" spans="1:12" x14ac:dyDescent="0.2">
      <c r="A38" s="93" t="s">
        <v>24</v>
      </c>
      <c r="B38" s="204"/>
      <c r="C38" s="204"/>
      <c r="D38" s="204"/>
      <c r="E38" s="204"/>
      <c r="F38" s="204"/>
      <c r="G38" s="204"/>
      <c r="H38" s="204"/>
      <c r="I38" s="205"/>
      <c r="J38" s="78" t="s">
        <v>17</v>
      </c>
      <c r="L38" s="312"/>
    </row>
    <row r="39" spans="1:12" x14ac:dyDescent="0.2">
      <c r="A39" s="87" t="s">
        <v>101</v>
      </c>
      <c r="B39" s="29"/>
      <c r="C39" s="29"/>
      <c r="D39" s="29"/>
      <c r="E39" s="29"/>
      <c r="F39" s="29"/>
      <c r="G39" s="29"/>
      <c r="H39" s="29"/>
      <c r="I39" s="167"/>
      <c r="J39" s="78" t="s">
        <v>17</v>
      </c>
      <c r="L39" s="312"/>
    </row>
    <row r="40" spans="1:12" x14ac:dyDescent="0.2">
      <c r="A40" s="87"/>
      <c r="B40" s="29"/>
      <c r="C40" s="29"/>
      <c r="D40" s="29"/>
      <c r="E40" s="29"/>
      <c r="F40" s="29"/>
      <c r="G40" s="29"/>
      <c r="H40" s="29"/>
      <c r="I40" s="167"/>
      <c r="J40" s="78" t="s">
        <v>17</v>
      </c>
      <c r="L40" s="311"/>
    </row>
    <row r="41" spans="1:12" x14ac:dyDescent="0.2">
      <c r="A41" s="87" t="s">
        <v>102</v>
      </c>
      <c r="B41" s="29"/>
      <c r="C41" s="29"/>
      <c r="D41" s="29"/>
      <c r="E41" s="29"/>
      <c r="F41" s="29"/>
      <c r="G41" s="29"/>
      <c r="H41" s="29"/>
      <c r="I41" s="167"/>
      <c r="J41" s="78" t="s">
        <v>17</v>
      </c>
      <c r="L41" s="312"/>
    </row>
    <row r="42" spans="1:12" ht="15" thickBot="1" x14ac:dyDescent="0.25">
      <c r="A42" s="92" t="s">
        <v>103</v>
      </c>
      <c r="B42" s="206"/>
      <c r="C42" s="206"/>
      <c r="D42" s="206"/>
      <c r="E42" s="206"/>
      <c r="F42" s="206"/>
      <c r="G42" s="206"/>
      <c r="H42" s="206"/>
      <c r="I42" s="207"/>
      <c r="J42" s="78" t="s">
        <v>17</v>
      </c>
    </row>
    <row r="43" spans="1:12" x14ac:dyDescent="0.2">
      <c r="J43" s="288" t="s">
        <v>17</v>
      </c>
    </row>
    <row r="44" spans="1:12" ht="15" x14ac:dyDescent="0.25">
      <c r="A44" s="289" t="s">
        <v>189</v>
      </c>
      <c r="B44" s="286"/>
      <c r="C44" s="286"/>
      <c r="D44" s="286"/>
      <c r="E44" s="286"/>
      <c r="F44" s="286"/>
      <c r="G44" s="286"/>
      <c r="H44" s="286"/>
      <c r="I44" s="286"/>
      <c r="J44" s="288" t="s">
        <v>17</v>
      </c>
      <c r="L44" s="284"/>
    </row>
    <row r="45" spans="1:12" x14ac:dyDescent="0.2">
      <c r="J45" s="287" t="s">
        <v>18</v>
      </c>
    </row>
  </sheetData>
  <mergeCells count="10">
    <mergeCell ref="A6:A7"/>
    <mergeCell ref="B6:C6"/>
    <mergeCell ref="D6:E6"/>
    <mergeCell ref="F6:G6"/>
    <mergeCell ref="H6:I6"/>
    <mergeCell ref="A1:I1"/>
    <mergeCell ref="A2:I2"/>
    <mergeCell ref="A3:I3"/>
    <mergeCell ref="A4:I4"/>
    <mergeCell ref="A5:I5"/>
  </mergeCells>
  <printOptions horizontalCentered="1"/>
  <pageMargins left="0.6" right="0.6" top="0.56999999999999995" bottom="0.55000000000000004" header="0.3" footer="0.3"/>
  <pageSetup scale="72" orientation="landscape" r:id="rId1"/>
  <headerFooter>
    <oddHeader>&amp;L&amp;"Arial,Bold"&amp;12L. Summary of Requirements by Object Class</oddHeader>
    <oddFooter>&amp;C&amp;"Arial,Regular"Exhibit L - Summary of Requirements by Object Class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zoomScaleNormal="100" zoomScaleSheetLayoutView="90" workbookViewId="0">
      <selection sqref="A1:D1"/>
    </sheetView>
  </sheetViews>
  <sheetFormatPr defaultRowHeight="14.25" x14ac:dyDescent="0.2"/>
  <cols>
    <col min="1" max="1" width="113.5703125" style="1" customWidth="1"/>
    <col min="2" max="3" width="14.5703125" style="2" customWidth="1"/>
    <col min="4" max="4" width="14.5703125" style="3" customWidth="1"/>
    <col min="5" max="5" width="11.5703125" style="7" bestFit="1" customWidth="1"/>
    <col min="6" max="6" width="4.85546875" style="1" customWidth="1"/>
    <col min="7" max="7" width="140.28515625" style="1" customWidth="1"/>
    <col min="8" max="16384" width="9.140625" style="1"/>
  </cols>
  <sheetData>
    <row r="1" spans="1:7" ht="18" x14ac:dyDescent="0.25">
      <c r="A1" s="333" t="s">
        <v>0</v>
      </c>
      <c r="B1" s="333"/>
      <c r="C1" s="333"/>
      <c r="D1" s="333"/>
      <c r="E1" s="7" t="s">
        <v>17</v>
      </c>
      <c r="G1" s="290"/>
    </row>
    <row r="2" spans="1:7" ht="15" x14ac:dyDescent="0.2">
      <c r="A2" s="334" t="s">
        <v>165</v>
      </c>
      <c r="B2" s="334"/>
      <c r="C2" s="334"/>
      <c r="D2" s="334"/>
      <c r="E2" s="7" t="s">
        <v>17</v>
      </c>
      <c r="G2" s="291"/>
    </row>
    <row r="3" spans="1:7" x14ac:dyDescent="0.2">
      <c r="A3" s="335" t="s">
        <v>1</v>
      </c>
      <c r="B3" s="335"/>
      <c r="C3" s="335"/>
      <c r="D3" s="335"/>
      <c r="E3" s="7" t="s">
        <v>17</v>
      </c>
      <c r="G3" s="291"/>
    </row>
    <row r="4" spans="1:7" x14ac:dyDescent="0.2">
      <c r="A4" s="336" t="s">
        <v>2</v>
      </c>
      <c r="B4" s="336"/>
      <c r="C4" s="336"/>
      <c r="D4" s="336"/>
      <c r="E4" s="7" t="s">
        <v>17</v>
      </c>
      <c r="G4" s="291"/>
    </row>
    <row r="5" spans="1:7" ht="15" thickBot="1" x14ac:dyDescent="0.25">
      <c r="E5" s="7" t="s">
        <v>17</v>
      </c>
      <c r="G5" s="291"/>
    </row>
    <row r="6" spans="1:7" ht="15" x14ac:dyDescent="0.25">
      <c r="B6" s="330" t="s">
        <v>3</v>
      </c>
      <c r="C6" s="331"/>
      <c r="D6" s="332"/>
      <c r="E6" s="7" t="s">
        <v>17</v>
      </c>
      <c r="G6" s="292"/>
    </row>
    <row r="7" spans="1:7" ht="15.75" thickBot="1" x14ac:dyDescent="0.25">
      <c r="B7" s="4" t="s">
        <v>4</v>
      </c>
      <c r="C7" s="5" t="s">
        <v>128</v>
      </c>
      <c r="D7" s="6" t="s">
        <v>5</v>
      </c>
      <c r="E7" s="7" t="s">
        <v>17</v>
      </c>
      <c r="G7" s="147"/>
    </row>
    <row r="8" spans="1:7" ht="17.25" x14ac:dyDescent="0.25">
      <c r="A8" s="121" t="s">
        <v>191</v>
      </c>
      <c r="B8" s="122">
        <v>359</v>
      </c>
      <c r="C8" s="123">
        <v>298</v>
      </c>
      <c r="D8" s="124">
        <v>87000</v>
      </c>
      <c r="E8" s="7" t="s">
        <v>17</v>
      </c>
      <c r="G8" s="293"/>
    </row>
    <row r="9" spans="1:7" ht="15" x14ac:dyDescent="0.25">
      <c r="A9" s="100" t="s">
        <v>187</v>
      </c>
      <c r="B9" s="153">
        <v>359</v>
      </c>
      <c r="C9" s="154">
        <v>304</v>
      </c>
      <c r="D9" s="155">
        <v>87000</v>
      </c>
      <c r="E9" s="7" t="s">
        <v>17</v>
      </c>
      <c r="G9" s="293"/>
    </row>
    <row r="10" spans="1:7" ht="15" x14ac:dyDescent="0.25">
      <c r="A10" s="211" t="s">
        <v>153</v>
      </c>
      <c r="B10" s="208">
        <v>0</v>
      </c>
      <c r="C10" s="209">
        <v>0</v>
      </c>
      <c r="D10" s="210">
        <v>532</v>
      </c>
      <c r="E10" s="7" t="s">
        <v>17</v>
      </c>
      <c r="G10" s="293"/>
    </row>
    <row r="11" spans="1:7" ht="15" x14ac:dyDescent="0.25">
      <c r="A11" s="104" t="s">
        <v>198</v>
      </c>
      <c r="B11" s="101">
        <f>SUM(B9:B10)</f>
        <v>359</v>
      </c>
      <c r="C11" s="102">
        <f>SUM(C9:C10)</f>
        <v>304</v>
      </c>
      <c r="D11" s="105">
        <f>D8+D10</f>
        <v>87532</v>
      </c>
      <c r="E11" s="7" t="s">
        <v>17</v>
      </c>
      <c r="G11" s="294"/>
    </row>
    <row r="12" spans="1:7" ht="15" x14ac:dyDescent="0.25">
      <c r="A12" s="106" t="s">
        <v>8</v>
      </c>
      <c r="B12" s="101"/>
      <c r="C12" s="102"/>
      <c r="D12" s="105"/>
      <c r="E12" s="7" t="s">
        <v>17</v>
      </c>
      <c r="G12" s="293"/>
    </row>
    <row r="13" spans="1:7" ht="15" x14ac:dyDescent="0.25">
      <c r="A13" s="212" t="s">
        <v>154</v>
      </c>
      <c r="B13" s="107">
        <v>0</v>
      </c>
      <c r="C13" s="108">
        <v>0</v>
      </c>
      <c r="D13" s="272">
        <v>-532</v>
      </c>
      <c r="E13" s="7" t="s">
        <v>17</v>
      </c>
      <c r="G13" s="294"/>
    </row>
    <row r="14" spans="1:7" ht="15" x14ac:dyDescent="0.25">
      <c r="A14" s="110" t="s">
        <v>151</v>
      </c>
      <c r="B14" s="317">
        <f>SUM(B13:B13)</f>
        <v>0</v>
      </c>
      <c r="C14" s="318">
        <f>SUM(C13:C13)</f>
        <v>0</v>
      </c>
      <c r="D14" s="273">
        <f>SUM(D13:D13)</f>
        <v>-532</v>
      </c>
      <c r="E14" s="7" t="s">
        <v>17</v>
      </c>
      <c r="G14" s="293"/>
    </row>
    <row r="15" spans="1:7" ht="15" x14ac:dyDescent="0.25">
      <c r="A15" s="106" t="s">
        <v>124</v>
      </c>
      <c r="B15" s="101"/>
      <c r="C15" s="102"/>
      <c r="D15" s="105"/>
      <c r="E15" s="7" t="s">
        <v>17</v>
      </c>
      <c r="G15" s="294"/>
    </row>
    <row r="16" spans="1:7" ht="15" x14ac:dyDescent="0.25">
      <c r="A16" s="109" t="s">
        <v>9</v>
      </c>
      <c r="B16" s="101"/>
      <c r="C16" s="102"/>
      <c r="D16" s="105"/>
      <c r="E16" s="7" t="s">
        <v>17</v>
      </c>
      <c r="G16" s="293"/>
    </row>
    <row r="17" spans="1:7" x14ac:dyDescent="0.2">
      <c r="A17" s="219" t="s">
        <v>158</v>
      </c>
      <c r="B17" s="317">
        <v>0</v>
      </c>
      <c r="C17" s="318">
        <v>0</v>
      </c>
      <c r="D17" s="220">
        <v>1182</v>
      </c>
      <c r="E17" s="7" t="s">
        <v>17</v>
      </c>
      <c r="G17" s="293"/>
    </row>
    <row r="18" spans="1:7" x14ac:dyDescent="0.2">
      <c r="A18" s="219" t="s">
        <v>159</v>
      </c>
      <c r="B18" s="317">
        <v>0</v>
      </c>
      <c r="C18" s="318">
        <v>0</v>
      </c>
      <c r="D18" s="274">
        <v>-22</v>
      </c>
      <c r="E18" s="7" t="s">
        <v>17</v>
      </c>
      <c r="G18" s="293"/>
    </row>
    <row r="19" spans="1:7" x14ac:dyDescent="0.2">
      <c r="A19" s="219" t="s">
        <v>160</v>
      </c>
      <c r="B19" s="317">
        <v>0</v>
      </c>
      <c r="C19" s="318">
        <v>0</v>
      </c>
      <c r="D19" s="274">
        <v>-69</v>
      </c>
      <c r="E19" s="7" t="s">
        <v>17</v>
      </c>
      <c r="G19" s="293"/>
    </row>
    <row r="20" spans="1:7" ht="15" x14ac:dyDescent="0.25">
      <c r="A20" s="109" t="s">
        <v>10</v>
      </c>
      <c r="B20" s="107">
        <v>0</v>
      </c>
      <c r="C20" s="108">
        <v>6</v>
      </c>
      <c r="D20" s="103">
        <v>624</v>
      </c>
      <c r="E20" s="7" t="s">
        <v>17</v>
      </c>
      <c r="G20" s="294"/>
    </row>
    <row r="21" spans="1:7" ht="15" x14ac:dyDescent="0.25">
      <c r="A21" s="109" t="s">
        <v>11</v>
      </c>
      <c r="B21" s="107">
        <v>0</v>
      </c>
      <c r="C21" s="108">
        <v>0</v>
      </c>
      <c r="D21" s="103">
        <v>3417</v>
      </c>
      <c r="E21" s="7" t="s">
        <v>17</v>
      </c>
      <c r="G21" s="294"/>
    </row>
    <row r="22" spans="1:7" ht="15" x14ac:dyDescent="0.25">
      <c r="A22" s="110" t="s">
        <v>125</v>
      </c>
      <c r="B22" s="101">
        <f>SUM(B17:B21)</f>
        <v>0</v>
      </c>
      <c r="C22" s="102">
        <f>SUM(C17:C21)</f>
        <v>6</v>
      </c>
      <c r="D22" s="105">
        <f>SUM(D17:D21)</f>
        <v>5132</v>
      </c>
      <c r="E22" s="7" t="s">
        <v>17</v>
      </c>
      <c r="G22" s="294"/>
    </row>
    <row r="23" spans="1:7" ht="15" x14ac:dyDescent="0.25">
      <c r="A23" s="104" t="s">
        <v>126</v>
      </c>
      <c r="B23" s="159">
        <f>B22+B14</f>
        <v>0</v>
      </c>
      <c r="C23" s="33">
        <f>C22+C14</f>
        <v>6</v>
      </c>
      <c r="D23" s="218">
        <f>D22+D14</f>
        <v>4600</v>
      </c>
      <c r="E23" s="7" t="s">
        <v>17</v>
      </c>
      <c r="G23" s="294"/>
    </row>
    <row r="24" spans="1:7" ht="15" x14ac:dyDescent="0.25">
      <c r="A24" s="111" t="s">
        <v>12</v>
      </c>
      <c r="B24" s="157">
        <f>B11+B23</f>
        <v>359</v>
      </c>
      <c r="C24" s="154">
        <f>C11+C23</f>
        <v>310</v>
      </c>
      <c r="D24" s="158">
        <f>D11+D23</f>
        <v>92132</v>
      </c>
      <c r="E24" s="7" t="s">
        <v>17</v>
      </c>
      <c r="G24" s="294"/>
    </row>
    <row r="25" spans="1:7" ht="15" x14ac:dyDescent="0.25">
      <c r="A25" s="111" t="s">
        <v>13</v>
      </c>
      <c r="B25" s="157"/>
      <c r="C25" s="154"/>
      <c r="D25" s="158"/>
      <c r="E25" s="7" t="s">
        <v>17</v>
      </c>
      <c r="G25" s="293"/>
    </row>
    <row r="26" spans="1:7" ht="15" x14ac:dyDescent="0.25">
      <c r="A26" s="219" t="s">
        <v>161</v>
      </c>
      <c r="B26" s="112"/>
      <c r="C26" s="102"/>
      <c r="D26" s="113"/>
      <c r="E26" s="7" t="s">
        <v>17</v>
      </c>
      <c r="G26" s="293"/>
    </row>
    <row r="27" spans="1:7" x14ac:dyDescent="0.2">
      <c r="A27" s="221" t="s">
        <v>162</v>
      </c>
      <c r="B27" s="115">
        <v>26</v>
      </c>
      <c r="C27" s="108">
        <v>13</v>
      </c>
      <c r="D27" s="116">
        <v>3468</v>
      </c>
      <c r="E27" s="7" t="s">
        <v>17</v>
      </c>
      <c r="G27" s="293"/>
    </row>
    <row r="28" spans="1:7" x14ac:dyDescent="0.2">
      <c r="A28" s="221" t="s">
        <v>164</v>
      </c>
      <c r="B28" s="115">
        <v>2</v>
      </c>
      <c r="C28" s="108">
        <v>1</v>
      </c>
      <c r="D28" s="116">
        <v>320</v>
      </c>
      <c r="E28" s="7" t="s">
        <v>17</v>
      </c>
      <c r="G28" s="293"/>
    </row>
    <row r="29" spans="1:7" x14ac:dyDescent="0.2">
      <c r="A29" s="221" t="s">
        <v>163</v>
      </c>
      <c r="B29" s="162">
        <v>2</v>
      </c>
      <c r="C29" s="161">
        <v>1</v>
      </c>
      <c r="D29" s="163">
        <v>320</v>
      </c>
      <c r="E29" s="7" t="s">
        <v>17</v>
      </c>
      <c r="G29" s="293"/>
    </row>
    <row r="30" spans="1:7" x14ac:dyDescent="0.2">
      <c r="A30" s="114" t="s">
        <v>14</v>
      </c>
      <c r="B30" s="115">
        <f>SUM(B27:B29)</f>
        <v>30</v>
      </c>
      <c r="C30" s="108">
        <f t="shared" ref="C30:D30" si="0">SUM(C27:C29)</f>
        <v>15</v>
      </c>
      <c r="D30" s="116">
        <f t="shared" si="0"/>
        <v>4108</v>
      </c>
      <c r="E30" s="7" t="s">
        <v>17</v>
      </c>
      <c r="G30" s="293"/>
    </row>
    <row r="31" spans="1:7" ht="15" x14ac:dyDescent="0.25">
      <c r="A31" s="104" t="s">
        <v>15</v>
      </c>
      <c r="B31" s="156">
        <f>B30</f>
        <v>30</v>
      </c>
      <c r="C31" s="33">
        <f>C30</f>
        <v>15</v>
      </c>
      <c r="D31" s="160">
        <f>D30</f>
        <v>4108</v>
      </c>
      <c r="E31" s="7" t="s">
        <v>17</v>
      </c>
      <c r="G31" s="294"/>
    </row>
    <row r="32" spans="1:7" ht="15" x14ac:dyDescent="0.25">
      <c r="A32" s="117" t="s">
        <v>16</v>
      </c>
      <c r="B32" s="153">
        <f>B24+B31</f>
        <v>389</v>
      </c>
      <c r="C32" s="154">
        <f>C24+C31</f>
        <v>325</v>
      </c>
      <c r="D32" s="155">
        <f>D24+D31</f>
        <v>96240</v>
      </c>
      <c r="E32" s="7" t="s">
        <v>17</v>
      </c>
      <c r="G32" s="294"/>
    </row>
    <row r="33" spans="1:16" ht="15.75" thickBot="1" x14ac:dyDescent="0.3">
      <c r="A33" s="326" t="s">
        <v>204</v>
      </c>
      <c r="B33" s="118">
        <f>B32-B8</f>
        <v>30</v>
      </c>
      <c r="C33" s="119">
        <f>C32-C8</f>
        <v>27</v>
      </c>
      <c r="D33" s="120">
        <f>D32-D8</f>
        <v>9240</v>
      </c>
      <c r="E33" s="7" t="s">
        <v>17</v>
      </c>
      <c r="G33" s="294"/>
    </row>
    <row r="34" spans="1:16" x14ac:dyDescent="0.2">
      <c r="A34" s="7"/>
      <c r="E34" s="7" t="s">
        <v>17</v>
      </c>
      <c r="G34" s="295"/>
    </row>
    <row r="35" spans="1:16" ht="17.25" x14ac:dyDescent="0.2">
      <c r="A35" s="328" t="s">
        <v>186</v>
      </c>
      <c r="B35" s="329"/>
      <c r="C35" s="329"/>
      <c r="D35" s="329"/>
      <c r="E35" s="7" t="s">
        <v>17</v>
      </c>
      <c r="G35" s="292"/>
    </row>
    <row r="36" spans="1:16" s="12" customFormat="1" x14ac:dyDescent="0.2">
      <c r="A36" s="289"/>
      <c r="B36" s="280"/>
      <c r="C36" s="280"/>
      <c r="D36" s="280"/>
      <c r="E36" s="287" t="s">
        <v>17</v>
      </c>
      <c r="F36" s="280"/>
      <c r="G36" s="296"/>
      <c r="H36" s="280"/>
      <c r="I36" s="280"/>
      <c r="J36" s="280"/>
      <c r="N36" s="78" t="s">
        <v>17</v>
      </c>
      <c r="P36" s="24"/>
    </row>
    <row r="37" spans="1:16" x14ac:dyDescent="0.2">
      <c r="E37" s="7" t="s">
        <v>18</v>
      </c>
      <c r="G37" s="292"/>
    </row>
  </sheetData>
  <mergeCells count="6">
    <mergeCell ref="A35:D35"/>
    <mergeCell ref="B6:D6"/>
    <mergeCell ref="A1:D1"/>
    <mergeCell ref="A2:D2"/>
    <mergeCell ref="A3:D3"/>
    <mergeCell ref="A4:D4"/>
  </mergeCells>
  <printOptions horizontalCentered="1"/>
  <pageMargins left="0.7" right="0.7" top="0.63" bottom="0.63" header="0.3" footer="0.3"/>
  <pageSetup scale="69" orientation="landscape" r:id="rId1"/>
  <headerFooter>
    <oddHeader>&amp;L&amp;"Arial,Bold"&amp;12B. Summary of Requirements</oddHeader>
    <oddFooter>&amp;C&amp;"Arial,Regular"Exhibit B - Summary of Requirements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7"/>
  <sheetViews>
    <sheetView zoomScaleNormal="100" zoomScaleSheetLayoutView="80" workbookViewId="0">
      <selection sqref="A1:M1"/>
    </sheetView>
  </sheetViews>
  <sheetFormatPr defaultRowHeight="14.25" x14ac:dyDescent="0.2"/>
  <cols>
    <col min="1" max="1" width="37.140625" style="12" customWidth="1"/>
    <col min="2" max="3" width="8.28515625" style="12" customWidth="1"/>
    <col min="4" max="4" width="12.7109375" style="12" customWidth="1"/>
    <col min="5" max="6" width="8.28515625" style="12" customWidth="1"/>
    <col min="7" max="7" width="12.7109375" style="12" customWidth="1"/>
    <col min="8" max="9" width="8.28515625" style="12" customWidth="1"/>
    <col min="10" max="10" width="12.7109375" style="12" customWidth="1"/>
    <col min="11" max="12" width="8.28515625" style="12" customWidth="1"/>
    <col min="13" max="13" width="12.7109375" style="12" customWidth="1"/>
    <col min="14" max="14" width="14" style="7" bestFit="1" customWidth="1"/>
    <col min="15" max="15" width="4.5703125" style="12" customWidth="1"/>
    <col min="16" max="16" width="116.7109375" style="12" customWidth="1"/>
    <col min="17" max="18" width="8.28515625" style="12" customWidth="1"/>
    <col min="19" max="19" width="12.7109375" style="12" customWidth="1"/>
    <col min="20" max="21" width="8.28515625" style="12" customWidth="1"/>
    <col min="22" max="22" width="12.7109375" style="12" customWidth="1"/>
    <col min="23" max="16384" width="9.140625" style="12"/>
  </cols>
  <sheetData>
    <row r="1" spans="1:22" ht="18" x14ac:dyDescent="0.25">
      <c r="A1" s="333" t="s">
        <v>0</v>
      </c>
      <c r="B1" s="333"/>
      <c r="C1" s="333"/>
      <c r="D1" s="333"/>
      <c r="E1" s="333"/>
      <c r="F1" s="333"/>
      <c r="G1" s="333"/>
      <c r="H1" s="333"/>
      <c r="I1" s="333"/>
      <c r="J1" s="333"/>
      <c r="K1" s="333"/>
      <c r="L1" s="333"/>
      <c r="M1" s="333"/>
      <c r="N1" s="78" t="s">
        <v>17</v>
      </c>
      <c r="O1" s="9"/>
      <c r="P1" s="290"/>
      <c r="Q1" s="297"/>
      <c r="R1" s="297"/>
      <c r="S1" s="297"/>
      <c r="T1" s="297"/>
      <c r="U1" s="297"/>
      <c r="V1" s="297"/>
    </row>
    <row r="2" spans="1:22" ht="15" x14ac:dyDescent="0.2">
      <c r="A2" s="334" t="s">
        <v>165</v>
      </c>
      <c r="B2" s="334"/>
      <c r="C2" s="334"/>
      <c r="D2" s="334"/>
      <c r="E2" s="334"/>
      <c r="F2" s="334"/>
      <c r="G2" s="334"/>
      <c r="H2" s="334"/>
      <c r="I2" s="334"/>
      <c r="J2" s="334"/>
      <c r="K2" s="334"/>
      <c r="L2" s="334"/>
      <c r="M2" s="334"/>
      <c r="N2" s="78" t="s">
        <v>17</v>
      </c>
      <c r="O2" s="10"/>
      <c r="P2" s="291"/>
      <c r="Q2" s="298"/>
      <c r="R2" s="298"/>
      <c r="S2" s="298"/>
      <c r="T2" s="298"/>
      <c r="U2" s="298"/>
      <c r="V2" s="298"/>
    </row>
    <row r="3" spans="1:22" x14ac:dyDescent="0.2">
      <c r="A3" s="337" t="s">
        <v>1</v>
      </c>
      <c r="B3" s="337"/>
      <c r="C3" s="337"/>
      <c r="D3" s="337"/>
      <c r="E3" s="337"/>
      <c r="F3" s="337"/>
      <c r="G3" s="337"/>
      <c r="H3" s="337"/>
      <c r="I3" s="337"/>
      <c r="J3" s="337"/>
      <c r="K3" s="337"/>
      <c r="L3" s="337"/>
      <c r="M3" s="337"/>
      <c r="N3" s="78" t="s">
        <v>17</v>
      </c>
      <c r="O3" s="13"/>
      <c r="P3" s="291"/>
      <c r="Q3" s="299"/>
      <c r="R3" s="299"/>
      <c r="S3" s="299"/>
      <c r="T3" s="299"/>
      <c r="U3" s="299"/>
      <c r="V3" s="299"/>
    </row>
    <row r="4" spans="1:22" x14ac:dyDescent="0.2">
      <c r="A4" s="336" t="s">
        <v>2</v>
      </c>
      <c r="B4" s="336"/>
      <c r="C4" s="336"/>
      <c r="D4" s="336"/>
      <c r="E4" s="336"/>
      <c r="F4" s="336"/>
      <c r="G4" s="336"/>
      <c r="H4" s="336"/>
      <c r="I4" s="336"/>
      <c r="J4" s="336"/>
      <c r="K4" s="336"/>
      <c r="L4" s="336"/>
      <c r="M4" s="336"/>
      <c r="N4" s="78" t="s">
        <v>17</v>
      </c>
      <c r="O4" s="11"/>
      <c r="P4" s="291"/>
      <c r="Q4" s="41"/>
      <c r="R4" s="41"/>
      <c r="S4" s="41"/>
      <c r="T4" s="41"/>
      <c r="U4" s="41"/>
      <c r="V4" s="41"/>
    </row>
    <row r="5" spans="1:22" ht="15" x14ac:dyDescent="0.25">
      <c r="A5" s="336"/>
      <c r="B5" s="336"/>
      <c r="C5" s="336"/>
      <c r="D5" s="336"/>
      <c r="E5" s="336"/>
      <c r="F5" s="336"/>
      <c r="G5" s="336"/>
      <c r="H5" s="336"/>
      <c r="I5" s="336"/>
      <c r="J5" s="336"/>
      <c r="K5" s="336"/>
      <c r="L5" s="336"/>
      <c r="M5" s="336"/>
      <c r="N5" s="78" t="s">
        <v>17</v>
      </c>
      <c r="O5" s="11"/>
      <c r="P5" s="300"/>
      <c r="Q5" s="41"/>
      <c r="R5" s="41"/>
      <c r="S5" s="41"/>
      <c r="T5" s="41"/>
      <c r="U5" s="41"/>
      <c r="V5" s="41"/>
    </row>
    <row r="6" spans="1:22" ht="15" thickBot="1" x14ac:dyDescent="0.25">
      <c r="A6" s="336"/>
      <c r="B6" s="336"/>
      <c r="C6" s="336"/>
      <c r="D6" s="336"/>
      <c r="E6" s="336"/>
      <c r="F6" s="336"/>
      <c r="G6" s="336"/>
      <c r="H6" s="336"/>
      <c r="I6" s="336"/>
      <c r="J6" s="336"/>
      <c r="K6" s="336"/>
      <c r="L6" s="336"/>
      <c r="M6" s="336"/>
      <c r="N6" s="78" t="s">
        <v>17</v>
      </c>
      <c r="O6" s="11"/>
      <c r="P6" s="41"/>
      <c r="Q6" s="41"/>
      <c r="R6" s="41"/>
      <c r="S6" s="41"/>
      <c r="T6" s="41"/>
      <c r="U6" s="41"/>
      <c r="V6" s="41"/>
    </row>
    <row r="7" spans="1:22" ht="45.75" customHeight="1" x14ac:dyDescent="0.2">
      <c r="A7" s="338" t="s">
        <v>135</v>
      </c>
      <c r="B7" s="340" t="s">
        <v>127</v>
      </c>
      <c r="C7" s="340"/>
      <c r="D7" s="340"/>
      <c r="E7" s="340" t="s">
        <v>187</v>
      </c>
      <c r="F7" s="340"/>
      <c r="G7" s="340"/>
      <c r="H7" s="340" t="s">
        <v>152</v>
      </c>
      <c r="I7" s="340"/>
      <c r="J7" s="340"/>
      <c r="K7" s="340" t="s">
        <v>12</v>
      </c>
      <c r="L7" s="340"/>
      <c r="M7" s="341"/>
      <c r="N7" s="78" t="s">
        <v>17</v>
      </c>
      <c r="P7" s="301"/>
      <c r="Q7" s="302"/>
      <c r="R7" s="302"/>
      <c r="S7" s="302"/>
      <c r="T7" s="302"/>
      <c r="U7" s="302"/>
      <c r="V7" s="302"/>
    </row>
    <row r="8" spans="1:22" ht="28.5" x14ac:dyDescent="0.25">
      <c r="A8" s="339"/>
      <c r="B8" s="14" t="s">
        <v>4</v>
      </c>
      <c r="C8" s="135" t="s">
        <v>129</v>
      </c>
      <c r="D8" s="14" t="s">
        <v>5</v>
      </c>
      <c r="E8" s="14" t="s">
        <v>4</v>
      </c>
      <c r="F8" s="135" t="s">
        <v>148</v>
      </c>
      <c r="G8" s="14" t="s">
        <v>5</v>
      </c>
      <c r="H8" s="14" t="s">
        <v>4</v>
      </c>
      <c r="I8" s="14" t="s">
        <v>148</v>
      </c>
      <c r="J8" s="14" t="s">
        <v>5</v>
      </c>
      <c r="K8" s="14" t="s">
        <v>4</v>
      </c>
      <c r="L8" s="14" t="s">
        <v>148</v>
      </c>
      <c r="M8" s="15" t="s">
        <v>5</v>
      </c>
      <c r="N8" s="78" t="s">
        <v>17</v>
      </c>
      <c r="P8" s="303"/>
      <c r="Q8" s="302"/>
      <c r="R8" s="302"/>
      <c r="S8" s="302"/>
      <c r="T8" s="302"/>
      <c r="U8" s="302"/>
      <c r="V8" s="302"/>
    </row>
    <row r="9" spans="1:22" x14ac:dyDescent="0.2">
      <c r="A9" s="222" t="s">
        <v>165</v>
      </c>
      <c r="B9" s="165">
        <v>359</v>
      </c>
      <c r="C9" s="165">
        <v>298</v>
      </c>
      <c r="D9" s="165">
        <v>87000</v>
      </c>
      <c r="E9" s="165">
        <v>359</v>
      </c>
      <c r="F9" s="165">
        <v>304</v>
      </c>
      <c r="G9" s="165">
        <v>87532</v>
      </c>
      <c r="H9" s="165">
        <v>0</v>
      </c>
      <c r="I9" s="165">
        <v>6</v>
      </c>
      <c r="J9" s="165">
        <v>4600</v>
      </c>
      <c r="K9" s="165">
        <f>E9+H9</f>
        <v>359</v>
      </c>
      <c r="L9" s="165">
        <f t="shared" ref="L9:M12" si="0">F9+I9</f>
        <v>310</v>
      </c>
      <c r="M9" s="166">
        <f t="shared" si="0"/>
        <v>92132</v>
      </c>
      <c r="N9" s="78" t="s">
        <v>17</v>
      </c>
      <c r="P9" s="304"/>
      <c r="Q9" s="302"/>
      <c r="R9" s="302"/>
      <c r="S9" s="302"/>
      <c r="T9" s="302"/>
      <c r="U9" s="302"/>
      <c r="V9" s="302"/>
    </row>
    <row r="10" spans="1:22" ht="15" x14ac:dyDescent="0.25">
      <c r="A10" s="17" t="s">
        <v>132</v>
      </c>
      <c r="B10" s="170">
        <f t="shared" ref="B10:M10" si="1">SUM(B9)</f>
        <v>359</v>
      </c>
      <c r="C10" s="170">
        <f t="shared" si="1"/>
        <v>298</v>
      </c>
      <c r="D10" s="170">
        <f t="shared" si="1"/>
        <v>87000</v>
      </c>
      <c r="E10" s="170">
        <f t="shared" si="1"/>
        <v>359</v>
      </c>
      <c r="F10" s="170">
        <f t="shared" si="1"/>
        <v>304</v>
      </c>
      <c r="G10" s="170">
        <f t="shared" si="1"/>
        <v>87532</v>
      </c>
      <c r="H10" s="170">
        <f t="shared" si="1"/>
        <v>0</v>
      </c>
      <c r="I10" s="170">
        <f t="shared" si="1"/>
        <v>6</v>
      </c>
      <c r="J10" s="170">
        <f t="shared" si="1"/>
        <v>4600</v>
      </c>
      <c r="K10" s="170">
        <f t="shared" si="1"/>
        <v>359</v>
      </c>
      <c r="L10" s="170">
        <f t="shared" si="1"/>
        <v>310</v>
      </c>
      <c r="M10" s="171">
        <f t="shared" si="1"/>
        <v>92132</v>
      </c>
      <c r="N10" s="78" t="s">
        <v>17</v>
      </c>
      <c r="P10" s="305"/>
      <c r="Q10" s="302"/>
      <c r="R10" s="302"/>
      <c r="S10" s="302"/>
      <c r="T10" s="302"/>
      <c r="U10" s="302"/>
      <c r="V10" s="302"/>
    </row>
    <row r="11" spans="1:22" ht="15" x14ac:dyDescent="0.25">
      <c r="A11" s="127" t="s">
        <v>131</v>
      </c>
      <c r="B11" s="172"/>
      <c r="C11" s="172"/>
      <c r="D11" s="173">
        <v>0</v>
      </c>
      <c r="E11" s="172"/>
      <c r="F11" s="172"/>
      <c r="G11" s="173">
        <v>0</v>
      </c>
      <c r="H11" s="172"/>
      <c r="I11" s="172"/>
      <c r="J11" s="173">
        <v>0</v>
      </c>
      <c r="K11" s="172"/>
      <c r="L11" s="172"/>
      <c r="M11" s="174">
        <f t="shared" si="0"/>
        <v>0</v>
      </c>
      <c r="N11" s="78" t="s">
        <v>17</v>
      </c>
      <c r="P11" s="305"/>
      <c r="Q11" s="302"/>
      <c r="R11" s="302"/>
      <c r="S11" s="302"/>
      <c r="T11" s="302"/>
      <c r="U11" s="302"/>
      <c r="V11" s="302"/>
    </row>
    <row r="12" spans="1:22" ht="15" x14ac:dyDescent="0.25">
      <c r="A12" s="149" t="s">
        <v>149</v>
      </c>
      <c r="B12" s="33"/>
      <c r="C12" s="33"/>
      <c r="D12" s="175">
        <f>SUM(D10:D11)</f>
        <v>87000</v>
      </c>
      <c r="E12" s="33"/>
      <c r="F12" s="33"/>
      <c r="G12" s="175">
        <f>SUM(G10:G11)</f>
        <v>87532</v>
      </c>
      <c r="H12" s="33"/>
      <c r="I12" s="33"/>
      <c r="J12" s="175">
        <f>SUM(J10:J11)</f>
        <v>4600</v>
      </c>
      <c r="K12" s="33"/>
      <c r="L12" s="33"/>
      <c r="M12" s="176">
        <f t="shared" si="0"/>
        <v>92132</v>
      </c>
      <c r="N12" s="78" t="s">
        <v>17</v>
      </c>
      <c r="P12" s="305"/>
      <c r="Q12" s="302"/>
      <c r="R12" s="302"/>
      <c r="S12" s="302"/>
      <c r="T12" s="302"/>
      <c r="U12" s="302"/>
      <c r="V12" s="302"/>
    </row>
    <row r="13" spans="1:22" x14ac:dyDescent="0.2">
      <c r="A13" s="136" t="s">
        <v>24</v>
      </c>
      <c r="B13" s="177"/>
      <c r="C13" s="177">
        <v>0</v>
      </c>
      <c r="D13" s="177"/>
      <c r="E13" s="177"/>
      <c r="F13" s="177">
        <v>0</v>
      </c>
      <c r="G13" s="177"/>
      <c r="H13" s="177"/>
      <c r="I13" s="177">
        <v>0</v>
      </c>
      <c r="J13" s="177"/>
      <c r="K13" s="177"/>
      <c r="L13" s="177">
        <f t="shared" ref="L13:L14" si="2">F13+I13</f>
        <v>0</v>
      </c>
      <c r="M13" s="178"/>
      <c r="N13" s="78" t="s">
        <v>17</v>
      </c>
      <c r="P13" s="301"/>
      <c r="Q13" s="302"/>
      <c r="R13" s="302"/>
      <c r="S13" s="302"/>
      <c r="T13" s="302"/>
      <c r="U13" s="302"/>
      <c r="V13" s="302"/>
    </row>
    <row r="14" spans="1:22" x14ac:dyDescent="0.2">
      <c r="A14" s="137" t="s">
        <v>133</v>
      </c>
      <c r="B14" s="29"/>
      <c r="C14" s="29">
        <f>C10+C13</f>
        <v>298</v>
      </c>
      <c r="D14" s="29"/>
      <c r="E14" s="29"/>
      <c r="F14" s="29">
        <f>F10+F13</f>
        <v>304</v>
      </c>
      <c r="G14" s="29"/>
      <c r="H14" s="29"/>
      <c r="I14" s="29">
        <f>I10+I13</f>
        <v>6</v>
      </c>
      <c r="J14" s="29"/>
      <c r="K14" s="29"/>
      <c r="L14" s="29">
        <f t="shared" si="2"/>
        <v>310</v>
      </c>
      <c r="M14" s="167"/>
      <c r="N14" s="78" t="s">
        <v>17</v>
      </c>
      <c r="P14" s="301"/>
      <c r="Q14" s="302"/>
      <c r="R14" s="302"/>
      <c r="S14" s="302"/>
      <c r="T14" s="302"/>
      <c r="U14" s="302"/>
      <c r="V14" s="302"/>
    </row>
    <row r="15" spans="1:22" x14ac:dyDescent="0.2">
      <c r="A15" s="20"/>
      <c r="B15" s="29"/>
      <c r="C15" s="29"/>
      <c r="D15" s="29"/>
      <c r="E15" s="29"/>
      <c r="F15" s="29"/>
      <c r="G15" s="29"/>
      <c r="H15" s="29"/>
      <c r="I15" s="29"/>
      <c r="J15" s="29"/>
      <c r="K15" s="29"/>
      <c r="L15" s="29"/>
      <c r="M15" s="167"/>
      <c r="N15" s="78" t="s">
        <v>17</v>
      </c>
      <c r="P15" s="304"/>
      <c r="Q15" s="302"/>
      <c r="R15" s="302"/>
      <c r="S15" s="302"/>
      <c r="T15" s="302"/>
      <c r="U15" s="302"/>
      <c r="V15" s="302"/>
    </row>
    <row r="16" spans="1:22" x14ac:dyDescent="0.2">
      <c r="A16" s="20" t="s">
        <v>25</v>
      </c>
      <c r="B16" s="29"/>
      <c r="C16" s="29"/>
      <c r="D16" s="29"/>
      <c r="E16" s="29"/>
      <c r="F16" s="29"/>
      <c r="G16" s="29"/>
      <c r="H16" s="29"/>
      <c r="I16" s="29"/>
      <c r="J16" s="29"/>
      <c r="K16" s="29"/>
      <c r="L16" s="29"/>
      <c r="M16" s="167"/>
      <c r="N16" s="78" t="s">
        <v>17</v>
      </c>
      <c r="P16" s="304"/>
      <c r="Q16" s="302"/>
      <c r="R16" s="302"/>
      <c r="S16" s="302"/>
      <c r="T16" s="302"/>
      <c r="U16" s="302"/>
      <c r="V16" s="302"/>
    </row>
    <row r="17" spans="1:22" x14ac:dyDescent="0.2">
      <c r="A17" s="21" t="s">
        <v>26</v>
      </c>
      <c r="B17" s="29"/>
      <c r="C17" s="29"/>
      <c r="D17" s="29"/>
      <c r="E17" s="29"/>
      <c r="F17" s="29"/>
      <c r="G17" s="29"/>
      <c r="H17" s="29"/>
      <c r="I17" s="29"/>
      <c r="J17" s="29"/>
      <c r="K17" s="29"/>
      <c r="L17" s="29"/>
      <c r="M17" s="167"/>
      <c r="N17" s="78" t="s">
        <v>17</v>
      </c>
      <c r="P17" s="304"/>
      <c r="Q17" s="302"/>
      <c r="R17" s="302"/>
      <c r="S17" s="302"/>
      <c r="T17" s="302"/>
      <c r="U17" s="302"/>
      <c r="V17" s="302"/>
    </row>
    <row r="18" spans="1:22" x14ac:dyDescent="0.2">
      <c r="A18" s="22" t="s">
        <v>27</v>
      </c>
      <c r="B18" s="179"/>
      <c r="C18" s="179"/>
      <c r="D18" s="179"/>
      <c r="E18" s="179"/>
      <c r="F18" s="179"/>
      <c r="G18" s="179"/>
      <c r="H18" s="179"/>
      <c r="I18" s="179"/>
      <c r="J18" s="179"/>
      <c r="K18" s="179"/>
      <c r="L18" s="179"/>
      <c r="M18" s="180"/>
      <c r="N18" s="78" t="s">
        <v>17</v>
      </c>
      <c r="P18" s="304"/>
      <c r="Q18" s="302"/>
      <c r="R18" s="302"/>
      <c r="S18" s="302"/>
      <c r="T18" s="302"/>
      <c r="U18" s="302"/>
      <c r="V18" s="302"/>
    </row>
    <row r="19" spans="1:22" ht="15" thickBot="1" x14ac:dyDescent="0.25">
      <c r="A19" s="138" t="s">
        <v>134</v>
      </c>
      <c r="B19" s="181"/>
      <c r="C19" s="181">
        <f>C14+C17+C18</f>
        <v>298</v>
      </c>
      <c r="D19" s="181"/>
      <c r="E19" s="181"/>
      <c r="F19" s="181">
        <f>F14+F17+F18</f>
        <v>304</v>
      </c>
      <c r="G19" s="181"/>
      <c r="H19" s="181"/>
      <c r="I19" s="181">
        <f>I14+I17+I18</f>
        <v>6</v>
      </c>
      <c r="J19" s="181"/>
      <c r="K19" s="181"/>
      <c r="L19" s="181">
        <f t="shared" ref="L19" si="3">F19+I19</f>
        <v>310</v>
      </c>
      <c r="M19" s="182"/>
      <c r="N19" s="78" t="s">
        <v>17</v>
      </c>
      <c r="P19" s="304"/>
      <c r="Q19" s="302"/>
      <c r="R19" s="302"/>
      <c r="S19" s="302"/>
      <c r="T19" s="302"/>
      <c r="U19" s="302"/>
      <c r="V19" s="302"/>
    </row>
    <row r="20" spans="1:22" x14ac:dyDescent="0.2">
      <c r="N20" s="78" t="s">
        <v>17</v>
      </c>
      <c r="P20" s="304"/>
      <c r="Q20" s="302"/>
      <c r="R20" s="302"/>
      <c r="S20" s="302"/>
      <c r="T20" s="302"/>
      <c r="U20" s="302"/>
      <c r="V20" s="302"/>
    </row>
    <row r="21" spans="1:22" ht="15" thickBot="1" x14ac:dyDescent="0.25">
      <c r="N21" s="288" t="s">
        <v>17</v>
      </c>
      <c r="P21" s="302"/>
      <c r="Q21" s="302"/>
      <c r="R21" s="302"/>
      <c r="S21" s="302"/>
      <c r="T21" s="302"/>
      <c r="U21" s="302"/>
      <c r="V21" s="302"/>
    </row>
    <row r="22" spans="1:22" s="235" customFormat="1" ht="15" customHeight="1" x14ac:dyDescent="0.2">
      <c r="A22" s="342" t="s">
        <v>135</v>
      </c>
      <c r="B22" s="344" t="s">
        <v>20</v>
      </c>
      <c r="C22" s="344"/>
      <c r="D22" s="344"/>
      <c r="E22" s="344" t="s">
        <v>21</v>
      </c>
      <c r="F22" s="344"/>
      <c r="G22" s="344"/>
      <c r="H22" s="344" t="s">
        <v>22</v>
      </c>
      <c r="I22" s="344"/>
      <c r="J22" s="345"/>
      <c r="K22" s="346"/>
      <c r="L22" s="346"/>
      <c r="M22" s="346"/>
      <c r="N22" s="288" t="s">
        <v>17</v>
      </c>
      <c r="P22" s="306"/>
      <c r="Q22" s="306"/>
      <c r="R22" s="306"/>
      <c r="S22" s="306"/>
      <c r="T22" s="306"/>
      <c r="U22" s="306"/>
      <c r="V22" s="306"/>
    </row>
    <row r="23" spans="1:22" s="235" customFormat="1" ht="28.5" x14ac:dyDescent="0.2">
      <c r="A23" s="343"/>
      <c r="B23" s="236" t="s">
        <v>4</v>
      </c>
      <c r="C23" s="237" t="s">
        <v>129</v>
      </c>
      <c r="D23" s="236" t="s">
        <v>5</v>
      </c>
      <c r="E23" s="236" t="s">
        <v>4</v>
      </c>
      <c r="F23" s="237" t="s">
        <v>148</v>
      </c>
      <c r="G23" s="236" t="s">
        <v>5</v>
      </c>
      <c r="H23" s="236" t="s">
        <v>4</v>
      </c>
      <c r="I23" s="236" t="s">
        <v>148</v>
      </c>
      <c r="J23" s="238" t="s">
        <v>5</v>
      </c>
      <c r="K23" s="239"/>
      <c r="L23" s="239"/>
      <c r="M23" s="239"/>
      <c r="N23" s="288" t="s">
        <v>17</v>
      </c>
      <c r="P23" s="306"/>
      <c r="Q23" s="306"/>
      <c r="R23" s="306"/>
      <c r="S23" s="306"/>
      <c r="T23" s="306"/>
      <c r="U23" s="306"/>
      <c r="V23" s="306"/>
    </row>
    <row r="24" spans="1:22" s="235" customFormat="1" x14ac:dyDescent="0.2">
      <c r="A24" s="240" t="s">
        <v>165</v>
      </c>
      <c r="B24" s="241">
        <v>30</v>
      </c>
      <c r="C24" s="241">
        <v>15</v>
      </c>
      <c r="D24" s="241">
        <v>4108</v>
      </c>
      <c r="E24" s="241">
        <v>0</v>
      </c>
      <c r="F24" s="241">
        <v>0</v>
      </c>
      <c r="G24" s="241">
        <v>0</v>
      </c>
      <c r="H24" s="241">
        <f>K9+B24+E24</f>
        <v>389</v>
      </c>
      <c r="I24" s="241">
        <f>L9+C24+F24</f>
        <v>325</v>
      </c>
      <c r="J24" s="242">
        <f>M9+D24+G24</f>
        <v>96240</v>
      </c>
      <c r="K24" s="243"/>
      <c r="L24" s="243"/>
      <c r="M24" s="243"/>
      <c r="N24" s="78" t="s">
        <v>17</v>
      </c>
      <c r="P24" s="306"/>
      <c r="Q24" s="306"/>
      <c r="R24" s="306"/>
      <c r="S24" s="306"/>
      <c r="T24" s="306"/>
      <c r="U24" s="306"/>
      <c r="V24" s="306"/>
    </row>
    <row r="25" spans="1:22" s="235" customFormat="1" ht="15" x14ac:dyDescent="0.25">
      <c r="A25" s="244" t="s">
        <v>132</v>
      </c>
      <c r="B25" s="245">
        <f t="shared" ref="B25:J25" si="4">SUM(B24)</f>
        <v>30</v>
      </c>
      <c r="C25" s="245">
        <f t="shared" si="4"/>
        <v>15</v>
      </c>
      <c r="D25" s="245">
        <f t="shared" si="4"/>
        <v>4108</v>
      </c>
      <c r="E25" s="245">
        <f t="shared" si="4"/>
        <v>0</v>
      </c>
      <c r="F25" s="245">
        <f t="shared" si="4"/>
        <v>0</v>
      </c>
      <c r="G25" s="245">
        <f t="shared" si="4"/>
        <v>0</v>
      </c>
      <c r="H25" s="245">
        <f t="shared" si="4"/>
        <v>389</v>
      </c>
      <c r="I25" s="245">
        <f t="shared" si="4"/>
        <v>325</v>
      </c>
      <c r="J25" s="246">
        <f t="shared" si="4"/>
        <v>96240</v>
      </c>
      <c r="K25" s="247"/>
      <c r="L25" s="247"/>
      <c r="M25" s="247"/>
      <c r="N25" s="78" t="s">
        <v>17</v>
      </c>
      <c r="P25" s="306"/>
      <c r="Q25" s="306"/>
      <c r="R25" s="306"/>
      <c r="S25" s="306"/>
      <c r="T25" s="306"/>
      <c r="U25" s="306"/>
      <c r="V25" s="306"/>
    </row>
    <row r="26" spans="1:22" s="235" customFormat="1" ht="15" x14ac:dyDescent="0.25">
      <c r="A26" s="248" t="s">
        <v>131</v>
      </c>
      <c r="B26" s="249"/>
      <c r="C26" s="249"/>
      <c r="D26" s="250">
        <v>0</v>
      </c>
      <c r="E26" s="249"/>
      <c r="F26" s="249"/>
      <c r="G26" s="250">
        <v>0</v>
      </c>
      <c r="H26" s="249"/>
      <c r="I26" s="249"/>
      <c r="J26" s="251">
        <v>0</v>
      </c>
      <c r="K26" s="247"/>
      <c r="L26" s="247"/>
      <c r="M26" s="252"/>
      <c r="N26" s="78" t="s">
        <v>17</v>
      </c>
      <c r="P26" s="306"/>
      <c r="Q26" s="306"/>
      <c r="R26" s="306"/>
      <c r="S26" s="306"/>
      <c r="T26" s="306"/>
      <c r="U26" s="306"/>
      <c r="V26" s="306"/>
    </row>
    <row r="27" spans="1:22" s="235" customFormat="1" ht="15" x14ac:dyDescent="0.25">
      <c r="A27" s="253" t="s">
        <v>149</v>
      </c>
      <c r="B27" s="254"/>
      <c r="C27" s="254"/>
      <c r="D27" s="255">
        <f>SUM(D25:D26)</f>
        <v>4108</v>
      </c>
      <c r="E27" s="254"/>
      <c r="F27" s="254"/>
      <c r="G27" s="255">
        <f>SUM(G25:G26)</f>
        <v>0</v>
      </c>
      <c r="H27" s="254"/>
      <c r="I27" s="254"/>
      <c r="J27" s="256">
        <f>SUM(J25:J26)</f>
        <v>96240</v>
      </c>
      <c r="K27" s="247"/>
      <c r="L27" s="247"/>
      <c r="M27" s="252"/>
      <c r="N27" s="78" t="s">
        <v>17</v>
      </c>
      <c r="P27" s="306"/>
      <c r="Q27" s="306"/>
      <c r="R27" s="306"/>
      <c r="S27" s="306"/>
      <c r="T27" s="306"/>
      <c r="U27" s="306"/>
      <c r="V27" s="306"/>
    </row>
    <row r="28" spans="1:22" s="235" customFormat="1" x14ac:dyDescent="0.2">
      <c r="A28" s="257" t="s">
        <v>24</v>
      </c>
      <c r="B28" s="258"/>
      <c r="C28" s="258">
        <v>0</v>
      </c>
      <c r="D28" s="258"/>
      <c r="E28" s="258"/>
      <c r="F28" s="258">
        <v>0</v>
      </c>
      <c r="G28" s="258"/>
      <c r="H28" s="258"/>
      <c r="I28" s="258">
        <v>0</v>
      </c>
      <c r="J28" s="259"/>
      <c r="K28" s="243"/>
      <c r="L28" s="243"/>
      <c r="M28" s="243"/>
      <c r="N28" s="78" t="s">
        <v>17</v>
      </c>
      <c r="P28" s="306"/>
      <c r="Q28" s="306"/>
      <c r="R28" s="306"/>
      <c r="S28" s="306"/>
      <c r="T28" s="306"/>
      <c r="U28" s="306"/>
      <c r="V28" s="306"/>
    </row>
    <row r="29" spans="1:22" s="235" customFormat="1" x14ac:dyDescent="0.2">
      <c r="A29" s="260" t="s">
        <v>133</v>
      </c>
      <c r="B29" s="229"/>
      <c r="C29" s="229">
        <f>C25+C28</f>
        <v>15</v>
      </c>
      <c r="D29" s="229"/>
      <c r="E29" s="229"/>
      <c r="F29" s="229">
        <f>F25+F28</f>
        <v>0</v>
      </c>
      <c r="G29" s="229"/>
      <c r="H29" s="229"/>
      <c r="I29" s="229">
        <f>I25+I28</f>
        <v>325</v>
      </c>
      <c r="J29" s="230"/>
      <c r="K29" s="243"/>
      <c r="L29" s="243"/>
      <c r="M29" s="243"/>
      <c r="N29" s="78" t="s">
        <v>17</v>
      </c>
    </row>
    <row r="30" spans="1:22" s="235" customFormat="1" x14ac:dyDescent="0.2">
      <c r="A30" s="261"/>
      <c r="B30" s="229"/>
      <c r="C30" s="229"/>
      <c r="D30" s="229"/>
      <c r="E30" s="229"/>
      <c r="F30" s="229"/>
      <c r="G30" s="229"/>
      <c r="H30" s="229"/>
      <c r="I30" s="229"/>
      <c r="J30" s="230"/>
      <c r="K30" s="243"/>
      <c r="L30" s="243"/>
      <c r="M30" s="243"/>
      <c r="N30" s="78" t="s">
        <v>17</v>
      </c>
    </row>
    <row r="31" spans="1:22" s="235" customFormat="1" x14ac:dyDescent="0.2">
      <c r="A31" s="261" t="s">
        <v>25</v>
      </c>
      <c r="B31" s="229"/>
      <c r="C31" s="229"/>
      <c r="D31" s="229"/>
      <c r="E31" s="229"/>
      <c r="F31" s="229"/>
      <c r="G31" s="229"/>
      <c r="H31" s="229"/>
      <c r="I31" s="229"/>
      <c r="J31" s="230"/>
      <c r="K31" s="243"/>
      <c r="L31" s="243"/>
      <c r="M31" s="243"/>
      <c r="N31" s="78" t="s">
        <v>17</v>
      </c>
    </row>
    <row r="32" spans="1:22" s="235" customFormat="1" x14ac:dyDescent="0.2">
      <c r="A32" s="262" t="s">
        <v>26</v>
      </c>
      <c r="B32" s="229"/>
      <c r="C32" s="229"/>
      <c r="D32" s="229"/>
      <c r="E32" s="229"/>
      <c r="F32" s="229"/>
      <c r="G32" s="229"/>
      <c r="H32" s="229"/>
      <c r="I32" s="229"/>
      <c r="J32" s="230"/>
      <c r="K32" s="243"/>
      <c r="L32" s="243"/>
      <c r="M32" s="243"/>
      <c r="N32" s="78" t="s">
        <v>17</v>
      </c>
    </row>
    <row r="33" spans="1:16" s="235" customFormat="1" x14ac:dyDescent="0.2">
      <c r="A33" s="263" t="s">
        <v>27</v>
      </c>
      <c r="B33" s="264"/>
      <c r="C33" s="264"/>
      <c r="D33" s="264"/>
      <c r="E33" s="264"/>
      <c r="F33" s="264"/>
      <c r="G33" s="264"/>
      <c r="H33" s="264"/>
      <c r="I33" s="264"/>
      <c r="J33" s="265"/>
      <c r="K33" s="243"/>
      <c r="L33" s="243"/>
      <c r="M33" s="243"/>
      <c r="N33" s="78" t="s">
        <v>17</v>
      </c>
    </row>
    <row r="34" spans="1:16" s="235" customFormat="1" ht="15" thickBot="1" x14ac:dyDescent="0.25">
      <c r="A34" s="266" t="s">
        <v>134</v>
      </c>
      <c r="B34" s="267"/>
      <c r="C34" s="267">
        <f>C29+C32+C33</f>
        <v>15</v>
      </c>
      <c r="D34" s="267"/>
      <c r="E34" s="267"/>
      <c r="F34" s="267">
        <f>F29+F32+F33</f>
        <v>0</v>
      </c>
      <c r="G34" s="267"/>
      <c r="H34" s="267"/>
      <c r="I34" s="267">
        <f>I29+I32+I33</f>
        <v>325</v>
      </c>
      <c r="J34" s="268"/>
      <c r="K34" s="243"/>
      <c r="L34" s="243"/>
      <c r="M34" s="243"/>
      <c r="N34" s="78" t="s">
        <v>17</v>
      </c>
    </row>
    <row r="35" spans="1:16" x14ac:dyDescent="0.2">
      <c r="N35" s="288" t="s">
        <v>17</v>
      </c>
    </row>
    <row r="36" spans="1:16" x14ac:dyDescent="0.2">
      <c r="A36" s="279" t="s">
        <v>185</v>
      </c>
      <c r="B36" s="280"/>
      <c r="C36" s="280"/>
      <c r="D36" s="280"/>
      <c r="E36" s="280"/>
      <c r="F36" s="280"/>
      <c r="G36" s="280"/>
      <c r="H36" s="280"/>
      <c r="I36" s="280"/>
      <c r="J36" s="280"/>
      <c r="N36" s="78" t="s">
        <v>17</v>
      </c>
      <c r="P36" s="24"/>
    </row>
    <row r="37" spans="1:16" x14ac:dyDescent="0.2">
      <c r="N37" s="7" t="s">
        <v>18</v>
      </c>
    </row>
  </sheetData>
  <mergeCells count="16">
    <mergeCell ref="A22:A23"/>
    <mergeCell ref="B22:D22"/>
    <mergeCell ref="E22:G22"/>
    <mergeCell ref="H22:J22"/>
    <mergeCell ref="A5:M5"/>
    <mergeCell ref="A6:M6"/>
    <mergeCell ref="K22:M22"/>
    <mergeCell ref="A1:M1"/>
    <mergeCell ref="A2:M2"/>
    <mergeCell ref="A3:M3"/>
    <mergeCell ref="A4:M4"/>
    <mergeCell ref="A7:A8"/>
    <mergeCell ref="B7:D7"/>
    <mergeCell ref="E7:G7"/>
    <mergeCell ref="H7:J7"/>
    <mergeCell ref="K7:M7"/>
  </mergeCells>
  <printOptions horizontalCentered="1"/>
  <pageMargins left="0.7" right="0.7" top="0.75" bottom="0.75" header="0.3" footer="0.3"/>
  <pageSetup scale="78" orientation="landscape" r:id="rId1"/>
  <headerFooter>
    <oddHeader>&amp;L&amp;"Arial,Bold"&amp;12B. Summary of Requirements</oddHeader>
    <oddFooter>&amp;C&amp;"Arial,Regular"Exhibit B - Summary of Requirements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zoomScaleNormal="100" zoomScaleSheetLayoutView="80" workbookViewId="0">
      <selection sqref="A1:J1"/>
    </sheetView>
  </sheetViews>
  <sheetFormatPr defaultRowHeight="14.25" x14ac:dyDescent="0.2"/>
  <cols>
    <col min="1" max="1" width="37.140625" style="12" customWidth="1"/>
    <col min="2" max="2" width="17" style="12" customWidth="1"/>
    <col min="3" max="5" width="8.7109375" style="12" customWidth="1"/>
    <col min="6" max="6" width="12.7109375" style="12" customWidth="1"/>
    <col min="7" max="9" width="8.7109375" style="12" customWidth="1"/>
    <col min="10" max="10" width="12.7109375" style="12" customWidth="1"/>
    <col min="11" max="11" width="14" style="7" bestFit="1" customWidth="1"/>
    <col min="12" max="12" width="4.5703125" style="12" customWidth="1"/>
    <col min="13" max="13" width="122.85546875" style="12" customWidth="1"/>
    <col min="14" max="15" width="8.28515625" style="12" customWidth="1"/>
    <col min="16" max="16" width="12.7109375" style="12" customWidth="1"/>
    <col min="17" max="18" width="8.28515625" style="12" customWidth="1"/>
    <col min="19" max="19" width="12.7109375" style="12" customWidth="1"/>
    <col min="20" max="16384" width="9.140625" style="12"/>
  </cols>
  <sheetData>
    <row r="1" spans="1:19" ht="18" x14ac:dyDescent="0.25">
      <c r="A1" s="333" t="s">
        <v>29</v>
      </c>
      <c r="B1" s="333"/>
      <c r="C1" s="333"/>
      <c r="D1" s="333"/>
      <c r="E1" s="333"/>
      <c r="F1" s="333"/>
      <c r="G1" s="333"/>
      <c r="H1" s="333"/>
      <c r="I1" s="333"/>
      <c r="J1" s="333"/>
      <c r="K1" s="78" t="s">
        <v>17</v>
      </c>
      <c r="L1" s="9"/>
      <c r="M1" s="307"/>
      <c r="N1" s="9"/>
      <c r="O1" s="9"/>
      <c r="P1" s="9"/>
      <c r="Q1" s="9"/>
      <c r="R1" s="9"/>
      <c r="S1" s="9"/>
    </row>
    <row r="2" spans="1:19" ht="15" x14ac:dyDescent="0.2">
      <c r="A2" s="334" t="s">
        <v>165</v>
      </c>
      <c r="B2" s="334"/>
      <c r="C2" s="334"/>
      <c r="D2" s="334"/>
      <c r="E2" s="334"/>
      <c r="F2" s="334"/>
      <c r="G2" s="334"/>
      <c r="H2" s="334"/>
      <c r="I2" s="334"/>
      <c r="J2" s="334"/>
      <c r="K2" s="78" t="s">
        <v>17</v>
      </c>
      <c r="L2" s="10"/>
      <c r="M2" s="308"/>
      <c r="N2" s="10"/>
      <c r="O2" s="10"/>
      <c r="P2" s="10"/>
      <c r="Q2" s="10"/>
      <c r="R2" s="10"/>
      <c r="S2" s="10"/>
    </row>
    <row r="3" spans="1:19" x14ac:dyDescent="0.2">
      <c r="A3" s="349" t="s">
        <v>1</v>
      </c>
      <c r="B3" s="349"/>
      <c r="C3" s="349"/>
      <c r="D3" s="349"/>
      <c r="E3" s="349"/>
      <c r="F3" s="349"/>
      <c r="G3" s="349"/>
      <c r="H3" s="349"/>
      <c r="I3" s="349"/>
      <c r="J3" s="349"/>
      <c r="K3" s="78" t="s">
        <v>17</v>
      </c>
      <c r="L3" s="13"/>
      <c r="M3" s="309"/>
      <c r="N3" s="13"/>
      <c r="O3" s="13"/>
      <c r="P3" s="13"/>
      <c r="Q3" s="13"/>
      <c r="R3" s="13"/>
      <c r="S3" s="13"/>
    </row>
    <row r="4" spans="1:19" x14ac:dyDescent="0.2">
      <c r="A4" s="336" t="s">
        <v>2</v>
      </c>
      <c r="B4" s="336"/>
      <c r="C4" s="336"/>
      <c r="D4" s="336"/>
      <c r="E4" s="336"/>
      <c r="F4" s="336"/>
      <c r="G4" s="336"/>
      <c r="H4" s="336"/>
      <c r="I4" s="336"/>
      <c r="J4" s="336"/>
      <c r="K4" s="78" t="s">
        <v>17</v>
      </c>
      <c r="L4" s="11"/>
      <c r="M4" s="309"/>
      <c r="N4" s="11"/>
      <c r="O4" s="11"/>
      <c r="P4" s="11"/>
      <c r="Q4" s="11"/>
      <c r="R4" s="11"/>
      <c r="S4" s="11"/>
    </row>
    <row r="5" spans="1:19" x14ac:dyDescent="0.2">
      <c r="A5" s="336"/>
      <c r="B5" s="336"/>
      <c r="C5" s="336"/>
      <c r="D5" s="336"/>
      <c r="E5" s="336"/>
      <c r="F5" s="336"/>
      <c r="G5" s="336"/>
      <c r="H5" s="336"/>
      <c r="I5" s="336"/>
      <c r="J5" s="336"/>
      <c r="K5" s="78" t="s">
        <v>17</v>
      </c>
      <c r="L5" s="11"/>
      <c r="M5" s="41"/>
      <c r="N5" s="11"/>
      <c r="O5" s="11"/>
      <c r="P5" s="11"/>
      <c r="Q5" s="11"/>
      <c r="R5" s="11"/>
      <c r="S5" s="11"/>
    </row>
    <row r="6" spans="1:19" s="24" customFormat="1" ht="15" thickBot="1" x14ac:dyDescent="0.25">
      <c r="K6" s="78" t="s">
        <v>17</v>
      </c>
      <c r="M6" s="304"/>
    </row>
    <row r="7" spans="1:19" s="24" customFormat="1" ht="33.75" customHeight="1" x14ac:dyDescent="0.2">
      <c r="A7" s="338" t="s">
        <v>30</v>
      </c>
      <c r="B7" s="347" t="s">
        <v>136</v>
      </c>
      <c r="C7" s="340" t="s">
        <v>165</v>
      </c>
      <c r="D7" s="340"/>
      <c r="E7" s="340"/>
      <c r="F7" s="340"/>
      <c r="G7" s="340" t="s">
        <v>31</v>
      </c>
      <c r="H7" s="340"/>
      <c r="I7" s="340"/>
      <c r="J7" s="340"/>
      <c r="K7" s="78" t="s">
        <v>17</v>
      </c>
      <c r="M7" s="304"/>
    </row>
    <row r="8" spans="1:19" s="24" customFormat="1" ht="28.5" x14ac:dyDescent="0.2">
      <c r="A8" s="339"/>
      <c r="B8" s="348"/>
      <c r="C8" s="23" t="s">
        <v>4</v>
      </c>
      <c r="D8" s="23" t="s">
        <v>34</v>
      </c>
      <c r="E8" s="23" t="s">
        <v>148</v>
      </c>
      <c r="F8" s="23" t="s">
        <v>5</v>
      </c>
      <c r="G8" s="23" t="s">
        <v>4</v>
      </c>
      <c r="H8" s="23" t="s">
        <v>34</v>
      </c>
      <c r="I8" s="23" t="s">
        <v>148</v>
      </c>
      <c r="J8" s="23" t="s">
        <v>5</v>
      </c>
      <c r="K8" s="78" t="s">
        <v>17</v>
      </c>
      <c r="M8" s="304"/>
    </row>
    <row r="9" spans="1:19" s="24" customFormat="1" ht="29.25" x14ac:dyDescent="0.25">
      <c r="A9" s="223" t="s">
        <v>162</v>
      </c>
      <c r="B9" s="224" t="s">
        <v>165</v>
      </c>
      <c r="C9" s="185">
        <v>26</v>
      </c>
      <c r="D9" s="185">
        <v>16</v>
      </c>
      <c r="E9" s="185">
        <v>13</v>
      </c>
      <c r="F9" s="185">
        <v>3468</v>
      </c>
      <c r="G9" s="185">
        <f t="shared" ref="G9:J11" si="0">C9</f>
        <v>26</v>
      </c>
      <c r="H9" s="185">
        <f t="shared" si="0"/>
        <v>16</v>
      </c>
      <c r="I9" s="185">
        <f t="shared" si="0"/>
        <v>13</v>
      </c>
      <c r="J9" s="185">
        <f t="shared" si="0"/>
        <v>3468</v>
      </c>
      <c r="K9" s="78" t="s">
        <v>17</v>
      </c>
      <c r="M9" s="305"/>
    </row>
    <row r="10" spans="1:19" s="24" customFormat="1" ht="29.25" x14ac:dyDescent="0.25">
      <c r="A10" s="225" t="s">
        <v>166</v>
      </c>
      <c r="B10" s="226" t="s">
        <v>165</v>
      </c>
      <c r="C10" s="31">
        <v>2</v>
      </c>
      <c r="D10" s="31">
        <v>2</v>
      </c>
      <c r="E10" s="31">
        <v>1</v>
      </c>
      <c r="F10" s="31">
        <v>320</v>
      </c>
      <c r="G10" s="31">
        <f t="shared" si="0"/>
        <v>2</v>
      </c>
      <c r="H10" s="31">
        <f t="shared" si="0"/>
        <v>2</v>
      </c>
      <c r="I10" s="31">
        <f t="shared" si="0"/>
        <v>1</v>
      </c>
      <c r="J10" s="31">
        <f t="shared" si="0"/>
        <v>320</v>
      </c>
      <c r="K10" s="78" t="s">
        <v>17</v>
      </c>
      <c r="M10" s="305"/>
    </row>
    <row r="11" spans="1:19" s="24" customFormat="1" ht="28.5" x14ac:dyDescent="0.2">
      <c r="A11" s="227" t="s">
        <v>163</v>
      </c>
      <c r="B11" s="226" t="s">
        <v>165</v>
      </c>
      <c r="C11" s="31">
        <v>2</v>
      </c>
      <c r="D11" s="31">
        <v>2</v>
      </c>
      <c r="E11" s="31">
        <v>1</v>
      </c>
      <c r="F11" s="31">
        <v>320</v>
      </c>
      <c r="G11" s="31">
        <f t="shared" si="0"/>
        <v>2</v>
      </c>
      <c r="H11" s="31">
        <f t="shared" si="0"/>
        <v>2</v>
      </c>
      <c r="I11" s="31">
        <f t="shared" si="0"/>
        <v>1</v>
      </c>
      <c r="J11" s="31">
        <f t="shared" si="0"/>
        <v>320</v>
      </c>
      <c r="K11" s="78" t="s">
        <v>17</v>
      </c>
      <c r="M11" s="304"/>
    </row>
    <row r="12" spans="1:19" s="24" customFormat="1" ht="15.75" thickBot="1" x14ac:dyDescent="0.3">
      <c r="A12" s="25" t="s">
        <v>33</v>
      </c>
      <c r="B12" s="26"/>
      <c r="C12" s="40">
        <f t="shared" ref="C12:J12" si="1">SUM(C9:C11)</f>
        <v>30</v>
      </c>
      <c r="D12" s="40">
        <f t="shared" si="1"/>
        <v>20</v>
      </c>
      <c r="E12" s="40">
        <f t="shared" si="1"/>
        <v>15</v>
      </c>
      <c r="F12" s="40">
        <f t="shared" si="1"/>
        <v>4108</v>
      </c>
      <c r="G12" s="40">
        <f t="shared" si="1"/>
        <v>30</v>
      </c>
      <c r="H12" s="40">
        <f t="shared" si="1"/>
        <v>20</v>
      </c>
      <c r="I12" s="40">
        <f t="shared" si="1"/>
        <v>15</v>
      </c>
      <c r="J12" s="40">
        <f t="shared" si="1"/>
        <v>4108</v>
      </c>
      <c r="K12" s="78" t="s">
        <v>17</v>
      </c>
      <c r="M12" s="305"/>
    </row>
    <row r="13" spans="1:19" s="24" customFormat="1" x14ac:dyDescent="0.2">
      <c r="K13" s="287" t="s">
        <v>18</v>
      </c>
      <c r="M13" s="304"/>
    </row>
    <row r="14" spans="1:19" x14ac:dyDescent="0.2">
      <c r="M14" s="302"/>
    </row>
    <row r="15" spans="1:19" x14ac:dyDescent="0.2">
      <c r="B15" s="27"/>
      <c r="M15" s="302"/>
    </row>
    <row r="16" spans="1:19" x14ac:dyDescent="0.2">
      <c r="M16" s="302"/>
    </row>
  </sheetData>
  <mergeCells count="9">
    <mergeCell ref="G7:J7"/>
    <mergeCell ref="A7:A8"/>
    <mergeCell ref="B7:B8"/>
    <mergeCell ref="C7:F7"/>
    <mergeCell ref="A1:J1"/>
    <mergeCell ref="A2:J2"/>
    <mergeCell ref="A3:J3"/>
    <mergeCell ref="A4:J4"/>
    <mergeCell ref="A5:J5"/>
  </mergeCells>
  <printOptions horizontalCentered="1"/>
  <pageMargins left="0.7" right="0.7" top="0.75" bottom="0.75" header="0.3" footer="0.3"/>
  <pageSetup scale="71" orientation="landscape" r:id="rId1"/>
  <headerFooter>
    <oddHeader xml:space="preserve">&amp;L&amp;"Arial,Bold"&amp;12C. Program Changes by Decision Unit
</oddHeader>
    <oddFooter>&amp;C&amp;"Arial,Regular"Exhibit C - Program Changes by Decision Unit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2"/>
  <sheetViews>
    <sheetView zoomScaleNormal="100" zoomScaleSheetLayoutView="80" workbookViewId="0">
      <selection sqref="A1:N1"/>
    </sheetView>
  </sheetViews>
  <sheetFormatPr defaultRowHeight="14.25" x14ac:dyDescent="0.2"/>
  <cols>
    <col min="1" max="1" width="7.42578125" style="12" bestFit="1" customWidth="1"/>
    <col min="2" max="2" width="58.140625" style="12" customWidth="1"/>
    <col min="3" max="3" width="8.7109375" style="12" customWidth="1"/>
    <col min="4" max="4" width="12.7109375" style="12" customWidth="1"/>
    <col min="5" max="5" width="8.7109375" style="12" customWidth="1"/>
    <col min="6" max="6" width="12.7109375" style="12" customWidth="1"/>
    <col min="7" max="7" width="8.7109375" style="12" customWidth="1"/>
    <col min="8" max="8" width="12.7109375" style="12" customWidth="1"/>
    <col min="9" max="9" width="8.7109375" style="12" customWidth="1"/>
    <col min="10" max="10" width="12.7109375" style="12" customWidth="1"/>
    <col min="11" max="11" width="8.7109375" style="12" customWidth="1"/>
    <col min="12" max="12" width="12.7109375" style="12" customWidth="1"/>
    <col min="13" max="13" width="8.7109375" style="12" customWidth="1"/>
    <col min="14" max="14" width="12.7109375" style="12" customWidth="1"/>
    <col min="15" max="15" width="14" style="7" bestFit="1" customWidth="1"/>
    <col min="16" max="16" width="4.5703125" style="12" customWidth="1"/>
    <col min="17" max="17" width="122.85546875" style="12" customWidth="1"/>
    <col min="18" max="19" width="8.28515625" style="12" customWidth="1"/>
    <col min="20" max="20" width="12.7109375" style="12" customWidth="1"/>
    <col min="21" max="22" width="8.28515625" style="12" customWidth="1"/>
    <col min="23" max="23" width="12.7109375" style="12" customWidth="1"/>
    <col min="24" max="16384" width="9.140625" style="12"/>
  </cols>
  <sheetData>
    <row r="1" spans="1:23" ht="18" x14ac:dyDescent="0.25">
      <c r="A1" s="333" t="s">
        <v>35</v>
      </c>
      <c r="B1" s="333"/>
      <c r="C1" s="333"/>
      <c r="D1" s="333"/>
      <c r="E1" s="333"/>
      <c r="F1" s="333"/>
      <c r="G1" s="333"/>
      <c r="H1" s="333"/>
      <c r="I1" s="333"/>
      <c r="J1" s="333"/>
      <c r="K1" s="333"/>
      <c r="L1" s="333"/>
      <c r="M1" s="333"/>
      <c r="N1" s="333"/>
      <c r="O1" s="78" t="s">
        <v>17</v>
      </c>
      <c r="P1" s="9"/>
      <c r="Q1" s="290"/>
      <c r="R1" s="9"/>
      <c r="S1" s="9"/>
      <c r="T1" s="9"/>
      <c r="U1" s="9"/>
      <c r="V1" s="9"/>
      <c r="W1" s="9"/>
    </row>
    <row r="2" spans="1:23" ht="15" x14ac:dyDescent="0.2">
      <c r="A2" s="334" t="s">
        <v>165</v>
      </c>
      <c r="B2" s="334"/>
      <c r="C2" s="334"/>
      <c r="D2" s="334"/>
      <c r="E2" s="334"/>
      <c r="F2" s="334"/>
      <c r="G2" s="334"/>
      <c r="H2" s="334"/>
      <c r="I2" s="334"/>
      <c r="J2" s="334"/>
      <c r="K2" s="334"/>
      <c r="L2" s="334"/>
      <c r="M2" s="334"/>
      <c r="N2" s="334"/>
      <c r="O2" s="78" t="s">
        <v>17</v>
      </c>
      <c r="P2" s="10"/>
      <c r="Q2" s="291"/>
      <c r="R2" s="10"/>
      <c r="S2" s="10"/>
      <c r="T2" s="10"/>
      <c r="U2" s="10"/>
      <c r="V2" s="10"/>
      <c r="W2" s="10"/>
    </row>
    <row r="3" spans="1:23" x14ac:dyDescent="0.2">
      <c r="A3" s="349" t="s">
        <v>1</v>
      </c>
      <c r="B3" s="349"/>
      <c r="C3" s="349"/>
      <c r="D3" s="349"/>
      <c r="E3" s="349"/>
      <c r="F3" s="349"/>
      <c r="G3" s="349"/>
      <c r="H3" s="349"/>
      <c r="I3" s="349"/>
      <c r="J3" s="349"/>
      <c r="K3" s="349"/>
      <c r="L3" s="349"/>
      <c r="M3" s="349"/>
      <c r="N3" s="349"/>
      <c r="O3" s="78" t="s">
        <v>17</v>
      </c>
      <c r="P3" s="13"/>
      <c r="Q3" s="291"/>
      <c r="R3" s="13"/>
      <c r="S3" s="13"/>
      <c r="T3" s="13"/>
      <c r="U3" s="13"/>
      <c r="V3" s="13"/>
      <c r="W3" s="13"/>
    </row>
    <row r="4" spans="1:23" x14ac:dyDescent="0.2">
      <c r="A4" s="336" t="s">
        <v>2</v>
      </c>
      <c r="B4" s="336"/>
      <c r="C4" s="336"/>
      <c r="D4" s="336"/>
      <c r="E4" s="336"/>
      <c r="F4" s="336"/>
      <c r="G4" s="336"/>
      <c r="H4" s="336"/>
      <c r="I4" s="336"/>
      <c r="J4" s="336"/>
      <c r="K4" s="336"/>
      <c r="L4" s="336"/>
      <c r="M4" s="336"/>
      <c r="N4" s="336"/>
      <c r="O4" s="78" t="s">
        <v>17</v>
      </c>
      <c r="P4" s="11"/>
      <c r="Q4" s="291"/>
      <c r="R4" s="11"/>
      <c r="S4" s="11"/>
      <c r="T4" s="11"/>
      <c r="U4" s="11"/>
      <c r="V4" s="11"/>
      <c r="W4" s="11"/>
    </row>
    <row r="5" spans="1:23" ht="15" x14ac:dyDescent="0.25">
      <c r="A5" s="337"/>
      <c r="B5" s="337"/>
      <c r="C5" s="337"/>
      <c r="D5" s="337"/>
      <c r="E5" s="337"/>
      <c r="F5" s="337"/>
      <c r="G5" s="337"/>
      <c r="H5" s="337"/>
      <c r="I5" s="337"/>
      <c r="J5" s="337"/>
      <c r="K5" s="337"/>
      <c r="L5" s="337"/>
      <c r="M5" s="337"/>
      <c r="N5" s="337"/>
      <c r="O5" s="78" t="s">
        <v>17</v>
      </c>
      <c r="P5" s="11"/>
      <c r="Q5" s="300"/>
      <c r="R5" s="11"/>
      <c r="S5" s="11"/>
      <c r="T5" s="11"/>
      <c r="U5" s="11"/>
      <c r="V5" s="11"/>
      <c r="W5" s="11"/>
    </row>
    <row r="6" spans="1:23" ht="15" thickBot="1" x14ac:dyDescent="0.25">
      <c r="A6" s="355"/>
      <c r="B6" s="355"/>
      <c r="C6" s="355"/>
      <c r="D6" s="355"/>
      <c r="E6" s="355"/>
      <c r="F6" s="355"/>
      <c r="G6" s="355"/>
      <c r="H6" s="355"/>
      <c r="I6" s="355"/>
      <c r="J6" s="355"/>
      <c r="K6" s="355"/>
      <c r="L6" s="355"/>
      <c r="M6" s="355"/>
      <c r="N6" s="355"/>
      <c r="O6" s="78" t="s">
        <v>17</v>
      </c>
      <c r="P6" s="11"/>
      <c r="Q6" s="41"/>
      <c r="R6" s="11"/>
      <c r="S6" s="11"/>
      <c r="T6" s="11"/>
      <c r="U6" s="11"/>
      <c r="V6" s="11"/>
      <c r="W6" s="11"/>
    </row>
    <row r="7" spans="1:23" s="24" customFormat="1" ht="33.75" customHeight="1" x14ac:dyDescent="0.2">
      <c r="A7" s="351" t="s">
        <v>36</v>
      </c>
      <c r="B7" s="352"/>
      <c r="C7" s="340" t="s">
        <v>137</v>
      </c>
      <c r="D7" s="340"/>
      <c r="E7" s="340" t="s">
        <v>187</v>
      </c>
      <c r="F7" s="340"/>
      <c r="G7" s="340" t="s">
        <v>12</v>
      </c>
      <c r="H7" s="340"/>
      <c r="I7" s="340" t="s">
        <v>20</v>
      </c>
      <c r="J7" s="340"/>
      <c r="K7" s="340" t="s">
        <v>21</v>
      </c>
      <c r="L7" s="340"/>
      <c r="M7" s="340" t="s">
        <v>16</v>
      </c>
      <c r="N7" s="341"/>
      <c r="O7" s="78" t="s">
        <v>17</v>
      </c>
      <c r="Q7" s="295"/>
    </row>
    <row r="8" spans="1:23" s="24" customFormat="1" ht="42.75" x14ac:dyDescent="0.2">
      <c r="A8" s="353"/>
      <c r="B8" s="354"/>
      <c r="C8" s="23" t="s">
        <v>39</v>
      </c>
      <c r="D8" s="139" t="s">
        <v>37</v>
      </c>
      <c r="E8" s="23" t="s">
        <v>39</v>
      </c>
      <c r="F8" s="139" t="s">
        <v>37</v>
      </c>
      <c r="G8" s="23" t="s">
        <v>39</v>
      </c>
      <c r="H8" s="23" t="s">
        <v>37</v>
      </c>
      <c r="I8" s="23" t="s">
        <v>39</v>
      </c>
      <c r="J8" s="23" t="s">
        <v>37</v>
      </c>
      <c r="K8" s="23" t="s">
        <v>39</v>
      </c>
      <c r="L8" s="23" t="s">
        <v>37</v>
      </c>
      <c r="M8" s="23" t="s">
        <v>39</v>
      </c>
      <c r="N8" s="28" t="s">
        <v>37</v>
      </c>
      <c r="O8" s="78" t="s">
        <v>17</v>
      </c>
      <c r="Q8" s="304"/>
    </row>
    <row r="9" spans="1:23" ht="45" x14ac:dyDescent="0.2">
      <c r="A9" s="35" t="s">
        <v>40</v>
      </c>
      <c r="B9" s="42" t="s">
        <v>44</v>
      </c>
      <c r="C9" s="18"/>
      <c r="D9" s="18"/>
      <c r="E9" s="18"/>
      <c r="F9" s="18"/>
      <c r="G9" s="18"/>
      <c r="H9" s="18"/>
      <c r="I9" s="18"/>
      <c r="J9" s="18"/>
      <c r="K9" s="18"/>
      <c r="L9" s="18"/>
      <c r="M9" s="18"/>
      <c r="N9" s="19"/>
      <c r="O9" s="78" t="s">
        <v>17</v>
      </c>
      <c r="Q9" s="304"/>
    </row>
    <row r="10" spans="1:23" ht="28.5" x14ac:dyDescent="0.2">
      <c r="A10" s="36">
        <v>1.1000000000000001</v>
      </c>
      <c r="B10" s="43" t="s">
        <v>41</v>
      </c>
      <c r="C10" s="29">
        <v>192</v>
      </c>
      <c r="D10" s="30">
        <v>61123</v>
      </c>
      <c r="E10" s="29">
        <v>195</v>
      </c>
      <c r="F10" s="29">
        <v>61497</v>
      </c>
      <c r="G10" s="29">
        <v>199</v>
      </c>
      <c r="H10" s="29">
        <v>64729</v>
      </c>
      <c r="I10" s="29">
        <v>8</v>
      </c>
      <c r="J10" s="29">
        <v>1994</v>
      </c>
      <c r="K10" s="29">
        <v>0</v>
      </c>
      <c r="L10" s="29">
        <v>0</v>
      </c>
      <c r="M10" s="31">
        <f>G10+I10+K10</f>
        <v>207</v>
      </c>
      <c r="N10" s="32">
        <f t="shared" ref="N10:N12" si="0">H10+J10+L10</f>
        <v>66723</v>
      </c>
      <c r="O10" s="78" t="s">
        <v>17</v>
      </c>
      <c r="Q10" s="302"/>
    </row>
    <row r="11" spans="1:23" x14ac:dyDescent="0.2">
      <c r="A11" s="36">
        <v>1.2</v>
      </c>
      <c r="B11" s="44" t="s">
        <v>42</v>
      </c>
      <c r="C11" s="29">
        <v>73</v>
      </c>
      <c r="D11" s="29">
        <v>17498</v>
      </c>
      <c r="E11" s="29">
        <v>75</v>
      </c>
      <c r="F11" s="29">
        <v>17605</v>
      </c>
      <c r="G11" s="29">
        <v>76</v>
      </c>
      <c r="H11" s="29">
        <v>18530</v>
      </c>
      <c r="I11" s="29">
        <v>2</v>
      </c>
      <c r="J11" s="29">
        <v>839</v>
      </c>
      <c r="K11" s="29">
        <v>0</v>
      </c>
      <c r="L11" s="29">
        <v>0</v>
      </c>
      <c r="M11" s="31">
        <f t="shared" ref="M11:M12" si="1">G11+I11+K11</f>
        <v>78</v>
      </c>
      <c r="N11" s="32">
        <f t="shared" si="0"/>
        <v>19369</v>
      </c>
      <c r="O11" s="78" t="s">
        <v>17</v>
      </c>
      <c r="Q11" s="302"/>
    </row>
    <row r="12" spans="1:23" x14ac:dyDescent="0.2">
      <c r="A12" s="36">
        <v>1.3</v>
      </c>
      <c r="B12" s="44" t="s">
        <v>43</v>
      </c>
      <c r="C12" s="29">
        <v>33</v>
      </c>
      <c r="D12" s="29">
        <v>8379</v>
      </c>
      <c r="E12" s="29">
        <v>34</v>
      </c>
      <c r="F12" s="29">
        <v>8430</v>
      </c>
      <c r="G12" s="29">
        <v>35</v>
      </c>
      <c r="H12" s="29">
        <v>8873</v>
      </c>
      <c r="I12" s="29">
        <v>5</v>
      </c>
      <c r="J12" s="29">
        <v>1275</v>
      </c>
      <c r="K12" s="29">
        <v>0</v>
      </c>
      <c r="L12" s="29">
        <v>0</v>
      </c>
      <c r="M12" s="31">
        <f t="shared" si="1"/>
        <v>40</v>
      </c>
      <c r="N12" s="32">
        <f t="shared" si="0"/>
        <v>10148</v>
      </c>
      <c r="O12" s="78" t="s">
        <v>17</v>
      </c>
      <c r="Q12" s="304"/>
    </row>
    <row r="13" spans="1:23" ht="15" x14ac:dyDescent="0.25">
      <c r="A13" s="37"/>
      <c r="B13" s="45" t="s">
        <v>45</v>
      </c>
      <c r="C13" s="33">
        <f>SUM(C10:C12)</f>
        <v>298</v>
      </c>
      <c r="D13" s="33">
        <f t="shared" ref="D13:N13" si="2">SUM(D10:D12)</f>
        <v>87000</v>
      </c>
      <c r="E13" s="33">
        <f t="shared" si="2"/>
        <v>304</v>
      </c>
      <c r="F13" s="33">
        <f t="shared" si="2"/>
        <v>87532</v>
      </c>
      <c r="G13" s="33">
        <f t="shared" si="2"/>
        <v>310</v>
      </c>
      <c r="H13" s="33">
        <f t="shared" si="2"/>
        <v>92132</v>
      </c>
      <c r="I13" s="33">
        <f t="shared" si="2"/>
        <v>15</v>
      </c>
      <c r="J13" s="33">
        <f t="shared" si="2"/>
        <v>4108</v>
      </c>
      <c r="K13" s="33">
        <f t="shared" si="2"/>
        <v>0</v>
      </c>
      <c r="L13" s="33">
        <f t="shared" si="2"/>
        <v>0</v>
      </c>
      <c r="M13" s="33">
        <f t="shared" si="2"/>
        <v>325</v>
      </c>
      <c r="N13" s="34">
        <f t="shared" si="2"/>
        <v>96240</v>
      </c>
      <c r="O13" s="78" t="s">
        <v>17</v>
      </c>
      <c r="Q13" s="304"/>
    </row>
    <row r="14" spans="1:23" ht="15.75" thickBot="1" x14ac:dyDescent="0.3">
      <c r="A14" s="38"/>
      <c r="B14" s="39" t="s">
        <v>46</v>
      </c>
      <c r="C14" s="40">
        <f t="shared" ref="C14:N14" si="3">+C13</f>
        <v>298</v>
      </c>
      <c r="D14" s="40">
        <f t="shared" si="3"/>
        <v>87000</v>
      </c>
      <c r="E14" s="40">
        <f t="shared" si="3"/>
        <v>304</v>
      </c>
      <c r="F14" s="40">
        <f t="shared" si="3"/>
        <v>87532</v>
      </c>
      <c r="G14" s="40">
        <f t="shared" si="3"/>
        <v>310</v>
      </c>
      <c r="H14" s="40">
        <f t="shared" si="3"/>
        <v>92132</v>
      </c>
      <c r="I14" s="40">
        <f t="shared" si="3"/>
        <v>15</v>
      </c>
      <c r="J14" s="40">
        <f t="shared" si="3"/>
        <v>4108</v>
      </c>
      <c r="K14" s="40">
        <f t="shared" si="3"/>
        <v>0</v>
      </c>
      <c r="L14" s="40">
        <f t="shared" si="3"/>
        <v>0</v>
      </c>
      <c r="M14" s="40">
        <f t="shared" si="3"/>
        <v>325</v>
      </c>
      <c r="N14" s="187">
        <f t="shared" si="3"/>
        <v>96240</v>
      </c>
      <c r="O14" s="78" t="s">
        <v>17</v>
      </c>
      <c r="Q14" s="305"/>
    </row>
    <row r="15" spans="1:23" x14ac:dyDescent="0.2">
      <c r="O15" s="78" t="s">
        <v>17</v>
      </c>
      <c r="Q15" s="302"/>
    </row>
    <row r="16" spans="1:23" ht="15" x14ac:dyDescent="0.2">
      <c r="A16" s="350" t="s">
        <v>138</v>
      </c>
      <c r="B16" s="350"/>
      <c r="C16" s="350"/>
      <c r="D16" s="350"/>
      <c r="E16" s="350"/>
      <c r="F16" s="350"/>
      <c r="G16" s="350"/>
      <c r="H16" s="350"/>
      <c r="I16" s="350"/>
      <c r="J16" s="350"/>
      <c r="K16" s="350"/>
      <c r="L16" s="350"/>
      <c r="M16" s="350"/>
      <c r="N16" s="350"/>
      <c r="O16" s="78" t="s">
        <v>17</v>
      </c>
      <c r="Q16" s="302"/>
    </row>
    <row r="17" spans="1:17" x14ac:dyDescent="0.2">
      <c r="O17" s="285" t="s">
        <v>17</v>
      </c>
      <c r="Q17" s="302"/>
    </row>
    <row r="18" spans="1:17" ht="15" x14ac:dyDescent="0.25">
      <c r="A18" s="284" t="s">
        <v>185</v>
      </c>
      <c r="B18" s="283"/>
      <c r="C18" s="283"/>
      <c r="D18" s="283"/>
      <c r="E18" s="283"/>
      <c r="F18" s="283"/>
      <c r="G18" s="283"/>
      <c r="H18" s="283"/>
      <c r="I18" s="283"/>
      <c r="J18" s="283"/>
      <c r="K18" s="283"/>
      <c r="L18" s="283"/>
      <c r="M18" s="283"/>
      <c r="N18" s="283"/>
      <c r="O18" s="285" t="s">
        <v>17</v>
      </c>
      <c r="P18" s="283"/>
      <c r="Q18" s="310"/>
    </row>
    <row r="19" spans="1:17" x14ac:dyDescent="0.2">
      <c r="C19" s="228"/>
      <c r="D19" s="228"/>
      <c r="O19" s="285" t="s">
        <v>18</v>
      </c>
    </row>
    <row r="20" spans="1:17" x14ac:dyDescent="0.2">
      <c r="C20" s="228"/>
      <c r="D20" s="228"/>
    </row>
    <row r="21" spans="1:17" x14ac:dyDescent="0.2">
      <c r="C21" s="228"/>
      <c r="D21" s="228"/>
    </row>
    <row r="22" spans="1:17" x14ac:dyDescent="0.2">
      <c r="C22" s="228"/>
      <c r="D22" s="228"/>
    </row>
  </sheetData>
  <mergeCells count="14">
    <mergeCell ref="A16:N16"/>
    <mergeCell ref="M7:N7"/>
    <mergeCell ref="A7:B8"/>
    <mergeCell ref="A1:N1"/>
    <mergeCell ref="A2:N2"/>
    <mergeCell ref="A3:N3"/>
    <mergeCell ref="A4:N4"/>
    <mergeCell ref="A5:N5"/>
    <mergeCell ref="A6:N6"/>
    <mergeCell ref="C7:D7"/>
    <mergeCell ref="E7:F7"/>
    <mergeCell ref="G7:H7"/>
    <mergeCell ref="I7:J7"/>
    <mergeCell ref="K7:L7"/>
  </mergeCells>
  <printOptions horizontalCentered="1"/>
  <pageMargins left="0.7" right="0.7" top="0.75" bottom="0.75" header="0.3" footer="0.3"/>
  <pageSetup scale="63" orientation="landscape" r:id="rId1"/>
  <headerFooter>
    <oddHeader>&amp;L&amp;"Arial,Bold"&amp;12D. Resources by DOJ Strategic Goal and Strategic Objective</oddHeader>
    <oddFooter>&amp;C&amp;"Arial,Regular"Exhibit D - Resources by DOJ Strategic Goal and Strategic Objective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5"/>
  <sheetViews>
    <sheetView zoomScaleNormal="100" zoomScaleSheetLayoutView="100" workbookViewId="0">
      <pane xSplit="4" ySplit="6" topLeftCell="E7" activePane="bottomRight" state="frozen"/>
      <selection pane="topRight" activeCell="E1" sqref="E1"/>
      <selection pane="bottomLeft" activeCell="A7" sqref="A7"/>
      <selection pane="bottomRight" sqref="A1:G1"/>
    </sheetView>
  </sheetViews>
  <sheetFormatPr defaultRowHeight="14.25" x14ac:dyDescent="0.2"/>
  <cols>
    <col min="1" max="1" width="3.7109375" style="12" customWidth="1"/>
    <col min="2" max="2" width="71.140625" style="12" customWidth="1"/>
    <col min="3" max="4" width="14.7109375" style="12" customWidth="1"/>
    <col min="5" max="6" width="8.7109375" style="12" customWidth="1"/>
    <col min="7" max="7" width="12.7109375" style="12" customWidth="1"/>
    <col min="8" max="8" width="14" style="54" bestFit="1" customWidth="1"/>
    <col min="9" max="9" width="4.5703125" style="12" customWidth="1"/>
    <col min="10" max="10" width="122.85546875" style="75" customWidth="1"/>
    <col min="11" max="12" width="8.28515625" style="12" customWidth="1"/>
    <col min="13" max="13" width="12.7109375" style="12" customWidth="1"/>
    <col min="14" max="15" width="8.28515625" style="12" customWidth="1"/>
    <col min="16" max="16" width="12.7109375" style="12" customWidth="1"/>
    <col min="17" max="16384" width="9.140625" style="12"/>
  </cols>
  <sheetData>
    <row r="1" spans="1:16" ht="18" x14ac:dyDescent="0.25">
      <c r="A1" s="374" t="s">
        <v>139</v>
      </c>
      <c r="B1" s="374"/>
      <c r="C1" s="374"/>
      <c r="D1" s="374"/>
      <c r="E1" s="374"/>
      <c r="F1" s="374"/>
      <c r="G1" s="374"/>
      <c r="H1" s="48" t="s">
        <v>17</v>
      </c>
      <c r="I1" s="9"/>
      <c r="J1" s="290"/>
      <c r="K1" s="9"/>
      <c r="L1" s="9"/>
      <c r="M1" s="9"/>
      <c r="N1" s="9"/>
      <c r="O1" s="9"/>
      <c r="P1" s="9"/>
    </row>
    <row r="2" spans="1:16" ht="15" x14ac:dyDescent="0.2">
      <c r="A2" s="336" t="s">
        <v>165</v>
      </c>
      <c r="B2" s="336"/>
      <c r="C2" s="336"/>
      <c r="D2" s="336"/>
      <c r="E2" s="336"/>
      <c r="F2" s="336"/>
      <c r="G2" s="336"/>
      <c r="H2" s="48" t="s">
        <v>17</v>
      </c>
      <c r="I2" s="10"/>
      <c r="J2" s="291"/>
      <c r="K2" s="10"/>
      <c r="L2" s="10"/>
      <c r="M2" s="10"/>
      <c r="N2" s="10"/>
      <c r="O2" s="10"/>
      <c r="P2" s="10"/>
    </row>
    <row r="3" spans="1:16" x14ac:dyDescent="0.2">
      <c r="A3" s="375" t="s">
        <v>1</v>
      </c>
      <c r="B3" s="375"/>
      <c r="C3" s="375"/>
      <c r="D3" s="375"/>
      <c r="E3" s="375"/>
      <c r="F3" s="375"/>
      <c r="G3" s="375"/>
      <c r="H3" s="48" t="s">
        <v>17</v>
      </c>
      <c r="I3" s="13"/>
      <c r="J3" s="291"/>
      <c r="K3" s="13"/>
      <c r="L3" s="13"/>
      <c r="M3" s="13"/>
      <c r="N3" s="13"/>
      <c r="O3" s="13"/>
      <c r="P3" s="13"/>
    </row>
    <row r="4" spans="1:16" x14ac:dyDescent="0.2">
      <c r="A4" s="376" t="s">
        <v>2</v>
      </c>
      <c r="B4" s="376"/>
      <c r="C4" s="376"/>
      <c r="D4" s="376"/>
      <c r="E4" s="376"/>
      <c r="F4" s="376"/>
      <c r="G4" s="376"/>
      <c r="H4" s="48" t="s">
        <v>17</v>
      </c>
      <c r="I4" s="11"/>
      <c r="J4" s="291"/>
      <c r="K4" s="11"/>
      <c r="L4" s="11"/>
      <c r="M4" s="11"/>
      <c r="N4" s="11"/>
      <c r="O4" s="11"/>
      <c r="P4" s="11"/>
    </row>
    <row r="5" spans="1:16" ht="15" thickBot="1" x14ac:dyDescent="0.25">
      <c r="A5" s="381"/>
      <c r="B5" s="381"/>
      <c r="C5" s="381"/>
      <c r="D5" s="381"/>
      <c r="E5" s="355"/>
      <c r="F5" s="355"/>
      <c r="G5" s="355"/>
      <c r="H5" s="48" t="s">
        <v>17</v>
      </c>
      <c r="I5" s="11"/>
      <c r="J5" s="291"/>
      <c r="K5" s="11"/>
      <c r="L5" s="11"/>
      <c r="M5" s="11"/>
      <c r="N5" s="11"/>
      <c r="O5" s="11"/>
      <c r="P5" s="11"/>
    </row>
    <row r="6" spans="1:16" s="49" customFormat="1" ht="29.25" customHeight="1" thickBot="1" x14ac:dyDescent="0.25">
      <c r="A6" s="47"/>
      <c r="B6" s="47"/>
      <c r="C6" s="47"/>
      <c r="D6" s="47"/>
      <c r="E6" s="69" t="s">
        <v>4</v>
      </c>
      <c r="F6" s="56" t="s">
        <v>128</v>
      </c>
      <c r="G6" s="55" t="s">
        <v>5</v>
      </c>
      <c r="H6" s="48" t="s">
        <v>17</v>
      </c>
      <c r="J6" s="311"/>
    </row>
    <row r="7" spans="1:16" s="49" customFormat="1" ht="12.75" x14ac:dyDescent="0.2">
      <c r="A7" s="50"/>
      <c r="B7" s="379" t="s">
        <v>8</v>
      </c>
      <c r="C7" s="379"/>
      <c r="D7" s="379"/>
      <c r="E7" s="57"/>
      <c r="F7" s="57"/>
      <c r="G7" s="70"/>
      <c r="H7" s="48" t="s">
        <v>17</v>
      </c>
      <c r="J7" s="312"/>
    </row>
    <row r="8" spans="1:16" s="49" customFormat="1" ht="12.75" x14ac:dyDescent="0.2">
      <c r="A8" s="51">
        <v>1</v>
      </c>
      <c r="B8" s="358" t="s">
        <v>199</v>
      </c>
      <c r="C8" s="364"/>
      <c r="D8" s="364"/>
      <c r="E8" s="58"/>
      <c r="F8" s="58"/>
      <c r="G8" s="275">
        <v>-532</v>
      </c>
      <c r="H8" s="48" t="s">
        <v>17</v>
      </c>
      <c r="J8" s="312"/>
    </row>
    <row r="9" spans="1:16" s="49" customFormat="1" ht="26.25" customHeight="1" x14ac:dyDescent="0.2">
      <c r="A9" s="64"/>
      <c r="B9" s="364" t="s">
        <v>201</v>
      </c>
      <c r="C9" s="364"/>
      <c r="D9" s="373"/>
      <c r="E9" s="232"/>
      <c r="F9" s="232"/>
      <c r="G9" s="277"/>
      <c r="H9" s="48"/>
      <c r="J9" s="312"/>
    </row>
    <row r="10" spans="1:16" s="49" customFormat="1" ht="12.75" x14ac:dyDescent="0.2">
      <c r="A10" s="52"/>
      <c r="B10" s="361" t="s">
        <v>47</v>
      </c>
      <c r="C10" s="361"/>
      <c r="D10" s="361"/>
      <c r="E10" s="59">
        <v>0</v>
      </c>
      <c r="F10" s="59">
        <v>0</v>
      </c>
      <c r="G10" s="276">
        <f>SUM(G8:G8)</f>
        <v>-532</v>
      </c>
      <c r="H10" s="48" t="s">
        <v>17</v>
      </c>
      <c r="J10" s="311"/>
    </row>
    <row r="11" spans="1:16" s="49" customFormat="1" ht="12.75" x14ac:dyDescent="0.2">
      <c r="A11" s="53"/>
      <c r="B11" s="380" t="s">
        <v>48</v>
      </c>
      <c r="C11" s="380"/>
      <c r="D11" s="380"/>
      <c r="E11" s="58"/>
      <c r="F11" s="58"/>
      <c r="G11" s="71"/>
      <c r="H11" s="48" t="s">
        <v>17</v>
      </c>
      <c r="J11" s="312"/>
    </row>
    <row r="12" spans="1:16" s="49" customFormat="1" ht="15" customHeight="1" x14ac:dyDescent="0.2">
      <c r="A12" s="51">
        <v>1</v>
      </c>
      <c r="B12" s="358" t="s">
        <v>172</v>
      </c>
      <c r="C12" s="358"/>
      <c r="D12" s="358"/>
      <c r="E12" s="58"/>
      <c r="F12" s="58"/>
      <c r="G12" s="71"/>
      <c r="H12" s="48" t="s">
        <v>17</v>
      </c>
      <c r="J12" s="312"/>
    </row>
    <row r="13" spans="1:16" s="49" customFormat="1" ht="27.75" customHeight="1" x14ac:dyDescent="0.2">
      <c r="A13" s="51"/>
      <c r="B13" s="358" t="s">
        <v>175</v>
      </c>
      <c r="C13" s="358"/>
      <c r="D13" s="372"/>
      <c r="E13" s="58"/>
      <c r="F13" s="58"/>
      <c r="G13" s="71">
        <v>1182</v>
      </c>
      <c r="H13" s="48" t="s">
        <v>17</v>
      </c>
      <c r="J13" s="312"/>
    </row>
    <row r="14" spans="1:16" s="49" customFormat="1" ht="12.75" x14ac:dyDescent="0.2">
      <c r="A14" s="51">
        <v>2</v>
      </c>
      <c r="B14" s="358" t="s">
        <v>173</v>
      </c>
      <c r="C14" s="358"/>
      <c r="D14" s="372"/>
      <c r="E14" s="58"/>
      <c r="F14" s="58"/>
      <c r="G14" s="275"/>
      <c r="H14" s="48" t="s">
        <v>17</v>
      </c>
      <c r="J14" s="312"/>
    </row>
    <row r="15" spans="1:16" s="49" customFormat="1" ht="37.5" customHeight="1" x14ac:dyDescent="0.2">
      <c r="A15" s="64"/>
      <c r="B15" s="364" t="s">
        <v>179</v>
      </c>
      <c r="C15" s="358"/>
      <c r="D15" s="372"/>
      <c r="E15" s="232"/>
      <c r="F15" s="232"/>
      <c r="G15" s="277">
        <v>-22</v>
      </c>
      <c r="H15" s="48" t="s">
        <v>17</v>
      </c>
      <c r="J15" s="312"/>
    </row>
    <row r="16" spans="1:16" s="49" customFormat="1" ht="12.75" x14ac:dyDescent="0.2">
      <c r="A16" s="64">
        <v>3</v>
      </c>
      <c r="B16" s="217" t="s">
        <v>174</v>
      </c>
      <c r="C16" s="217"/>
      <c r="D16" s="231"/>
      <c r="E16" s="232"/>
      <c r="F16" s="232"/>
      <c r="G16" s="277"/>
      <c r="H16" s="48" t="s">
        <v>17</v>
      </c>
      <c r="J16" s="312"/>
    </row>
    <row r="17" spans="1:10" s="49" customFormat="1" ht="38.25" customHeight="1" x14ac:dyDescent="0.2">
      <c r="A17" s="64"/>
      <c r="B17" s="364" t="s">
        <v>176</v>
      </c>
      <c r="C17" s="364"/>
      <c r="D17" s="373"/>
      <c r="E17" s="232"/>
      <c r="F17" s="232"/>
      <c r="G17" s="277">
        <v>-69</v>
      </c>
      <c r="H17" s="48" t="s">
        <v>17</v>
      </c>
      <c r="J17" s="312"/>
    </row>
    <row r="18" spans="1:10" s="49" customFormat="1" ht="12.75" x14ac:dyDescent="0.2">
      <c r="A18" s="52"/>
      <c r="B18" s="361" t="s">
        <v>49</v>
      </c>
      <c r="C18" s="361"/>
      <c r="D18" s="378"/>
      <c r="E18" s="59">
        <f>SUM(E12:E14)</f>
        <v>0</v>
      </c>
      <c r="F18" s="59">
        <f>SUM(F12:F14)</f>
        <v>0</v>
      </c>
      <c r="G18" s="72">
        <f>SUM(G13:G17)</f>
        <v>1091</v>
      </c>
      <c r="H18" s="48" t="s">
        <v>17</v>
      </c>
      <c r="J18" s="311"/>
    </row>
    <row r="19" spans="1:10" s="49" customFormat="1" ht="12.75" x14ac:dyDescent="0.2">
      <c r="A19" s="61"/>
      <c r="B19" s="377" t="s">
        <v>10</v>
      </c>
      <c r="C19" s="377"/>
      <c r="D19" s="377"/>
      <c r="E19" s="60"/>
      <c r="F19" s="60"/>
      <c r="G19" s="73"/>
      <c r="H19" s="48" t="s">
        <v>17</v>
      </c>
      <c r="J19" s="312"/>
    </row>
    <row r="20" spans="1:10" s="49" customFormat="1" ht="12.75" x14ac:dyDescent="0.2">
      <c r="A20" s="214">
        <v>1</v>
      </c>
      <c r="B20" s="367" t="s">
        <v>180</v>
      </c>
      <c r="C20" s="368"/>
      <c r="D20" s="369"/>
      <c r="E20" s="215"/>
      <c r="F20" s="215"/>
      <c r="G20" s="216"/>
      <c r="H20" s="48" t="s">
        <v>17</v>
      </c>
      <c r="J20" s="312"/>
    </row>
    <row r="21" spans="1:10" s="49" customFormat="1" ht="39.75" customHeight="1" x14ac:dyDescent="0.2">
      <c r="A21" s="214"/>
      <c r="B21" s="370"/>
      <c r="C21" s="370"/>
      <c r="D21" s="371"/>
      <c r="E21" s="215"/>
      <c r="F21" s="215"/>
      <c r="G21" s="216">
        <v>355</v>
      </c>
      <c r="H21" s="48" t="s">
        <v>17</v>
      </c>
      <c r="J21" s="312"/>
    </row>
    <row r="22" spans="1:10" s="49" customFormat="1" ht="19.5" customHeight="1" x14ac:dyDescent="0.2">
      <c r="A22" s="214">
        <v>2</v>
      </c>
      <c r="B22" s="269" t="s">
        <v>177</v>
      </c>
      <c r="C22" s="233"/>
      <c r="D22" s="234"/>
      <c r="E22" s="215"/>
      <c r="F22" s="215">
        <v>6</v>
      </c>
      <c r="G22" s="216"/>
      <c r="H22" s="48" t="s">
        <v>17</v>
      </c>
      <c r="J22" s="312"/>
    </row>
    <row r="23" spans="1:10" s="49" customFormat="1" ht="12.75" x14ac:dyDescent="0.2">
      <c r="A23" s="64">
        <v>3</v>
      </c>
      <c r="B23" s="358" t="s">
        <v>178</v>
      </c>
      <c r="C23" s="359"/>
      <c r="D23" s="360"/>
      <c r="E23" s="58"/>
      <c r="F23" s="58"/>
      <c r="G23" s="71"/>
      <c r="H23" s="48" t="s">
        <v>17</v>
      </c>
      <c r="J23" s="312"/>
    </row>
    <row r="24" spans="1:10" s="49" customFormat="1" ht="45" customHeight="1" x14ac:dyDescent="0.2">
      <c r="A24" s="63"/>
      <c r="B24" s="359"/>
      <c r="C24" s="359"/>
      <c r="D24" s="360"/>
      <c r="E24" s="58"/>
      <c r="F24" s="58"/>
      <c r="G24" s="71">
        <v>70</v>
      </c>
      <c r="H24" s="48" t="s">
        <v>17</v>
      </c>
      <c r="J24" s="312"/>
    </row>
    <row r="25" spans="1:10" s="49" customFormat="1" ht="36.75" customHeight="1" x14ac:dyDescent="0.2">
      <c r="A25" s="51">
        <v>4</v>
      </c>
      <c r="B25" s="364" t="s">
        <v>169</v>
      </c>
      <c r="C25" s="365"/>
      <c r="D25" s="366"/>
      <c r="E25" s="62"/>
      <c r="F25" s="62"/>
      <c r="G25" s="275">
        <v>-1</v>
      </c>
      <c r="H25" s="48" t="s">
        <v>17</v>
      </c>
      <c r="J25" s="75"/>
    </row>
    <row r="26" spans="1:10" s="49" customFormat="1" ht="38.25" customHeight="1" x14ac:dyDescent="0.2">
      <c r="A26" s="51">
        <v>5</v>
      </c>
      <c r="B26" s="358" t="s">
        <v>200</v>
      </c>
      <c r="C26" s="359"/>
      <c r="D26" s="360"/>
      <c r="E26" s="62"/>
      <c r="F26" s="62"/>
      <c r="G26" s="71">
        <v>119</v>
      </c>
      <c r="H26" s="48" t="s">
        <v>17</v>
      </c>
      <c r="J26" s="75"/>
    </row>
    <row r="27" spans="1:10" s="49" customFormat="1" ht="63" customHeight="1" x14ac:dyDescent="0.2">
      <c r="A27" s="51">
        <v>6</v>
      </c>
      <c r="B27" s="358" t="s">
        <v>171</v>
      </c>
      <c r="C27" s="359"/>
      <c r="D27" s="360"/>
      <c r="E27" s="62" t="s">
        <v>51</v>
      </c>
      <c r="F27" s="62"/>
      <c r="G27" s="71">
        <v>81</v>
      </c>
      <c r="H27" s="48" t="s">
        <v>17</v>
      </c>
      <c r="J27" s="75"/>
    </row>
    <row r="28" spans="1:10" s="49" customFormat="1" ht="12.75" x14ac:dyDescent="0.2">
      <c r="A28" s="52"/>
      <c r="B28" s="361" t="s">
        <v>52</v>
      </c>
      <c r="C28" s="361"/>
      <c r="D28" s="361"/>
      <c r="E28" s="59">
        <f>SUM(E21:E27)</f>
        <v>0</v>
      </c>
      <c r="F28" s="59">
        <f>SUM(F21:F27)</f>
        <v>6</v>
      </c>
      <c r="G28" s="72">
        <f>SUM(G21:G27)</f>
        <v>624</v>
      </c>
      <c r="H28" s="48" t="s">
        <v>17</v>
      </c>
      <c r="J28" s="76"/>
    </row>
    <row r="29" spans="1:10" s="49" customFormat="1" ht="12.75" x14ac:dyDescent="0.2">
      <c r="A29" s="66"/>
      <c r="B29" s="362" t="s">
        <v>11</v>
      </c>
      <c r="C29" s="362"/>
      <c r="D29" s="363"/>
      <c r="E29" s="65"/>
      <c r="F29" s="65"/>
      <c r="G29" s="74"/>
      <c r="H29" s="48" t="s">
        <v>17</v>
      </c>
      <c r="J29" s="75"/>
    </row>
    <row r="30" spans="1:10" s="49" customFormat="1" ht="76.5" customHeight="1" x14ac:dyDescent="0.2">
      <c r="A30" s="51">
        <v>1</v>
      </c>
      <c r="B30" s="358" t="s">
        <v>168</v>
      </c>
      <c r="C30" s="359"/>
      <c r="D30" s="360"/>
      <c r="E30" s="62"/>
      <c r="F30" s="62"/>
      <c r="G30" s="71">
        <v>954</v>
      </c>
      <c r="H30" s="48" t="s">
        <v>17</v>
      </c>
      <c r="J30" s="75"/>
    </row>
    <row r="31" spans="1:10" s="49" customFormat="1" ht="39" customHeight="1" x14ac:dyDescent="0.2">
      <c r="A31" s="51">
        <v>2</v>
      </c>
      <c r="B31" s="358" t="s">
        <v>170</v>
      </c>
      <c r="C31" s="359"/>
      <c r="D31" s="360"/>
      <c r="E31" s="62"/>
      <c r="F31" s="62"/>
      <c r="G31" s="71">
        <v>63</v>
      </c>
      <c r="H31" s="48" t="s">
        <v>17</v>
      </c>
      <c r="J31" s="75"/>
    </row>
    <row r="32" spans="1:10" s="49" customFormat="1" ht="37.5" customHeight="1" x14ac:dyDescent="0.2">
      <c r="A32" s="51">
        <v>3</v>
      </c>
      <c r="B32" s="358" t="s">
        <v>197</v>
      </c>
      <c r="C32" s="359"/>
      <c r="D32" s="360"/>
      <c r="E32" s="62"/>
      <c r="F32" s="62"/>
      <c r="G32" s="71">
        <v>2400</v>
      </c>
      <c r="H32" s="48" t="s">
        <v>17</v>
      </c>
      <c r="J32" s="75"/>
    </row>
    <row r="33" spans="1:10" s="49" customFormat="1" ht="12.75" x14ac:dyDescent="0.2">
      <c r="A33" s="52"/>
      <c r="B33" s="361" t="s">
        <v>53</v>
      </c>
      <c r="C33" s="361"/>
      <c r="D33" s="361"/>
      <c r="E33" s="59">
        <f t="shared" ref="E33:F33" si="0">SUM(E30:E32)</f>
        <v>0</v>
      </c>
      <c r="F33" s="59">
        <f t="shared" si="0"/>
        <v>0</v>
      </c>
      <c r="G33" s="72">
        <f>SUM(G30:G32)</f>
        <v>3417</v>
      </c>
      <c r="H33" s="48" t="s">
        <v>17</v>
      </c>
      <c r="J33" s="76"/>
    </row>
    <row r="34" spans="1:10" ht="15" thickBot="1" x14ac:dyDescent="0.25">
      <c r="A34" s="67"/>
      <c r="B34" s="356" t="s">
        <v>140</v>
      </c>
      <c r="C34" s="356"/>
      <c r="D34" s="357"/>
      <c r="E34" s="68">
        <f>E10+E18+E28+E33</f>
        <v>0</v>
      </c>
      <c r="F34" s="68">
        <f t="shared" ref="F34:G34" si="1">F10+F18+F28+F33</f>
        <v>6</v>
      </c>
      <c r="G34" s="68">
        <f t="shared" si="1"/>
        <v>4600</v>
      </c>
      <c r="H34" s="48" t="s">
        <v>17</v>
      </c>
      <c r="J34" s="76"/>
    </row>
    <row r="35" spans="1:10" x14ac:dyDescent="0.2">
      <c r="H35" s="48" t="s">
        <v>18</v>
      </c>
    </row>
  </sheetData>
  <mergeCells count="29">
    <mergeCell ref="A1:G1"/>
    <mergeCell ref="A2:G2"/>
    <mergeCell ref="A3:G3"/>
    <mergeCell ref="A4:G4"/>
    <mergeCell ref="B19:D19"/>
    <mergeCell ref="B18:D18"/>
    <mergeCell ref="B7:D7"/>
    <mergeCell ref="B11:D11"/>
    <mergeCell ref="B8:D8"/>
    <mergeCell ref="B10:D10"/>
    <mergeCell ref="B12:D12"/>
    <mergeCell ref="B14:D14"/>
    <mergeCell ref="A5:G5"/>
    <mergeCell ref="B9:D9"/>
    <mergeCell ref="B23:D24"/>
    <mergeCell ref="B25:D25"/>
    <mergeCell ref="B26:D26"/>
    <mergeCell ref="B20:D21"/>
    <mergeCell ref="B13:D13"/>
    <mergeCell ref="B15:D15"/>
    <mergeCell ref="B17:D17"/>
    <mergeCell ref="B34:D34"/>
    <mergeCell ref="B32:D32"/>
    <mergeCell ref="B33:D33"/>
    <mergeCell ref="B27:D27"/>
    <mergeCell ref="B28:D28"/>
    <mergeCell ref="B29:D29"/>
    <mergeCell ref="B30:D30"/>
    <mergeCell ref="B31:D31"/>
  </mergeCells>
  <printOptions horizontalCentered="1"/>
  <pageMargins left="0.7" right="0.7" top="0.65" bottom="0.46" header="0.3" footer="0.21"/>
  <pageSetup scale="56" fitToHeight="0" orientation="landscape" r:id="rId1"/>
  <headerFooter>
    <oddHeader>&amp;L&amp;"Arial,Bold"&amp;12E. Justification for Technical and Base Adjustments</oddHeader>
    <oddFooter>&amp;C&amp;"Arial,Regular"Exhibit E - Justification for Technical and Base Adjustments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9"/>
  <sheetViews>
    <sheetView zoomScaleNormal="100" zoomScaleSheetLayoutView="80" workbookViewId="0">
      <selection sqref="A1:O1"/>
    </sheetView>
  </sheetViews>
  <sheetFormatPr defaultRowHeight="14.25" x14ac:dyDescent="0.2"/>
  <cols>
    <col min="1" max="1" width="37.140625" style="12" customWidth="1"/>
    <col min="2" max="3" width="8.28515625" style="12" customWidth="1"/>
    <col min="4" max="4" width="12.7109375" style="12" customWidth="1"/>
    <col min="5" max="5" width="7.140625" style="12" customWidth="1"/>
    <col min="6" max="6" width="8.7109375" style="12" customWidth="1"/>
    <col min="7" max="7" width="12.7109375" style="12" customWidth="1"/>
    <col min="8" max="9" width="8.28515625" style="12" customWidth="1"/>
    <col min="10" max="12" width="12.7109375" style="12" customWidth="1"/>
    <col min="13" max="14" width="8.28515625" style="12" customWidth="1"/>
    <col min="15" max="15" width="12.7109375" style="12" customWidth="1"/>
    <col min="16" max="16" width="14" style="7" bestFit="1" customWidth="1"/>
    <col min="17" max="17" width="4.5703125" style="12" customWidth="1"/>
    <col min="18" max="18" width="116.7109375" style="12" customWidth="1"/>
    <col min="19" max="20" width="8.28515625" style="12" customWidth="1"/>
    <col min="21" max="21" width="12.7109375" style="12" customWidth="1"/>
    <col min="22" max="23" width="8.28515625" style="12" customWidth="1"/>
    <col min="24" max="24" width="12.7109375" style="12" customWidth="1"/>
    <col min="25" max="16384" width="9.140625" style="12"/>
  </cols>
  <sheetData>
    <row r="1" spans="1:24" ht="18" x14ac:dyDescent="0.25">
      <c r="A1" s="333" t="s">
        <v>54</v>
      </c>
      <c r="B1" s="333"/>
      <c r="C1" s="333"/>
      <c r="D1" s="333"/>
      <c r="E1" s="333"/>
      <c r="F1" s="333"/>
      <c r="G1" s="333"/>
      <c r="H1" s="333"/>
      <c r="I1" s="333"/>
      <c r="J1" s="333"/>
      <c r="K1" s="333"/>
      <c r="L1" s="333"/>
      <c r="M1" s="333"/>
      <c r="N1" s="333"/>
      <c r="O1" s="333"/>
      <c r="P1" s="78" t="s">
        <v>17</v>
      </c>
      <c r="Q1" s="9"/>
      <c r="R1" s="290"/>
      <c r="S1" s="9"/>
      <c r="T1" s="9"/>
      <c r="U1" s="9"/>
      <c r="V1" s="9"/>
      <c r="W1" s="9"/>
      <c r="X1" s="9"/>
    </row>
    <row r="2" spans="1:24" ht="15" x14ac:dyDescent="0.2">
      <c r="A2" s="334" t="s">
        <v>165</v>
      </c>
      <c r="B2" s="334"/>
      <c r="C2" s="334"/>
      <c r="D2" s="334"/>
      <c r="E2" s="334"/>
      <c r="F2" s="334"/>
      <c r="G2" s="334"/>
      <c r="H2" s="334"/>
      <c r="I2" s="334"/>
      <c r="J2" s="334"/>
      <c r="K2" s="334"/>
      <c r="L2" s="334"/>
      <c r="M2" s="334"/>
      <c r="N2" s="334"/>
      <c r="O2" s="334"/>
      <c r="P2" s="78" t="s">
        <v>17</v>
      </c>
      <c r="Q2" s="10"/>
      <c r="R2" s="291"/>
      <c r="S2" s="10"/>
      <c r="T2" s="10"/>
      <c r="U2" s="10"/>
      <c r="V2" s="10"/>
      <c r="W2" s="10"/>
      <c r="X2" s="10"/>
    </row>
    <row r="3" spans="1:24" x14ac:dyDescent="0.2">
      <c r="A3" s="337" t="s">
        <v>1</v>
      </c>
      <c r="B3" s="337"/>
      <c r="C3" s="337"/>
      <c r="D3" s="337"/>
      <c r="E3" s="337"/>
      <c r="F3" s="337"/>
      <c r="G3" s="337"/>
      <c r="H3" s="337"/>
      <c r="I3" s="337"/>
      <c r="J3" s="337"/>
      <c r="K3" s="337"/>
      <c r="L3" s="337"/>
      <c r="M3" s="337"/>
      <c r="N3" s="337"/>
      <c r="O3" s="337"/>
      <c r="P3" s="78" t="s">
        <v>17</v>
      </c>
      <c r="Q3" s="13"/>
      <c r="R3" s="291"/>
      <c r="S3" s="13"/>
      <c r="T3" s="13"/>
      <c r="U3" s="13"/>
      <c r="V3" s="13"/>
      <c r="W3" s="13"/>
      <c r="X3" s="13"/>
    </row>
    <row r="4" spans="1:24" x14ac:dyDescent="0.2">
      <c r="A4" s="336" t="s">
        <v>2</v>
      </c>
      <c r="B4" s="336"/>
      <c r="C4" s="336"/>
      <c r="D4" s="336"/>
      <c r="E4" s="336"/>
      <c r="F4" s="336"/>
      <c r="G4" s="336"/>
      <c r="H4" s="336"/>
      <c r="I4" s="336"/>
      <c r="J4" s="336"/>
      <c r="K4" s="336"/>
      <c r="L4" s="336"/>
      <c r="M4" s="336"/>
      <c r="N4" s="336"/>
      <c r="O4" s="336"/>
      <c r="P4" s="78" t="s">
        <v>17</v>
      </c>
      <c r="Q4" s="11"/>
      <c r="R4" s="291"/>
      <c r="S4" s="11"/>
      <c r="T4" s="11"/>
      <c r="U4" s="11"/>
      <c r="V4" s="11"/>
      <c r="W4" s="11"/>
      <c r="X4" s="11"/>
    </row>
    <row r="5" spans="1:24" ht="15" x14ac:dyDescent="0.25">
      <c r="A5" s="11"/>
      <c r="B5" s="11"/>
      <c r="C5" s="11"/>
      <c r="D5" s="11"/>
      <c r="E5" s="11"/>
      <c r="F5" s="11"/>
      <c r="G5" s="11"/>
      <c r="H5" s="11"/>
      <c r="I5" s="11"/>
      <c r="J5" s="11"/>
      <c r="K5" s="11"/>
      <c r="L5" s="11"/>
      <c r="M5" s="11"/>
      <c r="N5" s="11"/>
      <c r="O5" s="11"/>
      <c r="P5" s="78" t="s">
        <v>17</v>
      </c>
      <c r="Q5" s="11"/>
      <c r="R5" s="300"/>
      <c r="S5" s="11"/>
      <c r="T5" s="11"/>
      <c r="U5" s="11"/>
      <c r="V5" s="11"/>
      <c r="W5" s="11"/>
      <c r="X5" s="11"/>
    </row>
    <row r="6" spans="1:24" ht="15" thickBot="1" x14ac:dyDescent="0.25">
      <c r="A6" s="77"/>
      <c r="B6" s="77"/>
      <c r="C6" s="77"/>
      <c r="D6" s="77"/>
      <c r="E6" s="77"/>
      <c r="F6" s="77"/>
      <c r="G6" s="77"/>
      <c r="H6" s="77"/>
      <c r="I6" s="77"/>
      <c r="J6" s="77"/>
      <c r="K6" s="77"/>
      <c r="L6" s="77"/>
      <c r="M6" s="77"/>
      <c r="N6" s="77"/>
      <c r="O6" s="77"/>
      <c r="P6" s="78" t="s">
        <v>17</v>
      </c>
      <c r="Q6" s="11"/>
      <c r="R6" s="302"/>
      <c r="S6" s="11"/>
      <c r="T6" s="11"/>
      <c r="U6" s="11"/>
      <c r="V6" s="11"/>
      <c r="W6" s="11"/>
      <c r="X6" s="11"/>
    </row>
    <row r="7" spans="1:24" ht="33.75" customHeight="1" x14ac:dyDescent="0.25">
      <c r="A7" s="338" t="s">
        <v>135</v>
      </c>
      <c r="B7" s="340" t="s">
        <v>157</v>
      </c>
      <c r="C7" s="340"/>
      <c r="D7" s="340"/>
      <c r="E7" s="340" t="s">
        <v>131</v>
      </c>
      <c r="F7" s="383"/>
      <c r="G7" s="384"/>
      <c r="H7" s="340" t="s">
        <v>55</v>
      </c>
      <c r="I7" s="340"/>
      <c r="J7" s="340"/>
      <c r="K7" s="145" t="s">
        <v>56</v>
      </c>
      <c r="L7" s="145" t="s">
        <v>141</v>
      </c>
      <c r="M7" s="340" t="s">
        <v>59</v>
      </c>
      <c r="N7" s="340"/>
      <c r="O7" s="341"/>
      <c r="P7" s="78" t="s">
        <v>17</v>
      </c>
      <c r="R7" s="305"/>
    </row>
    <row r="8" spans="1:24" ht="28.5" x14ac:dyDescent="0.25">
      <c r="A8" s="339"/>
      <c r="B8" s="14" t="s">
        <v>4</v>
      </c>
      <c r="C8" s="139" t="s">
        <v>129</v>
      </c>
      <c r="D8" s="14" t="s">
        <v>5</v>
      </c>
      <c r="E8" s="14" t="s">
        <v>4</v>
      </c>
      <c r="F8" s="139" t="s">
        <v>129</v>
      </c>
      <c r="G8" s="14" t="s">
        <v>5</v>
      </c>
      <c r="H8" s="14" t="s">
        <v>4</v>
      </c>
      <c r="I8" s="14" t="s">
        <v>129</v>
      </c>
      <c r="J8" s="14" t="s">
        <v>5</v>
      </c>
      <c r="K8" s="23" t="s">
        <v>5</v>
      </c>
      <c r="L8" s="14" t="s">
        <v>5</v>
      </c>
      <c r="M8" s="14" t="s">
        <v>4</v>
      </c>
      <c r="N8" s="14" t="s">
        <v>129</v>
      </c>
      <c r="O8" s="15" t="s">
        <v>5</v>
      </c>
      <c r="P8" s="78" t="s">
        <v>17</v>
      </c>
      <c r="R8" s="305"/>
    </row>
    <row r="9" spans="1:24" x14ac:dyDescent="0.2">
      <c r="A9" s="222" t="s">
        <v>165</v>
      </c>
      <c r="B9" s="165">
        <v>359</v>
      </c>
      <c r="C9" s="165">
        <v>298</v>
      </c>
      <c r="D9" s="165">
        <v>87000</v>
      </c>
      <c r="E9" s="165">
        <v>0</v>
      </c>
      <c r="F9" s="165">
        <v>0</v>
      </c>
      <c r="G9" s="165">
        <v>0</v>
      </c>
      <c r="H9" s="165">
        <v>0</v>
      </c>
      <c r="I9" s="165">
        <v>0</v>
      </c>
      <c r="J9" s="165">
        <v>2500</v>
      </c>
      <c r="K9" s="165">
        <v>7659</v>
      </c>
      <c r="L9" s="165">
        <v>26</v>
      </c>
      <c r="M9" s="165">
        <f t="shared" ref="M9:N9" si="0">B9+H9</f>
        <v>359</v>
      </c>
      <c r="N9" s="165">
        <f t="shared" si="0"/>
        <v>298</v>
      </c>
      <c r="O9" s="166">
        <f>D9+J9+K9+L9+G9</f>
        <v>97185</v>
      </c>
      <c r="P9" s="78" t="s">
        <v>17</v>
      </c>
      <c r="R9" s="313"/>
    </row>
    <row r="10" spans="1:24" ht="15" x14ac:dyDescent="0.25">
      <c r="A10" s="17" t="s">
        <v>132</v>
      </c>
      <c r="B10" s="170">
        <f t="shared" ref="B10:O10" si="1">SUM(B9)</f>
        <v>359</v>
      </c>
      <c r="C10" s="170">
        <f t="shared" si="1"/>
        <v>298</v>
      </c>
      <c r="D10" s="170">
        <f t="shared" si="1"/>
        <v>87000</v>
      </c>
      <c r="E10" s="170">
        <f t="shared" si="1"/>
        <v>0</v>
      </c>
      <c r="F10" s="170">
        <f t="shared" si="1"/>
        <v>0</v>
      </c>
      <c r="G10" s="170">
        <f t="shared" si="1"/>
        <v>0</v>
      </c>
      <c r="H10" s="170">
        <f t="shared" si="1"/>
        <v>0</v>
      </c>
      <c r="I10" s="170">
        <f t="shared" si="1"/>
        <v>0</v>
      </c>
      <c r="J10" s="170">
        <f t="shared" si="1"/>
        <v>2500</v>
      </c>
      <c r="K10" s="170">
        <f t="shared" si="1"/>
        <v>7659</v>
      </c>
      <c r="L10" s="170">
        <f t="shared" si="1"/>
        <v>26</v>
      </c>
      <c r="M10" s="170">
        <f t="shared" si="1"/>
        <v>359</v>
      </c>
      <c r="N10" s="170">
        <f t="shared" si="1"/>
        <v>298</v>
      </c>
      <c r="O10" s="171">
        <f t="shared" si="1"/>
        <v>97185</v>
      </c>
      <c r="P10" s="78" t="s">
        <v>17</v>
      </c>
      <c r="R10" s="305"/>
    </row>
    <row r="11" spans="1:24" x14ac:dyDescent="0.2">
      <c r="A11" s="126" t="s">
        <v>24</v>
      </c>
      <c r="B11" s="177"/>
      <c r="C11" s="177">
        <v>0</v>
      </c>
      <c r="D11" s="177"/>
      <c r="E11" s="177"/>
      <c r="F11" s="177"/>
      <c r="G11" s="177"/>
      <c r="H11" s="177"/>
      <c r="I11" s="177"/>
      <c r="J11" s="177"/>
      <c r="K11" s="177"/>
      <c r="L11" s="177"/>
      <c r="M11" s="177"/>
      <c r="N11" s="177">
        <f>C11+I11+F11</f>
        <v>0</v>
      </c>
      <c r="O11" s="178"/>
      <c r="P11" s="78" t="s">
        <v>17</v>
      </c>
      <c r="R11" s="304"/>
    </row>
    <row r="12" spans="1:24" ht="15" x14ac:dyDescent="0.25">
      <c r="A12" s="140" t="s">
        <v>133</v>
      </c>
      <c r="B12" s="29"/>
      <c r="C12" s="29">
        <f>C10+C11</f>
        <v>298</v>
      </c>
      <c r="D12" s="29"/>
      <c r="E12" s="29"/>
      <c r="F12" s="29"/>
      <c r="G12" s="29"/>
      <c r="H12" s="29"/>
      <c r="I12" s="29"/>
      <c r="J12" s="29"/>
      <c r="K12" s="29"/>
      <c r="L12" s="29"/>
      <c r="M12" s="29"/>
      <c r="N12" s="177">
        <f>N10+N11</f>
        <v>298</v>
      </c>
      <c r="O12" s="167"/>
      <c r="P12" s="78" t="s">
        <v>17</v>
      </c>
      <c r="R12" s="303"/>
    </row>
    <row r="13" spans="1:24" x14ac:dyDescent="0.2">
      <c r="A13" s="20"/>
      <c r="B13" s="29"/>
      <c r="C13" s="29"/>
      <c r="D13" s="29"/>
      <c r="E13" s="29"/>
      <c r="F13" s="29"/>
      <c r="G13" s="29"/>
      <c r="H13" s="29"/>
      <c r="I13" s="29"/>
      <c r="J13" s="29"/>
      <c r="K13" s="29"/>
      <c r="L13" s="29"/>
      <c r="M13" s="29"/>
      <c r="N13" s="29"/>
      <c r="O13" s="167"/>
      <c r="P13" s="78" t="s">
        <v>17</v>
      </c>
      <c r="R13" s="304"/>
    </row>
    <row r="14" spans="1:24" x14ac:dyDescent="0.2">
      <c r="A14" s="20" t="s">
        <v>25</v>
      </c>
      <c r="B14" s="29"/>
      <c r="C14" s="29"/>
      <c r="D14" s="29"/>
      <c r="E14" s="29"/>
      <c r="F14" s="29"/>
      <c r="G14" s="29"/>
      <c r="H14" s="29"/>
      <c r="I14" s="29"/>
      <c r="J14" s="29"/>
      <c r="K14" s="29"/>
      <c r="L14" s="29"/>
      <c r="M14" s="29"/>
      <c r="N14" s="29"/>
      <c r="O14" s="167"/>
      <c r="P14" s="78" t="s">
        <v>17</v>
      </c>
      <c r="R14" s="304"/>
    </row>
    <row r="15" spans="1:24" x14ac:dyDescent="0.2">
      <c r="A15" s="21" t="s">
        <v>26</v>
      </c>
      <c r="B15" s="29"/>
      <c r="C15" s="29"/>
      <c r="D15" s="29"/>
      <c r="E15" s="29"/>
      <c r="F15" s="29"/>
      <c r="G15" s="29"/>
      <c r="H15" s="29"/>
      <c r="I15" s="29"/>
      <c r="J15" s="29"/>
      <c r="K15" s="29"/>
      <c r="L15" s="29"/>
      <c r="M15" s="29"/>
      <c r="N15" s="29"/>
      <c r="O15" s="167"/>
      <c r="P15" s="78" t="s">
        <v>17</v>
      </c>
      <c r="R15" s="304"/>
    </row>
    <row r="16" spans="1:24" x14ac:dyDescent="0.2">
      <c r="A16" s="22" t="s">
        <v>27</v>
      </c>
      <c r="B16" s="179"/>
      <c r="C16" s="179"/>
      <c r="D16" s="179"/>
      <c r="E16" s="179"/>
      <c r="F16" s="179"/>
      <c r="G16" s="179"/>
      <c r="H16" s="179"/>
      <c r="I16" s="179"/>
      <c r="J16" s="179"/>
      <c r="K16" s="179"/>
      <c r="L16" s="179"/>
      <c r="M16" s="179"/>
      <c r="N16" s="29"/>
      <c r="O16" s="180"/>
      <c r="P16" s="78" t="s">
        <v>17</v>
      </c>
      <c r="R16" s="304"/>
    </row>
    <row r="17" spans="1:18" ht="15" thickBot="1" x14ac:dyDescent="0.25">
      <c r="A17" s="141" t="s">
        <v>134</v>
      </c>
      <c r="B17" s="181"/>
      <c r="C17" s="181">
        <f>C12+C15+C16</f>
        <v>298</v>
      </c>
      <c r="D17" s="181"/>
      <c r="E17" s="181"/>
      <c r="F17" s="181">
        <f>F12+F15+F16</f>
        <v>0</v>
      </c>
      <c r="G17" s="181"/>
      <c r="H17" s="181"/>
      <c r="I17" s="181">
        <f>I12+I15+I16</f>
        <v>0</v>
      </c>
      <c r="J17" s="181"/>
      <c r="K17" s="181"/>
      <c r="L17" s="181"/>
      <c r="M17" s="181"/>
      <c r="N17" s="181">
        <f>SUM(N12,N15:N16)</f>
        <v>298</v>
      </c>
      <c r="O17" s="182"/>
      <c r="P17" s="78" t="s">
        <v>17</v>
      </c>
      <c r="R17" s="24"/>
    </row>
    <row r="18" spans="1:18" x14ac:dyDescent="0.2">
      <c r="P18" s="78" t="s">
        <v>17</v>
      </c>
      <c r="R18" s="24"/>
    </row>
    <row r="19" spans="1:18" ht="15" x14ac:dyDescent="0.25">
      <c r="A19" s="8" t="s">
        <v>183</v>
      </c>
      <c r="P19" s="78" t="s">
        <v>17</v>
      </c>
    </row>
    <row r="20" spans="1:18" x14ac:dyDescent="0.2">
      <c r="A20" s="382"/>
      <c r="B20" s="382"/>
      <c r="C20" s="382"/>
      <c r="D20" s="382"/>
      <c r="E20" s="382"/>
      <c r="F20" s="382"/>
      <c r="G20" s="382"/>
      <c r="H20" s="382"/>
      <c r="I20" s="382"/>
      <c r="J20" s="382"/>
      <c r="K20" s="382"/>
      <c r="L20" s="382"/>
      <c r="M20" s="382"/>
      <c r="N20" s="382"/>
      <c r="O20" s="382"/>
      <c r="P20" s="78" t="s">
        <v>17</v>
      </c>
    </row>
    <row r="21" spans="1:18" x14ac:dyDescent="0.2">
      <c r="A21" s="382"/>
      <c r="B21" s="382"/>
      <c r="C21" s="382"/>
      <c r="D21" s="382"/>
      <c r="E21" s="382"/>
      <c r="F21" s="382"/>
      <c r="G21" s="382"/>
      <c r="H21" s="382"/>
      <c r="I21" s="382"/>
      <c r="J21" s="382"/>
      <c r="K21" s="382"/>
      <c r="L21" s="382"/>
      <c r="M21" s="382"/>
      <c r="N21" s="382"/>
      <c r="O21" s="382"/>
      <c r="P21" s="78" t="s">
        <v>17</v>
      </c>
    </row>
    <row r="22" spans="1:18" ht="15" x14ac:dyDescent="0.25">
      <c r="A22" s="8" t="s">
        <v>181</v>
      </c>
      <c r="P22" s="78" t="s">
        <v>17</v>
      </c>
    </row>
    <row r="23" spans="1:18" x14ac:dyDescent="0.2">
      <c r="A23" s="382"/>
      <c r="B23" s="382"/>
      <c r="C23" s="382"/>
      <c r="D23" s="382"/>
      <c r="E23" s="382"/>
      <c r="F23" s="382"/>
      <c r="G23" s="382"/>
      <c r="H23" s="382"/>
      <c r="I23" s="382"/>
      <c r="J23" s="382"/>
      <c r="K23" s="382"/>
      <c r="L23" s="382"/>
      <c r="M23" s="382"/>
      <c r="N23" s="382"/>
      <c r="O23" s="382"/>
      <c r="P23" s="78" t="s">
        <v>17</v>
      </c>
    </row>
    <row r="24" spans="1:18" x14ac:dyDescent="0.2">
      <c r="A24" s="382"/>
      <c r="B24" s="382"/>
      <c r="C24" s="382"/>
      <c r="D24" s="382"/>
      <c r="E24" s="382"/>
      <c r="F24" s="382"/>
      <c r="G24" s="382"/>
      <c r="H24" s="382"/>
      <c r="I24" s="382"/>
      <c r="J24" s="382"/>
      <c r="K24" s="382"/>
      <c r="L24" s="382"/>
      <c r="M24" s="382"/>
      <c r="N24" s="382"/>
      <c r="O24" s="382"/>
      <c r="P24" s="78" t="s">
        <v>17</v>
      </c>
    </row>
    <row r="25" spans="1:18" ht="15" x14ac:dyDescent="0.25">
      <c r="A25" s="8" t="s">
        <v>184</v>
      </c>
      <c r="P25" s="78" t="s">
        <v>17</v>
      </c>
    </row>
    <row r="26" spans="1:18" x14ac:dyDescent="0.2">
      <c r="A26" s="382"/>
      <c r="B26" s="382"/>
      <c r="C26" s="382"/>
      <c r="D26" s="382"/>
      <c r="E26" s="382"/>
      <c r="F26" s="382"/>
      <c r="G26" s="382"/>
      <c r="H26" s="382"/>
      <c r="I26" s="382"/>
      <c r="J26" s="382"/>
      <c r="K26" s="382"/>
      <c r="L26" s="382"/>
      <c r="M26" s="382"/>
      <c r="N26" s="382"/>
      <c r="O26" s="382"/>
      <c r="P26" s="78" t="s">
        <v>17</v>
      </c>
    </row>
    <row r="27" spans="1:18" x14ac:dyDescent="0.2">
      <c r="A27" s="382"/>
      <c r="B27" s="382"/>
      <c r="C27" s="382"/>
      <c r="D27" s="382"/>
      <c r="E27" s="382"/>
      <c r="F27" s="382"/>
      <c r="G27" s="382"/>
      <c r="H27" s="382"/>
      <c r="I27" s="382"/>
      <c r="J27" s="382"/>
      <c r="K27" s="382"/>
      <c r="L27" s="382"/>
      <c r="M27" s="382"/>
      <c r="N27" s="382"/>
      <c r="O27" s="382"/>
      <c r="P27" s="78" t="s">
        <v>17</v>
      </c>
    </row>
    <row r="28" spans="1:18" x14ac:dyDescent="0.2">
      <c r="P28" s="78" t="s">
        <v>17</v>
      </c>
    </row>
    <row r="29" spans="1:18" x14ac:dyDescent="0.2">
      <c r="P29" s="7" t="s">
        <v>18</v>
      </c>
    </row>
  </sheetData>
  <mergeCells count="15">
    <mergeCell ref="A7:A8"/>
    <mergeCell ref="B7:D7"/>
    <mergeCell ref="H7:J7"/>
    <mergeCell ref="M7:O7"/>
    <mergeCell ref="A1:O1"/>
    <mergeCell ref="A2:O2"/>
    <mergeCell ref="A3:O3"/>
    <mergeCell ref="A4:O4"/>
    <mergeCell ref="E7:G7"/>
    <mergeCell ref="A27:O27"/>
    <mergeCell ref="A20:O20"/>
    <mergeCell ref="A21:O21"/>
    <mergeCell ref="A23:O23"/>
    <mergeCell ref="A24:O24"/>
    <mergeCell ref="A26:O26"/>
  </mergeCells>
  <printOptions horizontalCentered="1"/>
  <pageMargins left="0.7" right="0.7" top="0.64" bottom="0.61" header="0.3" footer="0.3"/>
  <pageSetup scale="64" orientation="landscape" r:id="rId1"/>
  <headerFooter>
    <oddHeader>&amp;L&amp;"Arial,Bold"&amp;12F. Crosswalk of 2012 Availability</oddHeader>
    <oddFooter>&amp;C&amp;"Arial,Regular"Exhibit F - Crosswalk of 2012 Availability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1"/>
  <sheetViews>
    <sheetView zoomScaleNormal="100" zoomScaleSheetLayoutView="80" workbookViewId="0">
      <selection sqref="A1:M1"/>
    </sheetView>
  </sheetViews>
  <sheetFormatPr defaultRowHeight="14.25" x14ac:dyDescent="0.2"/>
  <cols>
    <col min="1" max="1" width="37.140625" style="12" customWidth="1"/>
    <col min="2" max="3" width="8.28515625" style="12" customWidth="1"/>
    <col min="4" max="4" width="12.7109375" style="12" customWidth="1"/>
    <col min="5" max="5" width="15" style="12" customWidth="1"/>
    <col min="6" max="7" width="8.28515625" style="12" customWidth="1"/>
    <col min="8" max="10" width="12.7109375" style="12" customWidth="1"/>
    <col min="11" max="12" width="8.28515625" style="12" customWidth="1"/>
    <col min="13" max="13" width="12.7109375" style="12" customWidth="1"/>
    <col min="14" max="14" width="14" style="7" bestFit="1" customWidth="1"/>
    <col min="15" max="15" width="4.5703125" style="12" customWidth="1"/>
    <col min="16" max="16" width="116.7109375" style="12" customWidth="1"/>
    <col min="17" max="18" width="8.28515625" style="12" customWidth="1"/>
    <col min="19" max="19" width="12.7109375" style="12" customWidth="1"/>
    <col min="20" max="21" width="8.28515625" style="12" customWidth="1"/>
    <col min="22" max="22" width="12.7109375" style="12" customWidth="1"/>
    <col min="23" max="16384" width="9.140625" style="12"/>
  </cols>
  <sheetData>
    <row r="1" spans="1:22" ht="18" x14ac:dyDescent="0.25">
      <c r="A1" s="333" t="s">
        <v>57</v>
      </c>
      <c r="B1" s="333"/>
      <c r="C1" s="333"/>
      <c r="D1" s="333"/>
      <c r="E1" s="333"/>
      <c r="F1" s="333"/>
      <c r="G1" s="333"/>
      <c r="H1" s="333"/>
      <c r="I1" s="333"/>
      <c r="J1" s="333"/>
      <c r="K1" s="333"/>
      <c r="L1" s="333"/>
      <c r="M1" s="333"/>
      <c r="N1" s="78" t="s">
        <v>17</v>
      </c>
      <c r="O1" s="9"/>
      <c r="P1" s="146" t="s">
        <v>19</v>
      </c>
      <c r="Q1" s="9"/>
      <c r="R1" s="9"/>
      <c r="S1" s="9"/>
      <c r="T1" s="9"/>
      <c r="U1" s="9"/>
      <c r="V1" s="9"/>
    </row>
    <row r="2" spans="1:22" ht="15" x14ac:dyDescent="0.2">
      <c r="A2" s="334" t="s">
        <v>165</v>
      </c>
      <c r="B2" s="334"/>
      <c r="C2" s="334"/>
      <c r="D2" s="334"/>
      <c r="E2" s="334"/>
      <c r="F2" s="334"/>
      <c r="G2" s="334"/>
      <c r="H2" s="334"/>
      <c r="I2" s="334"/>
      <c r="J2" s="334"/>
      <c r="K2" s="334"/>
      <c r="L2" s="334"/>
      <c r="M2" s="334"/>
      <c r="N2" s="78" t="s">
        <v>17</v>
      </c>
      <c r="O2" s="10"/>
      <c r="P2" s="291"/>
      <c r="Q2" s="10"/>
      <c r="R2" s="10"/>
      <c r="S2" s="10"/>
      <c r="T2" s="10"/>
      <c r="U2" s="10"/>
      <c r="V2" s="10"/>
    </row>
    <row r="3" spans="1:22" x14ac:dyDescent="0.2">
      <c r="A3" s="337" t="s">
        <v>1</v>
      </c>
      <c r="B3" s="337"/>
      <c r="C3" s="337"/>
      <c r="D3" s="337"/>
      <c r="E3" s="337"/>
      <c r="F3" s="337"/>
      <c r="G3" s="337"/>
      <c r="H3" s="337"/>
      <c r="I3" s="337"/>
      <c r="J3" s="337"/>
      <c r="K3" s="337"/>
      <c r="L3" s="337"/>
      <c r="M3" s="337"/>
      <c r="N3" s="78" t="s">
        <v>17</v>
      </c>
      <c r="O3" s="13"/>
      <c r="P3" s="291"/>
      <c r="Q3" s="13"/>
      <c r="R3" s="13"/>
      <c r="S3" s="13"/>
      <c r="T3" s="13"/>
      <c r="U3" s="13"/>
      <c r="V3" s="13"/>
    </row>
    <row r="4" spans="1:22" x14ac:dyDescent="0.2">
      <c r="A4" s="336" t="s">
        <v>2</v>
      </c>
      <c r="B4" s="336"/>
      <c r="C4" s="336"/>
      <c r="D4" s="336"/>
      <c r="E4" s="336"/>
      <c r="F4" s="336"/>
      <c r="G4" s="336"/>
      <c r="H4" s="336"/>
      <c r="I4" s="336"/>
      <c r="J4" s="336"/>
      <c r="K4" s="336"/>
      <c r="L4" s="336"/>
      <c r="M4" s="336"/>
      <c r="N4" s="78" t="s">
        <v>17</v>
      </c>
      <c r="O4" s="11"/>
      <c r="P4" s="291"/>
      <c r="Q4" s="11"/>
      <c r="R4" s="11"/>
      <c r="S4" s="11"/>
      <c r="T4" s="11"/>
      <c r="U4" s="11"/>
      <c r="V4" s="11"/>
    </row>
    <row r="5" spans="1:22" ht="15" x14ac:dyDescent="0.25">
      <c r="A5" s="11"/>
      <c r="B5" s="11"/>
      <c r="C5" s="11"/>
      <c r="D5" s="11"/>
      <c r="E5" s="11"/>
      <c r="F5" s="11"/>
      <c r="G5" s="11"/>
      <c r="H5" s="11"/>
      <c r="I5" s="11"/>
      <c r="J5" s="11"/>
      <c r="K5" s="11"/>
      <c r="L5" s="11"/>
      <c r="M5" s="11"/>
      <c r="N5" s="78" t="s">
        <v>17</v>
      </c>
      <c r="O5" s="11"/>
      <c r="P5" s="300"/>
      <c r="Q5" s="11"/>
      <c r="R5" s="11"/>
      <c r="S5" s="11"/>
      <c r="T5" s="11"/>
      <c r="U5" s="11"/>
      <c r="V5" s="11"/>
    </row>
    <row r="6" spans="1:22" ht="15" thickBot="1" x14ac:dyDescent="0.25">
      <c r="A6" s="77"/>
      <c r="B6" s="77"/>
      <c r="C6" s="77"/>
      <c r="D6" s="77"/>
      <c r="E6" s="77"/>
      <c r="F6" s="77"/>
      <c r="G6" s="77"/>
      <c r="H6" s="77"/>
      <c r="I6" s="77"/>
      <c r="J6" s="77"/>
      <c r="K6" s="77"/>
      <c r="L6" s="77"/>
      <c r="M6" s="77"/>
      <c r="N6" s="78" t="s">
        <v>17</v>
      </c>
      <c r="O6" s="11"/>
      <c r="P6" s="41"/>
      <c r="Q6" s="11"/>
      <c r="R6" s="11"/>
      <c r="S6" s="11"/>
      <c r="T6" s="11"/>
      <c r="U6" s="11"/>
      <c r="V6" s="11"/>
    </row>
    <row r="7" spans="1:22" ht="43.5" customHeight="1" x14ac:dyDescent="0.25">
      <c r="A7" s="338" t="s">
        <v>135</v>
      </c>
      <c r="B7" s="340" t="s">
        <v>188</v>
      </c>
      <c r="C7" s="340"/>
      <c r="D7" s="340"/>
      <c r="E7" s="125" t="s">
        <v>192</v>
      </c>
      <c r="F7" s="340" t="s">
        <v>193</v>
      </c>
      <c r="G7" s="340"/>
      <c r="H7" s="340"/>
      <c r="I7" s="145" t="s">
        <v>194</v>
      </c>
      <c r="J7" s="125" t="s">
        <v>195</v>
      </c>
      <c r="K7" s="340" t="s">
        <v>58</v>
      </c>
      <c r="L7" s="340"/>
      <c r="M7" s="341"/>
      <c r="N7" s="78" t="s">
        <v>17</v>
      </c>
      <c r="P7" s="305"/>
    </row>
    <row r="8" spans="1:22" ht="28.5" x14ac:dyDescent="0.25">
      <c r="A8" s="339"/>
      <c r="B8" s="14" t="s">
        <v>4</v>
      </c>
      <c r="C8" s="23" t="s">
        <v>130</v>
      </c>
      <c r="D8" s="14" t="s">
        <v>5</v>
      </c>
      <c r="E8" s="23" t="s">
        <v>5</v>
      </c>
      <c r="F8" s="14" t="s">
        <v>4</v>
      </c>
      <c r="G8" s="14" t="s">
        <v>130</v>
      </c>
      <c r="H8" s="14" t="s">
        <v>5</v>
      </c>
      <c r="I8" s="23" t="s">
        <v>5</v>
      </c>
      <c r="J8" s="14" t="s">
        <v>5</v>
      </c>
      <c r="K8" s="14" t="s">
        <v>4</v>
      </c>
      <c r="L8" s="14" t="s">
        <v>130</v>
      </c>
      <c r="M8" s="15" t="s">
        <v>5</v>
      </c>
      <c r="N8" s="78" t="s">
        <v>17</v>
      </c>
      <c r="P8" s="305"/>
    </row>
    <row r="9" spans="1:22" x14ac:dyDescent="0.2">
      <c r="A9" s="222" t="s">
        <v>165</v>
      </c>
      <c r="B9" s="165">
        <v>359</v>
      </c>
      <c r="C9" s="165">
        <v>304</v>
      </c>
      <c r="D9" s="165">
        <v>87532</v>
      </c>
      <c r="E9" s="165">
        <v>0</v>
      </c>
      <c r="F9" s="165">
        <v>0</v>
      </c>
      <c r="G9" s="165">
        <v>0</v>
      </c>
      <c r="H9" s="165">
        <v>0</v>
      </c>
      <c r="I9" s="165">
        <v>6179</v>
      </c>
      <c r="J9" s="165">
        <v>0</v>
      </c>
      <c r="K9" s="165">
        <f>B9+F9</f>
        <v>359</v>
      </c>
      <c r="L9" s="165">
        <f>C9+G9</f>
        <v>304</v>
      </c>
      <c r="M9" s="166">
        <f>D9+E9+H9+I9+J9</f>
        <v>93711</v>
      </c>
      <c r="N9" s="78" t="s">
        <v>17</v>
      </c>
      <c r="P9" s="313"/>
    </row>
    <row r="10" spans="1:22" x14ac:dyDescent="0.2">
      <c r="A10" s="16"/>
      <c r="B10" s="168"/>
      <c r="C10" s="168"/>
      <c r="D10" s="168"/>
      <c r="E10" s="168"/>
      <c r="F10" s="168"/>
      <c r="G10" s="168"/>
      <c r="H10" s="168"/>
      <c r="I10" s="168"/>
      <c r="J10" s="168"/>
      <c r="K10" s="168"/>
      <c r="L10" s="168"/>
      <c r="M10" s="169"/>
      <c r="N10" s="78" t="s">
        <v>17</v>
      </c>
      <c r="P10" s="302"/>
    </row>
    <row r="11" spans="1:22" ht="15" x14ac:dyDescent="0.25">
      <c r="A11" s="17" t="s">
        <v>132</v>
      </c>
      <c r="B11" s="170">
        <f t="shared" ref="B11:M11" si="0">SUM(B9)</f>
        <v>359</v>
      </c>
      <c r="C11" s="170">
        <f t="shared" si="0"/>
        <v>304</v>
      </c>
      <c r="D11" s="170">
        <f t="shared" si="0"/>
        <v>87532</v>
      </c>
      <c r="E11" s="170">
        <f t="shared" si="0"/>
        <v>0</v>
      </c>
      <c r="F11" s="170">
        <f t="shared" si="0"/>
        <v>0</v>
      </c>
      <c r="G11" s="170">
        <f t="shared" si="0"/>
        <v>0</v>
      </c>
      <c r="H11" s="170">
        <f t="shared" si="0"/>
        <v>0</v>
      </c>
      <c r="I11" s="170">
        <f t="shared" si="0"/>
        <v>6179</v>
      </c>
      <c r="J11" s="170">
        <f t="shared" si="0"/>
        <v>0</v>
      </c>
      <c r="K11" s="170">
        <f t="shared" si="0"/>
        <v>359</v>
      </c>
      <c r="L11" s="170">
        <f t="shared" si="0"/>
        <v>304</v>
      </c>
      <c r="M11" s="171">
        <f t="shared" si="0"/>
        <v>93711</v>
      </c>
      <c r="N11" s="78" t="s">
        <v>17</v>
      </c>
      <c r="P11" s="305"/>
    </row>
    <row r="12" spans="1:22" x14ac:dyDescent="0.2">
      <c r="A12" s="150" t="s">
        <v>131</v>
      </c>
      <c r="B12" s="165"/>
      <c r="C12" s="165"/>
      <c r="D12" s="165">
        <v>0</v>
      </c>
      <c r="E12" s="165"/>
      <c r="F12" s="165"/>
      <c r="G12" s="165"/>
      <c r="H12" s="165"/>
      <c r="I12" s="165"/>
      <c r="J12" s="165"/>
      <c r="K12" s="165"/>
      <c r="L12" s="165"/>
      <c r="M12" s="166">
        <f>D12+E12+H12+I12+J12</f>
        <v>0</v>
      </c>
      <c r="N12" s="78" t="s">
        <v>17</v>
      </c>
      <c r="P12" s="304"/>
    </row>
    <row r="13" spans="1:22" ht="15" x14ac:dyDescent="0.25">
      <c r="A13" s="151" t="s">
        <v>149</v>
      </c>
      <c r="B13" s="183"/>
      <c r="C13" s="183"/>
      <c r="D13" s="183">
        <f>SUM(D11:D12)</f>
        <v>87532</v>
      </c>
      <c r="E13" s="183"/>
      <c r="F13" s="183"/>
      <c r="G13" s="183"/>
      <c r="H13" s="183"/>
      <c r="I13" s="183"/>
      <c r="J13" s="183"/>
      <c r="K13" s="183"/>
      <c r="L13" s="183"/>
      <c r="M13" s="184">
        <f>SUM(M11:M12)</f>
        <v>93711</v>
      </c>
      <c r="N13" s="78" t="s">
        <v>17</v>
      </c>
      <c r="P13" s="303"/>
    </row>
    <row r="14" spans="1:22" x14ac:dyDescent="0.2">
      <c r="A14" s="126" t="s">
        <v>24</v>
      </c>
      <c r="B14" s="177"/>
      <c r="C14" s="177">
        <v>0</v>
      </c>
      <c r="D14" s="177"/>
      <c r="E14" s="177"/>
      <c r="F14" s="177"/>
      <c r="G14" s="177">
        <v>0</v>
      </c>
      <c r="H14" s="177"/>
      <c r="I14" s="177">
        <v>0</v>
      </c>
      <c r="J14" s="177"/>
      <c r="K14" s="177"/>
      <c r="L14" s="177">
        <f t="shared" ref="L14" si="1">C14+G14</f>
        <v>0</v>
      </c>
      <c r="M14" s="178"/>
      <c r="N14" s="78" t="s">
        <v>17</v>
      </c>
      <c r="P14" s="304"/>
    </row>
    <row r="15" spans="1:22" x14ac:dyDescent="0.2">
      <c r="A15" s="140" t="s">
        <v>133</v>
      </c>
      <c r="B15" s="29"/>
      <c r="C15" s="29">
        <f>C11+C14</f>
        <v>304</v>
      </c>
      <c r="D15" s="29"/>
      <c r="E15" s="29"/>
      <c r="F15" s="29"/>
      <c r="G15" s="29">
        <f>G11+G14</f>
        <v>0</v>
      </c>
      <c r="H15" s="29"/>
      <c r="I15" s="29">
        <f>I11+I14</f>
        <v>6179</v>
      </c>
      <c r="J15" s="29"/>
      <c r="K15" s="29"/>
      <c r="L15" s="29">
        <f>L11+L14</f>
        <v>304</v>
      </c>
      <c r="M15" s="167"/>
      <c r="N15" s="78" t="s">
        <v>17</v>
      </c>
      <c r="P15" s="304"/>
    </row>
    <row r="16" spans="1:22" x14ac:dyDescent="0.2">
      <c r="A16" s="20"/>
      <c r="B16" s="29"/>
      <c r="C16" s="29"/>
      <c r="D16" s="29"/>
      <c r="E16" s="29"/>
      <c r="F16" s="29"/>
      <c r="G16" s="29"/>
      <c r="H16" s="29"/>
      <c r="I16" s="29"/>
      <c r="J16" s="29"/>
      <c r="K16" s="29"/>
      <c r="L16" s="29"/>
      <c r="M16" s="167"/>
      <c r="N16" s="78" t="s">
        <v>17</v>
      </c>
      <c r="P16" s="304"/>
    </row>
    <row r="17" spans="1:16" x14ac:dyDescent="0.2">
      <c r="A17" s="20" t="s">
        <v>25</v>
      </c>
      <c r="B17" s="29"/>
      <c r="C17" s="29"/>
      <c r="D17" s="29"/>
      <c r="E17" s="29"/>
      <c r="F17" s="29"/>
      <c r="G17" s="29"/>
      <c r="H17" s="29"/>
      <c r="I17" s="29"/>
      <c r="J17" s="29"/>
      <c r="K17" s="29"/>
      <c r="L17" s="29"/>
      <c r="M17" s="167"/>
      <c r="N17" s="78" t="s">
        <v>17</v>
      </c>
      <c r="P17" s="304"/>
    </row>
    <row r="18" spans="1:16" x14ac:dyDescent="0.2">
      <c r="A18" s="21" t="s">
        <v>26</v>
      </c>
      <c r="B18" s="29"/>
      <c r="C18" s="29">
        <v>0</v>
      </c>
      <c r="D18" s="29"/>
      <c r="E18" s="29"/>
      <c r="F18" s="29"/>
      <c r="G18" s="29">
        <v>0</v>
      </c>
      <c r="H18" s="29"/>
      <c r="I18" s="29">
        <v>0</v>
      </c>
      <c r="J18" s="29"/>
      <c r="K18" s="29"/>
      <c r="L18" s="29">
        <f t="shared" ref="L18:L19" si="2">C18+G18</f>
        <v>0</v>
      </c>
      <c r="M18" s="167"/>
      <c r="N18" s="78" t="s">
        <v>17</v>
      </c>
      <c r="P18" s="304"/>
    </row>
    <row r="19" spans="1:16" x14ac:dyDescent="0.2">
      <c r="A19" s="22" t="s">
        <v>27</v>
      </c>
      <c r="B19" s="179"/>
      <c r="C19" s="179">
        <v>0</v>
      </c>
      <c r="D19" s="179"/>
      <c r="E19" s="179"/>
      <c r="F19" s="179"/>
      <c r="G19" s="179">
        <v>0</v>
      </c>
      <c r="H19" s="179"/>
      <c r="I19" s="179">
        <v>0</v>
      </c>
      <c r="J19" s="179"/>
      <c r="K19" s="179"/>
      <c r="L19" s="179">
        <f t="shared" si="2"/>
        <v>0</v>
      </c>
      <c r="M19" s="180"/>
      <c r="N19" s="78" t="s">
        <v>17</v>
      </c>
      <c r="P19" s="304"/>
    </row>
    <row r="20" spans="1:16" ht="15" thickBot="1" x14ac:dyDescent="0.25">
      <c r="A20" s="141" t="s">
        <v>134</v>
      </c>
      <c r="B20" s="181"/>
      <c r="C20" s="181">
        <f>C15+C18+C19</f>
        <v>304</v>
      </c>
      <c r="D20" s="181"/>
      <c r="E20" s="181"/>
      <c r="F20" s="181"/>
      <c r="G20" s="181">
        <f>G15+G18+G19</f>
        <v>0</v>
      </c>
      <c r="H20" s="181"/>
      <c r="I20" s="181">
        <f>I15+I18+I19</f>
        <v>6179</v>
      </c>
      <c r="J20" s="181"/>
      <c r="K20" s="181"/>
      <c r="L20" s="181">
        <f>SUM(L15,L18:L19)</f>
        <v>304</v>
      </c>
      <c r="M20" s="182"/>
      <c r="N20" s="78" t="s">
        <v>17</v>
      </c>
      <c r="P20" s="24"/>
    </row>
    <row r="21" spans="1:16" x14ac:dyDescent="0.2">
      <c r="A21" s="281"/>
      <c r="B21" s="282"/>
      <c r="C21" s="282"/>
      <c r="D21" s="282"/>
      <c r="E21" s="282"/>
      <c r="F21" s="282"/>
      <c r="G21" s="282"/>
      <c r="H21" s="282"/>
      <c r="I21" s="282"/>
      <c r="J21" s="282"/>
      <c r="K21" s="282"/>
      <c r="L21" s="282"/>
      <c r="M21" s="282"/>
      <c r="N21" s="78"/>
      <c r="P21" s="24"/>
    </row>
    <row r="22" spans="1:16" x14ac:dyDescent="0.2">
      <c r="A22" s="281"/>
      <c r="B22" s="282"/>
      <c r="C22" s="282"/>
      <c r="D22" s="282"/>
      <c r="E22" s="282"/>
      <c r="F22" s="282"/>
      <c r="G22" s="282"/>
      <c r="H22" s="282"/>
      <c r="I22" s="282"/>
      <c r="J22" s="282"/>
      <c r="K22" s="282"/>
      <c r="L22" s="282"/>
      <c r="M22" s="282"/>
      <c r="N22" s="78" t="s">
        <v>17</v>
      </c>
      <c r="P22" s="24"/>
    </row>
    <row r="23" spans="1:16" x14ac:dyDescent="0.2">
      <c r="A23" s="279" t="s">
        <v>185</v>
      </c>
      <c r="B23" s="280"/>
      <c r="C23" s="280"/>
      <c r="D23" s="280"/>
      <c r="E23" s="280"/>
      <c r="F23" s="280"/>
      <c r="G23" s="280"/>
      <c r="H23" s="280"/>
      <c r="I23" s="280"/>
      <c r="J23" s="280"/>
      <c r="N23" s="78" t="s">
        <v>17</v>
      </c>
      <c r="P23" s="24"/>
    </row>
    <row r="24" spans="1:16" x14ac:dyDescent="0.2">
      <c r="A24" s="382"/>
      <c r="B24" s="382"/>
      <c r="C24" s="382"/>
      <c r="D24" s="382"/>
      <c r="E24" s="382"/>
      <c r="F24" s="382"/>
      <c r="G24" s="382"/>
      <c r="H24" s="382"/>
      <c r="I24" s="382"/>
      <c r="J24" s="382"/>
      <c r="K24" s="382"/>
      <c r="L24" s="382"/>
      <c r="M24" s="382"/>
      <c r="N24" s="78" t="s">
        <v>17</v>
      </c>
    </row>
    <row r="25" spans="1:16" ht="15" x14ac:dyDescent="0.25">
      <c r="A25" s="8" t="s">
        <v>182</v>
      </c>
      <c r="N25" s="78" t="s">
        <v>17</v>
      </c>
    </row>
    <row r="26" spans="1:16" x14ac:dyDescent="0.2">
      <c r="A26" s="382"/>
      <c r="B26" s="382"/>
      <c r="C26" s="382"/>
      <c r="D26" s="382"/>
      <c r="E26" s="382"/>
      <c r="F26" s="382"/>
      <c r="G26" s="382"/>
      <c r="H26" s="382"/>
      <c r="I26" s="382"/>
      <c r="J26" s="382"/>
      <c r="K26" s="382"/>
      <c r="L26" s="382"/>
      <c r="M26" s="382"/>
      <c r="N26" s="78" t="s">
        <v>17</v>
      </c>
    </row>
    <row r="27" spans="1:16" x14ac:dyDescent="0.2">
      <c r="A27" s="382"/>
      <c r="B27" s="382"/>
      <c r="C27" s="382"/>
      <c r="D27" s="382"/>
      <c r="E27" s="382"/>
      <c r="F27" s="382"/>
      <c r="G27" s="382"/>
      <c r="H27" s="382"/>
      <c r="I27" s="382"/>
      <c r="J27" s="382"/>
      <c r="K27" s="382"/>
      <c r="L27" s="382"/>
      <c r="M27" s="382"/>
      <c r="N27" s="78" t="s">
        <v>17</v>
      </c>
    </row>
    <row r="28" spans="1:16" x14ac:dyDescent="0.2">
      <c r="A28" s="382"/>
      <c r="B28" s="382"/>
      <c r="C28" s="382"/>
      <c r="D28" s="382"/>
      <c r="E28" s="382"/>
      <c r="F28" s="382"/>
      <c r="G28" s="382"/>
      <c r="H28" s="382"/>
      <c r="I28" s="382"/>
      <c r="J28" s="382"/>
      <c r="K28" s="382"/>
      <c r="L28" s="382"/>
      <c r="M28" s="382"/>
      <c r="N28" s="78" t="s">
        <v>17</v>
      </c>
    </row>
    <row r="29" spans="1:16" x14ac:dyDescent="0.2">
      <c r="A29" s="382"/>
      <c r="B29" s="382"/>
      <c r="C29" s="382"/>
      <c r="D29" s="382"/>
      <c r="E29" s="382"/>
      <c r="F29" s="382"/>
      <c r="G29" s="382"/>
      <c r="H29" s="382"/>
      <c r="I29" s="382"/>
      <c r="J29" s="382"/>
      <c r="K29" s="382"/>
      <c r="L29" s="382"/>
      <c r="M29" s="382"/>
      <c r="N29" s="78" t="s">
        <v>17</v>
      </c>
    </row>
    <row r="30" spans="1:16" x14ac:dyDescent="0.2">
      <c r="N30" s="78" t="s">
        <v>17</v>
      </c>
    </row>
    <row r="31" spans="1:16" x14ac:dyDescent="0.2">
      <c r="N31" s="7" t="s">
        <v>18</v>
      </c>
    </row>
  </sheetData>
  <mergeCells count="13">
    <mergeCell ref="A1:M1"/>
    <mergeCell ref="A2:M2"/>
    <mergeCell ref="A3:M3"/>
    <mergeCell ref="A4:M4"/>
    <mergeCell ref="A7:A8"/>
    <mergeCell ref="B7:D7"/>
    <mergeCell ref="F7:H7"/>
    <mergeCell ref="K7:M7"/>
    <mergeCell ref="A29:M29"/>
    <mergeCell ref="A24:M24"/>
    <mergeCell ref="A26:M26"/>
    <mergeCell ref="A27:M27"/>
    <mergeCell ref="A28:M28"/>
  </mergeCells>
  <printOptions horizontalCentered="1"/>
  <pageMargins left="0.7" right="0.7" top="0.66" bottom="0.66" header="0.3" footer="0.3"/>
  <pageSetup scale="73" orientation="landscape" r:id="rId1"/>
  <headerFooter>
    <oddHeader>&amp;L&amp;"Arial,Bold"&amp;12G. Crosswalk of 2013 Availability</oddHeader>
    <oddFooter>&amp;C&amp;"Arial,Regular"Exhibit G - Crosswalk of 2013 Availability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
  <sheetViews>
    <sheetView zoomScaleNormal="100" zoomScaleSheetLayoutView="80" workbookViewId="0">
      <selection sqref="A1:J1"/>
    </sheetView>
  </sheetViews>
  <sheetFormatPr defaultRowHeight="14.25" x14ac:dyDescent="0.2"/>
  <cols>
    <col min="1" max="1" width="45.85546875" style="12" customWidth="1"/>
    <col min="2" max="9" width="13.7109375" style="12" customWidth="1"/>
    <col min="10" max="10" width="15" style="12" customWidth="1"/>
    <col min="11" max="11" width="14" style="7" bestFit="1" customWidth="1"/>
    <col min="12" max="12" width="4.5703125" style="12" customWidth="1"/>
    <col min="13" max="13" width="122.85546875" style="12" customWidth="1"/>
    <col min="14" max="15" width="8.28515625" style="12" customWidth="1"/>
    <col min="16" max="16" width="12.7109375" style="12" customWidth="1"/>
    <col min="17" max="18" width="8.28515625" style="12" customWidth="1"/>
    <col min="19" max="19" width="12.7109375" style="12" customWidth="1"/>
    <col min="20" max="16384" width="9.140625" style="12"/>
  </cols>
  <sheetData>
    <row r="1" spans="1:19" ht="18" x14ac:dyDescent="0.25">
      <c r="A1" s="333" t="s">
        <v>62</v>
      </c>
      <c r="B1" s="333"/>
      <c r="C1" s="333"/>
      <c r="D1" s="333"/>
      <c r="E1" s="333"/>
      <c r="F1" s="333"/>
      <c r="G1" s="333"/>
      <c r="H1" s="333"/>
      <c r="I1" s="333"/>
      <c r="J1" s="333"/>
      <c r="K1" s="78" t="s">
        <v>17</v>
      </c>
      <c r="L1" s="9"/>
      <c r="M1" s="146"/>
      <c r="N1" s="9"/>
      <c r="O1" s="9"/>
      <c r="P1" s="9"/>
      <c r="Q1" s="9"/>
      <c r="R1" s="9"/>
      <c r="S1" s="9"/>
    </row>
    <row r="2" spans="1:19" ht="15" x14ac:dyDescent="0.2">
      <c r="A2" s="334" t="s">
        <v>165</v>
      </c>
      <c r="B2" s="334"/>
      <c r="C2" s="334"/>
      <c r="D2" s="334"/>
      <c r="E2" s="334"/>
      <c r="F2" s="334"/>
      <c r="G2" s="334"/>
      <c r="H2" s="334"/>
      <c r="I2" s="334"/>
      <c r="J2" s="334"/>
      <c r="K2" s="78" t="s">
        <v>17</v>
      </c>
      <c r="L2" s="10"/>
      <c r="M2" s="291"/>
      <c r="N2" s="10"/>
      <c r="O2" s="10"/>
      <c r="P2" s="10"/>
      <c r="Q2" s="10"/>
      <c r="R2" s="10"/>
      <c r="S2" s="10"/>
    </row>
    <row r="3" spans="1:19" x14ac:dyDescent="0.2">
      <c r="A3" s="349" t="s">
        <v>1</v>
      </c>
      <c r="B3" s="349"/>
      <c r="C3" s="349"/>
      <c r="D3" s="349"/>
      <c r="E3" s="349"/>
      <c r="F3" s="349"/>
      <c r="G3" s="349"/>
      <c r="H3" s="349"/>
      <c r="I3" s="349"/>
      <c r="J3" s="349"/>
      <c r="K3" s="78" t="s">
        <v>17</v>
      </c>
      <c r="L3" s="13"/>
      <c r="M3" s="291"/>
      <c r="N3" s="13"/>
      <c r="O3" s="13"/>
      <c r="P3" s="13"/>
      <c r="Q3" s="13"/>
      <c r="R3" s="13"/>
      <c r="S3" s="13"/>
    </row>
    <row r="4" spans="1:19" x14ac:dyDescent="0.2">
      <c r="A4" s="336" t="s">
        <v>2</v>
      </c>
      <c r="B4" s="336"/>
      <c r="C4" s="336"/>
      <c r="D4" s="336"/>
      <c r="E4" s="336"/>
      <c r="F4" s="336"/>
      <c r="G4" s="336"/>
      <c r="H4" s="336"/>
      <c r="I4" s="336"/>
      <c r="J4" s="336"/>
      <c r="K4" s="78" t="s">
        <v>17</v>
      </c>
      <c r="L4" s="11"/>
      <c r="M4" s="291"/>
      <c r="N4" s="11"/>
      <c r="O4" s="11"/>
      <c r="P4" s="11"/>
      <c r="Q4" s="11"/>
      <c r="R4" s="11"/>
      <c r="S4" s="11"/>
    </row>
    <row r="5" spans="1:19" ht="15" x14ac:dyDescent="0.25">
      <c r="A5" s="336"/>
      <c r="B5" s="336"/>
      <c r="C5" s="336"/>
      <c r="D5" s="336"/>
      <c r="E5" s="336"/>
      <c r="F5" s="336"/>
      <c r="G5" s="336"/>
      <c r="H5" s="336"/>
      <c r="I5" s="336"/>
      <c r="J5" s="336"/>
      <c r="K5" s="78" t="s">
        <v>17</v>
      </c>
      <c r="L5" s="11"/>
      <c r="M5" s="300"/>
      <c r="N5" s="11"/>
      <c r="O5" s="11"/>
      <c r="P5" s="11"/>
      <c r="Q5" s="11"/>
      <c r="R5" s="11"/>
      <c r="S5" s="11"/>
    </row>
    <row r="6" spans="1:19" ht="6.75" customHeight="1" thickBot="1" x14ac:dyDescent="0.25">
      <c r="A6" s="336"/>
      <c r="B6" s="336"/>
      <c r="C6" s="336"/>
      <c r="D6" s="336"/>
      <c r="E6" s="336"/>
      <c r="F6" s="336"/>
      <c r="G6" s="336"/>
      <c r="H6" s="336"/>
      <c r="I6" s="336"/>
      <c r="J6" s="336"/>
      <c r="K6" s="78" t="s">
        <v>17</v>
      </c>
      <c r="L6" s="11"/>
      <c r="M6" s="41"/>
      <c r="N6" s="11"/>
      <c r="O6" s="11"/>
      <c r="P6" s="11"/>
      <c r="Q6" s="11"/>
      <c r="R6" s="11"/>
      <c r="S6" s="11"/>
    </row>
    <row r="7" spans="1:19" s="24" customFormat="1" ht="49.5" customHeight="1" x14ac:dyDescent="0.2">
      <c r="A7" s="351" t="s">
        <v>64</v>
      </c>
      <c r="B7" s="385" t="s">
        <v>38</v>
      </c>
      <c r="C7" s="347"/>
      <c r="D7" s="386" t="s">
        <v>7</v>
      </c>
      <c r="E7" s="384"/>
      <c r="F7" s="386" t="s">
        <v>22</v>
      </c>
      <c r="G7" s="383"/>
      <c r="H7" s="383"/>
      <c r="I7" s="383"/>
      <c r="J7" s="387"/>
      <c r="K7" s="78" t="s">
        <v>17</v>
      </c>
      <c r="M7" s="304"/>
    </row>
    <row r="8" spans="1:19" s="24" customFormat="1" ht="28.5" x14ac:dyDescent="0.2">
      <c r="A8" s="353"/>
      <c r="B8" s="79" t="s">
        <v>4</v>
      </c>
      <c r="C8" s="79" t="s">
        <v>61</v>
      </c>
      <c r="D8" s="79" t="s">
        <v>4</v>
      </c>
      <c r="E8" s="79" t="s">
        <v>61</v>
      </c>
      <c r="F8" s="79" t="s">
        <v>63</v>
      </c>
      <c r="G8" s="79" t="s">
        <v>30</v>
      </c>
      <c r="H8" s="164" t="s">
        <v>32</v>
      </c>
      <c r="I8" s="79" t="s">
        <v>73</v>
      </c>
      <c r="J8" s="80" t="s">
        <v>74</v>
      </c>
      <c r="K8" s="78" t="s">
        <v>17</v>
      </c>
      <c r="M8" s="304"/>
    </row>
    <row r="9" spans="1:19" x14ac:dyDescent="0.2">
      <c r="A9" s="143" t="s">
        <v>72</v>
      </c>
      <c r="B9" s="179">
        <v>4</v>
      </c>
      <c r="C9" s="179"/>
      <c r="D9" s="179">
        <v>4</v>
      </c>
      <c r="E9" s="179"/>
      <c r="F9" s="179"/>
      <c r="G9" s="179">
        <v>0</v>
      </c>
      <c r="H9" s="179"/>
      <c r="I9" s="179">
        <f t="shared" ref="I9:I19" si="0">D9+F9+G9+H9</f>
        <v>4</v>
      </c>
      <c r="J9" s="180"/>
      <c r="K9" s="78" t="s">
        <v>17</v>
      </c>
      <c r="M9" s="295"/>
    </row>
    <row r="10" spans="1:19" x14ac:dyDescent="0.2">
      <c r="A10" s="81" t="s">
        <v>65</v>
      </c>
      <c r="B10" s="177">
        <v>11</v>
      </c>
      <c r="C10" s="177"/>
      <c r="D10" s="177">
        <v>11</v>
      </c>
      <c r="E10" s="177"/>
      <c r="F10" s="177"/>
      <c r="G10" s="177">
        <v>2</v>
      </c>
      <c r="H10" s="177"/>
      <c r="I10" s="177">
        <f t="shared" si="0"/>
        <v>13</v>
      </c>
      <c r="J10" s="178"/>
      <c r="K10" s="78" t="s">
        <v>17</v>
      </c>
      <c r="M10" s="295"/>
    </row>
    <row r="11" spans="1:19" x14ac:dyDescent="0.2">
      <c r="A11" s="82" t="s">
        <v>66</v>
      </c>
      <c r="B11" s="29">
        <v>78</v>
      </c>
      <c r="C11" s="29"/>
      <c r="D11" s="29">
        <v>78</v>
      </c>
      <c r="E11" s="29"/>
      <c r="F11" s="29"/>
      <c r="G11" s="29">
        <v>6</v>
      </c>
      <c r="H11" s="29"/>
      <c r="I11" s="29">
        <f t="shared" si="0"/>
        <v>84</v>
      </c>
      <c r="J11" s="167"/>
      <c r="K11" s="78" t="s">
        <v>17</v>
      </c>
      <c r="M11" s="302"/>
    </row>
    <row r="12" spans="1:19" x14ac:dyDescent="0.2">
      <c r="A12" s="82" t="s">
        <v>67</v>
      </c>
      <c r="B12" s="29">
        <v>7</v>
      </c>
      <c r="C12" s="29"/>
      <c r="D12" s="29">
        <v>7</v>
      </c>
      <c r="E12" s="29"/>
      <c r="F12" s="29"/>
      <c r="G12" s="29">
        <v>1</v>
      </c>
      <c r="H12" s="29"/>
      <c r="I12" s="29">
        <f t="shared" si="0"/>
        <v>8</v>
      </c>
      <c r="J12" s="167"/>
      <c r="K12" s="78" t="s">
        <v>17</v>
      </c>
      <c r="M12" s="302"/>
    </row>
    <row r="13" spans="1:19" x14ac:dyDescent="0.2">
      <c r="A13" s="82" t="s">
        <v>68</v>
      </c>
      <c r="B13" s="29">
        <v>236</v>
      </c>
      <c r="C13" s="29"/>
      <c r="D13" s="29">
        <v>236</v>
      </c>
      <c r="E13" s="29"/>
      <c r="F13" s="29"/>
      <c r="G13" s="29">
        <v>20</v>
      </c>
      <c r="H13" s="29"/>
      <c r="I13" s="29">
        <f t="shared" si="0"/>
        <v>256</v>
      </c>
      <c r="J13" s="167"/>
      <c r="K13" s="78" t="s">
        <v>17</v>
      </c>
      <c r="M13" s="302"/>
    </row>
    <row r="14" spans="1:19" x14ac:dyDescent="0.2">
      <c r="A14" s="82" t="s">
        <v>69</v>
      </c>
      <c r="B14" s="29">
        <v>13</v>
      </c>
      <c r="C14" s="29"/>
      <c r="D14" s="29">
        <v>13</v>
      </c>
      <c r="E14" s="29"/>
      <c r="F14" s="29"/>
      <c r="G14" s="29">
        <v>1</v>
      </c>
      <c r="H14" s="29"/>
      <c r="I14" s="29">
        <f t="shared" si="0"/>
        <v>14</v>
      </c>
      <c r="J14" s="167"/>
      <c r="K14" s="78" t="s">
        <v>17</v>
      </c>
      <c r="M14" s="302"/>
    </row>
    <row r="15" spans="1:19" x14ac:dyDescent="0.2">
      <c r="A15" s="82" t="s">
        <v>70</v>
      </c>
      <c r="B15" s="29">
        <v>1</v>
      </c>
      <c r="C15" s="29"/>
      <c r="D15" s="29">
        <v>1</v>
      </c>
      <c r="E15" s="29"/>
      <c r="F15" s="29"/>
      <c r="G15" s="29">
        <v>0</v>
      </c>
      <c r="H15" s="29"/>
      <c r="I15" s="29">
        <f t="shared" si="0"/>
        <v>1</v>
      </c>
      <c r="J15" s="167"/>
      <c r="K15" s="78" t="s">
        <v>17</v>
      </c>
      <c r="M15" s="302"/>
    </row>
    <row r="16" spans="1:19" x14ac:dyDescent="0.2">
      <c r="A16" s="82" t="s">
        <v>71</v>
      </c>
      <c r="B16" s="29">
        <v>9</v>
      </c>
      <c r="C16" s="29"/>
      <c r="D16" s="29">
        <v>9</v>
      </c>
      <c r="E16" s="29"/>
      <c r="F16" s="29"/>
      <c r="G16" s="29">
        <v>0</v>
      </c>
      <c r="H16" s="29"/>
      <c r="I16" s="29">
        <f t="shared" si="0"/>
        <v>9</v>
      </c>
      <c r="J16" s="167"/>
      <c r="K16" s="78" t="s">
        <v>17</v>
      </c>
      <c r="M16" s="302"/>
    </row>
    <row r="17" spans="1:13" ht="15" x14ac:dyDescent="0.25">
      <c r="A17" s="85" t="s">
        <v>23</v>
      </c>
      <c r="B17" s="170">
        <f>SUM(B9:B16)</f>
        <v>359</v>
      </c>
      <c r="C17" s="170">
        <v>0</v>
      </c>
      <c r="D17" s="170">
        <f>SUM(D9:D16)</f>
        <v>359</v>
      </c>
      <c r="E17" s="170">
        <v>0</v>
      </c>
      <c r="F17" s="170">
        <v>0</v>
      </c>
      <c r="G17" s="170">
        <f>SUM(G9:G16)</f>
        <v>30</v>
      </c>
      <c r="H17" s="170">
        <v>0</v>
      </c>
      <c r="I17" s="170">
        <f>SUM(I9:I16)</f>
        <v>389</v>
      </c>
      <c r="J17" s="171">
        <v>0</v>
      </c>
      <c r="K17" s="78" t="s">
        <v>17</v>
      </c>
      <c r="M17" s="302"/>
    </row>
    <row r="18" spans="1:13" x14ac:dyDescent="0.2">
      <c r="A18" s="83" t="s">
        <v>75</v>
      </c>
      <c r="B18" s="177">
        <v>358</v>
      </c>
      <c r="C18" s="177"/>
      <c r="D18" s="177">
        <v>358</v>
      </c>
      <c r="E18" s="177"/>
      <c r="F18" s="177"/>
      <c r="G18" s="177">
        <v>30</v>
      </c>
      <c r="H18" s="177"/>
      <c r="I18" s="177">
        <f t="shared" si="0"/>
        <v>388</v>
      </c>
      <c r="J18" s="178"/>
      <c r="K18" s="78" t="s">
        <v>17</v>
      </c>
      <c r="M18" s="302"/>
    </row>
    <row r="19" spans="1:13" x14ac:dyDescent="0.2">
      <c r="A19" s="84" t="s">
        <v>76</v>
      </c>
      <c r="B19" s="29">
        <v>1</v>
      </c>
      <c r="C19" s="29"/>
      <c r="D19" s="29">
        <v>1</v>
      </c>
      <c r="E19" s="29"/>
      <c r="F19" s="29"/>
      <c r="G19" s="29">
        <v>0</v>
      </c>
      <c r="H19" s="29"/>
      <c r="I19" s="29">
        <f t="shared" si="0"/>
        <v>1</v>
      </c>
      <c r="J19" s="167"/>
      <c r="K19" s="78" t="s">
        <v>17</v>
      </c>
      <c r="M19" s="302"/>
    </row>
    <row r="20" spans="1:13" x14ac:dyDescent="0.2">
      <c r="A20" s="84" t="s">
        <v>77</v>
      </c>
      <c r="B20" s="29"/>
      <c r="C20" s="29"/>
      <c r="D20" s="29"/>
      <c r="E20" s="29"/>
      <c r="F20" s="29"/>
      <c r="G20" s="29"/>
      <c r="H20" s="29"/>
      <c r="I20" s="29"/>
      <c r="J20" s="167"/>
      <c r="K20" s="78" t="s">
        <v>17</v>
      </c>
    </row>
    <row r="21" spans="1:13" ht="15" x14ac:dyDescent="0.25">
      <c r="A21" s="85" t="s">
        <v>23</v>
      </c>
      <c r="B21" s="170">
        <f>SUM(B18:B20)</f>
        <v>359</v>
      </c>
      <c r="C21" s="170"/>
      <c r="D21" s="170">
        <f t="shared" ref="D21:I21" si="1">SUM(D18:D20)</f>
        <v>359</v>
      </c>
      <c r="E21" s="170"/>
      <c r="F21" s="170"/>
      <c r="G21" s="170">
        <f t="shared" si="1"/>
        <v>30</v>
      </c>
      <c r="H21" s="170"/>
      <c r="I21" s="170">
        <f t="shared" si="1"/>
        <v>389</v>
      </c>
      <c r="J21" s="171"/>
      <c r="K21" s="78" t="s">
        <v>17</v>
      </c>
    </row>
    <row r="22" spans="1:13" x14ac:dyDescent="0.2">
      <c r="K22" s="78" t="s">
        <v>18</v>
      </c>
    </row>
  </sheetData>
  <mergeCells count="10">
    <mergeCell ref="B7:C7"/>
    <mergeCell ref="D7:E7"/>
    <mergeCell ref="F7:J7"/>
    <mergeCell ref="A1:J1"/>
    <mergeCell ref="A2:J2"/>
    <mergeCell ref="A3:J3"/>
    <mergeCell ref="A4:J4"/>
    <mergeCell ref="A5:J5"/>
    <mergeCell ref="A7:A8"/>
    <mergeCell ref="A6:J6"/>
  </mergeCells>
  <printOptions horizontalCentered="1"/>
  <pageMargins left="0.7" right="0.7" top="0.75" bottom="0.75" header="0.3" footer="0.3"/>
  <pageSetup scale="71" orientation="landscape" r:id="rId1"/>
  <headerFooter>
    <oddHeader>&amp;L&amp;"Arial,Bold"&amp;12I. Detail of Permanent Positions by Category</oddHeader>
    <oddFooter>&amp;C&amp;"Arial,Regular"Exhibit I - Details of Permanent Positions by Category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14</vt:i4>
      </vt:variant>
    </vt:vector>
  </HeadingPairs>
  <TitlesOfParts>
    <vt:vector size="26" baseType="lpstr">
      <vt:lpstr>A. Organization Chart</vt:lpstr>
      <vt:lpstr>B. Summ of Req.</vt:lpstr>
      <vt:lpstr>B. Summ of Req. by DU</vt:lpstr>
      <vt:lpstr>C. Program Changes by DU (2)</vt:lpstr>
      <vt:lpstr>D. Strategic Goals &amp; Objectives</vt:lpstr>
      <vt:lpstr>E. ATB Justification</vt:lpstr>
      <vt:lpstr>F. 2012 Crosswalk</vt:lpstr>
      <vt:lpstr>G. 2013 Crosswalk</vt:lpstr>
      <vt:lpstr>I. Permanent Positions</vt:lpstr>
      <vt:lpstr>J. Financial Analysis</vt:lpstr>
      <vt:lpstr>K. Summary by Grade</vt:lpstr>
      <vt:lpstr>L. Summary by OC</vt:lpstr>
      <vt:lpstr>'A. Organization Chart'!Print_Area</vt:lpstr>
      <vt:lpstr>'B. Summ of Req.'!Print_Area</vt:lpstr>
      <vt:lpstr>'B. Summ of Req. by DU'!Print_Area</vt:lpstr>
      <vt:lpstr>'C. Program Changes by DU (2)'!Print_Area</vt:lpstr>
      <vt:lpstr>'D. Strategic Goals &amp; Objectives'!Print_Area</vt:lpstr>
      <vt:lpstr>'E. ATB Justification'!Print_Area</vt:lpstr>
      <vt:lpstr>'F. 2012 Crosswalk'!Print_Area</vt:lpstr>
      <vt:lpstr>'G. 2013 Crosswalk'!Print_Area</vt:lpstr>
      <vt:lpstr>'I. Permanent Positions'!Print_Area</vt:lpstr>
      <vt:lpstr>'J. Financial Analysis'!Print_Area</vt:lpstr>
      <vt:lpstr>'K. Summary by Grade'!Print_Area</vt:lpstr>
      <vt:lpstr>'L. Summary by OC'!Print_Area</vt:lpstr>
      <vt:lpstr>'E. ATB Justification'!Print_Titles</vt:lpstr>
      <vt:lpstr>'J. Financial Analysis'!Print_Titles</vt:lpstr>
    </vt:vector>
  </TitlesOfParts>
  <Company>JMD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tphan</dc:creator>
  <cp:lastModifiedBy>smunro</cp:lastModifiedBy>
  <cp:lastPrinted>2013-03-27T17:34:25Z</cp:lastPrinted>
  <dcterms:created xsi:type="dcterms:W3CDTF">2012-12-06T16:08:32Z</dcterms:created>
  <dcterms:modified xsi:type="dcterms:W3CDTF">2013-04-01T19:12:49Z</dcterms:modified>
</cp:coreProperties>
</file>