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15" windowWidth="25230" windowHeight="12405" tabRatio="806"/>
  </bookViews>
  <sheets>
    <sheet name="A. Organization Chart" sheetId="28" r:id="rId1"/>
    <sheet name="B. Summ of Req." sheetId="1" r:id="rId2"/>
    <sheet name="B. Summ of Req. by DU" sheetId="4" r:id="rId3"/>
    <sheet name="C. Program Changes by DU " sheetId="19" r:id="rId4"/>
    <sheet name="D. Strategic Goals &amp; Objectives" sheetId="8" r:id="rId5"/>
    <sheet name="E. ATB Justification" sheetId="20" r:id="rId6"/>
    <sheet name="F. 2013 Crosswalk" sheetId="26" r:id="rId7"/>
    <sheet name="G. 2014 Crosswalk" sheetId="27" r:id="rId8"/>
    <sheet name="H. Reimbursable Resources" sheetId="23" r:id="rId9"/>
    <sheet name="I. Permanent Positions" sheetId="13" r:id="rId10"/>
    <sheet name="J. Financial Analysis" sheetId="16" r:id="rId11"/>
    <sheet name="K. Summary by OC" sheetId="14" r:id="rId12"/>
  </sheets>
  <externalReferences>
    <externalReference r:id="rId13"/>
  </externalReferences>
  <definedNames>
    <definedName name="_11POS_BY_CAT" localSheetId="0">#REF!</definedName>
    <definedName name="_11POS_BY_CAT">#REF!</definedName>
    <definedName name="_1ATTORNEY_SUPP">#REF!</definedName>
    <definedName name="_2ATTORNEY_SUPP" localSheetId="0">#REF!</definedName>
    <definedName name="_2ATTORNEY_SUPP">#REF!</definedName>
    <definedName name="_2GA_ROLLUP">#REF!</definedName>
    <definedName name="_3POS_BY_CAT">#REF!</definedName>
    <definedName name="_6GA_ROLLUP">#REF!</definedName>
    <definedName name="_7GA_ROLLUP" localSheetId="0">#REF!</definedName>
    <definedName name="_7GA_ROLLUP">#REF!</definedName>
    <definedName name="_9POS_BY_CAT">#REF!</definedName>
    <definedName name="DL" localSheetId="0">#REF!</definedName>
    <definedName name="DL">#REF!</definedName>
    <definedName name="EXECSUPP" localSheetId="0">#REF!</definedName>
    <definedName name="EXECSUPP">#REF!</definedName>
    <definedName name="FY0711.1" localSheetId="0">#REF!</definedName>
    <definedName name="FY0711.1">#REF!</definedName>
    <definedName name="FY0711.5" localSheetId="0">#REF!</definedName>
    <definedName name="FY0711.5">#REF!</definedName>
    <definedName name="FY0712.1" localSheetId="0">#REF!</definedName>
    <definedName name="FY0712.1">#REF!</definedName>
    <definedName name="FY0721.0" localSheetId="0">#REF!</definedName>
    <definedName name="FY0721.0">#REF!</definedName>
    <definedName name="FY0722.0" localSheetId="0">#REF!</definedName>
    <definedName name="FY0722.0">#REF!</definedName>
    <definedName name="FY0723.1" localSheetId="0">#REF!</definedName>
    <definedName name="FY0723.1">#REF!</definedName>
    <definedName name="FY0723.2" localSheetId="0">#REF!</definedName>
    <definedName name="FY0723.2">#REF!</definedName>
    <definedName name="FY0723.3" localSheetId="0">#REF!</definedName>
    <definedName name="FY0723.3">#REF!</definedName>
    <definedName name="FY0724.0" localSheetId="0">#REF!</definedName>
    <definedName name="FY0724.0">#REF!</definedName>
    <definedName name="FY0725.2" localSheetId="0">#REF!</definedName>
    <definedName name="FY0725.2">#REF!</definedName>
    <definedName name="FY0725.3" localSheetId="0">#REF!</definedName>
    <definedName name="FY0725.3">#REF!</definedName>
    <definedName name="FY0725.6" localSheetId="0">#REF!</definedName>
    <definedName name="FY0725.6">#REF!</definedName>
    <definedName name="FY0726.0" localSheetId="0">#REF!</definedName>
    <definedName name="FY0726.0">#REF!</definedName>
    <definedName name="FY0731.0" localSheetId="0">#REF!</definedName>
    <definedName name="FY0731.0">#REF!</definedName>
    <definedName name="FY0732.0" localSheetId="0">#REF!</definedName>
    <definedName name="FY0732.0">#REF!</definedName>
    <definedName name="FY07Ling" localSheetId="0">#REF!</definedName>
    <definedName name="FY07Ling">#REF!</definedName>
    <definedName name="FY07Mult" localSheetId="0">#REF!</definedName>
    <definedName name="FY07Mult">#REF!</definedName>
    <definedName name="FY07PEPI" localSheetId="0">#REF!</definedName>
    <definedName name="FY07PEPI">#REF!</definedName>
    <definedName name="FY07Tot" localSheetId="0">#REF!</definedName>
    <definedName name="FY07Tot">#REF!</definedName>
    <definedName name="FY07Train" localSheetId="0">#REF!</definedName>
    <definedName name="FY07Train">#REF!</definedName>
    <definedName name="FY0811.1" localSheetId="0">#REF!</definedName>
    <definedName name="FY0811.1">#REF!</definedName>
    <definedName name="FY0811.5" localSheetId="0">#REF!</definedName>
    <definedName name="FY0811.5">#REF!</definedName>
    <definedName name="FY0812.1" localSheetId="0">#REF!</definedName>
    <definedName name="FY0812.1">#REF!</definedName>
    <definedName name="FY0821.0" localSheetId="0">#REF!</definedName>
    <definedName name="FY0821.0">#REF!</definedName>
    <definedName name="FY0822.0" localSheetId="0">#REF!</definedName>
    <definedName name="FY0822.0">#REF!</definedName>
    <definedName name="FY0823.1" localSheetId="0">#REF!</definedName>
    <definedName name="FY0823.1">#REF!</definedName>
    <definedName name="FY0823.2" localSheetId="0">#REF!</definedName>
    <definedName name="FY0823.2">#REF!</definedName>
    <definedName name="FY0823.3" localSheetId="0">#REF!</definedName>
    <definedName name="FY0823.3">#REF!</definedName>
    <definedName name="FY0824.0" localSheetId="0">#REF!</definedName>
    <definedName name="FY0824.0">#REF!</definedName>
    <definedName name="FY0825.2" localSheetId="0">#REF!</definedName>
    <definedName name="FY0825.2">#REF!</definedName>
    <definedName name="FY0825.3" localSheetId="0">#REF!</definedName>
    <definedName name="FY0825.3">#REF!</definedName>
    <definedName name="FY0825.6" localSheetId="0">#REF!</definedName>
    <definedName name="FY0825.6">#REF!</definedName>
    <definedName name="FY0826.0" localSheetId="0">#REF!</definedName>
    <definedName name="FY0826.0">#REF!</definedName>
    <definedName name="FY0831.0" localSheetId="0">#REF!</definedName>
    <definedName name="FY0831.0">#REF!</definedName>
    <definedName name="FY0832.0" localSheetId="0">#REF!</definedName>
    <definedName name="FY0832.0">#REF!</definedName>
    <definedName name="FY08Ling" localSheetId="0">#REF!</definedName>
    <definedName name="FY08Ling">#REF!</definedName>
    <definedName name="FY08Mult" localSheetId="0">#REF!</definedName>
    <definedName name="FY08Mult">#REF!</definedName>
    <definedName name="FY08PEPI" localSheetId="0">#REF!</definedName>
    <definedName name="FY08PEPI">#REF!</definedName>
    <definedName name="FY08Tot" localSheetId="0">#REF!</definedName>
    <definedName name="FY08Tot">#REF!</definedName>
    <definedName name="FY08Train" localSheetId="0">#REF!</definedName>
    <definedName name="FY08Train">#REF!</definedName>
    <definedName name="FY0911.1" localSheetId="0">#REF!</definedName>
    <definedName name="FY0911.1">#REF!</definedName>
    <definedName name="FY0911.5" localSheetId="0">#REF!</definedName>
    <definedName name="FY0911.5">#REF!</definedName>
    <definedName name="FY0912.1" localSheetId="0">#REF!</definedName>
    <definedName name="FY0912.1">#REF!</definedName>
    <definedName name="FY0921.0" localSheetId="0">#REF!</definedName>
    <definedName name="FY0921.0">#REF!</definedName>
    <definedName name="FY0922.0" localSheetId="0">#REF!</definedName>
    <definedName name="FY0922.0">#REF!</definedName>
    <definedName name="FY0923.1" localSheetId="0">#REF!</definedName>
    <definedName name="FY0923.1">#REF!</definedName>
    <definedName name="FY0923.2" localSheetId="0">#REF!</definedName>
    <definedName name="FY0923.2">#REF!</definedName>
    <definedName name="FY0923.3" localSheetId="0">#REF!</definedName>
    <definedName name="FY0923.3">#REF!</definedName>
    <definedName name="FY0924.0" localSheetId="0">#REF!</definedName>
    <definedName name="FY0924.0">#REF!</definedName>
    <definedName name="FY0925.2" localSheetId="0">#REF!</definedName>
    <definedName name="FY0925.2">#REF!</definedName>
    <definedName name="FY0925.3" localSheetId="0">#REF!</definedName>
    <definedName name="FY0925.3">#REF!</definedName>
    <definedName name="FY0925.6" localSheetId="0">#REF!</definedName>
    <definedName name="FY0925.6">#REF!</definedName>
    <definedName name="FY0926.0" localSheetId="0">#REF!</definedName>
    <definedName name="FY0926.0">#REF!</definedName>
    <definedName name="FY0931.0" localSheetId="0">#REF!</definedName>
    <definedName name="FY0931.0">#REF!</definedName>
    <definedName name="FY0932.0" localSheetId="0">#REF!</definedName>
    <definedName name="FY0932.0">#REF!</definedName>
    <definedName name="FY09Ling" localSheetId="0">#REF!</definedName>
    <definedName name="FY09Ling">#REF!</definedName>
    <definedName name="FY09Mult" localSheetId="0">#REF!</definedName>
    <definedName name="FY09Mult">#REF!</definedName>
    <definedName name="FY09PEPI" localSheetId="0">#REF!</definedName>
    <definedName name="FY09PEPI">#REF!</definedName>
    <definedName name="FY09Tot" localSheetId="0">#REF!</definedName>
    <definedName name="FY09Tot">#REF!</definedName>
    <definedName name="FY09Train" localSheetId="0">#REF!</definedName>
    <definedName name="FY09Train">#REF!</definedName>
    <definedName name="INTEL" localSheetId="0">#REF!</definedName>
    <definedName name="INTEL">#REF!</definedName>
    <definedName name="JMD" localSheetId="0">#REF!</definedName>
    <definedName name="JMD">#REF!</definedName>
    <definedName name="PART" localSheetId="0">#REF!</definedName>
    <definedName name="PART">#REF!</definedName>
    <definedName name="_xlnm.Print_Area" localSheetId="0">'A. Organization Chart'!$A$1:$N$29</definedName>
    <definedName name="_xlnm.Print_Area" localSheetId="1">'B. Summ of Req.'!$A$1:$D$32</definedName>
    <definedName name="_xlnm.Print_Area" localSheetId="2">'B. Summ of Req. by DU'!$A$1:$M$32</definedName>
    <definedName name="_xlnm.Print_Area" localSheetId="3">'C. Program Changes by DU '!$A$3:$J$15</definedName>
    <definedName name="_xlnm.Print_Area" localSheetId="4">'D. Strategic Goals &amp; Objectives'!$A$1:$N$19</definedName>
    <definedName name="_xlnm.Print_Area" localSheetId="5">'E. ATB Justification'!$A$1:$H$27</definedName>
    <definedName name="_xlnm.Print_Area" localSheetId="6">'F. 2013 Crosswalk'!$A$1:$P$28</definedName>
    <definedName name="_xlnm.Print_Area" localSheetId="7">'G. 2014 Crosswalk'!$A$1:$K$23</definedName>
    <definedName name="_xlnm.Print_Area" localSheetId="8">'H. Reimbursable Resources'!$A$1:$M$50</definedName>
    <definedName name="_xlnm.Print_Area" localSheetId="9">'I. Permanent Positions'!$A$1:$J$16</definedName>
    <definedName name="_xlnm.Print_Area" localSheetId="10">'J. Financial Analysis'!$A$2:$C$41</definedName>
    <definedName name="_xlnm.Print_Area" localSheetId="11">'K. Summary by OC'!$A$1:$I$46</definedName>
    <definedName name="_xlnm.Print_Area">#REF!</definedName>
    <definedName name="_xlnm.Print_Titles" localSheetId="10">'J. Financial Analysis'!$2:$8</definedName>
    <definedName name="REIMPRO" localSheetId="0">#REF!</definedName>
    <definedName name="REIMPRO">#REF!</definedName>
    <definedName name="REIMSOR" localSheetId="0">#REF!</definedName>
    <definedName name="REIMSOR">#REF!</definedName>
    <definedName name="Test">#REF!</definedName>
    <definedName name="Z_12C66D54_5067_4346_818B_6EAB1C8A9183_.wvu.PrintArea" localSheetId="0" hidden="1">'A. Organization Chart'!$A$1:$N$29</definedName>
    <definedName name="Z_3118AF25_8423_420A_806A_487665220C68_.wvu.PrintArea" localSheetId="0" hidden="1">'A. Organization Chart'!$A$1:$N$29</definedName>
    <definedName name="Z_4148B88B_8ED7_4FDE_9459_DEB244AD0552_.wvu.PrintArea" localSheetId="0" hidden="1">'A. Organization Chart'!$A$1:$N$29</definedName>
    <definedName name="Z_56C0A34E_45B4_448B_85E5_70B3A8E63333_.wvu.PrintArea" localSheetId="0" hidden="1">'A. Organization Chart'!$A$1:$N$29</definedName>
  </definedNames>
  <calcPr calcId="145621"/>
</workbook>
</file>

<file path=xl/calcChain.xml><?xml version="1.0" encoding="utf-8"?>
<calcChain xmlns="http://schemas.openxmlformats.org/spreadsheetml/2006/main">
  <c r="B14" i="14" l="1"/>
  <c r="F14" i="14"/>
  <c r="D14" i="14"/>
  <c r="C10" i="14" l="1"/>
  <c r="B27" i="1" l="1"/>
  <c r="C27" i="1"/>
  <c r="D27" i="1"/>
  <c r="M23" i="23" l="1"/>
  <c r="L23" i="23"/>
  <c r="K23" i="23"/>
  <c r="M22" i="23"/>
  <c r="L22" i="23"/>
  <c r="K22" i="23"/>
  <c r="M41" i="23"/>
  <c r="L41" i="23"/>
  <c r="K41" i="23"/>
  <c r="M35" i="23"/>
  <c r="L35" i="23"/>
  <c r="K35" i="23"/>
  <c r="G42" i="23"/>
  <c r="M40" i="23"/>
  <c r="L40" i="23"/>
  <c r="K40" i="23"/>
  <c r="M26" i="23"/>
  <c r="L26" i="23"/>
  <c r="K26" i="23"/>
  <c r="M34" i="23"/>
  <c r="L34" i="23"/>
  <c r="K34" i="23"/>
  <c r="M30" i="23"/>
  <c r="L30" i="23"/>
  <c r="K30" i="23"/>
  <c r="M27" i="23"/>
  <c r="L27" i="23"/>
  <c r="K27" i="23"/>
  <c r="K18" i="23"/>
  <c r="M17" i="23"/>
  <c r="L17" i="23"/>
  <c r="K17" i="23"/>
  <c r="M15" i="23"/>
  <c r="L15" i="23"/>
  <c r="K15" i="23"/>
  <c r="M14" i="23"/>
  <c r="L14" i="23"/>
  <c r="K14" i="23"/>
  <c r="M11" i="23"/>
  <c r="L11" i="23"/>
  <c r="K11" i="23"/>
  <c r="M20" i="23" l="1"/>
  <c r="L20" i="23"/>
  <c r="K20" i="23"/>
  <c r="M19" i="23"/>
  <c r="L19" i="23"/>
  <c r="K19" i="23"/>
  <c r="M18" i="23"/>
  <c r="L18" i="23"/>
  <c r="M16" i="23"/>
  <c r="L16" i="23"/>
  <c r="K16" i="23"/>
  <c r="M13" i="23"/>
  <c r="L13" i="23"/>
  <c r="K13" i="23"/>
  <c r="M12" i="23"/>
  <c r="L12" i="23"/>
  <c r="K12" i="23"/>
  <c r="G26" i="20" l="1"/>
  <c r="K10" i="27" l="1"/>
  <c r="J18" i="27"/>
  <c r="J17" i="27"/>
  <c r="J13" i="27"/>
  <c r="J10" i="27"/>
  <c r="I10" i="27"/>
  <c r="H12" i="27" l="1"/>
  <c r="G12" i="27"/>
  <c r="F12" i="27"/>
  <c r="F14" i="27" s="1"/>
  <c r="F19" i="27" s="1"/>
  <c r="E12" i="27"/>
  <c r="D12" i="27"/>
  <c r="C12" i="27"/>
  <c r="C14" i="27" s="1"/>
  <c r="C19" i="27" s="1"/>
  <c r="B12" i="27"/>
  <c r="K12" i="27"/>
  <c r="J12" i="27"/>
  <c r="J14" i="27" s="1"/>
  <c r="J19" i="27" s="1"/>
  <c r="I12" i="27"/>
  <c r="H8" i="14" l="1"/>
  <c r="O10" i="26"/>
  <c r="N18" i="26"/>
  <c r="N17" i="26"/>
  <c r="N13" i="26"/>
  <c r="N10" i="26"/>
  <c r="M10" i="26"/>
  <c r="K12" i="26"/>
  <c r="J42" i="23" l="1"/>
  <c r="I42" i="23" l="1"/>
  <c r="H42" i="23"/>
  <c r="F42" i="23"/>
  <c r="E42" i="23"/>
  <c r="J15" i="8" l="1"/>
  <c r="E10" i="14" l="1"/>
  <c r="C24" i="16" l="1"/>
  <c r="B24" i="16"/>
  <c r="C25" i="16" l="1"/>
  <c r="C27" i="16" s="1"/>
  <c r="C41" i="16" s="1"/>
  <c r="B12" i="26"/>
  <c r="C12" i="26"/>
  <c r="D12" i="26"/>
  <c r="E12" i="26"/>
  <c r="F12" i="26"/>
  <c r="F14" i="26" s="1"/>
  <c r="F19" i="26" s="1"/>
  <c r="G12" i="26"/>
  <c r="H12" i="26"/>
  <c r="I12" i="26"/>
  <c r="I14" i="26" s="1"/>
  <c r="I19" i="26" s="1"/>
  <c r="J12" i="26"/>
  <c r="L12" i="26"/>
  <c r="M12" i="26"/>
  <c r="N12" i="26"/>
  <c r="O12" i="26"/>
  <c r="C14" i="26"/>
  <c r="C19" i="26" s="1"/>
  <c r="N14" i="26" l="1"/>
  <c r="N19" i="26" s="1"/>
  <c r="B27" i="16"/>
  <c r="B41" i="16" s="1"/>
  <c r="I9" i="13" l="1"/>
  <c r="M49" i="23" l="1"/>
  <c r="L49" i="23"/>
  <c r="K49" i="23"/>
  <c r="M48" i="23"/>
  <c r="L48" i="23"/>
  <c r="K48" i="23"/>
  <c r="M47" i="23"/>
  <c r="L47" i="23"/>
  <c r="K47" i="23"/>
  <c r="M46" i="23"/>
  <c r="L46" i="23"/>
  <c r="K46" i="23"/>
  <c r="M39" i="23"/>
  <c r="M38" i="23"/>
  <c r="M37" i="23"/>
  <c r="M36" i="23"/>
  <c r="M33" i="23"/>
  <c r="M32" i="23"/>
  <c r="M31" i="23"/>
  <c r="M29" i="23"/>
  <c r="M28" i="23"/>
  <c r="M25" i="23"/>
  <c r="M24" i="23"/>
  <c r="M21" i="23"/>
  <c r="M10" i="23"/>
  <c r="L39" i="23"/>
  <c r="L38" i="23"/>
  <c r="L37" i="23"/>
  <c r="L36" i="23"/>
  <c r="L33" i="23"/>
  <c r="L32" i="23"/>
  <c r="L31" i="23"/>
  <c r="L29" i="23"/>
  <c r="L28" i="23"/>
  <c r="L25" i="23"/>
  <c r="L24" i="23"/>
  <c r="L21" i="23"/>
  <c r="L10" i="23"/>
  <c r="K39" i="23"/>
  <c r="K38" i="23"/>
  <c r="K37" i="23"/>
  <c r="K36" i="23"/>
  <c r="K33" i="23"/>
  <c r="K32" i="23"/>
  <c r="K31" i="23"/>
  <c r="K29" i="23"/>
  <c r="K28" i="23"/>
  <c r="K25" i="23"/>
  <c r="K24" i="23"/>
  <c r="K21" i="23"/>
  <c r="K10" i="23"/>
  <c r="J50" i="23"/>
  <c r="I50" i="23"/>
  <c r="H50" i="23"/>
  <c r="G50" i="23"/>
  <c r="F50" i="23"/>
  <c r="E50" i="23"/>
  <c r="D50" i="23"/>
  <c r="C50" i="23"/>
  <c r="B50" i="23"/>
  <c r="D42" i="23"/>
  <c r="C42" i="23"/>
  <c r="B42" i="23"/>
  <c r="L42" i="23" l="1"/>
  <c r="K42" i="23"/>
  <c r="M42" i="23"/>
  <c r="L50" i="23"/>
  <c r="K50" i="23"/>
  <c r="M50" i="23"/>
  <c r="F26" i="20" l="1"/>
  <c r="E26" i="20"/>
  <c r="G21" i="20"/>
  <c r="F21" i="20"/>
  <c r="E21" i="20"/>
  <c r="G15" i="20" l="1"/>
  <c r="G27" i="20" s="1"/>
  <c r="F15" i="20"/>
  <c r="F27" i="20" s="1"/>
  <c r="E15" i="20"/>
  <c r="E27" i="20" s="1"/>
  <c r="D19" i="1"/>
  <c r="C19" i="1"/>
  <c r="B19" i="1"/>
  <c r="N13" i="8" l="1"/>
  <c r="E14" i="14" l="1"/>
  <c r="E33" i="14" s="1"/>
  <c r="E39" i="14" s="1"/>
  <c r="I15" i="8" l="1"/>
  <c r="H15" i="8"/>
  <c r="G15" i="8"/>
  <c r="F15" i="8"/>
  <c r="E15" i="8"/>
  <c r="D15" i="8"/>
  <c r="C15" i="8"/>
  <c r="D11" i="1" l="1"/>
  <c r="C11" i="1"/>
  <c r="B11" i="1"/>
  <c r="N11" i="8" l="1"/>
  <c r="N15" i="8" s="1"/>
  <c r="M11" i="8"/>
  <c r="L15" i="8" l="1"/>
  <c r="K15" i="8"/>
  <c r="M13" i="8"/>
  <c r="M15" i="8" s="1"/>
  <c r="I34" i="14" l="1"/>
  <c r="G10" i="14"/>
  <c r="J12" i="19" l="1"/>
  <c r="I12" i="19"/>
  <c r="H12" i="19"/>
  <c r="G12" i="19"/>
  <c r="D21" i="1" l="1"/>
  <c r="C21" i="1"/>
  <c r="B21" i="1"/>
  <c r="D29" i="1" l="1"/>
  <c r="D30" i="1" s="1"/>
  <c r="C29" i="1"/>
  <c r="C30" i="1" s="1"/>
  <c r="B29" i="1"/>
  <c r="B30" i="1" s="1"/>
  <c r="A23" i="4"/>
  <c r="B12" i="4" l="1"/>
  <c r="I11" i="13" l="1"/>
  <c r="I10" i="13"/>
  <c r="G15" i="19"/>
  <c r="J15" i="19"/>
  <c r="I15" i="19"/>
  <c r="H15" i="19"/>
  <c r="F15" i="19"/>
  <c r="E15" i="19"/>
  <c r="D15" i="19"/>
  <c r="C15" i="19"/>
  <c r="I44" i="14" l="1"/>
  <c r="I43" i="14"/>
  <c r="H41" i="14"/>
  <c r="I36" i="14" l="1"/>
  <c r="I37" i="14"/>
  <c r="I38" i="14"/>
  <c r="I35" i="14"/>
  <c r="I32" i="14" l="1"/>
  <c r="I31" i="14"/>
  <c r="I30" i="14"/>
  <c r="I29" i="14"/>
  <c r="I28" i="14"/>
  <c r="I27" i="14"/>
  <c r="I26" i="14"/>
  <c r="I25" i="14"/>
  <c r="I24" i="14"/>
  <c r="I23" i="14"/>
  <c r="I22" i="14"/>
  <c r="I21" i="14"/>
  <c r="I20" i="14"/>
  <c r="I19" i="14"/>
  <c r="I18" i="14"/>
  <c r="I17" i="14"/>
  <c r="I16" i="14"/>
  <c r="I13" i="14"/>
  <c r="H13" i="14"/>
  <c r="I12" i="14"/>
  <c r="H12" i="14"/>
  <c r="I11" i="14"/>
  <c r="I9" i="14"/>
  <c r="H9" i="14"/>
  <c r="C14" i="14"/>
  <c r="C33" i="14" s="1"/>
  <c r="C39" i="14" s="1"/>
  <c r="I8" i="14"/>
  <c r="G16" i="13"/>
  <c r="F16" i="13"/>
  <c r="E16" i="13"/>
  <c r="D16" i="13"/>
  <c r="C16" i="13"/>
  <c r="B16" i="13"/>
  <c r="J12" i="13"/>
  <c r="H12" i="13"/>
  <c r="H13" i="13" s="1"/>
  <c r="I13" i="13" s="1"/>
  <c r="G12" i="13"/>
  <c r="F12" i="13"/>
  <c r="E12" i="13"/>
  <c r="D12" i="13"/>
  <c r="C12" i="13"/>
  <c r="B12" i="13"/>
  <c r="G14" i="14" l="1"/>
  <c r="G33" i="14" s="1"/>
  <c r="G39" i="14" s="1"/>
  <c r="I12" i="13"/>
  <c r="I10" i="14"/>
  <c r="I14" i="14" s="1"/>
  <c r="H14" i="13"/>
  <c r="H15" i="13" l="1"/>
  <c r="I15" i="13" s="1"/>
  <c r="I14" i="13"/>
  <c r="I33" i="14"/>
  <c r="I39" i="14" s="1"/>
  <c r="H14" i="14"/>
  <c r="H16" i="13"/>
  <c r="J16" i="13"/>
  <c r="I16" i="13" l="1"/>
  <c r="L17" i="4" l="1"/>
  <c r="I30" i="4" s="1"/>
  <c r="L13" i="4"/>
  <c r="I26" i="4" s="1"/>
  <c r="G25" i="4"/>
  <c r="F25" i="4"/>
  <c r="F27" i="4" s="1"/>
  <c r="F31" i="4" s="1"/>
  <c r="E25" i="4"/>
  <c r="D25" i="4"/>
  <c r="C25" i="4"/>
  <c r="C27" i="4" s="1"/>
  <c r="C31" i="4" s="1"/>
  <c r="B25" i="4"/>
  <c r="J12" i="4"/>
  <c r="I12" i="4"/>
  <c r="I14" i="4" s="1"/>
  <c r="I18" i="4" s="1"/>
  <c r="H12" i="4"/>
  <c r="G12" i="4"/>
  <c r="F12" i="4"/>
  <c r="F14" i="4" s="1"/>
  <c r="F18" i="4" s="1"/>
  <c r="E12" i="4"/>
  <c r="D12" i="4"/>
  <c r="C12" i="4"/>
  <c r="C14" i="4" s="1"/>
  <c r="C18" i="4" s="1"/>
  <c r="M10" i="4"/>
  <c r="J23" i="4" s="1"/>
  <c r="L10" i="4"/>
  <c r="K10" i="4"/>
  <c r="K12" i="4" l="1"/>
  <c r="L12" i="4"/>
  <c r="M12" i="4"/>
  <c r="J25" i="4"/>
  <c r="L18" i="4"/>
  <c r="I31" i="4" s="1"/>
  <c r="L14" i="4"/>
  <c r="I27" i="4" s="1"/>
  <c r="I23" i="4"/>
  <c r="I25" i="4" s="1"/>
  <c r="H23" i="4"/>
  <c r="H25" i="4" s="1"/>
</calcChain>
</file>

<file path=xl/sharedStrings.xml><?xml version="1.0" encoding="utf-8"?>
<sst xmlns="http://schemas.openxmlformats.org/spreadsheetml/2006/main" count="859" uniqueCount="219">
  <si>
    <t>Summary of Requirements</t>
  </si>
  <si>
    <t>Salaries and Expenses</t>
  </si>
  <si>
    <t>(Dollars in Thousands)</t>
  </si>
  <si>
    <t>Direct Pos.</t>
  </si>
  <si>
    <t>Amount</t>
  </si>
  <si>
    <t>Pay and Benefits</t>
  </si>
  <si>
    <t>Domestic Rent and Facilities</t>
  </si>
  <si>
    <t>Foreign Expenses</t>
  </si>
  <si>
    <t>Program Changes</t>
  </si>
  <si>
    <t>end of line</t>
  </si>
  <si>
    <t>end of sheet</t>
  </si>
  <si>
    <t>Total</t>
  </si>
  <si>
    <t>Reimbursable FTE</t>
  </si>
  <si>
    <t>Other FTE:</t>
  </si>
  <si>
    <t>Overtime</t>
  </si>
  <si>
    <t>Direct FTE</t>
  </si>
  <si>
    <t>Program Increases</t>
  </si>
  <si>
    <t>Program Offsets</t>
  </si>
  <si>
    <t>Agt./
Atty.</t>
  </si>
  <si>
    <t>Resources by Department of Justice Strategic Goal/Objective</t>
  </si>
  <si>
    <t>Strategic Goal and Strategic Objective</t>
  </si>
  <si>
    <t>Direct Amount</t>
  </si>
  <si>
    <t>Direct/
Reimb FTE</t>
  </si>
  <si>
    <t>Goal 2</t>
  </si>
  <si>
    <t>25.6 Medical Care</t>
  </si>
  <si>
    <t>Increase/Decrease</t>
  </si>
  <si>
    <t>Reimb. Pos.</t>
  </si>
  <si>
    <t>Detail of Permanent Positions by Category</t>
  </si>
  <si>
    <t>ATBs</t>
  </si>
  <si>
    <t>Category</t>
  </si>
  <si>
    <t>Total Direct Pos.</t>
  </si>
  <si>
    <t>Total Reimb. Pos.</t>
  </si>
  <si>
    <t>Headquarters (Washington, D.C.)</t>
  </si>
  <si>
    <t>U.S. Field</t>
  </si>
  <si>
    <t>Foreign Field</t>
  </si>
  <si>
    <t>Summary of Requirements by Object Class</t>
  </si>
  <si>
    <t>Object Class</t>
  </si>
  <si>
    <t>11.1 Full-Time Permanent</t>
  </si>
  <si>
    <t>11.3 Other than Full-Time Permanent</t>
  </si>
  <si>
    <t>Other Compensation</t>
  </si>
  <si>
    <t>11.8 Special Personal Services Payments</t>
  </si>
  <si>
    <t>Other Object  Classes</t>
  </si>
  <si>
    <t>12.0 Personnel Benefits</t>
  </si>
  <si>
    <t>13.0 Benefits for former personnel</t>
  </si>
  <si>
    <t>21.0 Travel and Transportation of Persons</t>
  </si>
  <si>
    <t>23.1 Rental Payments to GSA</t>
  </si>
  <si>
    <t>23.2 Rental Payments to Others</t>
  </si>
  <si>
    <t>23.3 Communications, Utilities, and Miscellaneous Charges</t>
  </si>
  <si>
    <t>24.0 Printing and Reproduction</t>
  </si>
  <si>
    <t>25.1 Advisory and Assistance Services</t>
  </si>
  <si>
    <t>25.2 Other Services from Non-Federal Sources</t>
  </si>
  <si>
    <t>25.3 Other Goods and Services from Federal Sources</t>
  </si>
  <si>
    <t>25.7 Operation and Maintenance of Equipment</t>
  </si>
  <si>
    <t>26.0 Supplies and Materials</t>
  </si>
  <si>
    <t>31.0 Equipment</t>
  </si>
  <si>
    <t>32.0 Land and Structures</t>
  </si>
  <si>
    <t>42.0 Insurance Claims and Indemnities</t>
  </si>
  <si>
    <t>Total Obligations</t>
  </si>
  <si>
    <t>Add - Unobligated End-of-Year, Available</t>
  </si>
  <si>
    <t>Total Direct Requirements</t>
  </si>
  <si>
    <t>Full-Time Permanent</t>
  </si>
  <si>
    <t>23.1 Rental Payments to GSA (Reimbursable)</t>
  </si>
  <si>
    <t>25.3 Other Goods and Services from Federal Sources - DHS Security (Reimbursable)</t>
  </si>
  <si>
    <t>Financial Analysis of Program Changes</t>
  </si>
  <si>
    <t>Grades</t>
  </si>
  <si>
    <t>GS-14</t>
  </si>
  <si>
    <t>Total Positions and Annual Amount</t>
  </si>
  <si>
    <t>Lapse (-)</t>
  </si>
  <si>
    <t>Total FTEs and Personnel Compensation</t>
  </si>
  <si>
    <t>Base Adjustments</t>
  </si>
  <si>
    <t>Total Base Adjustments</t>
  </si>
  <si>
    <t>Estimate FTE</t>
  </si>
  <si>
    <t>Total Direct</t>
  </si>
  <si>
    <t>Total Direct and Reimb. FTE</t>
  </si>
  <si>
    <t>Grand Total, FTE</t>
  </si>
  <si>
    <t>Program Activity</t>
  </si>
  <si>
    <t>Total Program Change Requests</t>
  </si>
  <si>
    <t>11.5 Other Personnel Compensation</t>
  </si>
  <si>
    <t>22.0 Transportation of Things</t>
  </si>
  <si>
    <t>Subtract - Unobligated Balance, Start-of-Year</t>
  </si>
  <si>
    <t>Est. FTE</t>
  </si>
  <si>
    <t>Add - Unobligated End-of-Year, Expiring</t>
  </si>
  <si>
    <t>Subtract - Recoveries/Refunds</t>
  </si>
  <si>
    <t>Civil Division</t>
  </si>
  <si>
    <t>Legal Representation</t>
  </si>
  <si>
    <t>Total, Goal 2</t>
  </si>
  <si>
    <t xml:space="preserve">Attorneys </t>
  </si>
  <si>
    <t>Paralegals</t>
  </si>
  <si>
    <t>Clerical and Other</t>
  </si>
  <si>
    <t>12.0 Personnel benefits</t>
  </si>
  <si>
    <t>Subtract - Reallocations</t>
  </si>
  <si>
    <r>
      <t>2013 Enacted</t>
    </r>
    <r>
      <rPr>
        <b/>
        <vertAlign val="superscript"/>
        <sz val="11"/>
        <color theme="1"/>
        <rFont val="Arial"/>
        <family val="2"/>
      </rPr>
      <t xml:space="preserve"> </t>
    </r>
  </si>
  <si>
    <t>2015 Current Services</t>
  </si>
  <si>
    <t>2015 Total Request</t>
  </si>
  <si>
    <t>2014 - 2015 Total Change</t>
  </si>
  <si>
    <t>2015 Technical and Base Adjustments</t>
  </si>
  <si>
    <t>2015 Increases</t>
  </si>
  <si>
    <t>2015 Offsets</t>
  </si>
  <si>
    <t xml:space="preserve"> 2015 Request</t>
  </si>
  <si>
    <t>2015 Request</t>
  </si>
  <si>
    <t>Justifications for Technical and Base Adjustments</t>
  </si>
  <si>
    <t>Total Program Changes</t>
  </si>
  <si>
    <r>
      <t xml:space="preserve">  </t>
    </r>
    <r>
      <rPr>
        <sz val="11"/>
        <color theme="1"/>
        <rFont val="Arial"/>
        <family val="2"/>
      </rPr>
      <t>2013 Rescissions (1.877% &amp; 0.2%)</t>
    </r>
  </si>
  <si>
    <t>2013 Enacted with Rescissions and Sequester</t>
  </si>
  <si>
    <t>FY 2015 Program Changes by Decision Unit</t>
  </si>
  <si>
    <t>Subtotal, Domestic Rent and Facilities</t>
  </si>
  <si>
    <t>Subtotal, Foreign Expenses</t>
  </si>
  <si>
    <t>TOTAL DIRECT TECHNICAL and BASE ADJUSTMENTS</t>
  </si>
  <si>
    <t>Summary of Reimbursable Resources</t>
  </si>
  <si>
    <t>Collections by Source</t>
  </si>
  <si>
    <t>Department of Energy</t>
  </si>
  <si>
    <t>Department of Agriculture</t>
  </si>
  <si>
    <t>Department of Transportation</t>
  </si>
  <si>
    <t>Health Care Fraud and Abuse Account</t>
  </si>
  <si>
    <t>US Attorneys</t>
  </si>
  <si>
    <t>National Labor Relations Board</t>
  </si>
  <si>
    <t>Budgetary Resources</t>
  </si>
  <si>
    <t xml:space="preserve">Health Care Fraud </t>
  </si>
  <si>
    <t>Vaccine Injury Compensation Program</t>
  </si>
  <si>
    <t>Miscellaneous</t>
  </si>
  <si>
    <t>2014 Planned</t>
  </si>
  <si>
    <t>Subtotal, Pay and Benefits</t>
  </si>
  <si>
    <t>Crosswalk of 2013 Availability</t>
  </si>
  <si>
    <t>Sequester</t>
  </si>
  <si>
    <t>LEAP</t>
  </si>
  <si>
    <t>GS-7</t>
  </si>
  <si>
    <t>GS-5</t>
  </si>
  <si>
    <t>Consumer Financial Protection Bureau</t>
  </si>
  <si>
    <t>Consumer Product Safety Commission</t>
  </si>
  <si>
    <t>Department of Commerce</t>
  </si>
  <si>
    <t>Department of Education</t>
  </si>
  <si>
    <t xml:space="preserve">Department of Justice </t>
  </si>
  <si>
    <t xml:space="preserve"> Federal Bureau of Investigation</t>
  </si>
  <si>
    <t>Federal Reserve Board</t>
  </si>
  <si>
    <t>Reimb. FTE</t>
  </si>
  <si>
    <t>E. Justification for Technical and Base Adjustments</t>
  </si>
  <si>
    <t xml:space="preserve">  2013 Sequester </t>
  </si>
  <si>
    <t>Total 2013 Enacted (with Rescissions and Sequester)</t>
  </si>
  <si>
    <t>2014 Enacted</t>
  </si>
  <si>
    <t xml:space="preserve">Offsets: </t>
  </si>
  <si>
    <t>Actual FTE</t>
  </si>
  <si>
    <t>Carryover</t>
  </si>
  <si>
    <t>2013 Actual</t>
  </si>
  <si>
    <r>
      <t>2013 Appropriation Enacted w/o Balance Rescission</t>
    </r>
    <r>
      <rPr>
        <b/>
        <vertAlign val="superscript"/>
        <sz val="11"/>
        <color theme="1"/>
        <rFont val="Arial"/>
        <family val="2"/>
      </rPr>
      <t>1</t>
    </r>
  </si>
  <si>
    <r>
      <rPr>
        <sz val="11"/>
        <color theme="1"/>
        <rFont val="Arial"/>
        <family val="2"/>
      </rPr>
      <t xml:space="preserve">       </t>
    </r>
    <r>
      <rPr>
        <b/>
        <u/>
        <sz val="11"/>
        <color theme="1"/>
        <rFont val="Arial"/>
        <family val="2"/>
      </rPr>
      <t>Footnotes:</t>
    </r>
  </si>
  <si>
    <t>1) The 2013 Enacted appropriation includes the 2 across-the board rescissions of 1.877% and 0.2%.</t>
  </si>
  <si>
    <t>2014 Availability</t>
  </si>
  <si>
    <t>Crosswalk of 2014 Availability</t>
  </si>
  <si>
    <t>Reprogramming/Transfers</t>
  </si>
  <si>
    <t>Estim. FTE</t>
  </si>
  <si>
    <t>2013 Enacted with Rescissions &amp; Sequestration</t>
  </si>
  <si>
    <t>SES</t>
  </si>
  <si>
    <t>GS-15</t>
  </si>
  <si>
    <t>GS-13</t>
  </si>
  <si>
    <t>GS-12</t>
  </si>
  <si>
    <t>GS-11</t>
  </si>
  <si>
    <t>GS-10</t>
  </si>
  <si>
    <t>GS-9</t>
  </si>
  <si>
    <t>GS-8</t>
  </si>
  <si>
    <t>GS-6</t>
  </si>
  <si>
    <t>23.1  Rental Payments to GSA</t>
  </si>
  <si>
    <t>25.1  Advisory and Assistance Services</t>
  </si>
  <si>
    <t>25.5 Research and Development Contracts</t>
  </si>
  <si>
    <t xml:space="preserve">                     Legal Representation</t>
  </si>
  <si>
    <r>
      <rPr>
        <u/>
        <sz val="9"/>
        <color theme="1"/>
        <rFont val="Arial"/>
        <family val="2"/>
      </rPr>
      <t xml:space="preserve">FERS Regular/Law Enforcement Retirement Contribution:
</t>
    </r>
    <r>
      <rPr>
        <sz val="9"/>
        <color theme="1"/>
        <rFont val="Arial"/>
        <family val="2"/>
      </rPr>
      <t>Effective October 1, 2014 (FY 2015), the new agency contribution rates of 13.2% (up from the current 11.9%, or an increase of 1.3%) and 28.8% for law</t>
    </r>
    <r>
      <rPr>
        <b/>
        <sz val="9"/>
        <color theme="1"/>
        <rFont val="Arial"/>
        <family val="2"/>
      </rPr>
      <t xml:space="preserve"> </t>
    </r>
    <r>
      <rPr>
        <sz val="9"/>
        <color theme="1"/>
        <rFont val="Arial"/>
        <family val="2"/>
      </rPr>
      <t>enforcement personnel (up from the current 26.3%, or an increase of 2.5%).</t>
    </r>
    <r>
      <rPr>
        <b/>
        <sz val="9"/>
        <color theme="1"/>
        <rFont val="Arial"/>
        <family val="2"/>
      </rPr>
      <t xml:space="preserve">  </t>
    </r>
    <r>
      <rPr>
        <sz val="9"/>
        <color theme="1"/>
        <rFont val="Arial"/>
        <family val="2"/>
      </rPr>
      <t xml:space="preserve">The amount requested, $1,912,000, represents the funds needed to cover this increase. </t>
    </r>
  </si>
  <si>
    <r>
      <t xml:space="preserve">International Cooperative Administrative Support Services (ICASS):
</t>
    </r>
    <r>
      <rPr>
        <sz val="9"/>
        <color theme="1"/>
        <rFont val="Arial"/>
        <family val="2"/>
      </rPr>
      <t xml:space="preserve">The Department of State charges agencies for administrative support provided to staff based overseas.  Charges are determined by a cost distribution system.  The FY 2015 request is based on the projected FY 2014 bill for post invoices and other ICASS costs. </t>
    </r>
    <r>
      <rPr>
        <u/>
        <sz val="9"/>
        <color theme="1"/>
        <rFont val="Arial"/>
        <family val="2"/>
      </rPr>
      <t xml:space="preserve">
</t>
    </r>
  </si>
  <si>
    <t xml:space="preserve"> FTE</t>
  </si>
  <si>
    <t>Direct Positions</t>
  </si>
  <si>
    <t>Total Offsets</t>
  </si>
  <si>
    <t>Total Program Offsets</t>
  </si>
  <si>
    <t>Location of Description in Narrative</t>
  </si>
  <si>
    <t>Commodity Futures Trading Commission</t>
  </si>
  <si>
    <t>Department of Defense</t>
  </si>
  <si>
    <t>Reallocations</t>
  </si>
  <si>
    <t>Recoveries/Refunds</t>
  </si>
  <si>
    <t xml:space="preserve">Reallocations: </t>
  </si>
  <si>
    <t>Carryover:</t>
  </si>
  <si>
    <t>Recoveries/Refunds:</t>
  </si>
  <si>
    <t>Funds were carried over into FY 2014 from GLA's 2013 no-year account.</t>
  </si>
  <si>
    <r>
      <t xml:space="preserve">Capital Security Cost Sharing (CSCS):
</t>
    </r>
    <r>
      <rPr>
        <sz val="9"/>
        <color theme="1"/>
        <rFont val="Arial"/>
        <family val="2"/>
      </rPr>
      <t xml:space="preserve">Per P.L. 108-447 and subsequent acts, “all agencies with personnel overseas subject to chief of mission authority…shall participate and provide funding in advance for their share of costs of providing new, safe, secure U.S. diplomatic facilities, without offsets, on the basis of the total overseas presence of each agency as determined by the Secretary of State.”  Originally authorized for FY 2000-2004, the program has been extended annually by OMB and Congress and has also been expanded beyond new embassy construction to include maintenance and renovation costs of the new facilities.  For the purpose of this program, State’s personnel totals for DOJ include current and projected staffing.  The estimated cost to the Department, as provided by State, for FY 2015 is $123.7 million.  The Civil Division currently has one position overseas, and a funding decrease of $85,000 is requested for this account. 
</t>
    </r>
    <r>
      <rPr>
        <u/>
        <sz val="9"/>
        <color theme="1"/>
        <rFont val="Arial"/>
        <family val="2"/>
      </rPr>
      <t xml:space="preserve">
</t>
    </r>
  </si>
  <si>
    <t>Funds were carried over into FY 2013 from GLA's 2012 no-year account ($286K) and GLA's VCRP no-year account ($232K).</t>
  </si>
  <si>
    <t>Office of Debt Collection</t>
  </si>
  <si>
    <t>Corps of Engineers</t>
  </si>
  <si>
    <t>Defense Contract Management Agency</t>
  </si>
  <si>
    <t>Department of State</t>
  </si>
  <si>
    <t xml:space="preserve"> Federal Communications Commission</t>
  </si>
  <si>
    <t>Department of the Navy</t>
  </si>
  <si>
    <t xml:space="preserve"> Federal Housing Finance Agency</t>
  </si>
  <si>
    <t>Department of Health and Human Services</t>
  </si>
  <si>
    <t>Combat corruption, economic crimes, and international organized crime.</t>
  </si>
  <si>
    <t>Prevent Crime, Protect the Rights of the American People, and Enforce Federal Law</t>
  </si>
  <si>
    <t>Protect the Federal fisc and defend the interests of the United States.</t>
  </si>
  <si>
    <t>Department of the Treasury</t>
  </si>
  <si>
    <t>Department of the Treasury, Vaccine Injury Compensation</t>
  </si>
  <si>
    <t>Department of Veterans Affairs</t>
  </si>
  <si>
    <t>Department of the Interior</t>
  </si>
  <si>
    <t>Bureau of Alcohol, Tobacco, Firearms and Explosives</t>
  </si>
  <si>
    <t>Department of Homeland Security</t>
  </si>
  <si>
    <t xml:space="preserve">District of Columbia </t>
  </si>
  <si>
    <t>National  Aeronautics and Space Administration</t>
  </si>
  <si>
    <r>
      <t xml:space="preserve">2015 Pay Raise
</t>
    </r>
    <r>
      <rPr>
        <sz val="9"/>
        <color theme="1"/>
        <rFont val="Arial"/>
        <family val="2"/>
      </rPr>
      <t>This request provides for a proposed 1 percent pay raise to be effective in January of 2015.  The amount requested, $1,334,000, represents the pay amounts for 3/4 of the fiscal year plus appropriate benefits ($1,041,000 for pay and $293,000 for benefits).</t>
    </r>
  </si>
  <si>
    <r>
      <t xml:space="preserve">Annualization of 2014 Pay Raise:
</t>
    </r>
    <r>
      <rPr>
        <sz val="9"/>
        <color theme="1"/>
        <rFont val="Arial"/>
        <family val="2"/>
      </rPr>
      <t>This pay annualization represents first quarter amounts (October through December) of the 2014 pay increase of 1 percent included in the 2014 President's Budget.  The amount requested $471,000, represents the pay amounts for 1/4 of the fiscal year plus appropriate benefits ($367,000 for pay and $104,000 for benefits).</t>
    </r>
  </si>
  <si>
    <r>
      <t>Health Insurance:</t>
    </r>
    <r>
      <rPr>
        <sz val="9"/>
        <color theme="1"/>
        <rFont val="Arial"/>
        <family val="2"/>
      </rPr>
      <t xml:space="preserve">
Effective January 2015, the component's contribution to Federal employees' health insurance increases by 2.3 percent.  The additional amount required is $180,000.</t>
    </r>
  </si>
  <si>
    <r>
      <t>Retirement:</t>
    </r>
    <r>
      <rPr>
        <sz val="9"/>
        <color theme="1"/>
        <rFont val="Arial"/>
        <family val="2"/>
      </rPr>
      <t xml:space="preserve">
Agency retirement contributions increase as employees under CSRS retire and are replaced by FERS employees.  Based on U.S. Department of Justice Agency estimates, we project that the DOJ workforce will convert from CSRS to FERS at a rate of 1.3 percent per year.  The requested increase of $284,000 is necessary to meet our increased retirement obligations as a result of this conversion.</t>
    </r>
  </si>
  <si>
    <r>
      <t>General Services Administration (GSA) Rent:</t>
    </r>
    <r>
      <rPr>
        <sz val="9"/>
        <color theme="1"/>
        <rFont val="Arial"/>
        <family val="2"/>
      </rPr>
      <t xml:space="preserve">
GSA will continue to charge rental rates that approximate those charged to commercial tenants for equivalent space and related services.  The requested increase of $1,489,000 is required to meet our commitment to GSA.  The costs associated with GSA rent were derived through the use of an automated system, which uses the latest inventory data, including rate increases to be effective FY 2015 for each building currently occupied by Department of Justice components, as well as the costs of new space to be occupied.  GSA provides data on the rate increases.</t>
    </r>
  </si>
  <si>
    <r>
      <t>Guard Services:</t>
    </r>
    <r>
      <rPr>
        <sz val="9"/>
        <color theme="1"/>
        <rFont val="Arial"/>
        <family val="2"/>
      </rPr>
      <t xml:space="preserve">
This includes Department of Homeland Security (DHS) Federal Protective Service charges, Justice Protective Service charges and other security services across the country.  The requested increase of $32,000 is required to meet these commitments.</t>
    </r>
  </si>
  <si>
    <r>
      <t>Moves (Lease Expirations):</t>
    </r>
    <r>
      <rPr>
        <sz val="9"/>
        <color theme="1"/>
        <rFont val="Arial"/>
        <family val="2"/>
      </rPr>
      <t xml:space="preserve">
GSA requires all agencies to pay relocation costs associated with lease expirations.  This request provides for the costs associated with new office relocations caused by the expiration of leases in FY 2015. </t>
    </r>
  </si>
  <si>
    <t>Funding of $10,520,000 was distributed from GLA's ALS account to Civil Division's ALS account.</t>
  </si>
  <si>
    <t>Recoveries from GLA's no-year account total $151K.</t>
  </si>
  <si>
    <t>Subtotal, Offsets</t>
  </si>
  <si>
    <t>Miscellaneous Program and Administrative Reductions</t>
  </si>
  <si>
    <t>Note: The FTE for FY 2013 is actual and for FY 2014 and FY 2015 is estimated.</t>
  </si>
  <si>
    <t>Obligations by Program Activity</t>
  </si>
  <si>
    <t>[3]</t>
  </si>
  <si>
    <t xml:space="preserve">Debt Collection </t>
  </si>
  <si>
    <t>Department of the Air Force</t>
  </si>
  <si>
    <t>A: Organizational Chart</t>
  </si>
  <si>
    <t>2012 template</t>
  </si>
  <si>
    <t>FY 2011 CJ Submission</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</si>
</sst>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5" formatCode="&quot;$&quot;#,##0_);\(&quot;$&quot;#,##0\)"/>
    <numFmt numFmtId="44" formatCode="_(&quot;$&quot;* #,##0.00_);_(&quot;$&quot;* \(#,##0.00\);_(&quot;$&quot;* &quot;-&quot;??_);_(@_)"/>
    <numFmt numFmtId="43" formatCode="_(* #,##0.00_);_(* \(#,##0.00\);_(* &quot;-&quot;??_);_(@_)"/>
    <numFmt numFmtId="164" formatCode="_(* #,##0_);_(* \(#,##0\);_(* &quot;-&quot;??_);_(@_)"/>
    <numFmt numFmtId="165" formatCode="&quot;$&quot;#,##0"/>
    <numFmt numFmtId="166" formatCode="_(* #,##0_);_(* \(#,##0\);_(* &quot;....&quot;_);_(@_)"/>
  </numFmts>
  <fonts count="49"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sz val="11"/>
      <color theme="1"/>
      <name val="Arial"/>
      <family val="2"/>
    </font>
    <font>
      <sz val="10"/>
      <color theme="1"/>
      <name val="Arial"/>
      <family val="2"/>
    </font>
    <font>
      <b/>
      <sz val="14"/>
      <color theme="1"/>
      <name val="Arial"/>
      <family val="2"/>
    </font>
    <font>
      <sz val="12"/>
      <color theme="1"/>
      <name val="Arial"/>
      <family val="2"/>
    </font>
    <font>
      <b/>
      <sz val="11"/>
      <color theme="1"/>
      <name val="Arial"/>
      <family val="2"/>
    </font>
    <font>
      <sz val="11"/>
      <color theme="0"/>
      <name val="Arial"/>
      <family val="2"/>
    </font>
    <font>
      <b/>
      <u/>
      <sz val="11"/>
      <color theme="1"/>
      <name val="Arial"/>
      <family val="2"/>
    </font>
    <font>
      <b/>
      <sz val="12"/>
      <color theme="1"/>
      <name val="Arial"/>
      <family val="2"/>
    </font>
    <font>
      <b/>
      <sz val="9"/>
      <color theme="1"/>
      <name val="Arial"/>
      <family val="2"/>
    </font>
    <font>
      <sz val="9"/>
      <color theme="1"/>
      <name val="Arial"/>
      <family val="2"/>
    </font>
    <font>
      <sz val="9"/>
      <color theme="0"/>
      <name val="Arial"/>
      <family val="2"/>
    </font>
    <font>
      <i/>
      <sz val="11"/>
      <color theme="1"/>
      <name val="Arial"/>
      <family val="2"/>
    </font>
    <font>
      <b/>
      <vertAlign val="superscript"/>
      <sz val="11"/>
      <color theme="1"/>
      <name val="Arial"/>
      <family val="2"/>
    </font>
    <font>
      <b/>
      <sz val="10"/>
      <color theme="1"/>
      <name val="Arial"/>
      <family val="2"/>
    </font>
    <font>
      <sz val="10"/>
      <color theme="0"/>
      <name val="Arial"/>
      <family val="2"/>
    </font>
    <font>
      <sz val="10"/>
      <name val="Arial"/>
      <family val="2"/>
    </font>
    <font>
      <b/>
      <sz val="11"/>
      <color theme="1"/>
      <name val="Calibri"/>
      <family val="2"/>
      <scheme val="minor"/>
    </font>
    <font>
      <sz val="12"/>
      <name val="Arial"/>
      <family val="2"/>
    </font>
    <font>
      <sz val="12"/>
      <name val="Arial"/>
      <family val="2"/>
    </font>
    <font>
      <b/>
      <sz val="10"/>
      <color theme="1"/>
      <name val="Calibri"/>
      <family val="2"/>
      <scheme val="minor"/>
    </font>
    <font>
      <u/>
      <sz val="9"/>
      <color theme="1"/>
      <name val="Arial"/>
      <family val="2"/>
    </font>
    <font>
      <b/>
      <sz val="9"/>
      <color theme="1"/>
      <name val="Calibri"/>
      <family val="2"/>
      <scheme val="minor"/>
    </font>
    <font>
      <b/>
      <sz val="11"/>
      <name val="Arial"/>
      <family val="2"/>
    </font>
    <font>
      <sz val="11"/>
      <name val="Arial"/>
      <family val="2"/>
    </font>
    <font>
      <sz val="10"/>
      <color indexed="9"/>
      <name val="Arial"/>
      <family val="2"/>
    </font>
    <font>
      <b/>
      <sz val="12"/>
      <name val="Arial"/>
      <family val="2"/>
    </font>
    <font>
      <b/>
      <sz val="10"/>
      <name val="Arial"/>
      <family val="2"/>
    </font>
    <font>
      <sz val="10"/>
      <color indexed="8"/>
      <name val="Arial"/>
      <family val="2"/>
    </font>
    <font>
      <sz val="11"/>
      <color theme="0"/>
      <name val="Calibri"/>
      <family val="2"/>
      <scheme val="minor"/>
    </font>
    <font>
      <b/>
      <sz val="11"/>
      <color theme="0"/>
      <name val="Arial"/>
      <family val="2"/>
    </font>
    <font>
      <sz val="10"/>
      <color rgb="FFFF0000"/>
      <name val="Arial"/>
      <family val="2"/>
    </font>
    <font>
      <vertAlign val="superscript"/>
      <sz val="11"/>
      <name val="Arial"/>
      <family val="2"/>
    </font>
    <font>
      <b/>
      <sz val="16"/>
      <name val="Times New Roman"/>
      <family val="1"/>
    </font>
    <font>
      <sz val="8"/>
      <color indexed="9"/>
      <name val="Arial"/>
      <family val="2"/>
    </font>
    <font>
      <sz val="8"/>
      <color rgb="FF171E24"/>
      <name val="Georgia"/>
      <family val="1"/>
    </font>
    <font>
      <sz val="10"/>
      <color indexed="9"/>
      <name val="Times New Roman"/>
      <family val="1"/>
    </font>
    <font>
      <b/>
      <u/>
      <sz val="12"/>
      <name val="Times New Roman"/>
      <family val="1"/>
    </font>
    <font>
      <sz val="12"/>
      <name val="Times New Roman"/>
      <family val="1"/>
    </font>
    <font>
      <b/>
      <sz val="12"/>
      <color indexed="9"/>
      <name val="Arial"/>
      <family val="2"/>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43"/>
        <bgColor indexed="64"/>
      </patternFill>
    </fill>
    <fill>
      <patternFill patternType="solid">
        <fgColor rgb="FFFFFF00"/>
        <bgColor indexed="64"/>
      </patternFill>
    </fill>
  </fills>
  <borders count="9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medium">
        <color auto="1"/>
      </left>
      <right style="thin">
        <color auto="1"/>
      </right>
      <top/>
      <bottom style="thin">
        <color indexed="64"/>
      </bottom>
      <diagonal/>
    </border>
    <border>
      <left style="thin">
        <color auto="1"/>
      </left>
      <right style="medium">
        <color auto="1"/>
      </right>
      <top/>
      <bottom style="thin">
        <color indexed="64"/>
      </bottom>
      <diagonal/>
    </border>
    <border>
      <left style="thin">
        <color auto="1"/>
      </left>
      <right style="thin">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thin">
        <color auto="1"/>
      </top>
      <bottom style="thin">
        <color auto="1"/>
      </bottom>
      <diagonal/>
    </border>
    <border>
      <left style="thin">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dashed">
        <color theme="0" tint="-0.14996795556505021"/>
      </bottom>
      <diagonal/>
    </border>
    <border>
      <left style="thin">
        <color auto="1"/>
      </left>
      <right style="thin">
        <color auto="1"/>
      </right>
      <top style="thin">
        <color auto="1"/>
      </top>
      <bottom style="dashed">
        <color theme="0" tint="-0.14996795556505021"/>
      </bottom>
      <diagonal/>
    </border>
    <border>
      <left style="thin">
        <color auto="1"/>
      </left>
      <right style="medium">
        <color auto="1"/>
      </right>
      <top style="thin">
        <color auto="1"/>
      </top>
      <bottom style="dashed">
        <color theme="0" tint="-0.14996795556505021"/>
      </bottom>
      <diagonal/>
    </border>
    <border>
      <left style="medium">
        <color auto="1"/>
      </left>
      <right style="thin">
        <color auto="1"/>
      </right>
      <top style="dashed">
        <color theme="0" tint="-0.14996795556505021"/>
      </top>
      <bottom style="dashed">
        <color theme="0" tint="-0.14996795556505021"/>
      </bottom>
      <diagonal/>
    </border>
    <border>
      <left style="thin">
        <color auto="1"/>
      </left>
      <right style="thin">
        <color auto="1"/>
      </right>
      <top style="dashed">
        <color theme="0" tint="-0.14996795556505021"/>
      </top>
      <bottom style="dashed">
        <color theme="0" tint="-0.14996795556505021"/>
      </bottom>
      <diagonal/>
    </border>
    <border>
      <left style="thin">
        <color auto="1"/>
      </left>
      <right style="medium">
        <color auto="1"/>
      </right>
      <top style="dashed">
        <color theme="0" tint="-0.14996795556505021"/>
      </top>
      <bottom style="dashed">
        <color theme="0" tint="-0.14996795556505021"/>
      </bottom>
      <diagonal/>
    </border>
    <border>
      <left style="medium">
        <color auto="1"/>
      </left>
      <right style="thin">
        <color auto="1"/>
      </right>
      <top style="dashed">
        <color theme="0" tint="-0.14996795556505021"/>
      </top>
      <bottom/>
      <diagonal/>
    </border>
    <border>
      <left style="thin">
        <color auto="1"/>
      </left>
      <right style="thin">
        <color auto="1"/>
      </right>
      <top style="dashed">
        <color theme="0" tint="-0.14996795556505021"/>
      </top>
      <bottom/>
      <diagonal/>
    </border>
    <border>
      <left style="thin">
        <color auto="1"/>
      </left>
      <right style="medium">
        <color auto="1"/>
      </right>
      <top style="dashed">
        <color theme="0" tint="-0.14996795556505021"/>
      </top>
      <bottom/>
      <diagonal/>
    </border>
    <border>
      <left style="medium">
        <color auto="1"/>
      </left>
      <right style="medium">
        <color auto="1"/>
      </right>
      <top/>
      <bottom style="medium">
        <color auto="1"/>
      </bottom>
      <diagonal/>
    </border>
    <border>
      <left/>
      <right style="thin">
        <color auto="1"/>
      </right>
      <top style="medium">
        <color auto="1"/>
      </top>
      <bottom/>
      <diagonal/>
    </border>
    <border>
      <left/>
      <right style="thin">
        <color auto="1"/>
      </right>
      <top/>
      <bottom style="thin">
        <color indexed="64"/>
      </bottom>
      <diagonal/>
    </border>
    <border>
      <left/>
      <right style="thin">
        <color auto="1"/>
      </right>
      <top style="thin">
        <color auto="1"/>
      </top>
      <bottom style="dashed">
        <color theme="0" tint="-0.14996795556505021"/>
      </bottom>
      <diagonal/>
    </border>
    <border>
      <left/>
      <right style="thin">
        <color auto="1"/>
      </right>
      <top style="dashed">
        <color theme="0" tint="-0.14996795556505021"/>
      </top>
      <bottom style="dashed">
        <color theme="0" tint="-0.14996795556505021"/>
      </bottom>
      <diagonal/>
    </border>
    <border>
      <left style="medium">
        <color auto="1"/>
      </left>
      <right/>
      <top/>
      <bottom/>
      <diagonal/>
    </border>
    <border>
      <left style="thin">
        <color auto="1"/>
      </left>
      <right/>
      <top style="medium">
        <color auto="1"/>
      </top>
      <bottom style="thin">
        <color auto="1"/>
      </bottom>
      <diagonal/>
    </border>
    <border>
      <left/>
      <right/>
      <top/>
      <bottom style="medium">
        <color auto="1"/>
      </bottom>
      <diagonal/>
    </border>
    <border>
      <left style="thin">
        <color auto="1"/>
      </left>
      <right/>
      <top style="thin">
        <color auto="1"/>
      </top>
      <bottom style="thin">
        <color auto="1"/>
      </bottom>
      <diagonal/>
    </border>
    <border>
      <left style="medium">
        <color auto="1"/>
      </left>
      <right style="thin">
        <color auto="1"/>
      </right>
      <top style="dashed">
        <color theme="0" tint="-0.14996795556505021"/>
      </top>
      <bottom style="thin">
        <color auto="1"/>
      </bottom>
      <diagonal/>
    </border>
    <border>
      <left/>
      <right style="thin">
        <color auto="1"/>
      </right>
      <top style="dashed">
        <color theme="0" tint="-0.14996795556505021"/>
      </top>
      <bottom style="thin">
        <color auto="1"/>
      </bottom>
      <diagonal/>
    </border>
    <border>
      <left style="thin">
        <color auto="1"/>
      </left>
      <right style="thin">
        <color auto="1"/>
      </right>
      <top style="dashed">
        <color theme="0" tint="-0.14996795556505021"/>
      </top>
      <bottom style="thin">
        <color auto="1"/>
      </bottom>
      <diagonal/>
    </border>
    <border>
      <left style="thin">
        <color auto="1"/>
      </left>
      <right style="medium">
        <color auto="1"/>
      </right>
      <top style="dashed">
        <color theme="0" tint="-0.14996795556505021"/>
      </top>
      <bottom style="thin">
        <color auto="1"/>
      </bottom>
      <diagonal/>
    </border>
    <border>
      <left/>
      <right/>
      <top style="dashed">
        <color theme="0" tint="-0.14996795556505021"/>
      </top>
      <bottom style="dashed">
        <color theme="0" tint="-0.14996795556505021"/>
      </bottom>
      <diagonal/>
    </border>
    <border>
      <left/>
      <right/>
      <top style="dashed">
        <color theme="0" tint="-0.14996795556505021"/>
      </top>
      <bottom style="thin">
        <color auto="1"/>
      </bottom>
      <diagonal/>
    </border>
    <border>
      <left style="thin">
        <color auto="1"/>
      </left>
      <right style="thin">
        <color auto="1"/>
      </right>
      <top style="medium">
        <color auto="1"/>
      </top>
      <bottom/>
      <diagonal/>
    </border>
    <border>
      <left style="medium">
        <color auto="1"/>
      </left>
      <right/>
      <top style="thin">
        <color auto="1"/>
      </top>
      <bottom style="dashed">
        <color theme="0" tint="-0.14996795556505021"/>
      </bottom>
      <diagonal/>
    </border>
    <border>
      <left style="medium">
        <color auto="1"/>
      </left>
      <right/>
      <top style="dashed">
        <color theme="0" tint="-0.14996795556505021"/>
      </top>
      <bottom style="dashed">
        <color theme="0" tint="-0.14996795556505021"/>
      </bottom>
      <diagonal/>
    </border>
    <border>
      <left style="medium">
        <color auto="1"/>
      </left>
      <right/>
      <top style="dashed">
        <color theme="0" tint="-0.14996795556505021"/>
      </top>
      <bottom style="thin">
        <color auto="1"/>
      </bottom>
      <diagonal/>
    </border>
    <border>
      <left style="medium">
        <color auto="1"/>
      </left>
      <right/>
      <top/>
      <bottom style="dashed">
        <color theme="0" tint="-0.14996795556505021"/>
      </bottom>
      <diagonal/>
    </border>
    <border>
      <left/>
      <right/>
      <top/>
      <bottom style="dashed">
        <color theme="0" tint="-0.14996795556505021"/>
      </bottom>
      <diagonal/>
    </border>
    <border>
      <left style="thin">
        <color auto="1"/>
      </left>
      <right style="thin">
        <color auto="1"/>
      </right>
      <top/>
      <bottom style="dashed">
        <color theme="0" tint="-0.14996795556505021"/>
      </bottom>
      <diagonal/>
    </border>
    <border>
      <left style="medium">
        <color auto="1"/>
      </left>
      <right/>
      <top style="dashed">
        <color theme="0" tint="-0.14996795556505021"/>
      </top>
      <bottom/>
      <diagonal/>
    </border>
    <border>
      <left/>
      <right style="thin">
        <color auto="1"/>
      </right>
      <top/>
      <bottom style="dashed">
        <color theme="0" tint="-0.14996795556505021"/>
      </bottom>
      <diagonal/>
    </border>
    <border>
      <left style="thin">
        <color auto="1"/>
      </left>
      <right style="thin">
        <color auto="1"/>
      </right>
      <top style="dashed">
        <color theme="0" tint="-0.14996795556505021"/>
      </top>
      <bottom style="medium">
        <color auto="1"/>
      </bottom>
      <diagonal/>
    </border>
    <border>
      <left style="thin">
        <color auto="1"/>
      </left>
      <right style="medium">
        <color auto="1"/>
      </right>
      <top/>
      <bottom style="dashed">
        <color theme="0" tint="-0.14996795556505021"/>
      </bottom>
      <diagonal/>
    </border>
    <border>
      <left style="thin">
        <color auto="1"/>
      </left>
      <right style="medium">
        <color auto="1"/>
      </right>
      <top style="dashed">
        <color theme="0" tint="-0.14996795556505021"/>
      </top>
      <bottom style="medium">
        <color auto="1"/>
      </bottom>
      <diagonal/>
    </border>
    <border>
      <left/>
      <right style="medium">
        <color auto="1"/>
      </right>
      <top style="medium">
        <color auto="1"/>
      </top>
      <bottom style="thin">
        <color auto="1"/>
      </bottom>
      <diagonal/>
    </border>
    <border>
      <left style="thin">
        <color auto="1"/>
      </left>
      <right/>
      <top style="medium">
        <color auto="1"/>
      </top>
      <bottom/>
      <diagonal/>
    </border>
    <border>
      <left/>
      <right/>
      <top style="medium">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dashed">
        <color theme="0" tint="-0.14996795556505021"/>
      </top>
      <bottom style="medium">
        <color auto="1"/>
      </bottom>
      <diagonal/>
    </border>
    <border>
      <left style="thin">
        <color auto="1"/>
      </left>
      <right style="medium">
        <color auto="1"/>
      </right>
      <top style="medium">
        <color auto="1"/>
      </top>
      <bottom style="dashed">
        <color theme="0" tint="-0.14996795556505021"/>
      </bottom>
      <diagonal/>
    </border>
    <border>
      <left style="thin">
        <color auto="1"/>
      </left>
      <right style="thin">
        <color auto="1"/>
      </right>
      <top style="medium">
        <color auto="1"/>
      </top>
      <bottom style="dashed">
        <color theme="0" tint="-0.14996795556505021"/>
      </bottom>
      <diagonal/>
    </border>
    <border>
      <left style="medium">
        <color auto="1"/>
      </left>
      <right style="thin">
        <color auto="1"/>
      </right>
      <top style="medium">
        <color auto="1"/>
      </top>
      <bottom style="dashed">
        <color theme="0" tint="-0.14996795556505021"/>
      </bottom>
      <diagonal/>
    </border>
    <border>
      <left style="medium">
        <color auto="1"/>
      </left>
      <right style="thin">
        <color auto="1"/>
      </right>
      <top/>
      <bottom style="dashed">
        <color theme="0" tint="-0.14996795556505021"/>
      </bottom>
      <diagonal/>
    </border>
    <border>
      <left/>
      <right/>
      <top style="thin">
        <color auto="1"/>
      </top>
      <bottom style="thin">
        <color auto="1"/>
      </bottom>
      <diagonal/>
    </border>
    <border>
      <left style="medium">
        <color auto="1"/>
      </left>
      <right style="medium">
        <color auto="1"/>
      </right>
      <top style="hair">
        <color theme="0" tint="-0.34998626667073579"/>
      </top>
      <bottom style="dashed">
        <color theme="0" tint="-0.14996795556505021"/>
      </bottom>
      <diagonal/>
    </border>
    <border>
      <left style="medium">
        <color auto="1"/>
      </left>
      <right style="medium">
        <color auto="1"/>
      </right>
      <top/>
      <bottom style="dashed">
        <color theme="0" tint="-0.14996795556505021"/>
      </bottom>
      <diagonal/>
    </border>
    <border>
      <left style="medium">
        <color auto="1"/>
      </left>
      <right style="medium">
        <color auto="1"/>
      </right>
      <top style="dashed">
        <color theme="0" tint="-0.14996795556505021"/>
      </top>
      <bottom style="dashed">
        <color theme="0" tint="-0.14996795556505021"/>
      </bottom>
      <diagonal/>
    </border>
    <border>
      <left/>
      <right style="medium">
        <color auto="1"/>
      </right>
      <top style="dashed">
        <color theme="0" tint="-0.14996795556505021"/>
      </top>
      <bottom style="dashed">
        <color theme="0" tint="-0.14996795556505021"/>
      </bottom>
      <diagonal/>
    </border>
    <border>
      <left style="medium">
        <color auto="1"/>
      </left>
      <right style="medium">
        <color auto="1"/>
      </right>
      <top style="medium">
        <color auto="1"/>
      </top>
      <bottom style="dashed">
        <color theme="0" tint="-0.14996795556505021"/>
      </bottom>
      <diagonal/>
    </border>
    <border>
      <left style="medium">
        <color auto="1"/>
      </left>
      <right/>
      <top style="medium">
        <color auto="1"/>
      </top>
      <bottom style="dashed">
        <color theme="0" tint="-0.14996795556505021"/>
      </bottom>
      <diagonal/>
    </border>
    <border>
      <left/>
      <right style="medium">
        <color auto="1"/>
      </right>
      <top style="medium">
        <color auto="1"/>
      </top>
      <bottom style="dashed">
        <color theme="0" tint="-0.14996795556505021"/>
      </bottom>
      <diagonal/>
    </border>
    <border>
      <left/>
      <right/>
      <top style="dashed">
        <color theme="0" tint="-0.14996795556505021"/>
      </top>
      <bottom/>
      <diagonal/>
    </border>
    <border>
      <left/>
      <right style="thin">
        <color auto="1"/>
      </right>
      <top style="dashed">
        <color theme="0" tint="-0.14996795556505021"/>
      </top>
      <bottom/>
      <diagonal/>
    </border>
    <border>
      <left style="thin">
        <color auto="1"/>
      </left>
      <right style="medium">
        <color auto="1"/>
      </right>
      <top/>
      <bottom/>
      <diagonal/>
    </border>
    <border>
      <left/>
      <right style="medium">
        <color auto="1"/>
      </right>
      <top/>
      <bottom style="dashed">
        <color theme="0" tint="-0.14996795556505021"/>
      </bottom>
      <diagonal/>
    </border>
    <border>
      <left style="thin">
        <color indexed="64"/>
      </left>
      <right/>
      <top/>
      <bottom style="thin">
        <color indexed="64"/>
      </bottom>
      <diagonal/>
    </border>
    <border>
      <left/>
      <right/>
      <top style="hair">
        <color indexed="64"/>
      </top>
      <bottom style="thin">
        <color indexed="64"/>
      </bottom>
      <diagonal/>
    </border>
    <border>
      <left/>
      <right style="medium">
        <color auto="1"/>
      </right>
      <top style="dashed">
        <color theme="0" tint="-0.14996795556505021"/>
      </top>
      <bottom style="thin">
        <color auto="1"/>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right style="thin">
        <color indexed="64"/>
      </right>
      <top style="hair">
        <color indexed="64"/>
      </top>
      <bottom style="hair">
        <color indexed="64"/>
      </bottom>
      <diagonal/>
    </border>
    <border>
      <left/>
      <right style="thin">
        <color indexed="64"/>
      </right>
      <top style="thin">
        <color indexed="64"/>
      </top>
      <bottom style="thin">
        <color indexed="64"/>
      </bottom>
      <diagonal/>
    </border>
    <border>
      <left/>
      <right style="thin">
        <color auto="1"/>
      </right>
      <top style="medium">
        <color auto="1"/>
      </top>
      <bottom style="thin">
        <color auto="1"/>
      </bottom>
      <diagonal/>
    </border>
    <border>
      <left style="thin">
        <color indexed="64"/>
      </left>
      <right style="thin">
        <color indexed="64"/>
      </right>
      <top style="thin">
        <color indexed="64"/>
      </top>
      <bottom style="hair">
        <color indexed="64"/>
      </bottom>
      <diagonal/>
    </border>
    <border>
      <left/>
      <right style="thin">
        <color indexed="64"/>
      </right>
      <top style="thin">
        <color auto="1"/>
      </top>
      <bottom style="hair">
        <color auto="1"/>
      </bottom>
      <diagonal/>
    </border>
    <border>
      <left style="medium">
        <color auto="1"/>
      </left>
      <right style="thin">
        <color auto="1"/>
      </right>
      <top/>
      <bottom/>
      <diagonal/>
    </border>
    <border>
      <left/>
      <right/>
      <top style="medium">
        <color auto="1"/>
      </top>
      <bottom/>
      <diagonal/>
    </border>
    <border>
      <left/>
      <right/>
      <top/>
      <bottom style="thin">
        <color indexed="64"/>
      </bottom>
      <diagonal/>
    </border>
    <border>
      <left/>
      <right/>
      <top style="thin">
        <color auto="1"/>
      </top>
      <bottom style="dashed">
        <color theme="0" tint="-0.14996795556505021"/>
      </bottom>
      <diagonal/>
    </border>
    <border>
      <left/>
      <right/>
      <top style="thin">
        <color auto="1"/>
      </top>
      <bottom style="medium">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s>
  <cellStyleXfs count="28">
    <xf numFmtId="0" fontId="0" fillId="0" borderId="0"/>
    <xf numFmtId="43" fontId="9" fillId="0" borderId="0" applyFont="0" applyFill="0" applyBorder="0" applyAlignment="0" applyProtection="0"/>
    <xf numFmtId="43" fontId="25" fillId="0" borderId="0" applyFont="0" applyFill="0" applyBorder="0" applyAlignment="0" applyProtection="0"/>
    <xf numFmtId="0" fontId="25" fillId="0" borderId="0"/>
    <xf numFmtId="43" fontId="25" fillId="0" borderId="0" applyFont="0" applyFill="0" applyBorder="0" applyAlignment="0" applyProtection="0"/>
    <xf numFmtId="0" fontId="27" fillId="0" borderId="0"/>
    <xf numFmtId="44" fontId="25" fillId="0" borderId="0" applyFont="0" applyFill="0" applyBorder="0" applyAlignment="0" applyProtection="0"/>
    <xf numFmtId="44" fontId="25" fillId="0" borderId="0" applyFont="0" applyFill="0" applyBorder="0" applyAlignment="0" applyProtection="0"/>
    <xf numFmtId="0" fontId="28" fillId="0" borderId="0"/>
    <xf numFmtId="0" fontId="25" fillId="0" borderId="0"/>
    <xf numFmtId="9" fontId="25" fillId="0" borderId="0" applyFont="0" applyFill="0" applyBorder="0" applyAlignment="0" applyProtection="0"/>
    <xf numFmtId="0" fontId="25" fillId="0" borderId="0"/>
    <xf numFmtId="9" fontId="25" fillId="0" borderId="0" applyFont="0" applyFill="0" applyBorder="0" applyAlignment="0" applyProtection="0"/>
    <xf numFmtId="43"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44" fontId="25" fillId="0" borderId="0" applyFont="0" applyFill="0" applyBorder="0" applyAlignment="0" applyProtection="0"/>
    <xf numFmtId="43" fontId="25" fillId="0" borderId="0" applyFont="0" applyFill="0" applyBorder="0" applyAlignment="0" applyProtection="0"/>
    <xf numFmtId="0" fontId="28" fillId="0" borderId="0"/>
    <xf numFmtId="44" fontId="25" fillId="0" borderId="0" applyFont="0" applyFill="0" applyBorder="0" applyAlignment="0" applyProtection="0"/>
    <xf numFmtId="43" fontId="25" fillId="0" borderId="0" applyFont="0" applyFill="0" applyBorder="0" applyAlignment="0" applyProtection="0"/>
    <xf numFmtId="44" fontId="25" fillId="0" borderId="0" applyFont="0" applyFill="0" applyBorder="0" applyAlignment="0" applyProtection="0"/>
    <xf numFmtId="43" fontId="25" fillId="0" borderId="0" applyFont="0" applyFill="0" applyBorder="0" applyAlignment="0" applyProtection="0"/>
    <xf numFmtId="44" fontId="25" fillId="0" borderId="0" applyFont="0" applyFill="0" applyBorder="0" applyAlignment="0" applyProtection="0"/>
    <xf numFmtId="9" fontId="25" fillId="0" borderId="0" applyFont="0" applyFill="0" applyBorder="0" applyAlignment="0" applyProtection="0"/>
    <xf numFmtId="0" fontId="27" fillId="0" borderId="0"/>
    <xf numFmtId="0" fontId="27" fillId="0" borderId="0"/>
    <xf numFmtId="0" fontId="27" fillId="0" borderId="0"/>
  </cellStyleXfs>
  <cellXfs count="410">
    <xf numFmtId="0" fontId="0" fillId="0" borderId="0" xfId="0"/>
    <xf numFmtId="0" fontId="10" fillId="0" borderId="0" xfId="0" applyFont="1"/>
    <xf numFmtId="3" fontId="10" fillId="0" borderId="0" xfId="0" applyNumberFormat="1" applyFont="1"/>
    <xf numFmtId="164" fontId="10" fillId="0" borderId="0" xfId="1" applyNumberFormat="1" applyFont="1"/>
    <xf numFmtId="3" fontId="14" fillId="0" borderId="6" xfId="0" applyNumberFormat="1" applyFont="1" applyBorder="1" applyAlignment="1">
      <alignment horizontal="center" vertical="top" wrapText="1"/>
    </xf>
    <xf numFmtId="3" fontId="14" fillId="0" borderId="7" xfId="0" applyNumberFormat="1" applyFont="1" applyBorder="1" applyAlignment="1">
      <alignment horizontal="center" vertical="top" wrapText="1"/>
    </xf>
    <xf numFmtId="164" fontId="14" fillId="0" borderId="8" xfId="1" applyNumberFormat="1" applyFont="1" applyBorder="1" applyAlignment="1">
      <alignment horizontal="center" vertical="top" wrapText="1"/>
    </xf>
    <xf numFmtId="0" fontId="15" fillId="0" borderId="0" xfId="0" applyFont="1"/>
    <xf numFmtId="0" fontId="12" fillId="0" borderId="0" xfId="0" applyFont="1" applyAlignment="1"/>
    <xf numFmtId="0" fontId="13" fillId="0" borderId="0" xfId="0" applyFont="1" applyAlignment="1"/>
    <xf numFmtId="0" fontId="11" fillId="0" borderId="0" xfId="0" applyFont="1" applyAlignment="1"/>
    <xf numFmtId="0" fontId="8" fillId="0" borderId="0" xfId="0" applyFont="1"/>
    <xf numFmtId="0" fontId="8" fillId="0" borderId="0" xfId="0" applyFont="1" applyAlignment="1"/>
    <xf numFmtId="0" fontId="8" fillId="0" borderId="1" xfId="0" applyFont="1" applyBorder="1" applyAlignment="1">
      <alignment horizontal="center" vertical="top" wrapText="1"/>
    </xf>
    <xf numFmtId="0" fontId="8" fillId="0" borderId="14" xfId="0" applyFont="1" applyBorder="1" applyAlignment="1">
      <alignment horizontal="center" vertical="top" wrapText="1"/>
    </xf>
    <xf numFmtId="0" fontId="7" fillId="0" borderId="1" xfId="0" applyFont="1" applyBorder="1" applyAlignment="1">
      <alignment horizontal="center" vertical="top" wrapText="1"/>
    </xf>
    <xf numFmtId="0" fontId="7" fillId="0" borderId="0" xfId="0" applyFont="1"/>
    <xf numFmtId="0" fontId="14" fillId="0" borderId="6" xfId="0" applyFont="1" applyBorder="1" applyAlignment="1">
      <alignment horizontal="right"/>
    </xf>
    <xf numFmtId="0" fontId="7" fillId="0" borderId="17" xfId="0" applyFont="1" applyBorder="1" applyAlignment="1">
      <alignment horizontal="left" indent="3"/>
    </xf>
    <xf numFmtId="0" fontId="7" fillId="0" borderId="35" xfId="0" applyFont="1" applyBorder="1" applyAlignment="1">
      <alignment horizontal="left" indent="3"/>
    </xf>
    <xf numFmtId="0" fontId="7" fillId="0" borderId="14" xfId="0" applyFont="1" applyBorder="1" applyAlignment="1">
      <alignment horizontal="center" vertical="top" wrapText="1"/>
    </xf>
    <xf numFmtId="3" fontId="8" fillId="0" borderId="21" xfId="0" applyNumberFormat="1" applyFont="1" applyBorder="1"/>
    <xf numFmtId="3" fontId="7" fillId="0" borderId="21" xfId="0" applyNumberFormat="1" applyFont="1" applyBorder="1"/>
    <xf numFmtId="3" fontId="7" fillId="0" borderId="22" xfId="0" applyNumberFormat="1" applyFont="1" applyBorder="1"/>
    <xf numFmtId="3" fontId="14" fillId="0" borderId="37" xfId="0" applyNumberFormat="1" applyFont="1" applyBorder="1"/>
    <xf numFmtId="0" fontId="14" fillId="0" borderId="42" xfId="0" applyFont="1" applyBorder="1" applyAlignment="1">
      <alignment vertical="top"/>
    </xf>
    <xf numFmtId="0" fontId="8" fillId="0" borderId="43" xfId="0" applyFont="1" applyBorder="1" applyAlignment="1">
      <alignment vertical="top"/>
    </xf>
    <xf numFmtId="0" fontId="8" fillId="0" borderId="44" xfId="0" applyFont="1" applyBorder="1"/>
    <xf numFmtId="3" fontId="14" fillId="0" borderId="7" xfId="0" applyNumberFormat="1" applyFont="1" applyBorder="1"/>
    <xf numFmtId="0" fontId="14" fillId="0" borderId="29" xfId="0" applyFont="1" applyBorder="1" applyAlignment="1">
      <alignment vertical="top" wrapText="1"/>
    </xf>
    <xf numFmtId="0" fontId="7" fillId="0" borderId="30" xfId="0" applyFont="1" applyBorder="1" applyAlignment="1">
      <alignment vertical="top"/>
    </xf>
    <xf numFmtId="0" fontId="14" fillId="0" borderId="36" xfId="0" applyFont="1" applyBorder="1" applyAlignment="1">
      <alignment horizontal="right" vertical="top"/>
    </xf>
    <xf numFmtId="0" fontId="18" fillId="0" borderId="33" xfId="0" applyFont="1" applyBorder="1" applyAlignment="1">
      <alignment vertical="center" wrapText="1"/>
    </xf>
    <xf numFmtId="0" fontId="20" fillId="0" borderId="0" xfId="0" applyFont="1" applyAlignment="1"/>
    <xf numFmtId="0" fontId="19" fillId="0" borderId="0" xfId="0" applyFont="1"/>
    <xf numFmtId="0" fontId="20" fillId="0" borderId="0" xfId="0" applyFont="1"/>
    <xf numFmtId="0" fontId="15" fillId="0" borderId="0" xfId="0" applyFont="1" applyAlignment="1"/>
    <xf numFmtId="0" fontId="6" fillId="0" borderId="1" xfId="0" applyFont="1" applyBorder="1" applyAlignment="1">
      <alignment horizontal="center" vertical="top" wrapText="1"/>
    </xf>
    <xf numFmtId="0" fontId="6" fillId="0" borderId="14" xfId="0" applyFont="1" applyBorder="1" applyAlignment="1">
      <alignment horizontal="center" vertical="top" wrapText="1"/>
    </xf>
    <xf numFmtId="0" fontId="8" fillId="0" borderId="45" xfId="0" applyFont="1" applyBorder="1" applyAlignment="1">
      <alignment horizontal="left" indent="1"/>
    </xf>
    <xf numFmtId="0" fontId="8" fillId="0" borderId="43" xfId="0" applyFont="1" applyBorder="1" applyAlignment="1">
      <alignment horizontal="left" indent="1"/>
    </xf>
    <xf numFmtId="0" fontId="14" fillId="0" borderId="9" xfId="0" applyFont="1" applyBorder="1" applyAlignment="1">
      <alignment horizontal="center"/>
    </xf>
    <xf numFmtId="0" fontId="6" fillId="0" borderId="17" xfId="0" applyFont="1" applyBorder="1" applyAlignment="1">
      <alignment horizontal="left" indent="2"/>
    </xf>
    <xf numFmtId="0" fontId="6" fillId="0" borderId="20" xfId="0" applyFont="1" applyBorder="1" applyAlignment="1">
      <alignment horizontal="left" indent="2"/>
    </xf>
    <xf numFmtId="0" fontId="21" fillId="0" borderId="20" xfId="0" applyFont="1" applyBorder="1" applyAlignment="1">
      <alignment horizontal="left" indent="8"/>
    </xf>
    <xf numFmtId="0" fontId="14" fillId="0" borderId="20" xfId="0" applyFont="1" applyBorder="1"/>
    <xf numFmtId="0" fontId="14" fillId="0" borderId="20" xfId="0" applyFont="1" applyBorder="1" applyAlignment="1">
      <alignment horizontal="center"/>
    </xf>
    <xf numFmtId="0" fontId="14" fillId="0" borderId="57" xfId="0" applyFont="1" applyBorder="1" applyAlignment="1">
      <alignment horizontal="center"/>
    </xf>
    <xf numFmtId="0" fontId="6" fillId="0" borderId="57" xfId="0" applyFont="1" applyBorder="1" applyAlignment="1">
      <alignment horizontal="left" wrapText="1" indent="2"/>
    </xf>
    <xf numFmtId="0" fontId="6" fillId="0" borderId="60" xfId="0" applyFont="1" applyBorder="1"/>
    <xf numFmtId="3" fontId="14" fillId="0" borderId="20" xfId="0" applyNumberFormat="1" applyFont="1" applyBorder="1"/>
    <xf numFmtId="3" fontId="14" fillId="0" borderId="21" xfId="0" applyNumberFormat="1" applyFont="1" applyBorder="1"/>
    <xf numFmtId="3" fontId="10" fillId="0" borderId="22" xfId="0" applyNumberFormat="1" applyFont="1" applyBorder="1"/>
    <xf numFmtId="0" fontId="14" fillId="0" borderId="65" xfId="0" applyFont="1" applyBorder="1" applyAlignment="1">
      <alignment horizontal="left" indent="1"/>
    </xf>
    <xf numFmtId="3" fontId="14" fillId="0" borderId="22" xfId="0" applyNumberFormat="1" applyFont="1" applyBorder="1"/>
    <xf numFmtId="0" fontId="14" fillId="0" borderId="65" xfId="0" applyFont="1" applyBorder="1"/>
    <xf numFmtId="3" fontId="10" fillId="0" borderId="20" xfId="0" applyNumberFormat="1" applyFont="1" applyBorder="1"/>
    <xf numFmtId="3" fontId="10" fillId="0" borderId="21" xfId="0" applyNumberFormat="1" applyFont="1" applyBorder="1"/>
    <xf numFmtId="0" fontId="10" fillId="0" borderId="65" xfId="0" applyFont="1" applyBorder="1" applyAlignment="1">
      <alignment horizontal="left" indent="3"/>
    </xf>
    <xf numFmtId="0" fontId="14" fillId="0" borderId="63" xfId="0" applyFont="1" applyBorder="1" applyAlignment="1">
      <alignment horizontal="left"/>
    </xf>
    <xf numFmtId="3" fontId="14" fillId="0" borderId="43" xfId="0" applyNumberFormat="1" applyFont="1" applyBorder="1"/>
    <xf numFmtId="3" fontId="14" fillId="0" borderId="66" xfId="0" applyNumberFormat="1" applyFont="1" applyBorder="1"/>
    <xf numFmtId="0" fontId="14" fillId="0" borderId="65" xfId="0" applyFont="1" applyBorder="1" applyAlignment="1">
      <alignment horizontal="left"/>
    </xf>
    <xf numFmtId="0" fontId="14" fillId="0" borderId="67" xfId="0" applyFont="1" applyBorder="1"/>
    <xf numFmtId="3" fontId="14" fillId="0" borderId="68" xfId="0" applyNumberFormat="1" applyFont="1" applyBorder="1"/>
    <xf numFmtId="3" fontId="14" fillId="0" borderId="59" xfId="0" applyNumberFormat="1" applyFont="1" applyBorder="1"/>
    <xf numFmtId="0" fontId="5" fillId="0" borderId="1" xfId="0" applyFont="1" applyBorder="1" applyAlignment="1">
      <alignment horizontal="center" vertical="top" wrapText="1"/>
    </xf>
    <xf numFmtId="0" fontId="5" fillId="0" borderId="20" xfId="0" applyFont="1" applyBorder="1" applyAlignment="1">
      <alignment horizontal="left" indent="2"/>
    </xf>
    <xf numFmtId="0" fontId="4" fillId="0" borderId="20" xfId="0" applyFont="1" applyBorder="1" applyAlignment="1">
      <alignment horizontal="left" indent="2"/>
    </xf>
    <xf numFmtId="3" fontId="14" fillId="0" borderId="47" xfId="0" applyNumberFormat="1" applyFont="1" applyBorder="1"/>
    <xf numFmtId="3" fontId="14" fillId="0" borderId="61" xfId="0" applyNumberFormat="1" applyFont="1" applyBorder="1"/>
    <xf numFmtId="3" fontId="14" fillId="0" borderId="51" xfId="0" applyNumberFormat="1" applyFont="1" applyBorder="1"/>
    <xf numFmtId="0" fontId="3" fillId="0" borderId="1" xfId="0" applyFont="1" applyBorder="1" applyAlignment="1">
      <alignment horizontal="center" vertical="top" wrapText="1"/>
    </xf>
    <xf numFmtId="3" fontId="8" fillId="0" borderId="18" xfId="0" applyNumberFormat="1" applyFont="1" applyBorder="1"/>
    <xf numFmtId="3" fontId="8" fillId="0" borderId="19" xfId="0" applyNumberFormat="1" applyFont="1" applyBorder="1"/>
    <xf numFmtId="3" fontId="8" fillId="0" borderId="22" xfId="0" applyNumberFormat="1" applyFont="1" applyBorder="1"/>
    <xf numFmtId="3" fontId="14" fillId="0" borderId="1" xfId="0" applyNumberFormat="1" applyFont="1" applyBorder="1"/>
    <xf numFmtId="3" fontId="14" fillId="0" borderId="14" xfId="0" applyNumberFormat="1" applyFont="1" applyBorder="1"/>
    <xf numFmtId="3" fontId="8" fillId="0" borderId="47" xfId="0" applyNumberFormat="1" applyFont="1" applyBorder="1"/>
    <xf numFmtId="3" fontId="8" fillId="0" borderId="51" xfId="0" applyNumberFormat="1" applyFont="1" applyBorder="1"/>
    <xf numFmtId="3" fontId="8" fillId="0" borderId="24" xfId="0" applyNumberFormat="1" applyFont="1" applyBorder="1"/>
    <xf numFmtId="3" fontId="8" fillId="0" borderId="25" xfId="0" applyNumberFormat="1" applyFont="1" applyBorder="1"/>
    <xf numFmtId="3" fontId="8" fillId="0" borderId="37" xfId="0" applyNumberFormat="1" applyFont="1" applyBorder="1"/>
    <xf numFmtId="3" fontId="8" fillId="0" borderId="38" xfId="0" applyNumberFormat="1" applyFont="1" applyBorder="1"/>
    <xf numFmtId="3" fontId="7" fillId="0" borderId="18" xfId="0" applyNumberFormat="1" applyFont="1" applyBorder="1"/>
    <xf numFmtId="3" fontId="7" fillId="0" borderId="37" xfId="0" applyNumberFormat="1" applyFont="1" applyBorder="1"/>
    <xf numFmtId="3" fontId="7" fillId="0" borderId="15" xfId="0" applyNumberFormat="1" applyFont="1" applyBorder="1"/>
    <xf numFmtId="3" fontId="21" fillId="0" borderId="22" xfId="0" applyNumberFormat="1" applyFont="1" applyBorder="1"/>
    <xf numFmtId="3" fontId="14" fillId="0" borderId="50" xfId="0" applyNumberFormat="1" applyFont="1" applyBorder="1"/>
    <xf numFmtId="3" fontId="8" fillId="0" borderId="59" xfId="0" applyNumberFormat="1" applyFont="1" applyBorder="1"/>
    <xf numFmtId="3" fontId="8" fillId="0" borderId="58" xfId="0" applyNumberFormat="1" applyFont="1" applyBorder="1"/>
    <xf numFmtId="3" fontId="8" fillId="0" borderId="50" xfId="0" applyNumberFormat="1" applyFont="1" applyBorder="1"/>
    <xf numFmtId="3" fontId="8" fillId="0" borderId="52" xfId="0" applyNumberFormat="1" applyFont="1" applyBorder="1"/>
    <xf numFmtId="0" fontId="2" fillId="0" borderId="65" xfId="0" applyFont="1" applyBorder="1" applyAlignment="1">
      <alignment horizontal="left" indent="6"/>
    </xf>
    <xf numFmtId="0" fontId="1" fillId="0" borderId="20" xfId="0" applyFont="1" applyBorder="1" applyAlignment="1">
      <alignment horizontal="left" indent="2"/>
    </xf>
    <xf numFmtId="0" fontId="1" fillId="0" borderId="0" xfId="0" applyFont="1"/>
    <xf numFmtId="0" fontId="1" fillId="0" borderId="65" xfId="0" applyFont="1" applyBorder="1" applyAlignment="1">
      <alignment horizontal="left" indent="3"/>
    </xf>
    <xf numFmtId="0" fontId="1" fillId="0" borderId="65" xfId="0" applyFont="1" applyBorder="1" applyAlignment="1">
      <alignment horizontal="left" indent="4"/>
    </xf>
    <xf numFmtId="0" fontId="1" fillId="0" borderId="20" xfId="0" applyFont="1" applyBorder="1" applyAlignment="1">
      <alignment horizontal="left" indent="3"/>
    </xf>
    <xf numFmtId="0" fontId="8" fillId="0" borderId="48" xfId="0" applyFont="1" applyBorder="1" applyAlignment="1">
      <alignment vertical="top"/>
    </xf>
    <xf numFmtId="0" fontId="7" fillId="0" borderId="71" xfId="0" applyFont="1" applyBorder="1" applyAlignment="1">
      <alignment vertical="top"/>
    </xf>
    <xf numFmtId="3" fontId="8" fillId="0" borderId="15" xfId="0" applyNumberFormat="1" applyFont="1" applyBorder="1"/>
    <xf numFmtId="3" fontId="7" fillId="0" borderId="72" xfId="0" applyNumberFormat="1" applyFont="1" applyBorder="1"/>
    <xf numFmtId="0" fontId="1" fillId="0" borderId="42" xfId="0" applyFont="1" applyBorder="1"/>
    <xf numFmtId="0" fontId="1" fillId="0" borderId="48" xfId="0" applyFont="1" applyBorder="1"/>
    <xf numFmtId="0" fontId="1" fillId="0" borderId="43" xfId="0" applyFont="1" applyBorder="1"/>
    <xf numFmtId="3" fontId="1" fillId="0" borderId="21" xfId="0" applyNumberFormat="1" applyFont="1" applyBorder="1"/>
    <xf numFmtId="0" fontId="16" fillId="0" borderId="0" xfId="0" applyFont="1" applyAlignment="1">
      <alignment horizontal="left" vertical="top"/>
    </xf>
    <xf numFmtId="0" fontId="14" fillId="0" borderId="43" xfId="0" applyFont="1" applyBorder="1" applyAlignment="1">
      <alignment horizontal="left" indent="1"/>
    </xf>
    <xf numFmtId="3" fontId="1" fillId="0" borderId="47" xfId="0" applyNumberFormat="1" applyFont="1" applyBorder="1"/>
    <xf numFmtId="3" fontId="1" fillId="0" borderId="51" xfId="0" applyNumberFormat="1" applyFont="1" applyBorder="1"/>
    <xf numFmtId="3" fontId="14" fillId="0" borderId="49" xfId="0" applyNumberFormat="1" applyFont="1" applyBorder="1"/>
    <xf numFmtId="3" fontId="14" fillId="0" borderId="73" xfId="0" applyNumberFormat="1" applyFont="1" applyBorder="1"/>
    <xf numFmtId="3" fontId="14" fillId="0" borderId="45" xfId="0" applyNumberFormat="1" applyFont="1" applyBorder="1"/>
    <xf numFmtId="165" fontId="8" fillId="0" borderId="21" xfId="0" applyNumberFormat="1" applyFont="1" applyBorder="1"/>
    <xf numFmtId="165" fontId="7" fillId="0" borderId="22" xfId="0" applyNumberFormat="1" applyFont="1" applyBorder="1"/>
    <xf numFmtId="0" fontId="1" fillId="0" borderId="0" xfId="0" applyFont="1" applyAlignment="1"/>
    <xf numFmtId="0" fontId="11" fillId="0" borderId="0" xfId="0" applyFont="1" applyAlignment="1">
      <alignment horizontal="left" wrapText="1"/>
    </xf>
    <xf numFmtId="0" fontId="11" fillId="2" borderId="0" xfId="0" applyFont="1" applyFill="1" applyAlignment="1">
      <alignment horizontal="left" wrapText="1"/>
    </xf>
    <xf numFmtId="0" fontId="1" fillId="2" borderId="0" xfId="0" applyFont="1" applyFill="1" applyAlignment="1">
      <alignment horizontal="left"/>
    </xf>
    <xf numFmtId="3" fontId="11" fillId="0" borderId="21" xfId="0" applyNumberFormat="1" applyFont="1" applyBorder="1"/>
    <xf numFmtId="3" fontId="11" fillId="0" borderId="22" xfId="0" applyNumberFormat="1" applyFont="1" applyBorder="1"/>
    <xf numFmtId="0" fontId="24" fillId="0" borderId="0" xfId="0" applyFont="1" applyAlignment="1"/>
    <xf numFmtId="0" fontId="11" fillId="0" borderId="0" xfId="0" applyFont="1"/>
    <xf numFmtId="3" fontId="11" fillId="0" borderId="24" xfId="0" applyNumberFormat="1" applyFont="1" applyBorder="1"/>
    <xf numFmtId="3" fontId="11" fillId="0" borderId="25" xfId="0" applyNumberFormat="1" applyFont="1" applyBorder="1"/>
    <xf numFmtId="3" fontId="11" fillId="0" borderId="18" xfId="0" applyNumberFormat="1" applyFont="1" applyBorder="1"/>
    <xf numFmtId="3" fontId="11" fillId="0" borderId="19" xfId="0" applyNumberFormat="1" applyFont="1" applyBorder="1"/>
    <xf numFmtId="3" fontId="11" fillId="0" borderId="47" xfId="0" applyNumberFormat="1" applyFont="1" applyBorder="1"/>
    <xf numFmtId="3" fontId="11" fillId="0" borderId="51" xfId="0" applyNumberFormat="1" applyFont="1" applyBorder="1"/>
    <xf numFmtId="3" fontId="10" fillId="0" borderId="52" xfId="0" applyNumberFormat="1" applyFont="1" applyBorder="1"/>
    <xf numFmtId="3" fontId="10" fillId="0" borderId="50" xfId="0" applyNumberFormat="1" applyFont="1" applyBorder="1"/>
    <xf numFmtId="0" fontId="1" fillId="0" borderId="26" xfId="0" applyFont="1" applyBorder="1" applyAlignment="1">
      <alignment horizontal="left"/>
    </xf>
    <xf numFmtId="0" fontId="11" fillId="0" borderId="1" xfId="0" applyFont="1" applyBorder="1" applyAlignment="1">
      <alignment horizontal="center" vertical="top" wrapText="1"/>
    </xf>
    <xf numFmtId="0" fontId="11" fillId="0" borderId="14" xfId="0" applyFont="1" applyBorder="1" applyAlignment="1">
      <alignment horizontal="center" vertical="top" wrapText="1"/>
    </xf>
    <xf numFmtId="0" fontId="11" fillId="0" borderId="17" xfId="0" applyFont="1" applyBorder="1" applyAlignment="1">
      <alignment horizontal="left" indent="3"/>
    </xf>
    <xf numFmtId="0" fontId="11" fillId="0" borderId="20" xfId="0" applyFont="1" applyBorder="1" applyAlignment="1">
      <alignment horizontal="left" indent="3"/>
    </xf>
    <xf numFmtId="0" fontId="11" fillId="0" borderId="10" xfId="0" applyFont="1" applyBorder="1" applyAlignment="1">
      <alignment horizontal="left" indent="3"/>
    </xf>
    <xf numFmtId="3" fontId="11" fillId="0" borderId="2" xfId="0" applyNumberFormat="1" applyFont="1" applyBorder="1"/>
    <xf numFmtId="3" fontId="11" fillId="0" borderId="11" xfId="0" applyNumberFormat="1" applyFont="1" applyBorder="1"/>
    <xf numFmtId="0" fontId="23" fillId="0" borderId="16" xfId="0" applyFont="1" applyBorder="1" applyAlignment="1">
      <alignment horizontal="right"/>
    </xf>
    <xf numFmtId="3" fontId="23" fillId="0" borderId="1" xfId="0" applyNumberFormat="1" applyFont="1" applyBorder="1"/>
    <xf numFmtId="3" fontId="23" fillId="0" borderId="14" xfId="0" applyNumberFormat="1" applyFont="1" applyBorder="1"/>
    <xf numFmtId="0" fontId="11" fillId="0" borderId="61" xfId="0" applyFont="1" applyBorder="1" applyAlignment="1">
      <alignment horizontal="left" indent="3"/>
    </xf>
    <xf numFmtId="0" fontId="11" fillId="0" borderId="23" xfId="0" applyFont="1" applyBorder="1" applyAlignment="1">
      <alignment horizontal="left" indent="5"/>
    </xf>
    <xf numFmtId="0" fontId="11" fillId="0" borderId="6" xfId="0" applyFont="1" applyBorder="1" applyAlignment="1">
      <alignment horizontal="left" indent="3"/>
    </xf>
    <xf numFmtId="3" fontId="11" fillId="0" borderId="7" xfId="0" applyNumberFormat="1" applyFont="1" applyBorder="1"/>
    <xf numFmtId="3" fontId="11" fillId="0" borderId="8" xfId="0" applyNumberFormat="1" applyFont="1" applyBorder="1"/>
    <xf numFmtId="0" fontId="11" fillId="0" borderId="35" xfId="0" applyFont="1" applyBorder="1" applyAlignment="1">
      <alignment horizontal="left" indent="3"/>
    </xf>
    <xf numFmtId="3" fontId="11" fillId="0" borderId="37" xfId="0" applyNumberFormat="1" applyFont="1" applyBorder="1"/>
    <xf numFmtId="3" fontId="11" fillId="0" borderId="38" xfId="0" applyNumberFormat="1" applyFont="1" applyBorder="1"/>
    <xf numFmtId="0" fontId="24" fillId="0" borderId="0" xfId="0" applyFont="1"/>
    <xf numFmtId="0" fontId="8" fillId="0" borderId="0" xfId="0" applyFont="1" applyBorder="1"/>
    <xf numFmtId="3" fontId="1" fillId="0" borderId="61" xfId="0" applyNumberFormat="1" applyFont="1" applyBorder="1"/>
    <xf numFmtId="3" fontId="10" fillId="0" borderId="57" xfId="0" applyNumberFormat="1" applyFont="1" applyBorder="1"/>
    <xf numFmtId="0" fontId="14" fillId="0" borderId="64" xfId="0" applyFont="1" applyBorder="1" applyAlignment="1"/>
    <xf numFmtId="0" fontId="1" fillId="0" borderId="43" xfId="0" applyFont="1" applyBorder="1" applyAlignment="1"/>
    <xf numFmtId="3" fontId="19" fillId="0" borderId="47" xfId="0" applyNumberFormat="1" applyFont="1" applyBorder="1"/>
    <xf numFmtId="0" fontId="11" fillId="0" borderId="0" xfId="0" applyFont="1" applyAlignment="1">
      <alignment horizontal="center"/>
    </xf>
    <xf numFmtId="3" fontId="18" fillId="0" borderId="1" xfId="0" applyNumberFormat="1" applyFont="1" applyBorder="1"/>
    <xf numFmtId="3" fontId="1" fillId="0" borderId="43" xfId="0" applyNumberFormat="1" applyFont="1" applyBorder="1"/>
    <xf numFmtId="3" fontId="1" fillId="0" borderId="66" xfId="0" applyNumberFormat="1" applyFont="1" applyBorder="1"/>
    <xf numFmtId="3" fontId="1" fillId="0" borderId="35" xfId="0" applyNumberFormat="1" applyFont="1" applyBorder="1"/>
    <xf numFmtId="3" fontId="1" fillId="0" borderId="37" xfId="0" applyNumberFormat="1" applyFont="1" applyBorder="1"/>
    <xf numFmtId="3" fontId="1" fillId="0" borderId="38" xfId="0" applyNumberFormat="1" applyFont="1" applyBorder="1"/>
    <xf numFmtId="0" fontId="11" fillId="0" borderId="42" xfId="0" applyFont="1" applyBorder="1" applyAlignment="1">
      <alignment vertical="top"/>
    </xf>
    <xf numFmtId="0" fontId="11" fillId="0" borderId="31" xfId="0" applyFont="1" applyBorder="1" applyAlignment="1">
      <alignment vertical="top"/>
    </xf>
    <xf numFmtId="0" fontId="11" fillId="0" borderId="43" xfId="0" applyFont="1" applyBorder="1" applyAlignment="1">
      <alignment vertical="top"/>
    </xf>
    <xf numFmtId="0" fontId="11" fillId="0" borderId="44" xfId="0" applyFont="1" applyBorder="1"/>
    <xf numFmtId="0" fontId="23" fillId="0" borderId="31" xfId="0" applyFont="1" applyBorder="1" applyAlignment="1">
      <alignment vertical="top"/>
    </xf>
    <xf numFmtId="0" fontId="11" fillId="0" borderId="45" xfId="0" applyFont="1" applyBorder="1" applyAlignment="1">
      <alignment vertical="top"/>
    </xf>
    <xf numFmtId="0" fontId="11" fillId="0" borderId="31" xfId="0" applyFont="1" applyBorder="1"/>
    <xf numFmtId="0" fontId="23" fillId="0" borderId="9" xfId="0" applyFont="1" applyBorder="1" applyAlignment="1">
      <alignment vertical="top"/>
    </xf>
    <xf numFmtId="0" fontId="25" fillId="0" borderId="0" xfId="5" applyFont="1"/>
    <xf numFmtId="0" fontId="11" fillId="0" borderId="85" xfId="0" applyFont="1" applyBorder="1" applyAlignment="1"/>
    <xf numFmtId="0" fontId="14" fillId="0" borderId="0" xfId="0" applyFont="1"/>
    <xf numFmtId="0" fontId="1" fillId="0" borderId="1" xfId="0" applyFont="1" applyBorder="1" applyAlignment="1">
      <alignment horizontal="center" vertical="top" wrapText="1"/>
    </xf>
    <xf numFmtId="0" fontId="1" fillId="0" borderId="14" xfId="0" applyFont="1" applyBorder="1" applyAlignment="1">
      <alignment horizontal="center" vertical="top" wrapText="1"/>
    </xf>
    <xf numFmtId="0" fontId="1" fillId="0" borderId="17" xfId="0" applyFont="1" applyBorder="1" applyAlignment="1">
      <alignment horizontal="left" indent="3"/>
    </xf>
    <xf numFmtId="3" fontId="1" fillId="0" borderId="18" xfId="0" applyNumberFormat="1" applyFont="1" applyBorder="1"/>
    <xf numFmtId="3" fontId="1" fillId="0" borderId="19" xfId="0" applyNumberFormat="1" applyFont="1" applyBorder="1"/>
    <xf numFmtId="3" fontId="1" fillId="0" borderId="22" xfId="0" applyNumberFormat="1" applyFont="1" applyBorder="1"/>
    <xf numFmtId="0" fontId="1" fillId="0" borderId="10" xfId="0" applyFont="1" applyBorder="1" applyAlignment="1">
      <alignment horizontal="left" indent="3"/>
    </xf>
    <xf numFmtId="3" fontId="1" fillId="0" borderId="2" xfId="0" applyNumberFormat="1" applyFont="1" applyBorder="1"/>
    <xf numFmtId="3" fontId="1" fillId="0" borderId="11" xfId="0" applyNumberFormat="1" applyFont="1" applyBorder="1"/>
    <xf numFmtId="0" fontId="14" fillId="0" borderId="16" xfId="0" applyFont="1" applyBorder="1" applyAlignment="1">
      <alignment horizontal="right"/>
    </xf>
    <xf numFmtId="0" fontId="1" fillId="0" borderId="61" xfId="0" applyFont="1" applyBorder="1" applyAlignment="1">
      <alignment horizontal="left" indent="3"/>
    </xf>
    <xf numFmtId="0" fontId="1" fillId="0" borderId="20" xfId="0" applyFont="1" applyBorder="1" applyAlignment="1">
      <alignment horizontal="left" indent="5"/>
    </xf>
    <xf numFmtId="0" fontId="1" fillId="0" borderId="23" xfId="0" applyFont="1" applyBorder="1" applyAlignment="1">
      <alignment horizontal="left" indent="5"/>
    </xf>
    <xf numFmtId="3" fontId="1" fillId="0" borderId="24" xfId="0" applyNumberFormat="1" applyFont="1" applyBorder="1"/>
    <xf numFmtId="3" fontId="1" fillId="0" borderId="25" xfId="0" applyNumberFormat="1" applyFont="1" applyBorder="1"/>
    <xf numFmtId="0" fontId="1" fillId="0" borderId="6" xfId="0" applyFont="1" applyBorder="1" applyAlignment="1">
      <alignment horizontal="left" indent="3"/>
    </xf>
    <xf numFmtId="3" fontId="1" fillId="0" borderId="7" xfId="0" applyNumberFormat="1" applyFont="1" applyBorder="1"/>
    <xf numFmtId="3" fontId="1" fillId="0" borderId="8" xfId="0" applyNumberFormat="1" applyFont="1" applyBorder="1"/>
    <xf numFmtId="0" fontId="11" fillId="0" borderId="0" xfId="0" applyFont="1" applyAlignment="1">
      <alignment horizontal="center"/>
    </xf>
    <xf numFmtId="3" fontId="1" fillId="0" borderId="18" xfId="0" applyNumberFormat="1" applyFont="1" applyBorder="1" applyAlignment="1">
      <alignment wrapText="1"/>
    </xf>
    <xf numFmtId="3" fontId="1" fillId="0" borderId="2" xfId="0" applyNumberFormat="1" applyFont="1" applyBorder="1" applyAlignment="1">
      <alignment wrapText="1"/>
    </xf>
    <xf numFmtId="3" fontId="14" fillId="0" borderId="1" xfId="0" applyNumberFormat="1" applyFont="1" applyBorder="1" applyAlignment="1">
      <alignment wrapText="1"/>
    </xf>
    <xf numFmtId="3" fontId="1" fillId="0" borderId="47" xfId="0" applyNumberFormat="1" applyFont="1" applyBorder="1" applyAlignment="1">
      <alignment wrapText="1"/>
    </xf>
    <xf numFmtId="3" fontId="1" fillId="0" borderId="21" xfId="0" applyNumberFormat="1" applyFont="1" applyBorder="1" applyAlignment="1">
      <alignment wrapText="1"/>
    </xf>
    <xf numFmtId="3" fontId="1" fillId="0" borderId="24" xfId="0" applyNumberFormat="1" applyFont="1" applyBorder="1" applyAlignment="1">
      <alignment wrapText="1"/>
    </xf>
    <xf numFmtId="3" fontId="1" fillId="0" borderId="7" xfId="0" applyNumberFormat="1" applyFont="1" applyBorder="1" applyAlignment="1">
      <alignment wrapText="1"/>
    </xf>
    <xf numFmtId="37" fontId="1" fillId="0" borderId="21" xfId="0" applyNumberFormat="1" applyFont="1" applyBorder="1"/>
    <xf numFmtId="37" fontId="8" fillId="0" borderId="21" xfId="0" applyNumberFormat="1" applyFont="1" applyBorder="1"/>
    <xf numFmtId="0" fontId="14" fillId="0" borderId="88" xfId="0" applyFont="1" applyBorder="1" applyAlignment="1">
      <alignment horizontal="center" vertical="center" wrapText="1"/>
    </xf>
    <xf numFmtId="165" fontId="1" fillId="0" borderId="18" xfId="0" applyNumberFormat="1" applyFont="1" applyBorder="1"/>
    <xf numFmtId="0" fontId="16" fillId="0" borderId="0" xfId="0" applyFont="1"/>
    <xf numFmtId="0" fontId="1" fillId="0" borderId="20" xfId="0" applyFont="1" applyBorder="1" applyAlignment="1"/>
    <xf numFmtId="0" fontId="11" fillId="0" borderId="48" xfId="0" applyFont="1" applyBorder="1" applyAlignment="1">
      <alignment vertical="top"/>
    </xf>
    <xf numFmtId="0" fontId="1" fillId="0" borderId="0" xfId="0" applyFont="1"/>
    <xf numFmtId="0" fontId="20" fillId="0" borderId="0" xfId="0" applyFont="1" applyAlignment="1"/>
    <xf numFmtId="3" fontId="14" fillId="0" borderId="69" xfId="0" applyNumberFormat="1" applyFont="1" applyBorder="1"/>
    <xf numFmtId="0" fontId="1" fillId="0" borderId="30" xfId="0" applyFont="1" applyBorder="1" applyAlignment="1">
      <alignment wrapText="1"/>
    </xf>
    <xf numFmtId="0" fontId="14" fillId="0" borderId="88" xfId="0" applyFont="1" applyBorder="1" applyAlignment="1">
      <alignment horizontal="center" vertical="center" wrapText="1"/>
    </xf>
    <xf numFmtId="0" fontId="1" fillId="0" borderId="30" xfId="0" applyFont="1" applyBorder="1" applyAlignment="1">
      <alignment vertical="top"/>
    </xf>
    <xf numFmtId="3" fontId="19" fillId="0" borderId="51" xfId="0" applyNumberFormat="1" applyFont="1" applyBorder="1"/>
    <xf numFmtId="3" fontId="19" fillId="0" borderId="47" xfId="0" applyNumberFormat="1" applyFont="1" applyBorder="1" applyAlignment="1">
      <alignment vertical="center"/>
    </xf>
    <xf numFmtId="3" fontId="19" fillId="0" borderId="51" xfId="0" applyNumberFormat="1" applyFont="1" applyBorder="1" applyAlignment="1">
      <alignment vertical="center"/>
    </xf>
    <xf numFmtId="3" fontId="19" fillId="0" borderId="21" xfId="0" applyNumberFormat="1" applyFont="1" applyBorder="1" applyAlignment="1">
      <alignment vertical="center"/>
    </xf>
    <xf numFmtId="3" fontId="19" fillId="0" borderId="22" xfId="0" applyNumberFormat="1" applyFont="1" applyBorder="1" applyAlignment="1">
      <alignment vertical="center"/>
    </xf>
    <xf numFmtId="3" fontId="18" fillId="0" borderId="37" xfId="0" applyNumberFormat="1" applyFont="1" applyBorder="1"/>
    <xf numFmtId="3" fontId="18" fillId="0" borderId="38" xfId="0" applyNumberFormat="1" applyFont="1" applyBorder="1"/>
    <xf numFmtId="0" fontId="19" fillId="0" borderId="39" xfId="0" applyFont="1" applyBorder="1" applyAlignment="1">
      <alignment horizontal="left" vertical="top" wrapText="1" indent="2"/>
    </xf>
    <xf numFmtId="3" fontId="19" fillId="0" borderId="39" xfId="0" applyNumberFormat="1" applyFont="1" applyBorder="1"/>
    <xf numFmtId="3" fontId="19" fillId="0" borderId="21" xfId="0" applyNumberFormat="1" applyFont="1" applyBorder="1"/>
    <xf numFmtId="3" fontId="19" fillId="0" borderId="22" xfId="0" applyNumberFormat="1" applyFont="1" applyBorder="1"/>
    <xf numFmtId="3" fontId="18" fillId="0" borderId="47" xfId="0" applyNumberFormat="1" applyFont="1" applyBorder="1"/>
    <xf numFmtId="3" fontId="18" fillId="0" borderId="51" xfId="0" applyNumberFormat="1" applyFont="1" applyBorder="1"/>
    <xf numFmtId="3" fontId="19" fillId="0" borderId="21" xfId="0" applyNumberFormat="1" applyFont="1" applyBorder="1" applyAlignment="1">
      <alignment horizontal="right" vertical="center"/>
    </xf>
    <xf numFmtId="3" fontId="19" fillId="0" borderId="22" xfId="0" applyNumberFormat="1" applyFont="1" applyBorder="1" applyAlignment="1">
      <alignment horizontal="right" vertical="center"/>
    </xf>
    <xf numFmtId="3" fontId="18" fillId="0" borderId="21" xfId="0" applyNumberFormat="1" applyFont="1" applyBorder="1" applyAlignment="1">
      <alignment vertical="center"/>
    </xf>
    <xf numFmtId="0" fontId="19" fillId="0" borderId="21" xfId="0" applyFont="1" applyBorder="1"/>
    <xf numFmtId="0" fontId="19" fillId="0" borderId="22" xfId="0" applyFont="1" applyBorder="1"/>
    <xf numFmtId="3" fontId="19" fillId="0" borderId="24" xfId="0" applyNumberFormat="1" applyFont="1" applyBorder="1" applyAlignment="1">
      <alignment horizontal="right" vertical="center"/>
    </xf>
    <xf numFmtId="3" fontId="19" fillId="0" borderId="25" xfId="0" applyNumberFormat="1" applyFont="1" applyBorder="1" applyAlignment="1">
      <alignment horizontal="right" vertical="center"/>
    </xf>
    <xf numFmtId="3" fontId="18" fillId="0" borderId="37" xfId="0" applyNumberFormat="1" applyFont="1" applyBorder="1" applyAlignment="1">
      <alignment vertical="top"/>
    </xf>
    <xf numFmtId="3" fontId="18" fillId="0" borderId="38" xfId="0" applyNumberFormat="1" applyFont="1" applyBorder="1" applyAlignment="1">
      <alignment vertical="top"/>
    </xf>
    <xf numFmtId="3" fontId="18" fillId="0" borderId="14" xfId="0" applyNumberFormat="1" applyFont="1" applyBorder="1"/>
    <xf numFmtId="166" fontId="34" fillId="0" borderId="0" xfId="5" applyNumberFormat="1" applyFont="1" applyAlignment="1"/>
    <xf numFmtId="0" fontId="25" fillId="0" borderId="0" xfId="5" applyNumberFormat="1" applyFont="1" applyBorder="1" applyAlignment="1">
      <alignment horizontal="center"/>
    </xf>
    <xf numFmtId="0" fontId="36" fillId="0" borderId="12" xfId="5" applyNumberFormat="1" applyFont="1" applyBorder="1" applyAlignment="1"/>
    <xf numFmtId="0" fontId="36" fillId="0" borderId="2" xfId="5" applyNumberFormat="1" applyFont="1" applyBorder="1" applyAlignment="1">
      <alignment horizontal="center" vertical="center"/>
    </xf>
    <xf numFmtId="0" fontId="25" fillId="0" borderId="74" xfId="5" applyNumberFormat="1" applyFont="1" applyBorder="1" applyAlignment="1">
      <alignment horizontal="center" vertical="top" wrapText="1"/>
    </xf>
    <xf numFmtId="0" fontId="25" fillId="0" borderId="1" xfId="5" applyNumberFormat="1" applyFont="1" applyBorder="1" applyAlignment="1">
      <alignment horizontal="center" vertical="top" wrapText="1"/>
    </xf>
    <xf numFmtId="0" fontId="25" fillId="0" borderId="28" xfId="5" applyNumberFormat="1" applyFont="1" applyBorder="1" applyAlignment="1">
      <alignment horizontal="center" vertical="top"/>
    </xf>
    <xf numFmtId="166" fontId="25" fillId="0" borderId="77" xfId="5" applyNumberFormat="1" applyFont="1" applyBorder="1" applyAlignment="1">
      <alignment vertical="center"/>
    </xf>
    <xf numFmtId="37" fontId="25" fillId="0" borderId="77" xfId="8" applyNumberFormat="1" applyFont="1" applyBorder="1" applyAlignment="1"/>
    <xf numFmtId="37" fontId="25" fillId="0" borderId="80" xfId="8" applyNumberFormat="1" applyFont="1" applyBorder="1" applyAlignment="1"/>
    <xf numFmtId="37" fontId="25" fillId="0" borderId="89" xfId="8" applyNumberFormat="1" applyFont="1" applyBorder="1" applyAlignment="1"/>
    <xf numFmtId="37" fontId="25" fillId="0" borderId="89" xfId="5" applyNumberFormat="1" applyFont="1" applyBorder="1" applyAlignment="1"/>
    <xf numFmtId="37" fontId="25" fillId="0" borderId="80" xfId="5" applyNumberFormat="1" applyFont="1" applyBorder="1" applyAlignment="1"/>
    <xf numFmtId="37" fontId="25" fillId="0" borderId="81" xfId="5" applyNumberFormat="1" applyFont="1" applyBorder="1" applyAlignment="1"/>
    <xf numFmtId="37" fontId="25" fillId="0" borderId="77" xfId="5" applyNumberFormat="1" applyFont="1" applyBorder="1" applyAlignment="1"/>
    <xf numFmtId="166" fontId="25" fillId="0" borderId="81" xfId="5" applyNumberFormat="1" applyFont="1" applyBorder="1" applyAlignment="1">
      <alignment vertical="center"/>
    </xf>
    <xf numFmtId="37" fontId="25" fillId="0" borderId="79" xfId="8" applyNumberFormat="1" applyFont="1" applyBorder="1" applyAlignment="1"/>
    <xf numFmtId="37" fontId="25" fillId="0" borderId="81" xfId="8" applyNumberFormat="1" applyFont="1" applyBorder="1" applyAlignment="1"/>
    <xf numFmtId="37" fontId="25" fillId="0" borderId="86" xfId="8" applyNumberFormat="1" applyFont="1" applyBorder="1" applyAlignment="1"/>
    <xf numFmtId="0" fontId="25" fillId="0" borderId="77" xfId="5" applyNumberFormat="1" applyFont="1" applyBorder="1" applyAlignment="1">
      <alignment vertical="center"/>
    </xf>
    <xf numFmtId="37" fontId="25" fillId="0" borderId="86" xfId="5" applyNumberFormat="1" applyFont="1" applyBorder="1" applyAlignment="1"/>
    <xf numFmtId="37" fontId="25" fillId="0" borderId="78" xfId="8" applyNumberFormat="1" applyFont="1" applyBorder="1" applyAlignment="1"/>
    <xf numFmtId="37" fontId="25" fillId="0" borderId="84" xfId="8" applyNumberFormat="1" applyFont="1" applyBorder="1" applyAlignment="1"/>
    <xf numFmtId="0" fontId="36" fillId="0" borderId="2" xfId="5" applyNumberFormat="1" applyFont="1" applyBorder="1" applyAlignment="1">
      <alignment horizontal="right" indent="5"/>
    </xf>
    <xf numFmtId="37" fontId="36" fillId="0" borderId="2" xfId="5" applyNumberFormat="1" applyFont="1" applyBorder="1" applyAlignment="1"/>
    <xf numFmtId="37" fontId="36" fillId="0" borderId="28" xfId="5" applyNumberFormat="1" applyFont="1" applyBorder="1" applyAlignment="1"/>
    <xf numFmtId="0" fontId="36" fillId="0" borderId="0" xfId="5" applyNumberFormat="1" applyFont="1" applyBorder="1" applyAlignment="1">
      <alignment horizontal="left" indent="5"/>
    </xf>
    <xf numFmtId="37" fontId="36" fillId="0" borderId="0" xfId="5" applyNumberFormat="1" applyFont="1" applyBorder="1" applyAlignment="1"/>
    <xf numFmtId="5" fontId="36" fillId="0" borderId="0" xfId="5" applyNumberFormat="1" applyFont="1" applyBorder="1" applyAlignment="1"/>
    <xf numFmtId="166" fontId="25" fillId="0" borderId="77" xfId="5" applyNumberFormat="1" applyFont="1" applyBorder="1" applyAlignment="1"/>
    <xf numFmtId="166" fontId="25" fillId="0" borderId="78" xfId="5" applyNumberFormat="1" applyFont="1" applyBorder="1" applyAlignment="1"/>
    <xf numFmtId="37" fontId="25" fillId="0" borderId="75" xfId="8" applyNumberFormat="1" applyFont="1" applyBorder="1" applyAlignment="1"/>
    <xf numFmtId="166" fontId="37" fillId="3" borderId="0" xfId="5" applyNumberFormat="1" applyFont="1" applyFill="1" applyAlignment="1"/>
    <xf numFmtId="37" fontId="36" fillId="0" borderId="1" xfId="8" applyNumberFormat="1" applyFont="1" applyBorder="1" applyAlignment="1"/>
    <xf numFmtId="37" fontId="36" fillId="0" borderId="83" xfId="8" applyNumberFormat="1" applyFont="1" applyBorder="1" applyAlignment="1"/>
    <xf numFmtId="37" fontId="36" fillId="0" borderId="87" xfId="8" applyNumberFormat="1" applyFont="1" applyBorder="1" applyAlignment="1"/>
    <xf numFmtId="0" fontId="11" fillId="0" borderId="47" xfId="0" applyFont="1" applyBorder="1" applyAlignment="1">
      <alignment horizontal="left" indent="1"/>
    </xf>
    <xf numFmtId="0" fontId="11" fillId="0" borderId="37" xfId="0" applyFont="1" applyBorder="1" applyAlignment="1">
      <alignment horizontal="left" indent="1"/>
    </xf>
    <xf numFmtId="0" fontId="11" fillId="0" borderId="18" xfId="0" applyFont="1" applyBorder="1" applyAlignment="1">
      <alignment horizontal="left" indent="1"/>
    </xf>
    <xf numFmtId="0" fontId="11" fillId="0" borderId="47" xfId="0" applyFont="1" applyBorder="1" applyAlignment="1">
      <alignment horizontal="left" indent="3"/>
    </xf>
    <xf numFmtId="3" fontId="11" fillId="0" borderId="15" xfId="0" applyNumberFormat="1" applyFont="1" applyBorder="1"/>
    <xf numFmtId="0" fontId="11" fillId="0" borderId="15" xfId="0" applyFont="1" applyBorder="1" applyAlignment="1">
      <alignment horizontal="left" indent="1"/>
    </xf>
    <xf numFmtId="0" fontId="23" fillId="0" borderId="1" xfId="0" applyFont="1" applyBorder="1" applyAlignment="1">
      <alignment horizontal="right" indent="1"/>
    </xf>
    <xf numFmtId="37" fontId="25" fillId="0" borderId="90" xfId="5" applyNumberFormat="1" applyFont="1" applyBorder="1" applyAlignment="1"/>
    <xf numFmtId="166" fontId="25" fillId="0" borderId="89" xfId="5" applyNumberFormat="1" applyFont="1" applyBorder="1" applyAlignment="1">
      <alignment vertical="center"/>
    </xf>
    <xf numFmtId="37" fontId="25" fillId="0" borderId="90" xfId="8" applyNumberFormat="1" applyFont="1" applyBorder="1" applyAlignment="1"/>
    <xf numFmtId="3" fontId="1" fillId="0" borderId="44" xfId="0" applyNumberFormat="1" applyFont="1" applyBorder="1"/>
    <xf numFmtId="3" fontId="1" fillId="0" borderId="76" xfId="0" applyNumberFormat="1" applyFont="1" applyBorder="1"/>
    <xf numFmtId="3" fontId="21" fillId="0" borderId="21" xfId="0" applyNumberFormat="1" applyFont="1" applyBorder="1"/>
    <xf numFmtId="3" fontId="14" fillId="0" borderId="52" xfId="0" applyNumberFormat="1" applyFont="1" applyBorder="1"/>
    <xf numFmtId="3" fontId="14" fillId="0" borderId="38" xfId="0" applyNumberFormat="1" applyFont="1" applyBorder="1"/>
    <xf numFmtId="0" fontId="14" fillId="0" borderId="63" xfId="0" applyFont="1" applyBorder="1" applyAlignment="1">
      <alignment horizontal="left" indent="1"/>
    </xf>
    <xf numFmtId="0" fontId="14" fillId="0" borderId="64" xfId="0" applyFont="1" applyBorder="1" applyAlignment="1">
      <alignment horizontal="left" indent="1"/>
    </xf>
    <xf numFmtId="3" fontId="14" fillId="0" borderId="91" xfId="0" applyNumberFormat="1" applyFont="1" applyBorder="1" applyAlignment="1">
      <alignment horizontal="right"/>
    </xf>
    <xf numFmtId="0" fontId="39" fillId="0" borderId="0" xfId="0" applyFont="1" applyAlignment="1"/>
    <xf numFmtId="0" fontId="38" fillId="0" borderId="0" xfId="0" applyFont="1"/>
    <xf numFmtId="0" fontId="40" fillId="0" borderId="0" xfId="0" applyFont="1"/>
    <xf numFmtId="0" fontId="33" fillId="0" borderId="0" xfId="0" applyFont="1"/>
    <xf numFmtId="0" fontId="32" fillId="0" borderId="63" xfId="0" applyFont="1" applyFill="1" applyBorder="1" applyAlignment="1">
      <alignment horizontal="left"/>
    </xf>
    <xf numFmtId="0" fontId="25" fillId="0" borderId="20" xfId="0" applyFont="1" applyFill="1" applyBorder="1" applyAlignment="1">
      <alignment horizontal="left" indent="3"/>
    </xf>
    <xf numFmtId="166" fontId="25" fillId="0" borderId="77" xfId="5" applyNumberFormat="1" applyFont="1" applyFill="1" applyBorder="1" applyAlignment="1"/>
    <xf numFmtId="0" fontId="10" fillId="0" borderId="0" xfId="0" applyFont="1" applyFill="1"/>
    <xf numFmtId="166" fontId="25" fillId="0" borderId="77" xfId="5" applyNumberFormat="1" applyFont="1" applyFill="1" applyBorder="1" applyAlignment="1">
      <alignment vertical="center"/>
    </xf>
    <xf numFmtId="37" fontId="25" fillId="0" borderId="77" xfId="5" applyNumberFormat="1" applyFont="1" applyFill="1" applyBorder="1" applyAlignment="1"/>
    <xf numFmtId="46" fontId="1" fillId="0" borderId="21" xfId="0" applyNumberFormat="1" applyFont="1" applyBorder="1" applyAlignment="1">
      <alignment horizontal="right"/>
    </xf>
    <xf numFmtId="46" fontId="21" fillId="0" borderId="21" xfId="0" applyNumberFormat="1" applyFont="1" applyBorder="1" applyAlignment="1">
      <alignment horizontal="right"/>
    </xf>
    <xf numFmtId="3" fontId="14" fillId="0" borderId="15" xfId="0" applyNumberFormat="1" applyFont="1" applyBorder="1" applyAlignment="1">
      <alignment horizontal="right"/>
    </xf>
    <xf numFmtId="3" fontId="14" fillId="0" borderId="72" xfId="0" applyNumberFormat="1" applyFont="1" applyBorder="1" applyAlignment="1">
      <alignment horizontal="right"/>
    </xf>
    <xf numFmtId="3" fontId="10" fillId="0" borderId="35" xfId="0" applyNumberFormat="1" applyFont="1" applyBorder="1"/>
    <xf numFmtId="3" fontId="10" fillId="0" borderId="37" xfId="0" applyNumberFormat="1" applyFont="1" applyBorder="1"/>
    <xf numFmtId="3" fontId="10" fillId="0" borderId="38" xfId="0" applyNumberFormat="1" applyFont="1" applyBorder="1"/>
    <xf numFmtId="0" fontId="7" fillId="0" borderId="16" xfId="0" applyFont="1" applyBorder="1" applyAlignment="1">
      <alignment horizontal="center" vertical="top" wrapText="1"/>
    </xf>
    <xf numFmtId="3" fontId="7" fillId="0" borderId="17" xfId="0" applyNumberFormat="1" applyFont="1" applyBorder="1"/>
    <xf numFmtId="3" fontId="7" fillId="0" borderId="19" xfId="0" applyNumberFormat="1" applyFont="1" applyBorder="1"/>
    <xf numFmtId="3" fontId="7" fillId="0" borderId="20" xfId="0" applyNumberFormat="1" applyFont="1" applyBorder="1"/>
    <xf numFmtId="3" fontId="7" fillId="0" borderId="35" xfId="0" applyNumberFormat="1" applyFont="1" applyBorder="1"/>
    <xf numFmtId="3" fontId="7" fillId="0" borderId="38" xfId="0" applyNumberFormat="1" applyFont="1" applyBorder="1"/>
    <xf numFmtId="3" fontId="14" fillId="0" borderId="6" xfId="0" applyNumberFormat="1" applyFont="1" applyBorder="1"/>
    <xf numFmtId="3" fontId="14" fillId="0" borderId="8" xfId="0" applyNumberFormat="1" applyFont="1" applyBorder="1"/>
    <xf numFmtId="0" fontId="7" fillId="0" borderId="94" xfId="0" applyFont="1" applyBorder="1" applyAlignment="1">
      <alignment horizontal="center"/>
    </xf>
    <xf numFmtId="0" fontId="1" fillId="0" borderId="39" xfId="0" applyFont="1" applyBorder="1" applyAlignment="1">
      <alignment horizontal="center"/>
    </xf>
    <xf numFmtId="0" fontId="7" fillId="0" borderId="40" xfId="0" applyFont="1" applyBorder="1" applyAlignment="1">
      <alignment horizontal="center"/>
    </xf>
    <xf numFmtId="0" fontId="14" fillId="0" borderId="95" xfId="0" applyFont="1" applyBorder="1" applyAlignment="1">
      <alignment horizontal="right"/>
    </xf>
    <xf numFmtId="0" fontId="18" fillId="0" borderId="96" xfId="0" applyFont="1" applyBorder="1" applyAlignment="1">
      <alignment horizontal="center" vertical="center" wrapText="1"/>
    </xf>
    <xf numFmtId="0" fontId="18" fillId="0" borderId="97" xfId="0" applyFont="1" applyBorder="1" applyAlignment="1">
      <alignment horizontal="center" vertical="center" wrapText="1"/>
    </xf>
    <xf numFmtId="0" fontId="18" fillId="0" borderId="98" xfId="0" applyFont="1" applyBorder="1" applyAlignment="1">
      <alignment horizontal="center" vertical="center" wrapText="1"/>
    </xf>
    <xf numFmtId="0" fontId="41" fillId="0" borderId="0" xfId="0" applyFont="1" applyAlignment="1">
      <alignment horizontal="left" vertical="center"/>
    </xf>
    <xf numFmtId="0" fontId="14" fillId="0" borderId="3" xfId="0" applyFont="1" applyBorder="1" applyAlignment="1">
      <alignment horizontal="center"/>
    </xf>
    <xf numFmtId="0" fontId="14" fillId="0" borderId="4" xfId="0" applyFont="1" applyBorder="1" applyAlignment="1">
      <alignment horizontal="center"/>
    </xf>
    <xf numFmtId="0" fontId="14" fillId="0" borderId="5" xfId="0" applyFont="1" applyBorder="1" applyAlignment="1">
      <alignment horizontal="center"/>
    </xf>
    <xf numFmtId="0" fontId="12" fillId="0" borderId="0" xfId="0" applyFont="1" applyAlignment="1">
      <alignment horizontal="center"/>
    </xf>
    <xf numFmtId="0" fontId="13" fillId="0" borderId="0" xfId="0" applyFont="1" applyAlignment="1">
      <alignment horizontal="center"/>
    </xf>
    <xf numFmtId="0" fontId="10" fillId="0" borderId="0" xfId="0" applyFont="1" applyAlignment="1">
      <alignment horizontal="center"/>
    </xf>
    <xf numFmtId="0" fontId="11" fillId="0" borderId="0" xfId="0" applyFont="1" applyAlignment="1">
      <alignment horizontal="center"/>
    </xf>
    <xf numFmtId="0" fontId="23" fillId="0" borderId="13" xfId="0" applyFont="1" applyBorder="1" applyAlignment="1">
      <alignment horizontal="center" vertical="center"/>
    </xf>
    <xf numFmtId="0" fontId="23" fillId="0" borderId="10" xfId="0" applyFont="1" applyBorder="1" applyAlignment="1">
      <alignment horizontal="center" vertical="center"/>
    </xf>
    <xf numFmtId="0" fontId="14" fillId="0" borderId="0" xfId="0" applyFont="1" applyAlignment="1">
      <alignment horizontal="center"/>
    </xf>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13" xfId="0" applyFont="1" applyBorder="1" applyAlignment="1">
      <alignment horizontal="center" vertical="center"/>
    </xf>
    <xf numFmtId="0" fontId="14" fillId="0" borderId="10" xfId="0" applyFont="1" applyBorder="1" applyAlignment="1">
      <alignment horizontal="center" vertical="center"/>
    </xf>
    <xf numFmtId="0" fontId="14" fillId="0" borderId="92" xfId="0" applyFont="1" applyBorder="1" applyAlignment="1">
      <alignment horizontal="center" vertical="center" wrapText="1"/>
    </xf>
    <xf numFmtId="0" fontId="14" fillId="0" borderId="93" xfId="0" applyFont="1" applyBorder="1" applyAlignment="1">
      <alignment horizontal="center" vertical="center" wrapText="1"/>
    </xf>
    <xf numFmtId="0" fontId="7" fillId="0" borderId="0" xfId="0" applyFont="1" applyAlignment="1">
      <alignment horizontal="center"/>
    </xf>
    <xf numFmtId="0" fontId="16" fillId="0" borderId="0" xfId="0" applyFont="1" applyAlignment="1">
      <alignment horizontal="left" vertical="top"/>
    </xf>
    <xf numFmtId="0" fontId="14" fillId="0" borderId="13" xfId="0" applyFont="1" applyBorder="1" applyAlignment="1">
      <alignment horizontal="center" vertical="center" wrapText="1"/>
    </xf>
    <xf numFmtId="0" fontId="14" fillId="0" borderId="41"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2" xfId="0" applyFont="1" applyBorder="1" applyAlignment="1">
      <alignment horizontal="center" vertical="center" wrapText="1"/>
    </xf>
    <xf numFmtId="0" fontId="8" fillId="0" borderId="0" xfId="0" applyFont="1" applyAlignment="1">
      <alignment horizontal="center"/>
    </xf>
    <xf numFmtId="0" fontId="8" fillId="0" borderId="33" xfId="0" applyFont="1" applyBorder="1" applyAlignment="1">
      <alignment horizontal="center"/>
    </xf>
    <xf numFmtId="0" fontId="30" fillId="0" borderId="39" xfId="0" applyFont="1" applyBorder="1" applyAlignment="1">
      <alignment horizontal="left" vertical="top" wrapText="1"/>
    </xf>
    <xf numFmtId="0" fontId="30" fillId="0" borderId="39" xfId="0" applyFont="1" applyBorder="1" applyAlignment="1">
      <alignment horizontal="left" vertical="top"/>
    </xf>
    <xf numFmtId="0" fontId="30" fillId="0" borderId="30" xfId="0" applyFont="1" applyBorder="1" applyAlignment="1">
      <alignment horizontal="left" vertical="top"/>
    </xf>
    <xf numFmtId="0" fontId="18" fillId="0" borderId="40" xfId="0" applyFont="1" applyBorder="1" applyAlignment="1">
      <alignment horizontal="right" vertical="top"/>
    </xf>
    <xf numFmtId="0" fontId="18" fillId="0" borderId="46" xfId="0" applyFont="1" applyBorder="1" applyAlignment="1">
      <alignment horizontal="left" vertical="top"/>
    </xf>
    <xf numFmtId="0" fontId="18" fillId="0" borderId="49" xfId="0" applyFont="1" applyBorder="1" applyAlignment="1">
      <alignment horizontal="left" vertical="top"/>
    </xf>
    <xf numFmtId="0" fontId="18" fillId="0" borderId="62" xfId="0" applyFont="1" applyBorder="1" applyAlignment="1">
      <alignment horizontal="center" vertical="top" wrapText="1"/>
    </xf>
    <xf numFmtId="0" fontId="31" fillId="0" borderId="62" xfId="0" applyFont="1" applyBorder="1" applyAlignment="1"/>
    <xf numFmtId="0" fontId="31" fillId="0" borderId="56" xfId="0" applyFont="1" applyBorder="1" applyAlignment="1"/>
    <xf numFmtId="0" fontId="14" fillId="0" borderId="0" xfId="0" applyFont="1" applyAlignment="1"/>
    <xf numFmtId="0" fontId="26" fillId="0" borderId="0" xfId="0" applyFont="1" applyAlignment="1"/>
    <xf numFmtId="0" fontId="18" fillId="0" borderId="40" xfId="0" applyFont="1" applyBorder="1" applyAlignment="1">
      <alignment horizontal="right"/>
    </xf>
    <xf numFmtId="0" fontId="18" fillId="0" borderId="36" xfId="0" applyFont="1" applyBorder="1" applyAlignment="1">
      <alignment horizontal="right"/>
    </xf>
    <xf numFmtId="0" fontId="19" fillId="0" borderId="39" xfId="0" applyFont="1" applyBorder="1" applyAlignment="1">
      <alignment horizontal="left" vertical="top" wrapText="1"/>
    </xf>
    <xf numFmtId="0" fontId="19" fillId="0" borderId="30" xfId="0" applyFont="1" applyBorder="1" applyAlignment="1">
      <alignment horizontal="left" vertical="top" wrapText="1"/>
    </xf>
    <xf numFmtId="0" fontId="23" fillId="0" borderId="46" xfId="0" applyFont="1" applyBorder="1" applyAlignment="1">
      <alignment horizontal="left" vertical="top" wrapText="1"/>
    </xf>
    <xf numFmtId="0" fontId="30" fillId="0" borderId="70" xfId="0" applyFont="1" applyBorder="1" applyAlignment="1">
      <alignment horizontal="left" vertical="top" wrapText="1"/>
    </xf>
    <xf numFmtId="0" fontId="30" fillId="0" borderId="71" xfId="0" applyFont="1" applyBorder="1" applyAlignment="1">
      <alignment horizontal="left" vertical="top" wrapText="1"/>
    </xf>
    <xf numFmtId="0" fontId="30" fillId="0" borderId="46" xfId="0" applyFont="1" applyBorder="1" applyAlignment="1">
      <alignment horizontal="left" vertical="top" wrapText="1"/>
    </xf>
    <xf numFmtId="0" fontId="30" fillId="0" borderId="49" xfId="0" applyFont="1" applyBorder="1" applyAlignment="1">
      <alignment horizontal="left" vertical="top" wrapText="1"/>
    </xf>
    <xf numFmtId="0" fontId="17" fillId="0" borderId="0" xfId="0" applyFont="1" applyAlignment="1">
      <alignment horizontal="center"/>
    </xf>
    <xf numFmtId="0" fontId="19" fillId="0" borderId="0" xfId="0" applyFont="1" applyAlignment="1">
      <alignment horizontal="center"/>
    </xf>
    <xf numFmtId="0" fontId="1" fillId="0" borderId="0" xfId="0" applyFont="1" applyAlignment="1">
      <alignment horizontal="center"/>
    </xf>
    <xf numFmtId="0" fontId="14" fillId="0" borderId="32"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88" xfId="0" applyFont="1" applyBorder="1" applyAlignment="1">
      <alignment horizontal="center" vertical="center" wrapText="1"/>
    </xf>
    <xf numFmtId="0" fontId="14" fillId="0" borderId="53" xfId="0" applyFont="1" applyBorder="1" applyAlignment="1">
      <alignment horizontal="center" vertical="center" wrapText="1"/>
    </xf>
    <xf numFmtId="0" fontId="36" fillId="0" borderId="82" xfId="5" applyNumberFormat="1" applyFont="1" applyBorder="1" applyAlignment="1">
      <alignment horizontal="center"/>
    </xf>
    <xf numFmtId="0" fontId="36" fillId="0" borderId="83" xfId="5" applyNumberFormat="1" applyFont="1" applyBorder="1" applyAlignment="1">
      <alignment horizontal="center"/>
    </xf>
    <xf numFmtId="0" fontId="36" fillId="0" borderId="87" xfId="5" applyNumberFormat="1" applyFont="1" applyBorder="1" applyAlignment="1">
      <alignment horizontal="center"/>
    </xf>
    <xf numFmtId="166" fontId="34" fillId="0" borderId="0" xfId="5" applyNumberFormat="1" applyFont="1" applyAlignment="1">
      <alignment horizontal="left"/>
    </xf>
    <xf numFmtId="0" fontId="25" fillId="0" borderId="0" xfId="5" applyNumberFormat="1" applyFont="1" applyBorder="1" applyAlignment="1">
      <alignment horizontal="center"/>
    </xf>
    <xf numFmtId="3" fontId="32" fillId="0" borderId="0" xfId="5" applyNumberFormat="1" applyFont="1" applyAlignment="1"/>
    <xf numFmtId="0" fontId="33" fillId="0" borderId="0" xfId="5" applyFont="1" applyAlignment="1"/>
    <xf numFmtId="0" fontId="25" fillId="0" borderId="0" xfId="5" applyNumberFormat="1" applyFont="1" applyAlignment="1">
      <alignment horizontal="center"/>
    </xf>
    <xf numFmtId="0" fontId="35" fillId="0" borderId="0" xfId="5" applyNumberFormat="1" applyFont="1" applyBorder="1" applyAlignment="1">
      <alignment horizontal="center"/>
    </xf>
    <xf numFmtId="0" fontId="14" fillId="0" borderId="54" xfId="0" applyFont="1" applyBorder="1" applyAlignment="1">
      <alignment horizontal="center" vertical="center" wrapText="1"/>
    </xf>
    <xf numFmtId="0" fontId="14" fillId="0" borderId="27" xfId="0" applyFont="1" applyBorder="1" applyAlignment="1">
      <alignment horizontal="center" vertical="center" wrapText="1"/>
    </xf>
    <xf numFmtId="0" fontId="23" fillId="0" borderId="12" xfId="0" applyFont="1" applyBorder="1" applyAlignment="1">
      <alignment horizontal="center" vertical="center"/>
    </xf>
    <xf numFmtId="0" fontId="23" fillId="0" borderId="15" xfId="0" applyFont="1" applyBorder="1" applyAlignment="1">
      <alignment horizontal="center" vertical="center"/>
    </xf>
    <xf numFmtId="0" fontId="23" fillId="0" borderId="2" xfId="0" applyFont="1" applyBorder="1" applyAlignment="1">
      <alignment horizontal="center" vertical="center"/>
    </xf>
    <xf numFmtId="0" fontId="14" fillId="0" borderId="0" xfId="0" applyFont="1" applyBorder="1" applyAlignment="1">
      <alignment horizontal="center"/>
    </xf>
    <xf numFmtId="0" fontId="23" fillId="0" borderId="34" xfId="0" applyFont="1" applyBorder="1" applyAlignment="1">
      <alignment horizontal="center" vertical="center" wrapText="1"/>
    </xf>
    <xf numFmtId="0" fontId="23" fillId="0" borderId="56" xfId="0" applyFont="1" applyBorder="1" applyAlignment="1">
      <alignment horizontal="center" vertical="center" wrapText="1"/>
    </xf>
    <xf numFmtId="0" fontId="23" fillId="0" borderId="82" xfId="0" applyFont="1" applyBorder="1" applyAlignment="1">
      <alignment horizontal="left" vertical="center" wrapText="1"/>
    </xf>
    <xf numFmtId="0" fontId="29" fillId="0" borderId="87" xfId="0" applyFont="1" applyBorder="1" applyAlignment="1">
      <alignment horizontal="left" vertical="center" wrapText="1"/>
    </xf>
    <xf numFmtId="0" fontId="42" fillId="0" borderId="0" xfId="27" applyFont="1"/>
    <xf numFmtId="0" fontId="27" fillId="0" borderId="0" xfId="27"/>
    <xf numFmtId="0" fontId="43" fillId="0" borderId="0" xfId="27" applyFont="1"/>
    <xf numFmtId="0" fontId="44" fillId="0" borderId="0" xfId="0" applyFont="1"/>
    <xf numFmtId="0" fontId="35" fillId="0" borderId="0" xfId="27" applyFont="1"/>
    <xf numFmtId="0" fontId="45" fillId="0" borderId="0" xfId="27" applyFont="1" applyBorder="1" applyAlignment="1"/>
    <xf numFmtId="0" fontId="27" fillId="0" borderId="0" xfId="27" applyFont="1" applyBorder="1" applyAlignment="1"/>
    <xf numFmtId="0" fontId="46" fillId="4" borderId="0" xfId="27" applyFont="1" applyFill="1" applyBorder="1" applyAlignment="1">
      <alignment horizontal="center" vertical="top"/>
    </xf>
    <xf numFmtId="0" fontId="27" fillId="4" borderId="0" xfId="27" applyFont="1" applyFill="1" applyAlignment="1"/>
    <xf numFmtId="0" fontId="47" fillId="5" borderId="0" xfId="27" applyFont="1" applyFill="1" applyBorder="1" applyAlignment="1">
      <alignment vertical="top" wrapText="1"/>
    </xf>
    <xf numFmtId="0" fontId="27" fillId="4" borderId="0" xfId="27" applyFont="1" applyFill="1" applyBorder="1" applyAlignment="1">
      <alignment vertical="top" wrapText="1"/>
    </xf>
    <xf numFmtId="0" fontId="48" fillId="3" borderId="0" xfId="27" applyFont="1" applyFill="1" applyProtection="1">
      <protection hidden="1"/>
    </xf>
  </cellXfs>
  <cellStyles count="28">
    <cellStyle name="Comma" xfId="1" builtinId="3"/>
    <cellStyle name="Comma 2" xfId="4"/>
    <cellStyle name="Comma 2 2" xfId="17"/>
    <cellStyle name="Comma 3" xfId="13"/>
    <cellStyle name="Comma 4" xfId="2"/>
    <cellStyle name="Comma 4 2" xfId="22"/>
    <cellStyle name="Comma 4 3" xfId="20"/>
    <cellStyle name="Currency 2" xfId="7"/>
    <cellStyle name="Currency 2 2" xfId="16"/>
    <cellStyle name="Currency 3" xfId="19"/>
    <cellStyle name="Currency 4" xfId="21"/>
    <cellStyle name="Currency 4 2" xfId="23"/>
    <cellStyle name="Currency 5" xfId="6"/>
    <cellStyle name="Normal" xfId="0" builtinId="0"/>
    <cellStyle name="Normal 2" xfId="8"/>
    <cellStyle name="Normal 2 2" xfId="25"/>
    <cellStyle name="Normal 3" xfId="9"/>
    <cellStyle name="Normal 3 2" xfId="11"/>
    <cellStyle name="Normal 4" xfId="3"/>
    <cellStyle name="Normal 4 2" xfId="18"/>
    <cellStyle name="Normal 4 2 2" xfId="26"/>
    <cellStyle name="Normal 5" xfId="5"/>
    <cellStyle name="Normal 6" xfId="27"/>
    <cellStyle name="Percent 2" xfId="14"/>
    <cellStyle name="Percent 2 2" xfId="15"/>
    <cellStyle name="Percent 3" xfId="12"/>
    <cellStyle name="Percent 3 2" xfId="24"/>
    <cellStyle name="Percent 4" xfId="1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19430</xdr:colOff>
      <xdr:row>1</xdr:row>
      <xdr:rowOff>114300</xdr:rowOff>
    </xdr:from>
    <xdr:to>
      <xdr:col>11</xdr:col>
      <xdr:colOff>589401</xdr:colOff>
      <xdr:row>26</xdr:row>
      <xdr:rowOff>183315</xdr:rowOff>
    </xdr:to>
    <xdr:pic>
      <xdr:nvPicPr>
        <xdr:cNvPr id="3" name="Picture 2"/>
        <xdr:cNvPicPr>
          <a:picLocks noChangeAspect="1"/>
        </xdr:cNvPicPr>
      </xdr:nvPicPr>
      <xdr:blipFill>
        <a:blip xmlns:r="http://schemas.openxmlformats.org/officeDocument/2006/relationships" r:embed="rId1"/>
        <a:stretch>
          <a:fillRect/>
        </a:stretch>
      </xdr:blipFill>
      <xdr:spPr>
        <a:xfrm>
          <a:off x="629030" y="368300"/>
          <a:ext cx="6665971" cy="484421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1B%20GA%20FY15%20Exhibi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Organization Chart"/>
      <sheetName val="B. Summ of Req."/>
      <sheetName val="B. Summ of Req. by DU"/>
      <sheetName val="C. Program Changes by DU"/>
      <sheetName val="D. Strategic Goals &amp; Objectives"/>
      <sheetName val="E. ATB Justification"/>
      <sheetName val="F. 2013 Crosswalk"/>
      <sheetName val="G. 2014 Crosswalk"/>
      <sheetName val="H. Reimbursable Resources"/>
      <sheetName val="I. Permanent Positions"/>
      <sheetName val="J. Financial Analysis"/>
      <sheetName val="K. Summary by OC"/>
      <sheetName val="L. Studie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56"/>
  <sheetViews>
    <sheetView tabSelected="1" view="pageBreakPreview" zoomScale="75" zoomScaleNormal="75" zoomScaleSheetLayoutView="75" workbookViewId="0">
      <selection activeCell="R13" sqref="R13"/>
    </sheetView>
  </sheetViews>
  <sheetFormatPr defaultColWidth="9.140625" defaultRowHeight="15" x14ac:dyDescent="0.2"/>
  <cols>
    <col min="1" max="13" width="9.140625" style="399"/>
    <col min="14" max="14" width="2" style="400" customWidth="1"/>
    <col min="15" max="16384" width="9.140625" style="399"/>
  </cols>
  <sheetData>
    <row r="1" spans="1:14" ht="20.25" x14ac:dyDescent="0.3">
      <c r="A1" s="398" t="s">
        <v>216</v>
      </c>
      <c r="N1" s="400" t="s">
        <v>9</v>
      </c>
    </row>
    <row r="2" spans="1:14" x14ac:dyDescent="0.2">
      <c r="N2" s="400" t="s">
        <v>9</v>
      </c>
    </row>
    <row r="3" spans="1:14" x14ac:dyDescent="0.2">
      <c r="N3" s="400" t="s">
        <v>9</v>
      </c>
    </row>
    <row r="4" spans="1:14" x14ac:dyDescent="0.2">
      <c r="B4" s="401"/>
      <c r="N4" s="400" t="s">
        <v>9</v>
      </c>
    </row>
    <row r="5" spans="1:14" ht="15.75" x14ac:dyDescent="0.25">
      <c r="B5" s="402"/>
      <c r="N5" s="400" t="s">
        <v>9</v>
      </c>
    </row>
    <row r="6" spans="1:14" x14ac:dyDescent="0.2">
      <c r="N6" s="400" t="s">
        <v>9</v>
      </c>
    </row>
    <row r="7" spans="1:14" x14ac:dyDescent="0.2">
      <c r="N7" s="400" t="s">
        <v>9</v>
      </c>
    </row>
    <row r="8" spans="1:14" x14ac:dyDescent="0.2">
      <c r="N8" s="400" t="s">
        <v>9</v>
      </c>
    </row>
    <row r="9" spans="1:14" x14ac:dyDescent="0.2">
      <c r="N9" s="400" t="s">
        <v>9</v>
      </c>
    </row>
    <row r="10" spans="1:14" x14ac:dyDescent="0.2">
      <c r="N10" s="400" t="s">
        <v>9</v>
      </c>
    </row>
    <row r="11" spans="1:14" x14ac:dyDescent="0.2">
      <c r="N11" s="400" t="s">
        <v>9</v>
      </c>
    </row>
    <row r="12" spans="1:14" x14ac:dyDescent="0.2">
      <c r="N12" s="400" t="s">
        <v>9</v>
      </c>
    </row>
    <row r="13" spans="1:14" x14ac:dyDescent="0.2">
      <c r="N13" s="400" t="s">
        <v>9</v>
      </c>
    </row>
    <row r="14" spans="1:14" x14ac:dyDescent="0.2">
      <c r="N14" s="400" t="s">
        <v>9</v>
      </c>
    </row>
    <row r="15" spans="1:14" x14ac:dyDescent="0.2">
      <c r="N15" s="400" t="s">
        <v>9</v>
      </c>
    </row>
    <row r="16" spans="1:14" x14ac:dyDescent="0.2">
      <c r="N16" s="400" t="s">
        <v>9</v>
      </c>
    </row>
    <row r="17" spans="1:14" x14ac:dyDescent="0.2">
      <c r="N17" s="400" t="s">
        <v>9</v>
      </c>
    </row>
    <row r="18" spans="1:14" x14ac:dyDescent="0.2">
      <c r="N18" s="400" t="s">
        <v>9</v>
      </c>
    </row>
    <row r="19" spans="1:14" x14ac:dyDescent="0.2">
      <c r="N19" s="400" t="s">
        <v>9</v>
      </c>
    </row>
    <row r="20" spans="1:14" x14ac:dyDescent="0.2">
      <c r="N20" s="400" t="s">
        <v>9</v>
      </c>
    </row>
    <row r="21" spans="1:14" x14ac:dyDescent="0.2">
      <c r="N21" s="400" t="s">
        <v>9</v>
      </c>
    </row>
    <row r="22" spans="1:14" x14ac:dyDescent="0.2">
      <c r="N22" s="400" t="s">
        <v>9</v>
      </c>
    </row>
    <row r="23" spans="1:14" x14ac:dyDescent="0.2">
      <c r="N23" s="400" t="s">
        <v>9</v>
      </c>
    </row>
    <row r="24" spans="1:14" x14ac:dyDescent="0.2">
      <c r="N24" s="400" t="s">
        <v>9</v>
      </c>
    </row>
    <row r="25" spans="1:14" x14ac:dyDescent="0.2">
      <c r="N25" s="400" t="s">
        <v>9</v>
      </c>
    </row>
    <row r="26" spans="1:14" x14ac:dyDescent="0.2">
      <c r="N26" s="400" t="s">
        <v>9</v>
      </c>
    </row>
    <row r="27" spans="1:14" x14ac:dyDescent="0.2">
      <c r="N27" s="400" t="s">
        <v>9</v>
      </c>
    </row>
    <row r="28" spans="1:14" x14ac:dyDescent="0.2">
      <c r="N28" s="400" t="s">
        <v>9</v>
      </c>
    </row>
    <row r="29" spans="1:14" x14ac:dyDescent="0.2">
      <c r="A29" s="403"/>
      <c r="B29" s="404"/>
      <c r="C29" s="404"/>
      <c r="D29" s="404"/>
      <c r="E29" s="404"/>
      <c r="F29" s="404"/>
      <c r="G29" s="404"/>
      <c r="H29" s="404"/>
      <c r="I29" s="404"/>
      <c r="J29" s="404"/>
      <c r="K29" s="404"/>
      <c r="L29" s="404"/>
      <c r="M29" s="404"/>
      <c r="N29" s="400" t="s">
        <v>10</v>
      </c>
    </row>
    <row r="31" spans="1:14" ht="21" customHeight="1" x14ac:dyDescent="0.2">
      <c r="A31" s="405"/>
      <c r="B31" s="405"/>
      <c r="C31" s="405"/>
      <c r="D31" s="405"/>
      <c r="E31" s="405"/>
      <c r="F31" s="405"/>
      <c r="G31" s="405"/>
      <c r="H31" s="405"/>
      <c r="I31" s="405"/>
      <c r="J31" s="405"/>
      <c r="K31" s="406"/>
    </row>
    <row r="32" spans="1:14" ht="72.75" customHeight="1" x14ac:dyDescent="0.2">
      <c r="A32" s="407"/>
      <c r="B32" s="407"/>
      <c r="C32" s="407"/>
      <c r="D32" s="407"/>
      <c r="E32" s="407"/>
      <c r="F32" s="407"/>
      <c r="G32" s="407"/>
      <c r="H32" s="407"/>
      <c r="I32" s="407"/>
      <c r="J32" s="407"/>
      <c r="K32" s="408"/>
    </row>
    <row r="200" spans="1:1" x14ac:dyDescent="0.2">
      <c r="A200" s="399" t="s">
        <v>217</v>
      </c>
    </row>
    <row r="256" spans="1:1" ht="15.75" x14ac:dyDescent="0.25">
      <c r="A256" s="409" t="s">
        <v>218</v>
      </c>
    </row>
  </sheetData>
  <mergeCells count="3">
    <mergeCell ref="A29:M29"/>
    <mergeCell ref="A31:J31"/>
    <mergeCell ref="A32:J32"/>
  </mergeCells>
  <printOptions horizontalCentered="1"/>
  <pageMargins left="0.75" right="0.75" top="1" bottom="1" header="0.5" footer="0.5"/>
  <pageSetup orientation="landscape" r:id="rId1"/>
  <headerFooter alignWithMargins="0">
    <oddFooter>&amp;C&amp;"Times New Roman,Regular"Exhibit A - Organizational Chart</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
  <sheetViews>
    <sheetView view="pageBreakPreview" zoomScale="80" zoomScaleNormal="100" zoomScaleSheetLayoutView="80" workbookViewId="0">
      <selection activeCell="C8" sqref="C8"/>
    </sheetView>
  </sheetViews>
  <sheetFormatPr defaultColWidth="9.140625" defaultRowHeight="14.25" x14ac:dyDescent="0.2"/>
  <cols>
    <col min="1" max="1" width="45.85546875" style="11" customWidth="1"/>
    <col min="2" max="9" width="13.7109375" style="11" customWidth="1"/>
    <col min="10" max="10" width="15" style="11" customWidth="1"/>
    <col min="11" max="11" width="14" style="7" bestFit="1" customWidth="1"/>
    <col min="12" max="12" width="4.5703125" style="11" customWidth="1"/>
    <col min="13" max="14" width="8.28515625" style="11" customWidth="1"/>
    <col min="15" max="15" width="12.7109375" style="11" customWidth="1"/>
    <col min="16" max="17" width="8.28515625" style="11" customWidth="1"/>
    <col min="18" max="18" width="12.7109375" style="11" customWidth="1"/>
    <col min="19" max="16384" width="9.140625" style="11"/>
  </cols>
  <sheetData>
    <row r="1" spans="1:18" ht="18" x14ac:dyDescent="0.25">
      <c r="A1" s="328" t="s">
        <v>27</v>
      </c>
      <c r="B1" s="328"/>
      <c r="C1" s="328"/>
      <c r="D1" s="328"/>
      <c r="E1" s="328"/>
      <c r="F1" s="328"/>
      <c r="G1" s="328"/>
      <c r="H1" s="328"/>
      <c r="I1" s="328"/>
      <c r="J1" s="328"/>
      <c r="K1" s="36" t="s">
        <v>9</v>
      </c>
      <c r="L1" s="8"/>
      <c r="M1" s="8"/>
      <c r="N1" s="8"/>
      <c r="O1" s="8"/>
      <c r="P1" s="8"/>
      <c r="Q1" s="8"/>
      <c r="R1" s="8"/>
    </row>
    <row r="2" spans="1:18" ht="15" x14ac:dyDescent="0.2">
      <c r="A2" s="329" t="s">
        <v>83</v>
      </c>
      <c r="B2" s="329"/>
      <c r="C2" s="329"/>
      <c r="D2" s="329"/>
      <c r="E2" s="329"/>
      <c r="F2" s="329"/>
      <c r="G2" s="329"/>
      <c r="H2" s="329"/>
      <c r="I2" s="329"/>
      <c r="J2" s="329"/>
      <c r="K2" s="36" t="s">
        <v>9</v>
      </c>
      <c r="L2" s="9"/>
      <c r="M2" s="9"/>
      <c r="N2" s="9"/>
      <c r="O2" s="9"/>
      <c r="P2" s="9"/>
      <c r="Q2" s="9"/>
      <c r="R2" s="9"/>
    </row>
    <row r="3" spans="1:18" x14ac:dyDescent="0.2">
      <c r="A3" s="344" t="s">
        <v>1</v>
      </c>
      <c r="B3" s="344"/>
      <c r="C3" s="344"/>
      <c r="D3" s="344"/>
      <c r="E3" s="344"/>
      <c r="F3" s="344"/>
      <c r="G3" s="344"/>
      <c r="H3" s="344"/>
      <c r="I3" s="344"/>
      <c r="J3" s="344"/>
      <c r="K3" s="36" t="s">
        <v>9</v>
      </c>
      <c r="L3" s="12"/>
      <c r="M3" s="12"/>
      <c r="N3" s="12"/>
      <c r="O3" s="12"/>
      <c r="P3" s="12"/>
      <c r="Q3" s="12"/>
      <c r="R3" s="12"/>
    </row>
    <row r="4" spans="1:18" x14ac:dyDescent="0.2">
      <c r="A4" s="331" t="s">
        <v>2</v>
      </c>
      <c r="B4" s="331"/>
      <c r="C4" s="331"/>
      <c r="D4" s="331"/>
      <c r="E4" s="331"/>
      <c r="F4" s="331"/>
      <c r="G4" s="331"/>
      <c r="H4" s="331"/>
      <c r="I4" s="331"/>
      <c r="J4" s="331"/>
      <c r="K4" s="36" t="s">
        <v>9</v>
      </c>
      <c r="L4" s="10"/>
      <c r="M4" s="10"/>
      <c r="N4" s="10"/>
      <c r="O4" s="10"/>
      <c r="P4" s="10"/>
      <c r="Q4" s="10"/>
      <c r="R4" s="10"/>
    </row>
    <row r="5" spans="1:18" x14ac:dyDescent="0.2">
      <c r="A5" s="331"/>
      <c r="B5" s="331"/>
      <c r="C5" s="331"/>
      <c r="D5" s="331"/>
      <c r="E5" s="331"/>
      <c r="F5" s="331"/>
      <c r="G5" s="331"/>
      <c r="H5" s="331"/>
      <c r="I5" s="331"/>
      <c r="J5" s="331"/>
      <c r="K5" s="36" t="s">
        <v>9</v>
      </c>
      <c r="L5" s="10"/>
      <c r="M5" s="10"/>
      <c r="N5" s="10"/>
      <c r="O5" s="10"/>
      <c r="P5" s="10"/>
      <c r="Q5" s="10"/>
      <c r="R5" s="10"/>
    </row>
    <row r="6" spans="1:18" ht="15" thickBot="1" x14ac:dyDescent="0.25">
      <c r="A6" s="331"/>
      <c r="B6" s="331"/>
      <c r="C6" s="331"/>
      <c r="D6" s="331"/>
      <c r="E6" s="331"/>
      <c r="F6" s="331"/>
      <c r="G6" s="331"/>
      <c r="H6" s="331"/>
      <c r="I6" s="331"/>
      <c r="J6" s="331"/>
      <c r="K6" s="36" t="s">
        <v>9</v>
      </c>
      <c r="L6" s="10"/>
      <c r="M6" s="10"/>
      <c r="N6" s="10"/>
      <c r="O6" s="10"/>
      <c r="P6" s="10"/>
      <c r="Q6" s="10"/>
      <c r="R6" s="10"/>
    </row>
    <row r="7" spans="1:18" s="16" customFormat="1" ht="49.5" customHeight="1" x14ac:dyDescent="0.2">
      <c r="A7" s="346" t="s">
        <v>29</v>
      </c>
      <c r="B7" s="388" t="s">
        <v>150</v>
      </c>
      <c r="C7" s="389"/>
      <c r="D7" s="388" t="s">
        <v>138</v>
      </c>
      <c r="E7" s="389"/>
      <c r="F7" s="375" t="s">
        <v>99</v>
      </c>
      <c r="G7" s="376"/>
      <c r="H7" s="376"/>
      <c r="I7" s="376"/>
      <c r="J7" s="378"/>
      <c r="K7" s="36" t="s">
        <v>9</v>
      </c>
    </row>
    <row r="8" spans="1:18" s="16" customFormat="1" ht="28.5" x14ac:dyDescent="0.2">
      <c r="A8" s="348"/>
      <c r="B8" s="37" t="s">
        <v>3</v>
      </c>
      <c r="C8" s="37" t="s">
        <v>26</v>
      </c>
      <c r="D8" s="37" t="s">
        <v>3</v>
      </c>
      <c r="E8" s="37" t="s">
        <v>26</v>
      </c>
      <c r="F8" s="37" t="s">
        <v>28</v>
      </c>
      <c r="G8" s="37" t="s">
        <v>16</v>
      </c>
      <c r="H8" s="72" t="s">
        <v>17</v>
      </c>
      <c r="I8" s="37" t="s">
        <v>30</v>
      </c>
      <c r="J8" s="38" t="s">
        <v>31</v>
      </c>
      <c r="K8" s="36" t="s">
        <v>9</v>
      </c>
    </row>
    <row r="9" spans="1:18" x14ac:dyDescent="0.2">
      <c r="A9" s="103" t="s">
        <v>86</v>
      </c>
      <c r="B9" s="73">
        <v>1025</v>
      </c>
      <c r="C9" s="73">
        <v>126</v>
      </c>
      <c r="D9" s="73">
        <v>1025</v>
      </c>
      <c r="E9" s="73">
        <v>115</v>
      </c>
      <c r="F9" s="73">
        <v>0</v>
      </c>
      <c r="G9" s="73">
        <v>0</v>
      </c>
      <c r="H9" s="73">
        <v>0</v>
      </c>
      <c r="I9" s="73">
        <f>D9+F9+G9+H9</f>
        <v>1025</v>
      </c>
      <c r="J9" s="74">
        <v>115</v>
      </c>
      <c r="K9" s="36" t="s">
        <v>9</v>
      </c>
    </row>
    <row r="10" spans="1:18" x14ac:dyDescent="0.2">
      <c r="A10" s="104" t="s">
        <v>87</v>
      </c>
      <c r="B10" s="80">
        <v>150</v>
      </c>
      <c r="C10" s="80">
        <v>18</v>
      </c>
      <c r="D10" s="80">
        <v>150</v>
      </c>
      <c r="E10" s="80">
        <v>16</v>
      </c>
      <c r="F10" s="80">
        <v>0</v>
      </c>
      <c r="G10" s="80">
        <v>0</v>
      </c>
      <c r="H10" s="80">
        <v>0</v>
      </c>
      <c r="I10" s="80">
        <f t="shared" ref="I10:I15" si="0">D10+F10+G10+H10</f>
        <v>150</v>
      </c>
      <c r="J10" s="81">
        <v>16</v>
      </c>
      <c r="K10" s="36" t="s">
        <v>9</v>
      </c>
    </row>
    <row r="11" spans="1:18" x14ac:dyDescent="0.2">
      <c r="A11" s="105" t="s">
        <v>88</v>
      </c>
      <c r="B11" s="21">
        <v>250</v>
      </c>
      <c r="C11" s="21">
        <v>26</v>
      </c>
      <c r="D11" s="21">
        <v>250</v>
      </c>
      <c r="E11" s="21">
        <v>24</v>
      </c>
      <c r="F11" s="21">
        <v>0</v>
      </c>
      <c r="G11" s="21">
        <v>0</v>
      </c>
      <c r="H11" s="21">
        <v>0</v>
      </c>
      <c r="I11" s="21">
        <f t="shared" si="0"/>
        <v>250</v>
      </c>
      <c r="J11" s="75">
        <v>24</v>
      </c>
      <c r="K11" s="36" t="s">
        <v>9</v>
      </c>
    </row>
    <row r="12" spans="1:18" ht="15" x14ac:dyDescent="0.25">
      <c r="A12" s="41" t="s">
        <v>11</v>
      </c>
      <c r="B12" s="76">
        <f t="shared" ref="B12:J12" si="1">SUM(B9:B11)</f>
        <v>1425</v>
      </c>
      <c r="C12" s="76">
        <f t="shared" si="1"/>
        <v>170</v>
      </c>
      <c r="D12" s="76">
        <f t="shared" si="1"/>
        <v>1425</v>
      </c>
      <c r="E12" s="76">
        <f t="shared" si="1"/>
        <v>155</v>
      </c>
      <c r="F12" s="76">
        <f t="shared" si="1"/>
        <v>0</v>
      </c>
      <c r="G12" s="76">
        <f t="shared" si="1"/>
        <v>0</v>
      </c>
      <c r="H12" s="76">
        <f t="shared" si="1"/>
        <v>0</v>
      </c>
      <c r="I12" s="76">
        <f t="shared" si="1"/>
        <v>1425</v>
      </c>
      <c r="J12" s="77">
        <f t="shared" si="1"/>
        <v>155</v>
      </c>
      <c r="K12" s="36" t="s">
        <v>9</v>
      </c>
    </row>
    <row r="13" spans="1:18" x14ac:dyDescent="0.2">
      <c r="A13" s="39" t="s">
        <v>32</v>
      </c>
      <c r="B13" s="78">
        <v>1403</v>
      </c>
      <c r="C13" s="78">
        <v>170</v>
      </c>
      <c r="D13" s="78">
        <v>1403</v>
      </c>
      <c r="E13" s="78">
        <v>155</v>
      </c>
      <c r="F13" s="78">
        <v>0</v>
      </c>
      <c r="G13" s="78">
        <v>0</v>
      </c>
      <c r="H13" s="78">
        <f>SUM(H11:H12)</f>
        <v>0</v>
      </c>
      <c r="I13" s="78">
        <f t="shared" si="0"/>
        <v>1403</v>
      </c>
      <c r="J13" s="79">
        <v>155</v>
      </c>
      <c r="K13" s="36" t="s">
        <v>9</v>
      </c>
    </row>
    <row r="14" spans="1:18" x14ac:dyDescent="0.2">
      <c r="A14" s="40" t="s">
        <v>33</v>
      </c>
      <c r="B14" s="21">
        <v>21</v>
      </c>
      <c r="C14" s="21">
        <v>0</v>
      </c>
      <c r="D14" s="21">
        <v>21</v>
      </c>
      <c r="E14" s="21">
        <v>0</v>
      </c>
      <c r="F14" s="21">
        <v>0</v>
      </c>
      <c r="G14" s="21">
        <v>0</v>
      </c>
      <c r="H14" s="21">
        <f>SUM(H11:H13)</f>
        <v>0</v>
      </c>
      <c r="I14" s="21">
        <f t="shared" si="0"/>
        <v>21</v>
      </c>
      <c r="J14" s="75">
        <v>0</v>
      </c>
      <c r="K14" s="36" t="s">
        <v>9</v>
      </c>
    </row>
    <row r="15" spans="1:18" x14ac:dyDescent="0.2">
      <c r="A15" s="40" t="s">
        <v>34</v>
      </c>
      <c r="B15" s="21">
        <v>1</v>
      </c>
      <c r="C15" s="21">
        <v>0</v>
      </c>
      <c r="D15" s="21">
        <v>1</v>
      </c>
      <c r="E15" s="21">
        <v>0</v>
      </c>
      <c r="F15" s="21">
        <v>0</v>
      </c>
      <c r="G15" s="21">
        <v>0</v>
      </c>
      <c r="H15" s="21">
        <f>SUM(H11:H14)</f>
        <v>0</v>
      </c>
      <c r="I15" s="21">
        <f t="shared" si="0"/>
        <v>1</v>
      </c>
      <c r="J15" s="75">
        <v>0</v>
      </c>
      <c r="K15" s="36" t="s">
        <v>9</v>
      </c>
    </row>
    <row r="16" spans="1:18" ht="15" x14ac:dyDescent="0.25">
      <c r="A16" s="41" t="s">
        <v>11</v>
      </c>
      <c r="B16" s="76">
        <f>SUM(B13:B15)</f>
        <v>1425</v>
      </c>
      <c r="C16" s="76">
        <f t="shared" ref="C16:J16" si="2">SUM(C13:C15)</f>
        <v>170</v>
      </c>
      <c r="D16" s="76">
        <f t="shared" si="2"/>
        <v>1425</v>
      </c>
      <c r="E16" s="76">
        <f t="shared" si="2"/>
        <v>155</v>
      </c>
      <c r="F16" s="76">
        <f t="shared" si="2"/>
        <v>0</v>
      </c>
      <c r="G16" s="76">
        <f t="shared" si="2"/>
        <v>0</v>
      </c>
      <c r="H16" s="76">
        <f t="shared" si="2"/>
        <v>0</v>
      </c>
      <c r="I16" s="76">
        <f t="shared" si="2"/>
        <v>1425</v>
      </c>
      <c r="J16" s="77">
        <f t="shared" si="2"/>
        <v>155</v>
      </c>
      <c r="K16" s="36" t="s">
        <v>9</v>
      </c>
    </row>
    <row r="17" spans="11:11" x14ac:dyDescent="0.2">
      <c r="K17" s="7" t="s">
        <v>10</v>
      </c>
    </row>
  </sheetData>
  <mergeCells count="10">
    <mergeCell ref="B7:C7"/>
    <mergeCell ref="D7:E7"/>
    <mergeCell ref="F7:J7"/>
    <mergeCell ref="A1:J1"/>
    <mergeCell ref="A2:J2"/>
    <mergeCell ref="A3:J3"/>
    <mergeCell ref="A4:J4"/>
    <mergeCell ref="A5:J5"/>
    <mergeCell ref="A7:A8"/>
    <mergeCell ref="A6:J6"/>
  </mergeCells>
  <printOptions horizontalCentered="1"/>
  <pageMargins left="0.7" right="0.7" top="0.75" bottom="0.75" header="0.3" footer="0.3"/>
  <pageSetup scale="71" orientation="landscape" r:id="rId1"/>
  <headerFooter>
    <oddHeader>&amp;L&amp;"Arial,Bold"&amp;12I. Detail of Permanent Positions by Category</oddHeader>
    <oddFooter>&amp;C&amp;"Arial,Regular"Exhibit I - Detail of Permanent Positions by Category</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41"/>
  <sheetViews>
    <sheetView view="pageBreakPreview" topLeftCell="A13" zoomScale="80" zoomScaleNormal="100" zoomScaleSheetLayoutView="80" workbookViewId="0">
      <selection activeCell="A24" sqref="A24"/>
    </sheetView>
  </sheetViews>
  <sheetFormatPr defaultColWidth="9.140625" defaultRowHeight="14.25" x14ac:dyDescent="0.2"/>
  <cols>
    <col min="1" max="1" width="64.7109375" style="11" customWidth="1"/>
    <col min="2" max="2" width="16.5703125" style="11" customWidth="1"/>
    <col min="3" max="3" width="24.140625" style="11" customWidth="1"/>
    <col min="4" max="4" width="14" style="7" bestFit="1" customWidth="1"/>
    <col min="5" max="5" width="4.5703125" style="11" customWidth="1"/>
    <col min="6" max="7" width="8.28515625" style="11" customWidth="1"/>
    <col min="8" max="8" width="12.7109375" style="11" customWidth="1"/>
    <col min="9" max="10" width="8.28515625" style="11" customWidth="1"/>
    <col min="11" max="11" width="12.7109375" style="11" customWidth="1"/>
    <col min="12" max="16384" width="9.140625" style="11"/>
  </cols>
  <sheetData>
    <row r="2" spans="1:11" ht="18" x14ac:dyDescent="0.25">
      <c r="A2" s="393" t="s">
        <v>63</v>
      </c>
      <c r="B2" s="393"/>
      <c r="C2" s="393"/>
      <c r="D2" s="36" t="s">
        <v>9</v>
      </c>
      <c r="E2" s="8"/>
      <c r="F2" s="8"/>
      <c r="G2" s="8"/>
      <c r="H2" s="8"/>
      <c r="I2" s="8"/>
      <c r="J2" s="8"/>
      <c r="K2" s="8"/>
    </row>
    <row r="3" spans="1:11" ht="15" x14ac:dyDescent="0.2">
      <c r="A3" s="374" t="s">
        <v>83</v>
      </c>
      <c r="B3" s="374"/>
      <c r="C3" s="374"/>
      <c r="D3" s="36" t="s">
        <v>9</v>
      </c>
      <c r="E3" s="9"/>
      <c r="F3" s="9"/>
      <c r="G3" s="9"/>
      <c r="H3" s="9"/>
      <c r="I3" s="9"/>
      <c r="J3" s="9"/>
      <c r="K3" s="9"/>
    </row>
    <row r="4" spans="1:11" x14ac:dyDescent="0.2">
      <c r="A4" s="331" t="s">
        <v>1</v>
      </c>
      <c r="B4" s="331"/>
      <c r="C4" s="331"/>
      <c r="D4" s="36" t="s">
        <v>9</v>
      </c>
      <c r="E4" s="12"/>
      <c r="F4" s="12"/>
      <c r="G4" s="12"/>
      <c r="H4" s="12"/>
      <c r="I4" s="12"/>
      <c r="J4" s="12"/>
      <c r="K4" s="12"/>
    </row>
    <row r="5" spans="1:11" x14ac:dyDescent="0.2">
      <c r="A5" s="331" t="s">
        <v>2</v>
      </c>
      <c r="B5" s="331"/>
      <c r="C5" s="331"/>
      <c r="D5" s="36" t="s">
        <v>9</v>
      </c>
      <c r="E5" s="10"/>
      <c r="F5" s="10"/>
      <c r="G5" s="10"/>
      <c r="H5" s="10"/>
      <c r="I5" s="10"/>
      <c r="J5" s="10"/>
      <c r="K5" s="10"/>
    </row>
    <row r="6" spans="1:11" x14ac:dyDescent="0.2">
      <c r="A6" s="158"/>
      <c r="B6" s="194"/>
      <c r="C6" s="194"/>
      <c r="D6" s="36"/>
      <c r="E6" s="10"/>
      <c r="F6" s="10"/>
      <c r="G6" s="10"/>
      <c r="H6" s="10"/>
      <c r="I6" s="10"/>
      <c r="J6" s="10"/>
      <c r="K6" s="10"/>
    </row>
    <row r="7" spans="1:11" x14ac:dyDescent="0.2">
      <c r="A7" s="158"/>
      <c r="B7" s="194"/>
      <c r="C7" s="194"/>
      <c r="D7" s="36"/>
      <c r="E7" s="10"/>
      <c r="F7" s="10"/>
      <c r="G7" s="10"/>
      <c r="H7" s="10"/>
      <c r="I7" s="10"/>
      <c r="J7" s="10"/>
      <c r="K7" s="10"/>
    </row>
    <row r="8" spans="1:11" x14ac:dyDescent="0.2">
      <c r="A8" s="331"/>
      <c r="B8" s="331"/>
      <c r="C8" s="331"/>
      <c r="D8" s="36" t="s">
        <v>9</v>
      </c>
      <c r="E8" s="10"/>
      <c r="F8" s="10"/>
      <c r="G8" s="10"/>
      <c r="H8" s="10"/>
      <c r="I8" s="10"/>
      <c r="J8" s="10"/>
      <c r="K8" s="10"/>
    </row>
    <row r="9" spans="1:11" s="16" customFormat="1" ht="30" customHeight="1" x14ac:dyDescent="0.2">
      <c r="A9" s="390" t="s">
        <v>64</v>
      </c>
      <c r="B9" s="396" t="s">
        <v>163</v>
      </c>
      <c r="C9" s="397"/>
      <c r="D9" s="36" t="s">
        <v>9</v>
      </c>
    </row>
    <row r="10" spans="1:11" s="16" customFormat="1" ht="17.25" customHeight="1" x14ac:dyDescent="0.2">
      <c r="A10" s="391"/>
      <c r="B10" s="394" t="s">
        <v>17</v>
      </c>
      <c r="C10" s="395"/>
      <c r="D10" s="36" t="s">
        <v>9</v>
      </c>
    </row>
    <row r="11" spans="1:11" s="16" customFormat="1" x14ac:dyDescent="0.2">
      <c r="A11" s="392"/>
      <c r="B11" s="133" t="s">
        <v>3</v>
      </c>
      <c r="C11" s="133" t="s">
        <v>4</v>
      </c>
      <c r="D11" s="36" t="s">
        <v>9</v>
      </c>
    </row>
    <row r="12" spans="1:11" s="16" customFormat="1" x14ac:dyDescent="0.2">
      <c r="A12" s="274" t="s">
        <v>151</v>
      </c>
      <c r="B12" s="128"/>
      <c r="C12" s="128"/>
      <c r="D12" s="36" t="s">
        <v>9</v>
      </c>
    </row>
    <row r="13" spans="1:11" s="16" customFormat="1" x14ac:dyDescent="0.2">
      <c r="A13" s="274" t="s">
        <v>152</v>
      </c>
      <c r="B13" s="128">
        <v>0</v>
      </c>
      <c r="C13" s="128">
        <v>0</v>
      </c>
      <c r="D13" s="36" t="s">
        <v>9</v>
      </c>
    </row>
    <row r="14" spans="1:11" s="16" customFormat="1" x14ac:dyDescent="0.2">
      <c r="A14" s="274" t="s">
        <v>65</v>
      </c>
      <c r="B14" s="128">
        <v>0</v>
      </c>
      <c r="C14" s="128">
        <v>0</v>
      </c>
      <c r="D14" s="36" t="s">
        <v>9</v>
      </c>
    </row>
    <row r="15" spans="1:11" s="16" customFormat="1" x14ac:dyDescent="0.2">
      <c r="A15" s="274" t="s">
        <v>153</v>
      </c>
      <c r="B15" s="128">
        <v>0</v>
      </c>
      <c r="C15" s="128">
        <v>0</v>
      </c>
      <c r="D15" s="36" t="s">
        <v>9</v>
      </c>
    </row>
    <row r="16" spans="1:11" s="16" customFormat="1" x14ac:dyDescent="0.2">
      <c r="A16" s="274" t="s">
        <v>154</v>
      </c>
      <c r="B16" s="128">
        <v>0</v>
      </c>
      <c r="C16" s="128">
        <v>0</v>
      </c>
      <c r="D16" s="36" t="s">
        <v>9</v>
      </c>
    </row>
    <row r="17" spans="1:4" s="16" customFormat="1" x14ac:dyDescent="0.2">
      <c r="A17" s="274" t="s">
        <v>155</v>
      </c>
      <c r="B17" s="128">
        <v>0</v>
      </c>
      <c r="C17" s="128">
        <v>0</v>
      </c>
      <c r="D17" s="36" t="s">
        <v>9</v>
      </c>
    </row>
    <row r="18" spans="1:4" s="16" customFormat="1" x14ac:dyDescent="0.2">
      <c r="A18" s="274" t="s">
        <v>156</v>
      </c>
      <c r="B18" s="128">
        <v>0</v>
      </c>
      <c r="C18" s="128">
        <v>0</v>
      </c>
      <c r="D18" s="36" t="s">
        <v>9</v>
      </c>
    </row>
    <row r="19" spans="1:4" s="16" customFormat="1" x14ac:dyDescent="0.2">
      <c r="A19" s="274" t="s">
        <v>157</v>
      </c>
      <c r="B19" s="128">
        <v>0</v>
      </c>
      <c r="C19" s="128">
        <v>0</v>
      </c>
      <c r="D19" s="36" t="s">
        <v>9</v>
      </c>
    </row>
    <row r="20" spans="1:4" s="16" customFormat="1" x14ac:dyDescent="0.2">
      <c r="A20" s="274" t="s">
        <v>158</v>
      </c>
      <c r="B20" s="128">
        <v>0</v>
      </c>
      <c r="C20" s="128">
        <v>0</v>
      </c>
      <c r="D20" s="36" t="s">
        <v>9</v>
      </c>
    </row>
    <row r="21" spans="1:4" s="16" customFormat="1" x14ac:dyDescent="0.2">
      <c r="A21" s="274" t="s">
        <v>125</v>
      </c>
      <c r="B21" s="128">
        <v>0</v>
      </c>
      <c r="C21" s="128">
        <v>0</v>
      </c>
      <c r="D21" s="36" t="s">
        <v>9</v>
      </c>
    </row>
    <row r="22" spans="1:4" s="16" customFormat="1" x14ac:dyDescent="0.2">
      <c r="A22" s="274" t="s">
        <v>159</v>
      </c>
      <c r="B22" s="128">
        <v>0</v>
      </c>
      <c r="C22" s="128">
        <v>0</v>
      </c>
      <c r="D22" s="36" t="s">
        <v>9</v>
      </c>
    </row>
    <row r="23" spans="1:4" s="16" customFormat="1" x14ac:dyDescent="0.2">
      <c r="A23" s="275" t="s">
        <v>126</v>
      </c>
      <c r="B23" s="149">
        <v>0</v>
      </c>
      <c r="C23" s="149">
        <v>0</v>
      </c>
      <c r="D23" s="36" t="s">
        <v>9</v>
      </c>
    </row>
    <row r="24" spans="1:4" s="16" customFormat="1" x14ac:dyDescent="0.2">
      <c r="A24" s="276" t="s">
        <v>66</v>
      </c>
      <c r="B24" s="126">
        <f>SUM(B12:B23)</f>
        <v>0</v>
      </c>
      <c r="C24" s="126">
        <f>SUM(C12:C23)</f>
        <v>0</v>
      </c>
      <c r="D24" s="36" t="s">
        <v>9</v>
      </c>
    </row>
    <row r="25" spans="1:4" s="16" customFormat="1" x14ac:dyDescent="0.2">
      <c r="A25" s="277" t="s">
        <v>67</v>
      </c>
      <c r="B25" s="128"/>
      <c r="C25" s="128">
        <f>-C24*0.5</f>
        <v>0</v>
      </c>
      <c r="D25" s="36" t="s">
        <v>9</v>
      </c>
    </row>
    <row r="26" spans="1:4" s="16" customFormat="1" x14ac:dyDescent="0.2">
      <c r="A26" s="274" t="s">
        <v>77</v>
      </c>
      <c r="B26" s="278"/>
      <c r="C26" s="278">
        <v>0</v>
      </c>
      <c r="D26" s="36"/>
    </row>
    <row r="27" spans="1:4" x14ac:dyDescent="0.2">
      <c r="A27" s="275" t="s">
        <v>68</v>
      </c>
      <c r="B27" s="149">
        <f>SUM(B24:B25)</f>
        <v>0</v>
      </c>
      <c r="C27" s="149">
        <f>SUM(C24:C25)</f>
        <v>0</v>
      </c>
      <c r="D27" s="36" t="s">
        <v>9</v>
      </c>
    </row>
    <row r="28" spans="1:4" x14ac:dyDescent="0.2">
      <c r="A28" s="274" t="s">
        <v>89</v>
      </c>
      <c r="B28" s="128"/>
      <c r="C28" s="128">
        <v>0</v>
      </c>
      <c r="D28" s="36" t="s">
        <v>9</v>
      </c>
    </row>
    <row r="29" spans="1:4" x14ac:dyDescent="0.2">
      <c r="A29" s="274" t="s">
        <v>44</v>
      </c>
      <c r="B29" s="128"/>
      <c r="C29" s="128">
        <v>0</v>
      </c>
      <c r="D29" s="36" t="s">
        <v>9</v>
      </c>
    </row>
    <row r="30" spans="1:4" x14ac:dyDescent="0.2">
      <c r="A30" s="274" t="s">
        <v>78</v>
      </c>
      <c r="B30" s="128"/>
      <c r="C30" s="128">
        <v>0</v>
      </c>
      <c r="D30" s="36" t="s">
        <v>9</v>
      </c>
    </row>
    <row r="31" spans="1:4" x14ac:dyDescent="0.2">
      <c r="A31" s="274" t="s">
        <v>160</v>
      </c>
      <c r="B31" s="128"/>
      <c r="C31" s="128">
        <v>0</v>
      </c>
      <c r="D31" s="36"/>
    </row>
    <row r="32" spans="1:4" x14ac:dyDescent="0.2">
      <c r="A32" s="274" t="s">
        <v>47</v>
      </c>
      <c r="B32" s="128"/>
      <c r="C32" s="128">
        <v>0</v>
      </c>
      <c r="D32" s="36" t="s">
        <v>9</v>
      </c>
    </row>
    <row r="33" spans="1:4" x14ac:dyDescent="0.2">
      <c r="A33" s="274" t="s">
        <v>48</v>
      </c>
      <c r="B33" s="128"/>
      <c r="C33" s="128">
        <v>0</v>
      </c>
      <c r="D33" s="36" t="s">
        <v>9</v>
      </c>
    </row>
    <row r="34" spans="1:4" x14ac:dyDescent="0.2">
      <c r="A34" s="274" t="s">
        <v>161</v>
      </c>
      <c r="B34" s="128"/>
      <c r="C34" s="128">
        <v>0</v>
      </c>
      <c r="D34" s="36"/>
    </row>
    <row r="35" spans="1:4" x14ac:dyDescent="0.2">
      <c r="A35" s="274" t="s">
        <v>50</v>
      </c>
      <c r="B35" s="128"/>
      <c r="C35" s="128">
        <v>-395</v>
      </c>
      <c r="D35" s="36" t="s">
        <v>9</v>
      </c>
    </row>
    <row r="36" spans="1:4" x14ac:dyDescent="0.2">
      <c r="A36" s="274" t="s">
        <v>51</v>
      </c>
      <c r="B36" s="128"/>
      <c r="C36" s="128">
        <v>0</v>
      </c>
      <c r="D36" s="36" t="s">
        <v>9</v>
      </c>
    </row>
    <row r="37" spans="1:4" x14ac:dyDescent="0.2">
      <c r="A37" s="274" t="s">
        <v>162</v>
      </c>
      <c r="B37" s="128"/>
      <c r="C37" s="128">
        <v>0</v>
      </c>
      <c r="D37" s="36"/>
    </row>
    <row r="38" spans="1:4" x14ac:dyDescent="0.2">
      <c r="A38" s="274" t="s">
        <v>52</v>
      </c>
      <c r="B38" s="128"/>
      <c r="C38" s="128">
        <v>0</v>
      </c>
      <c r="D38" s="36" t="s">
        <v>9</v>
      </c>
    </row>
    <row r="39" spans="1:4" x14ac:dyDescent="0.2">
      <c r="A39" s="274" t="s">
        <v>53</v>
      </c>
      <c r="B39" s="128"/>
      <c r="C39" s="128">
        <v>0</v>
      </c>
      <c r="D39" s="36" t="s">
        <v>9</v>
      </c>
    </row>
    <row r="40" spans="1:4" x14ac:dyDescent="0.2">
      <c r="A40" s="279" t="s">
        <v>54</v>
      </c>
      <c r="B40" s="278"/>
      <c r="C40" s="278">
        <v>0</v>
      </c>
      <c r="D40" s="36" t="s">
        <v>9</v>
      </c>
    </row>
    <row r="41" spans="1:4" x14ac:dyDescent="0.2">
      <c r="A41" s="280" t="s">
        <v>76</v>
      </c>
      <c r="B41" s="141">
        <f t="shared" ref="B41:C41" si="0">SUM(B27:B40)</f>
        <v>0</v>
      </c>
      <c r="C41" s="141">
        <f t="shared" si="0"/>
        <v>-395</v>
      </c>
      <c r="D41" s="36" t="s">
        <v>9</v>
      </c>
    </row>
  </sheetData>
  <mergeCells count="8">
    <mergeCell ref="A9:A11"/>
    <mergeCell ref="A2:C2"/>
    <mergeCell ref="A3:C3"/>
    <mergeCell ref="A4:C4"/>
    <mergeCell ref="A5:C5"/>
    <mergeCell ref="A8:C8"/>
    <mergeCell ref="B10:C10"/>
    <mergeCell ref="B9:C9"/>
  </mergeCells>
  <printOptions horizontalCentered="1"/>
  <pageMargins left="1.2" right="1.2" top="0.77" bottom="0.64" header="0.55000000000000004" footer="0.48"/>
  <pageSetup scale="85" fitToHeight="2" orientation="landscape" r:id="rId1"/>
  <headerFooter>
    <oddHeader xml:space="preserve">&amp;L&amp;"Arial,Bold"&amp;10J. Financial Analysis of Program Changes
</oddHeader>
    <oddFooter>&amp;C&amp;"Arial,Regular"Exhibit J - Financial Analysis of Program Changes</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zoomScale="90" zoomScaleNormal="100" zoomScaleSheetLayoutView="90" workbookViewId="0">
      <pane xSplit="1" ySplit="7" topLeftCell="B8" activePane="bottomRight" state="frozen"/>
      <selection pane="topRight" activeCell="B1" sqref="B1"/>
      <selection pane="bottomLeft" activeCell="A8" sqref="A8"/>
      <selection pane="bottomRight" activeCell="F34" sqref="F34"/>
    </sheetView>
  </sheetViews>
  <sheetFormatPr defaultColWidth="9.140625" defaultRowHeight="14.25" x14ac:dyDescent="0.2"/>
  <cols>
    <col min="1" max="1" width="84.5703125" style="11" customWidth="1"/>
    <col min="2" max="2" width="8.28515625" style="11" customWidth="1"/>
    <col min="3" max="3" width="12.7109375" style="11" customWidth="1"/>
    <col min="4" max="4" width="8.28515625" style="11" customWidth="1"/>
    <col min="5" max="5" width="14.140625" style="11" customWidth="1"/>
    <col min="6" max="6" width="8.28515625" style="11" customWidth="1"/>
    <col min="7" max="7" width="12.7109375" style="11" customWidth="1"/>
    <col min="8" max="8" width="8.28515625" style="11" customWidth="1"/>
    <col min="9" max="9" width="12.7109375" style="11" customWidth="1"/>
    <col min="10" max="10" width="14" style="7" bestFit="1" customWidth="1"/>
    <col min="11" max="12" width="8.28515625" style="11" customWidth="1"/>
    <col min="13" max="13" width="12.7109375" style="11" customWidth="1"/>
    <col min="14" max="15" width="8.28515625" style="11" customWidth="1"/>
    <col min="16" max="16" width="12.7109375" style="11" customWidth="1"/>
    <col min="17" max="16384" width="9.140625" style="11"/>
  </cols>
  <sheetData>
    <row r="1" spans="1:16" ht="18" x14ac:dyDescent="0.25">
      <c r="A1" s="328" t="s">
        <v>35</v>
      </c>
      <c r="B1" s="328"/>
      <c r="C1" s="328"/>
      <c r="D1" s="328"/>
      <c r="E1" s="328"/>
      <c r="F1" s="328"/>
      <c r="G1" s="328"/>
      <c r="H1" s="328"/>
      <c r="I1" s="328"/>
      <c r="J1" s="36" t="s">
        <v>9</v>
      </c>
      <c r="K1" s="8"/>
      <c r="L1" s="8"/>
      <c r="M1" s="8"/>
      <c r="N1" s="8"/>
      <c r="O1" s="8"/>
      <c r="P1" s="8"/>
    </row>
    <row r="2" spans="1:16" ht="15" x14ac:dyDescent="0.2">
      <c r="A2" s="329" t="s">
        <v>83</v>
      </c>
      <c r="B2" s="329"/>
      <c r="C2" s="329"/>
      <c r="D2" s="329"/>
      <c r="E2" s="329"/>
      <c r="F2" s="329"/>
      <c r="G2" s="329"/>
      <c r="H2" s="329"/>
      <c r="I2" s="329"/>
      <c r="J2" s="36" t="s">
        <v>9</v>
      </c>
      <c r="K2" s="9"/>
      <c r="L2" s="9"/>
      <c r="M2" s="9"/>
      <c r="N2" s="9"/>
      <c r="O2" s="9"/>
      <c r="P2" s="9"/>
    </row>
    <row r="3" spans="1:16" x14ac:dyDescent="0.2">
      <c r="A3" s="350" t="s">
        <v>1</v>
      </c>
      <c r="B3" s="350"/>
      <c r="C3" s="350"/>
      <c r="D3" s="350"/>
      <c r="E3" s="350"/>
      <c r="F3" s="350"/>
      <c r="G3" s="350"/>
      <c r="H3" s="350"/>
      <c r="I3" s="350"/>
      <c r="J3" s="36" t="s">
        <v>9</v>
      </c>
      <c r="K3" s="12"/>
      <c r="L3" s="12"/>
      <c r="M3" s="12"/>
      <c r="N3" s="12"/>
      <c r="O3" s="12"/>
      <c r="P3" s="12"/>
    </row>
    <row r="4" spans="1:16" x14ac:dyDescent="0.2">
      <c r="A4" s="331" t="s">
        <v>2</v>
      </c>
      <c r="B4" s="331"/>
      <c r="C4" s="331"/>
      <c r="D4" s="331"/>
      <c r="E4" s="331"/>
      <c r="F4" s="331"/>
      <c r="G4" s="331"/>
      <c r="H4" s="331"/>
      <c r="I4" s="331"/>
      <c r="J4" s="36" t="s">
        <v>9</v>
      </c>
      <c r="K4" s="10"/>
      <c r="L4" s="10"/>
      <c r="M4" s="10"/>
      <c r="N4" s="10"/>
      <c r="O4" s="10"/>
      <c r="P4" s="10"/>
    </row>
    <row r="5" spans="1:16" ht="15" thickBot="1" x14ac:dyDescent="0.25">
      <c r="A5" s="331"/>
      <c r="B5" s="331"/>
      <c r="C5" s="331"/>
      <c r="D5" s="331"/>
      <c r="E5" s="331"/>
      <c r="F5" s="331"/>
      <c r="G5" s="331"/>
      <c r="H5" s="331"/>
      <c r="I5" s="331"/>
      <c r="J5" s="36" t="s">
        <v>9</v>
      </c>
      <c r="K5" s="10"/>
      <c r="L5" s="10"/>
      <c r="M5" s="10"/>
      <c r="N5" s="10"/>
      <c r="O5" s="10"/>
      <c r="P5" s="10"/>
    </row>
    <row r="6" spans="1:16" ht="49.5" customHeight="1" x14ac:dyDescent="0.2">
      <c r="A6" s="340" t="s">
        <v>36</v>
      </c>
      <c r="B6" s="338" t="s">
        <v>142</v>
      </c>
      <c r="C6" s="338"/>
      <c r="D6" s="338" t="s">
        <v>146</v>
      </c>
      <c r="E6" s="338"/>
      <c r="F6" s="338" t="s">
        <v>99</v>
      </c>
      <c r="G6" s="338"/>
      <c r="H6" s="338" t="s">
        <v>25</v>
      </c>
      <c r="I6" s="339"/>
      <c r="J6" s="36" t="s">
        <v>9</v>
      </c>
    </row>
    <row r="7" spans="1:16" ht="28.5" x14ac:dyDescent="0.2">
      <c r="A7" s="341"/>
      <c r="B7" s="37" t="s">
        <v>15</v>
      </c>
      <c r="C7" s="13" t="s">
        <v>4</v>
      </c>
      <c r="D7" s="13" t="s">
        <v>15</v>
      </c>
      <c r="E7" s="13" t="s">
        <v>4</v>
      </c>
      <c r="F7" s="13" t="s">
        <v>15</v>
      </c>
      <c r="G7" s="13" t="s">
        <v>4</v>
      </c>
      <c r="H7" s="13" t="s">
        <v>15</v>
      </c>
      <c r="I7" s="14" t="s">
        <v>4</v>
      </c>
      <c r="J7" s="36" t="s">
        <v>9</v>
      </c>
    </row>
    <row r="8" spans="1:16" x14ac:dyDescent="0.2">
      <c r="A8" s="42" t="s">
        <v>37</v>
      </c>
      <c r="B8" s="73">
        <v>1097</v>
      </c>
      <c r="C8" s="73">
        <v>135450</v>
      </c>
      <c r="D8" s="73">
        <v>1139</v>
      </c>
      <c r="E8" s="73">
        <v>142966</v>
      </c>
      <c r="F8" s="73">
        <v>1139</v>
      </c>
      <c r="G8" s="73">
        <v>157450</v>
      </c>
      <c r="H8" s="21">
        <f t="shared" ref="H8:H13" si="0">F8-D8</f>
        <v>0</v>
      </c>
      <c r="I8" s="74">
        <f>G8-E8</f>
        <v>14484</v>
      </c>
      <c r="J8" s="36" t="s">
        <v>9</v>
      </c>
    </row>
    <row r="9" spans="1:16" x14ac:dyDescent="0.2">
      <c r="A9" s="43" t="s">
        <v>38</v>
      </c>
      <c r="B9" s="21">
        <v>57</v>
      </c>
      <c r="C9" s="21">
        <v>4617</v>
      </c>
      <c r="D9" s="21">
        <v>50</v>
      </c>
      <c r="E9" s="21">
        <v>4696</v>
      </c>
      <c r="F9" s="21">
        <v>50</v>
      </c>
      <c r="G9" s="21">
        <v>4789</v>
      </c>
      <c r="H9" s="21">
        <f t="shared" si="0"/>
        <v>0</v>
      </c>
      <c r="I9" s="75">
        <f t="shared" ref="I9:I13" si="1">G9-E9</f>
        <v>93</v>
      </c>
      <c r="J9" s="36" t="s">
        <v>9</v>
      </c>
    </row>
    <row r="10" spans="1:16" x14ac:dyDescent="0.2">
      <c r="A10" s="67" t="s">
        <v>77</v>
      </c>
      <c r="B10" s="302" t="s">
        <v>213</v>
      </c>
      <c r="C10" s="21">
        <f>SUM(C11:C12)</f>
        <v>454</v>
      </c>
      <c r="D10" s="302" t="s">
        <v>213</v>
      </c>
      <c r="E10" s="21">
        <f t="shared" ref="E10" si="2">SUM(E11:E12)</f>
        <v>1956</v>
      </c>
      <c r="F10" s="302" t="s">
        <v>213</v>
      </c>
      <c r="G10" s="21">
        <f t="shared" ref="G10" si="3">SUM(G11:G12)</f>
        <v>1956</v>
      </c>
      <c r="H10" s="21">
        <v>0</v>
      </c>
      <c r="I10" s="75">
        <f t="shared" si="1"/>
        <v>0</v>
      </c>
      <c r="J10" s="36" t="s">
        <v>9</v>
      </c>
    </row>
    <row r="11" spans="1:16" x14ac:dyDescent="0.2">
      <c r="A11" s="44" t="s">
        <v>14</v>
      </c>
      <c r="B11" s="303" t="s">
        <v>213</v>
      </c>
      <c r="C11" s="286">
        <v>185</v>
      </c>
      <c r="D11" s="303" t="s">
        <v>213</v>
      </c>
      <c r="E11" s="286">
        <v>185</v>
      </c>
      <c r="F11" s="303" t="s">
        <v>213</v>
      </c>
      <c r="G11" s="286">
        <v>200</v>
      </c>
      <c r="H11" s="286">
        <v>0</v>
      </c>
      <c r="I11" s="87">
        <f t="shared" si="1"/>
        <v>15</v>
      </c>
      <c r="J11" s="36" t="s">
        <v>9</v>
      </c>
    </row>
    <row r="12" spans="1:16" x14ac:dyDescent="0.2">
      <c r="A12" s="44" t="s">
        <v>39</v>
      </c>
      <c r="B12" s="286">
        <v>0</v>
      </c>
      <c r="C12" s="286">
        <v>269</v>
      </c>
      <c r="D12" s="286">
        <v>0</v>
      </c>
      <c r="E12" s="286">
        <v>1771</v>
      </c>
      <c r="F12" s="286">
        <v>0</v>
      </c>
      <c r="G12" s="286">
        <v>1756</v>
      </c>
      <c r="H12" s="286">
        <f t="shared" si="0"/>
        <v>0</v>
      </c>
      <c r="I12" s="87">
        <f t="shared" si="1"/>
        <v>-15</v>
      </c>
      <c r="J12" s="36" t="s">
        <v>9</v>
      </c>
    </row>
    <row r="13" spans="1:16" x14ac:dyDescent="0.2">
      <c r="A13" s="43" t="s">
        <v>40</v>
      </c>
      <c r="B13" s="82">
        <v>0</v>
      </c>
      <c r="C13" s="82">
        <v>37</v>
      </c>
      <c r="D13" s="82">
        <v>0</v>
      </c>
      <c r="E13" s="82">
        <v>410</v>
      </c>
      <c r="F13" s="82">
        <v>0</v>
      </c>
      <c r="G13" s="82">
        <v>200</v>
      </c>
      <c r="H13" s="82">
        <f t="shared" si="0"/>
        <v>0</v>
      </c>
      <c r="I13" s="83">
        <f t="shared" si="1"/>
        <v>-210</v>
      </c>
      <c r="J13" s="36" t="s">
        <v>9</v>
      </c>
    </row>
    <row r="14" spans="1:16" ht="15" x14ac:dyDescent="0.25">
      <c r="A14" s="46" t="s">
        <v>11</v>
      </c>
      <c r="B14" s="69">
        <f>+B8+B9</f>
        <v>1154</v>
      </c>
      <c r="C14" s="69">
        <f t="shared" ref="C14:I14" si="4">SUM(C8:C10,C13)</f>
        <v>140558</v>
      </c>
      <c r="D14" s="69">
        <f>+D8+D9</f>
        <v>1189</v>
      </c>
      <c r="E14" s="69">
        <f t="shared" ref="E14" si="5">SUM(E8:E10,E13)</f>
        <v>150028</v>
      </c>
      <c r="F14" s="69">
        <f>+F8+F9</f>
        <v>1189</v>
      </c>
      <c r="G14" s="69">
        <f t="shared" si="4"/>
        <v>164395</v>
      </c>
      <c r="H14" s="69">
        <f t="shared" si="4"/>
        <v>0</v>
      </c>
      <c r="I14" s="71">
        <f t="shared" si="4"/>
        <v>14367</v>
      </c>
      <c r="J14" s="36" t="s">
        <v>9</v>
      </c>
    </row>
    <row r="15" spans="1:16" ht="15" x14ac:dyDescent="0.25">
      <c r="A15" s="45" t="s">
        <v>41</v>
      </c>
      <c r="B15" s="21"/>
      <c r="C15" s="21"/>
      <c r="D15" s="21"/>
      <c r="E15" s="21"/>
      <c r="F15" s="21"/>
      <c r="G15" s="21"/>
      <c r="H15" s="21"/>
      <c r="I15" s="75"/>
      <c r="J15" s="36" t="s">
        <v>9</v>
      </c>
    </row>
    <row r="16" spans="1:16" x14ac:dyDescent="0.2">
      <c r="A16" s="43" t="s">
        <v>42</v>
      </c>
      <c r="B16" s="21"/>
      <c r="C16" s="21">
        <v>39945</v>
      </c>
      <c r="D16" s="21"/>
      <c r="E16" s="21">
        <v>42282</v>
      </c>
      <c r="F16" s="21"/>
      <c r="G16" s="21">
        <v>46455</v>
      </c>
      <c r="H16" s="21"/>
      <c r="I16" s="75">
        <f t="shared" ref="I16:I32" si="6">G16-E16</f>
        <v>4173</v>
      </c>
      <c r="J16" s="36" t="s">
        <v>9</v>
      </c>
    </row>
    <row r="17" spans="1:10" x14ac:dyDescent="0.2">
      <c r="A17" s="43" t="s">
        <v>43</v>
      </c>
      <c r="B17" s="21"/>
      <c r="C17" s="21">
        <v>7</v>
      </c>
      <c r="D17" s="21"/>
      <c r="E17" s="21">
        <v>10</v>
      </c>
      <c r="F17" s="21"/>
      <c r="G17" s="21">
        <v>10</v>
      </c>
      <c r="H17" s="21"/>
      <c r="I17" s="75">
        <f t="shared" si="6"/>
        <v>0</v>
      </c>
      <c r="J17" s="36" t="s">
        <v>9</v>
      </c>
    </row>
    <row r="18" spans="1:10" x14ac:dyDescent="0.2">
      <c r="A18" s="43" t="s">
        <v>44</v>
      </c>
      <c r="B18" s="21"/>
      <c r="C18" s="21">
        <v>2897</v>
      </c>
      <c r="D18" s="21"/>
      <c r="E18" s="21">
        <v>3390</v>
      </c>
      <c r="F18" s="21"/>
      <c r="G18" s="21">
        <v>3390</v>
      </c>
      <c r="H18" s="21"/>
      <c r="I18" s="75">
        <f t="shared" si="6"/>
        <v>0</v>
      </c>
      <c r="J18" s="36" t="s">
        <v>9</v>
      </c>
    </row>
    <row r="19" spans="1:10" x14ac:dyDescent="0.2">
      <c r="A19" s="67" t="s">
        <v>78</v>
      </c>
      <c r="B19" s="21"/>
      <c r="C19" s="21">
        <v>909</v>
      </c>
      <c r="D19" s="21"/>
      <c r="E19" s="21">
        <v>895</v>
      </c>
      <c r="F19" s="21"/>
      <c r="G19" s="21">
        <v>895</v>
      </c>
      <c r="H19" s="21"/>
      <c r="I19" s="75">
        <f t="shared" si="6"/>
        <v>0</v>
      </c>
      <c r="J19" s="36" t="s">
        <v>9</v>
      </c>
    </row>
    <row r="20" spans="1:10" x14ac:dyDescent="0.2">
      <c r="A20" s="43" t="s">
        <v>45</v>
      </c>
      <c r="B20" s="21"/>
      <c r="C20" s="21">
        <v>31980</v>
      </c>
      <c r="D20" s="21"/>
      <c r="E20" s="21">
        <v>31667</v>
      </c>
      <c r="F20" s="21"/>
      <c r="G20" s="21">
        <v>33156</v>
      </c>
      <c r="H20" s="21"/>
      <c r="I20" s="75">
        <f t="shared" si="6"/>
        <v>1489</v>
      </c>
      <c r="J20" s="36" t="s">
        <v>9</v>
      </c>
    </row>
    <row r="21" spans="1:10" x14ac:dyDescent="0.2">
      <c r="A21" s="43" t="s">
        <v>46</v>
      </c>
      <c r="B21" s="21"/>
      <c r="C21" s="21">
        <v>498</v>
      </c>
      <c r="D21" s="21"/>
      <c r="E21" s="21">
        <v>511</v>
      </c>
      <c r="F21" s="21"/>
      <c r="G21" s="21">
        <v>511</v>
      </c>
      <c r="H21" s="21"/>
      <c r="I21" s="75">
        <f t="shared" si="6"/>
        <v>0</v>
      </c>
      <c r="J21" s="36" t="s">
        <v>9</v>
      </c>
    </row>
    <row r="22" spans="1:10" x14ac:dyDescent="0.2">
      <c r="A22" s="43" t="s">
        <v>47</v>
      </c>
      <c r="B22" s="21"/>
      <c r="C22" s="21">
        <v>5006</v>
      </c>
      <c r="D22" s="21"/>
      <c r="E22" s="21">
        <v>4691</v>
      </c>
      <c r="F22" s="21"/>
      <c r="G22" s="21">
        <v>4735</v>
      </c>
      <c r="H22" s="21"/>
      <c r="I22" s="75">
        <f t="shared" si="6"/>
        <v>44</v>
      </c>
      <c r="J22" s="36" t="s">
        <v>9</v>
      </c>
    </row>
    <row r="23" spans="1:10" x14ac:dyDescent="0.2">
      <c r="A23" s="43" t="s">
        <v>48</v>
      </c>
      <c r="B23" s="21"/>
      <c r="C23" s="21">
        <v>718</v>
      </c>
      <c r="D23" s="21"/>
      <c r="E23" s="21">
        <v>716</v>
      </c>
      <c r="F23" s="21"/>
      <c r="G23" s="21">
        <v>716</v>
      </c>
      <c r="H23" s="21"/>
      <c r="I23" s="75">
        <f t="shared" si="6"/>
        <v>0</v>
      </c>
      <c r="J23" s="36" t="s">
        <v>9</v>
      </c>
    </row>
    <row r="24" spans="1:10" x14ac:dyDescent="0.2">
      <c r="A24" s="43" t="s">
        <v>49</v>
      </c>
      <c r="B24" s="21"/>
      <c r="C24" s="21">
        <v>715</v>
      </c>
      <c r="D24" s="21"/>
      <c r="E24" s="21">
        <v>1000</v>
      </c>
      <c r="F24" s="21"/>
      <c r="G24" s="21">
        <v>1000</v>
      </c>
      <c r="H24" s="21"/>
      <c r="I24" s="75">
        <f t="shared" si="6"/>
        <v>0</v>
      </c>
      <c r="J24" s="36" t="s">
        <v>9</v>
      </c>
    </row>
    <row r="25" spans="1:10" x14ac:dyDescent="0.2">
      <c r="A25" s="43" t="s">
        <v>50</v>
      </c>
      <c r="B25" s="21"/>
      <c r="C25" s="21">
        <v>36531</v>
      </c>
      <c r="D25" s="21"/>
      <c r="E25" s="21">
        <v>49072</v>
      </c>
      <c r="F25" s="21"/>
      <c r="G25" s="21">
        <v>25727</v>
      </c>
      <c r="H25" s="21"/>
      <c r="I25" s="75">
        <f t="shared" si="6"/>
        <v>-23345</v>
      </c>
      <c r="J25" s="36" t="s">
        <v>9</v>
      </c>
    </row>
    <row r="26" spans="1:10" x14ac:dyDescent="0.2">
      <c r="A26" s="43" t="s">
        <v>51</v>
      </c>
      <c r="B26" s="21"/>
      <c r="C26" s="21">
        <v>8000</v>
      </c>
      <c r="D26" s="21"/>
      <c r="E26" s="21">
        <v>7670</v>
      </c>
      <c r="F26" s="21"/>
      <c r="G26" s="21">
        <v>8151</v>
      </c>
      <c r="H26" s="21"/>
      <c r="I26" s="75">
        <f t="shared" si="6"/>
        <v>481</v>
      </c>
      <c r="J26" s="36" t="s">
        <v>9</v>
      </c>
    </row>
    <row r="27" spans="1:10" x14ac:dyDescent="0.2">
      <c r="A27" s="43" t="s">
        <v>24</v>
      </c>
      <c r="B27" s="21"/>
      <c r="C27" s="21">
        <v>117</v>
      </c>
      <c r="D27" s="21"/>
      <c r="E27" s="21">
        <v>117</v>
      </c>
      <c r="F27" s="21"/>
      <c r="G27" s="21">
        <v>117</v>
      </c>
      <c r="H27" s="21"/>
      <c r="I27" s="75">
        <f t="shared" si="6"/>
        <v>0</v>
      </c>
      <c r="J27" s="36" t="s">
        <v>9</v>
      </c>
    </row>
    <row r="28" spans="1:10" x14ac:dyDescent="0.2">
      <c r="A28" s="43" t="s">
        <v>52</v>
      </c>
      <c r="B28" s="21"/>
      <c r="C28" s="21">
        <v>154</v>
      </c>
      <c r="D28" s="21"/>
      <c r="E28" s="21">
        <v>156</v>
      </c>
      <c r="F28" s="21"/>
      <c r="G28" s="21">
        <v>156</v>
      </c>
      <c r="H28" s="21"/>
      <c r="I28" s="75">
        <f t="shared" si="6"/>
        <v>0</v>
      </c>
      <c r="J28" s="36" t="s">
        <v>9</v>
      </c>
    </row>
    <row r="29" spans="1:10" x14ac:dyDescent="0.2">
      <c r="A29" s="43" t="s">
        <v>53</v>
      </c>
      <c r="B29" s="21"/>
      <c r="C29" s="21">
        <v>991</v>
      </c>
      <c r="D29" s="21"/>
      <c r="E29" s="21">
        <v>905</v>
      </c>
      <c r="F29" s="21"/>
      <c r="G29" s="21">
        <v>905</v>
      </c>
      <c r="H29" s="21"/>
      <c r="I29" s="75">
        <f t="shared" si="6"/>
        <v>0</v>
      </c>
      <c r="J29" s="36" t="s">
        <v>9</v>
      </c>
    </row>
    <row r="30" spans="1:10" x14ac:dyDescent="0.2">
      <c r="A30" s="43" t="s">
        <v>54</v>
      </c>
      <c r="B30" s="21"/>
      <c r="C30" s="21">
        <v>1012</v>
      </c>
      <c r="D30" s="21"/>
      <c r="E30" s="21">
        <v>1350</v>
      </c>
      <c r="F30" s="21"/>
      <c r="G30" s="21">
        <v>875</v>
      </c>
      <c r="H30" s="21"/>
      <c r="I30" s="75">
        <f t="shared" si="6"/>
        <v>-475</v>
      </c>
      <c r="J30" s="36" t="s">
        <v>9</v>
      </c>
    </row>
    <row r="31" spans="1:10" x14ac:dyDescent="0.2">
      <c r="A31" s="43" t="s">
        <v>55</v>
      </c>
      <c r="B31" s="21"/>
      <c r="C31" s="21">
        <v>0</v>
      </c>
      <c r="D31" s="21"/>
      <c r="E31" s="21">
        <v>0</v>
      </c>
      <c r="F31" s="21"/>
      <c r="G31" s="21">
        <v>7200</v>
      </c>
      <c r="H31" s="21"/>
      <c r="I31" s="75">
        <f t="shared" si="6"/>
        <v>7200</v>
      </c>
      <c r="J31" s="36" t="s">
        <v>9</v>
      </c>
    </row>
    <row r="32" spans="1:10" x14ac:dyDescent="0.2">
      <c r="A32" s="43" t="s">
        <v>56</v>
      </c>
      <c r="B32" s="21"/>
      <c r="C32" s="21">
        <v>0</v>
      </c>
      <c r="D32" s="21"/>
      <c r="E32" s="21">
        <v>436</v>
      </c>
      <c r="F32" s="21"/>
      <c r="G32" s="21">
        <v>0</v>
      </c>
      <c r="H32" s="21"/>
      <c r="I32" s="75">
        <f t="shared" si="6"/>
        <v>-436</v>
      </c>
      <c r="J32" s="36" t="s">
        <v>9</v>
      </c>
    </row>
    <row r="33" spans="1:10" ht="15" x14ac:dyDescent="0.25">
      <c r="A33" s="46" t="s">
        <v>57</v>
      </c>
      <c r="B33" s="51"/>
      <c r="C33" s="51">
        <f>SUM(C14:C32)</f>
        <v>270038</v>
      </c>
      <c r="D33" s="51"/>
      <c r="E33" s="51">
        <f>SUM(E14:E32)</f>
        <v>294896</v>
      </c>
      <c r="F33" s="51"/>
      <c r="G33" s="51">
        <f>SUM(G14:G32)</f>
        <v>298394</v>
      </c>
      <c r="H33" s="51"/>
      <c r="I33" s="54">
        <f>SUM(I14:I32)</f>
        <v>3498</v>
      </c>
      <c r="J33" s="36" t="s">
        <v>9</v>
      </c>
    </row>
    <row r="34" spans="1:10" ht="15" x14ac:dyDescent="0.25">
      <c r="A34" s="67" t="s">
        <v>79</v>
      </c>
      <c r="B34" s="51"/>
      <c r="C34" s="202">
        <v>-518</v>
      </c>
      <c r="D34" s="51"/>
      <c r="E34" s="202">
        <v>-8969</v>
      </c>
      <c r="F34" s="106"/>
      <c r="G34" s="106">
        <v>0</v>
      </c>
      <c r="H34" s="51"/>
      <c r="I34" s="75">
        <f>G34-E34</f>
        <v>8969</v>
      </c>
      <c r="J34" s="36" t="s">
        <v>9</v>
      </c>
    </row>
    <row r="35" spans="1:10" x14ac:dyDescent="0.2">
      <c r="A35" s="94" t="s">
        <v>90</v>
      </c>
      <c r="B35" s="21"/>
      <c r="C35" s="203">
        <v>-10520</v>
      </c>
      <c r="D35" s="21"/>
      <c r="E35" s="106">
        <v>0</v>
      </c>
      <c r="F35" s="21"/>
      <c r="G35" s="21">
        <v>0</v>
      </c>
      <c r="H35" s="21"/>
      <c r="I35" s="75">
        <f>G35-E35</f>
        <v>0</v>
      </c>
      <c r="J35" s="36" t="s">
        <v>9</v>
      </c>
    </row>
    <row r="36" spans="1:10" x14ac:dyDescent="0.2">
      <c r="A36" s="94" t="s">
        <v>82</v>
      </c>
      <c r="B36" s="21"/>
      <c r="C36" s="203">
        <v>-151</v>
      </c>
      <c r="D36" s="21"/>
      <c r="E36" s="21">
        <v>0</v>
      </c>
      <c r="F36" s="21"/>
      <c r="G36" s="21">
        <v>0</v>
      </c>
      <c r="H36" s="21"/>
      <c r="I36" s="75">
        <f t="shared" ref="I36:I38" si="7">G36-E36</f>
        <v>0</v>
      </c>
      <c r="J36" s="36" t="s">
        <v>9</v>
      </c>
    </row>
    <row r="37" spans="1:10" x14ac:dyDescent="0.2">
      <c r="A37" s="43" t="s">
        <v>58</v>
      </c>
      <c r="B37" s="21"/>
      <c r="C37" s="21">
        <v>8969</v>
      </c>
      <c r="D37" s="21"/>
      <c r="E37" s="21">
        <v>0</v>
      </c>
      <c r="F37" s="21"/>
      <c r="G37" s="21">
        <v>0</v>
      </c>
      <c r="H37" s="21"/>
      <c r="I37" s="75">
        <f t="shared" si="7"/>
        <v>0</v>
      </c>
      <c r="J37" s="36" t="s">
        <v>9</v>
      </c>
    </row>
    <row r="38" spans="1:10" x14ac:dyDescent="0.2">
      <c r="A38" s="68" t="s">
        <v>81</v>
      </c>
      <c r="B38" s="21"/>
      <c r="C38" s="21">
        <v>2737</v>
      </c>
      <c r="D38" s="21"/>
      <c r="E38" s="21">
        <v>0</v>
      </c>
      <c r="F38" s="21"/>
      <c r="G38" s="21">
        <v>0</v>
      </c>
      <c r="H38" s="21"/>
      <c r="I38" s="75">
        <f t="shared" si="7"/>
        <v>0</v>
      </c>
      <c r="J38" s="36" t="s">
        <v>9</v>
      </c>
    </row>
    <row r="39" spans="1:10" ht="15.75" thickBot="1" x14ac:dyDescent="0.3">
      <c r="A39" s="47" t="s">
        <v>59</v>
      </c>
      <c r="B39" s="88"/>
      <c r="C39" s="88">
        <f>+C33+C34+C35+C36+C37+C38</f>
        <v>270555</v>
      </c>
      <c r="D39" s="88"/>
      <c r="E39" s="88">
        <f>+E33+E34+E35+E36+E37+E38</f>
        <v>285927</v>
      </c>
      <c r="F39" s="88"/>
      <c r="G39" s="88">
        <f>+G33+G34+G35+G36+G37+G38</f>
        <v>298394</v>
      </c>
      <c r="H39" s="88"/>
      <c r="I39" s="287">
        <f>+I33+I34+I35+I36+I37+I38</f>
        <v>12467</v>
      </c>
      <c r="J39" s="36" t="s">
        <v>9</v>
      </c>
    </row>
    <row r="40" spans="1:10" x14ac:dyDescent="0.2">
      <c r="A40" s="49" t="s">
        <v>12</v>
      </c>
      <c r="B40" s="89"/>
      <c r="C40" s="89"/>
      <c r="D40" s="89"/>
      <c r="E40" s="89"/>
      <c r="F40" s="89"/>
      <c r="G40" s="89"/>
      <c r="H40" s="89"/>
      <c r="I40" s="90"/>
      <c r="J40" s="36" t="s">
        <v>9</v>
      </c>
    </row>
    <row r="41" spans="1:10" x14ac:dyDescent="0.2">
      <c r="A41" s="43" t="s">
        <v>60</v>
      </c>
      <c r="B41" s="21">
        <v>170</v>
      </c>
      <c r="C41" s="21"/>
      <c r="D41" s="21">
        <v>155</v>
      </c>
      <c r="E41" s="21"/>
      <c r="F41" s="21">
        <v>155</v>
      </c>
      <c r="G41" s="21"/>
      <c r="H41" s="21">
        <f>F41-D41</f>
        <v>0</v>
      </c>
      <c r="I41" s="75"/>
      <c r="J41" s="36" t="s">
        <v>9</v>
      </c>
    </row>
    <row r="42" spans="1:10" x14ac:dyDescent="0.2">
      <c r="A42" s="43"/>
      <c r="B42" s="21"/>
      <c r="C42" s="21"/>
      <c r="D42" s="21"/>
      <c r="E42" s="21"/>
      <c r="F42" s="21"/>
      <c r="G42" s="21"/>
      <c r="H42" s="21"/>
      <c r="I42" s="75"/>
      <c r="J42" s="36" t="s">
        <v>9</v>
      </c>
    </row>
    <row r="43" spans="1:10" x14ac:dyDescent="0.2">
      <c r="A43" s="43" t="s">
        <v>61</v>
      </c>
      <c r="B43" s="21"/>
      <c r="C43" s="21">
        <v>3383</v>
      </c>
      <c r="D43" s="21"/>
      <c r="E43" s="21">
        <v>3715</v>
      </c>
      <c r="F43" s="21"/>
      <c r="G43" s="21">
        <v>3715</v>
      </c>
      <c r="H43" s="21"/>
      <c r="I43" s="75">
        <f t="shared" ref="I43:I44" si="8">G43-E43</f>
        <v>0</v>
      </c>
      <c r="J43" s="36" t="s">
        <v>9</v>
      </c>
    </row>
    <row r="44" spans="1:10" ht="29.25" thickBot="1" x14ac:dyDescent="0.25">
      <c r="A44" s="48" t="s">
        <v>62</v>
      </c>
      <c r="B44" s="91"/>
      <c r="C44" s="91">
        <v>117</v>
      </c>
      <c r="D44" s="91"/>
      <c r="E44" s="91">
        <v>122</v>
      </c>
      <c r="F44" s="91"/>
      <c r="G44" s="91">
        <v>122</v>
      </c>
      <c r="H44" s="91"/>
      <c r="I44" s="92">
        <f t="shared" si="8"/>
        <v>0</v>
      </c>
      <c r="J44" s="36" t="s">
        <v>9</v>
      </c>
    </row>
    <row r="45" spans="1:10" x14ac:dyDescent="0.2">
      <c r="J45" s="36" t="s">
        <v>9</v>
      </c>
    </row>
    <row r="46" spans="1:10" x14ac:dyDescent="0.2">
      <c r="A46" s="119"/>
      <c r="B46" s="118"/>
      <c r="C46" s="118"/>
      <c r="D46" s="118"/>
      <c r="E46" s="118"/>
      <c r="F46" s="118"/>
      <c r="G46" s="118"/>
      <c r="H46" s="118"/>
      <c r="I46" s="118"/>
      <c r="J46" s="118"/>
    </row>
  </sheetData>
  <mergeCells count="10">
    <mergeCell ref="A1:I1"/>
    <mergeCell ref="A2:I2"/>
    <mergeCell ref="A3:I3"/>
    <mergeCell ref="A4:I4"/>
    <mergeCell ref="A5:I5"/>
    <mergeCell ref="A6:A7"/>
    <mergeCell ref="B6:C6"/>
    <mergeCell ref="D6:E6"/>
    <mergeCell ref="F6:G6"/>
    <mergeCell ref="H6:I6"/>
  </mergeCells>
  <printOptions horizontalCentered="1"/>
  <pageMargins left="0.6" right="0.6" top="0.56999999999999995" bottom="0.55000000000000004" header="0.3" footer="0.3"/>
  <pageSetup scale="72" orientation="landscape" r:id="rId1"/>
  <headerFooter>
    <oddHeader>&amp;L&amp;"Arial,Bold"&amp;12K. Summary of Requirements by Object Class</oddHeader>
    <oddFooter>&amp;C&amp;"Arial,Regular"Exhibit K - Summary of Requirements by Object Class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6"/>
  <sheetViews>
    <sheetView view="pageBreakPreview" zoomScale="90" zoomScaleNormal="100" zoomScaleSheetLayoutView="90" workbookViewId="0">
      <selection activeCell="G12" sqref="G12"/>
    </sheetView>
  </sheetViews>
  <sheetFormatPr defaultColWidth="9.140625" defaultRowHeight="14.25" x14ac:dyDescent="0.2"/>
  <cols>
    <col min="1" max="1" width="113.5703125" style="1" customWidth="1"/>
    <col min="2" max="2" width="17" style="2" customWidth="1"/>
    <col min="3" max="3" width="10.7109375" style="2" customWidth="1"/>
    <col min="4" max="4" width="14.5703125" style="3" customWidth="1"/>
    <col min="5" max="5" width="11.5703125" style="7" bestFit="1" customWidth="1"/>
    <col min="6" max="16384" width="9.140625" style="1"/>
  </cols>
  <sheetData>
    <row r="1" spans="1:5" ht="18" x14ac:dyDescent="0.25">
      <c r="A1" s="328" t="s">
        <v>0</v>
      </c>
      <c r="B1" s="328"/>
      <c r="C1" s="328"/>
      <c r="D1" s="328"/>
      <c r="E1" s="7" t="s">
        <v>9</v>
      </c>
    </row>
    <row r="2" spans="1:5" ht="15" x14ac:dyDescent="0.2">
      <c r="A2" s="329" t="s">
        <v>83</v>
      </c>
      <c r="B2" s="329"/>
      <c r="C2" s="329"/>
      <c r="D2" s="329"/>
      <c r="E2" s="7" t="s">
        <v>9</v>
      </c>
    </row>
    <row r="3" spans="1:5" x14ac:dyDescent="0.2">
      <c r="A3" s="330" t="s">
        <v>1</v>
      </c>
      <c r="B3" s="330"/>
      <c r="C3" s="330"/>
      <c r="D3" s="330"/>
      <c r="E3" s="7" t="s">
        <v>9</v>
      </c>
    </row>
    <row r="4" spans="1:5" x14ac:dyDescent="0.2">
      <c r="A4" s="331" t="s">
        <v>2</v>
      </c>
      <c r="B4" s="331"/>
      <c r="C4" s="331"/>
      <c r="D4" s="331"/>
      <c r="E4" s="7" t="s">
        <v>9</v>
      </c>
    </row>
    <row r="5" spans="1:5" ht="15" thickBot="1" x14ac:dyDescent="0.25">
      <c r="E5" s="7" t="s">
        <v>9</v>
      </c>
    </row>
    <row r="6" spans="1:5" ht="15" x14ac:dyDescent="0.25">
      <c r="B6" s="325" t="s">
        <v>98</v>
      </c>
      <c r="C6" s="326"/>
      <c r="D6" s="327"/>
      <c r="E6" s="7" t="s">
        <v>9</v>
      </c>
    </row>
    <row r="7" spans="1:5" ht="18.75" customHeight="1" thickBot="1" x14ac:dyDescent="0.25">
      <c r="B7" s="4" t="s">
        <v>167</v>
      </c>
      <c r="C7" s="5" t="s">
        <v>166</v>
      </c>
      <c r="D7" s="6" t="s">
        <v>4</v>
      </c>
      <c r="E7" s="7" t="s">
        <v>9</v>
      </c>
    </row>
    <row r="8" spans="1:5" ht="17.25" x14ac:dyDescent="0.25">
      <c r="A8" s="63" t="s">
        <v>91</v>
      </c>
      <c r="B8" s="64">
        <v>1425</v>
      </c>
      <c r="C8" s="65">
        <v>1154</v>
      </c>
      <c r="D8" s="211">
        <v>290929</v>
      </c>
      <c r="E8" s="7" t="s">
        <v>9</v>
      </c>
    </row>
    <row r="9" spans="1:5" ht="15" x14ac:dyDescent="0.25">
      <c r="A9" s="155" t="s">
        <v>102</v>
      </c>
      <c r="B9" s="153">
        <v>0</v>
      </c>
      <c r="C9" s="109">
        <v>0</v>
      </c>
      <c r="D9" s="110">
        <v>-6031</v>
      </c>
      <c r="E9" s="7" t="s">
        <v>9</v>
      </c>
    </row>
    <row r="10" spans="1:5" x14ac:dyDescent="0.2">
      <c r="A10" s="156" t="s">
        <v>136</v>
      </c>
      <c r="B10" s="162">
        <v>0</v>
      </c>
      <c r="C10" s="163">
        <v>0</v>
      </c>
      <c r="D10" s="164">
        <v>-14343</v>
      </c>
      <c r="E10" s="7" t="s">
        <v>9</v>
      </c>
    </row>
    <row r="11" spans="1:5" ht="15" x14ac:dyDescent="0.25">
      <c r="A11" s="108" t="s">
        <v>137</v>
      </c>
      <c r="B11" s="70">
        <f>SUM(B8:B10)</f>
        <v>1425</v>
      </c>
      <c r="C11" s="69">
        <f>SUM(C8:C10)</f>
        <v>1154</v>
      </c>
      <c r="D11" s="112">
        <f>SUM(D8:D10)</f>
        <v>270555</v>
      </c>
      <c r="E11" s="7" t="s">
        <v>9</v>
      </c>
    </row>
    <row r="12" spans="1:5" ht="15" x14ac:dyDescent="0.25">
      <c r="A12" s="53"/>
      <c r="B12" s="70"/>
      <c r="C12" s="69"/>
      <c r="D12" s="71"/>
      <c r="E12" s="7" t="s">
        <v>9</v>
      </c>
    </row>
    <row r="13" spans="1:5" ht="15" x14ac:dyDescent="0.25">
      <c r="A13" s="55" t="s">
        <v>138</v>
      </c>
      <c r="B13" s="50">
        <v>1425</v>
      </c>
      <c r="C13" s="51">
        <v>1189</v>
      </c>
      <c r="D13" s="54">
        <v>285927</v>
      </c>
      <c r="E13" s="7" t="s">
        <v>9</v>
      </c>
    </row>
    <row r="14" spans="1:5" x14ac:dyDescent="0.2">
      <c r="A14" s="93"/>
      <c r="B14" s="56"/>
      <c r="C14" s="57"/>
      <c r="D14" s="52"/>
      <c r="E14" s="7" t="s">
        <v>9</v>
      </c>
    </row>
    <row r="15" spans="1:5" ht="15" x14ac:dyDescent="0.25">
      <c r="A15" s="55" t="s">
        <v>69</v>
      </c>
      <c r="B15" s="50"/>
      <c r="C15" s="51"/>
      <c r="D15" s="54"/>
      <c r="E15" s="7" t="s">
        <v>9</v>
      </c>
    </row>
    <row r="16" spans="1:5" x14ac:dyDescent="0.2">
      <c r="A16" s="96" t="s">
        <v>5</v>
      </c>
      <c r="B16" s="56">
        <v>0</v>
      </c>
      <c r="C16" s="57">
        <v>0</v>
      </c>
      <c r="D16" s="52">
        <v>4181</v>
      </c>
      <c r="E16" s="7" t="s">
        <v>9</v>
      </c>
    </row>
    <row r="17" spans="1:5" x14ac:dyDescent="0.2">
      <c r="A17" s="58" t="s">
        <v>6</v>
      </c>
      <c r="B17" s="56">
        <v>0</v>
      </c>
      <c r="C17" s="57">
        <v>0</v>
      </c>
      <c r="D17" s="52">
        <v>8721</v>
      </c>
      <c r="E17" s="7" t="s">
        <v>9</v>
      </c>
    </row>
    <row r="18" spans="1:5" x14ac:dyDescent="0.2">
      <c r="A18" s="58" t="s">
        <v>7</v>
      </c>
      <c r="B18" s="306">
        <v>0</v>
      </c>
      <c r="C18" s="307">
        <v>0</v>
      </c>
      <c r="D18" s="308">
        <v>-40</v>
      </c>
      <c r="E18" s="7" t="s">
        <v>9</v>
      </c>
    </row>
    <row r="19" spans="1:5" ht="15" x14ac:dyDescent="0.25">
      <c r="A19" s="53" t="s">
        <v>70</v>
      </c>
      <c r="B19" s="291">
        <f>SUM(B16:B18)</f>
        <v>0</v>
      </c>
      <c r="C19" s="304">
        <f>SUM(C16:C18)</f>
        <v>0</v>
      </c>
      <c r="D19" s="305">
        <f>SUM(D16:D18)</f>
        <v>12862</v>
      </c>
      <c r="E19" s="7" t="s">
        <v>9</v>
      </c>
    </row>
    <row r="20" spans="1:5" ht="15" x14ac:dyDescent="0.25">
      <c r="A20" s="290"/>
      <c r="B20" s="56"/>
      <c r="C20" s="57"/>
      <c r="D20" s="52"/>
    </row>
    <row r="21" spans="1:5" ht="15" x14ac:dyDescent="0.25">
      <c r="A21" s="59" t="s">
        <v>92</v>
      </c>
      <c r="B21" s="70">
        <f>B13+B19</f>
        <v>1425</v>
      </c>
      <c r="C21" s="111">
        <f>C13+C19</f>
        <v>1189</v>
      </c>
      <c r="D21" s="112">
        <f>D13+D19</f>
        <v>298789</v>
      </c>
      <c r="E21" s="7" t="s">
        <v>9</v>
      </c>
    </row>
    <row r="22" spans="1:5" ht="15" x14ac:dyDescent="0.25">
      <c r="A22" s="296"/>
      <c r="B22" s="70"/>
      <c r="C22" s="111"/>
      <c r="D22" s="112"/>
      <c r="E22" s="7" t="s">
        <v>9</v>
      </c>
    </row>
    <row r="23" spans="1:5" ht="15" x14ac:dyDescent="0.25">
      <c r="A23" s="59" t="s">
        <v>8</v>
      </c>
      <c r="B23" s="70"/>
      <c r="C23" s="69"/>
      <c r="D23" s="71"/>
      <c r="E23" s="7" t="s">
        <v>9</v>
      </c>
    </row>
    <row r="24" spans="1:5" ht="15" x14ac:dyDescent="0.25">
      <c r="A24" s="96" t="s">
        <v>139</v>
      </c>
      <c r="B24" s="60"/>
      <c r="C24" s="51"/>
      <c r="D24" s="61"/>
      <c r="E24" s="7" t="s">
        <v>9</v>
      </c>
    </row>
    <row r="25" spans="1:5" x14ac:dyDescent="0.2">
      <c r="A25" s="97" t="s">
        <v>210</v>
      </c>
      <c r="B25" s="160">
        <v>0</v>
      </c>
      <c r="C25" s="106">
        <v>0</v>
      </c>
      <c r="D25" s="161">
        <v>-395</v>
      </c>
      <c r="E25" s="7" t="s">
        <v>9</v>
      </c>
    </row>
    <row r="26" spans="1:5" x14ac:dyDescent="0.2">
      <c r="A26" s="97" t="s">
        <v>209</v>
      </c>
      <c r="B26" s="284">
        <v>0</v>
      </c>
      <c r="C26" s="163">
        <v>0</v>
      </c>
      <c r="D26" s="285">
        <v>-395</v>
      </c>
      <c r="E26" s="7" t="s">
        <v>9</v>
      </c>
    </row>
    <row r="27" spans="1:5" ht="15" x14ac:dyDescent="0.25">
      <c r="A27" s="289" t="s">
        <v>101</v>
      </c>
      <c r="B27" s="113">
        <f>+C26</f>
        <v>0</v>
      </c>
      <c r="C27" s="69">
        <f>+C26</f>
        <v>0</v>
      </c>
      <c r="D27" s="112">
        <f>+D26</f>
        <v>-395</v>
      </c>
      <c r="E27" s="7" t="s">
        <v>9</v>
      </c>
    </row>
    <row r="28" spans="1:5" ht="15" x14ac:dyDescent="0.25">
      <c r="A28" s="290"/>
      <c r="B28" s="50"/>
      <c r="C28" s="111"/>
      <c r="D28" s="112"/>
    </row>
    <row r="29" spans="1:5" ht="15" x14ac:dyDescent="0.25">
      <c r="A29" s="62" t="s">
        <v>93</v>
      </c>
      <c r="B29" s="70">
        <f>+B21+B27</f>
        <v>1425</v>
      </c>
      <c r="C29" s="111">
        <f>+C21+C27</f>
        <v>1189</v>
      </c>
      <c r="D29" s="71">
        <f>+D21+D27</f>
        <v>298394</v>
      </c>
      <c r="E29" s="7" t="s">
        <v>9</v>
      </c>
    </row>
    <row r="30" spans="1:5" ht="15" thickBot="1" x14ac:dyDescent="0.25">
      <c r="A30" s="132" t="s">
        <v>94</v>
      </c>
      <c r="B30" s="154">
        <f>B29-B13</f>
        <v>0</v>
      </c>
      <c r="C30" s="131">
        <f>C29-C13</f>
        <v>0</v>
      </c>
      <c r="D30" s="130">
        <f>D29-D13</f>
        <v>12467</v>
      </c>
      <c r="E30" s="7" t="s">
        <v>9</v>
      </c>
    </row>
    <row r="31" spans="1:5" x14ac:dyDescent="0.2">
      <c r="A31" s="7"/>
      <c r="E31" s="7" t="s">
        <v>9</v>
      </c>
    </row>
    <row r="32" spans="1:5" ht="16.5" x14ac:dyDescent="0.2">
      <c r="A32" s="324" t="s">
        <v>211</v>
      </c>
      <c r="B32" s="324"/>
      <c r="C32" s="324"/>
      <c r="D32" s="324"/>
      <c r="E32" s="7" t="s">
        <v>9</v>
      </c>
    </row>
    <row r="33" spans="1:5" x14ac:dyDescent="0.2">
      <c r="E33" s="7" t="s">
        <v>10</v>
      </c>
    </row>
    <row r="35" spans="1:5" x14ac:dyDescent="0.2">
      <c r="A35" s="295"/>
    </row>
    <row r="45" spans="1:5" x14ac:dyDescent="0.2">
      <c r="A45" s="299"/>
    </row>
    <row r="46" spans="1:5" x14ac:dyDescent="0.2">
      <c r="A46" s="295"/>
    </row>
  </sheetData>
  <mergeCells count="6">
    <mergeCell ref="A32:D32"/>
    <mergeCell ref="B6:D6"/>
    <mergeCell ref="A1:D1"/>
    <mergeCell ref="A2:D2"/>
    <mergeCell ref="A3:D3"/>
    <mergeCell ref="A4:D4"/>
  </mergeCells>
  <printOptions horizontalCentered="1"/>
  <pageMargins left="0.7" right="0.7" top="0.63" bottom="0.63" header="0.3" footer="0.3"/>
  <pageSetup scale="74" orientation="landscape" r:id="rId1"/>
  <headerFooter>
    <oddHeader>&amp;L&amp;"Arial,Bold"&amp;12B. Summary of Requirements</oddHeader>
    <oddFooter>&amp;C&amp;"Arial,Regular"Exhibit B - Summary of Requirements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
  <sheetViews>
    <sheetView view="pageBreakPreview" zoomScale="80" zoomScaleNormal="100" zoomScaleSheetLayoutView="80" workbookViewId="0">
      <selection activeCell="A14" sqref="A14"/>
    </sheetView>
  </sheetViews>
  <sheetFormatPr defaultColWidth="9.140625" defaultRowHeight="12.75" x14ac:dyDescent="0.2"/>
  <cols>
    <col min="1" max="1" width="37.140625" style="123" customWidth="1"/>
    <col min="2" max="2" width="8.28515625" style="123" customWidth="1"/>
    <col min="3" max="3" width="7.140625" style="123" customWidth="1"/>
    <col min="4" max="4" width="12.7109375" style="123" customWidth="1"/>
    <col min="5" max="5" width="8.28515625" style="123" customWidth="1"/>
    <col min="6" max="6" width="7.140625" style="123" customWidth="1"/>
    <col min="7" max="7" width="13.42578125" style="123" customWidth="1"/>
    <col min="8" max="8" width="8.28515625" style="123" customWidth="1"/>
    <col min="9" max="9" width="7.5703125" style="123" customWidth="1"/>
    <col min="10" max="10" width="12.7109375" style="123" customWidth="1"/>
    <col min="11" max="11" width="8.28515625" style="123" customWidth="1"/>
    <col min="12" max="12" width="6.7109375" style="123" customWidth="1"/>
    <col min="13" max="13" width="12.7109375" style="123" customWidth="1"/>
    <col min="14" max="14" width="14" style="151" bestFit="1" customWidth="1"/>
    <col min="15" max="16384" width="9.140625" style="123"/>
  </cols>
  <sheetData>
    <row r="1" spans="1:14" ht="15" x14ac:dyDescent="0.25">
      <c r="A1" s="334" t="s">
        <v>0</v>
      </c>
      <c r="B1" s="334"/>
      <c r="C1" s="334"/>
      <c r="D1" s="334"/>
      <c r="E1" s="334"/>
      <c r="F1" s="334"/>
      <c r="G1" s="334"/>
      <c r="H1" s="334"/>
      <c r="I1" s="334"/>
      <c r="J1" s="334"/>
      <c r="K1" s="334"/>
      <c r="L1" s="334"/>
      <c r="M1" s="334"/>
      <c r="N1" s="122" t="s">
        <v>9</v>
      </c>
    </row>
    <row r="2" spans="1:14" x14ac:dyDescent="0.2">
      <c r="A2" s="331" t="s">
        <v>83</v>
      </c>
      <c r="B2" s="331"/>
      <c r="C2" s="331"/>
      <c r="D2" s="331"/>
      <c r="E2" s="331"/>
      <c r="F2" s="331"/>
      <c r="G2" s="331"/>
      <c r="H2" s="331"/>
      <c r="I2" s="331"/>
      <c r="J2" s="331"/>
      <c r="K2" s="331"/>
      <c r="L2" s="331"/>
      <c r="M2" s="331"/>
      <c r="N2" s="122" t="s">
        <v>9</v>
      </c>
    </row>
    <row r="3" spans="1:14" x14ac:dyDescent="0.2">
      <c r="A3" s="331" t="s">
        <v>1</v>
      </c>
      <c r="B3" s="331"/>
      <c r="C3" s="331"/>
      <c r="D3" s="331"/>
      <c r="E3" s="331"/>
      <c r="F3" s="331"/>
      <c r="G3" s="331"/>
      <c r="H3" s="331"/>
      <c r="I3" s="331"/>
      <c r="J3" s="331"/>
      <c r="K3" s="331"/>
      <c r="L3" s="331"/>
      <c r="M3" s="331"/>
      <c r="N3" s="122" t="s">
        <v>9</v>
      </c>
    </row>
    <row r="4" spans="1:14" x14ac:dyDescent="0.2">
      <c r="A4" s="331" t="s">
        <v>2</v>
      </c>
      <c r="B4" s="331"/>
      <c r="C4" s="331"/>
      <c r="D4" s="331"/>
      <c r="E4" s="331"/>
      <c r="F4" s="331"/>
      <c r="G4" s="331"/>
      <c r="H4" s="331"/>
      <c r="I4" s="331"/>
      <c r="J4" s="331"/>
      <c r="K4" s="331"/>
      <c r="L4" s="331"/>
      <c r="M4" s="331"/>
      <c r="N4" s="122" t="s">
        <v>9</v>
      </c>
    </row>
    <row r="5" spans="1:14" x14ac:dyDescent="0.2">
      <c r="A5" s="331"/>
      <c r="B5" s="331"/>
      <c r="C5" s="331"/>
      <c r="D5" s="331"/>
      <c r="E5" s="331"/>
      <c r="F5" s="331"/>
      <c r="G5" s="331"/>
      <c r="H5" s="331"/>
      <c r="I5" s="331"/>
      <c r="J5" s="331"/>
      <c r="K5" s="331"/>
      <c r="L5" s="331"/>
      <c r="M5" s="331"/>
      <c r="N5" s="122" t="s">
        <v>9</v>
      </c>
    </row>
    <row r="6" spans="1:14" ht="13.5" thickBot="1" x14ac:dyDescent="0.25">
      <c r="A6" s="331"/>
      <c r="B6" s="331"/>
      <c r="C6" s="331"/>
      <c r="D6" s="331"/>
      <c r="E6" s="331"/>
      <c r="F6" s="331"/>
      <c r="G6" s="331"/>
      <c r="H6" s="331"/>
      <c r="I6" s="331"/>
      <c r="J6" s="331"/>
      <c r="K6" s="331"/>
      <c r="L6" s="331"/>
      <c r="M6" s="331"/>
      <c r="N6" s="122" t="s">
        <v>9</v>
      </c>
    </row>
    <row r="7" spans="1:14" ht="45.75" customHeight="1" x14ac:dyDescent="0.2">
      <c r="A7" s="332" t="s">
        <v>75</v>
      </c>
      <c r="B7" s="335" t="s">
        <v>103</v>
      </c>
      <c r="C7" s="335"/>
      <c r="D7" s="335"/>
      <c r="E7" s="335" t="s">
        <v>138</v>
      </c>
      <c r="F7" s="335"/>
      <c r="G7" s="335"/>
      <c r="H7" s="335" t="s">
        <v>95</v>
      </c>
      <c r="I7" s="335"/>
      <c r="J7" s="335"/>
      <c r="K7" s="335" t="s">
        <v>92</v>
      </c>
      <c r="L7" s="335"/>
      <c r="M7" s="336"/>
      <c r="N7" s="122" t="s">
        <v>9</v>
      </c>
    </row>
    <row r="8" spans="1:14" ht="25.5" x14ac:dyDescent="0.2">
      <c r="A8" s="333"/>
      <c r="B8" s="133" t="s">
        <v>3</v>
      </c>
      <c r="C8" s="133" t="s">
        <v>140</v>
      </c>
      <c r="D8" s="133" t="s">
        <v>4</v>
      </c>
      <c r="E8" s="133" t="s">
        <v>3</v>
      </c>
      <c r="F8" s="133" t="s">
        <v>80</v>
      </c>
      <c r="G8" s="133" t="s">
        <v>4</v>
      </c>
      <c r="H8" s="133" t="s">
        <v>3</v>
      </c>
      <c r="I8" s="133" t="s">
        <v>80</v>
      </c>
      <c r="J8" s="133" t="s">
        <v>4</v>
      </c>
      <c r="K8" s="133" t="s">
        <v>3</v>
      </c>
      <c r="L8" s="133" t="s">
        <v>80</v>
      </c>
      <c r="M8" s="134" t="s">
        <v>4</v>
      </c>
      <c r="N8" s="122" t="s">
        <v>9</v>
      </c>
    </row>
    <row r="9" spans="1:14" x14ac:dyDescent="0.2">
      <c r="A9" s="135"/>
      <c r="B9" s="126"/>
      <c r="C9" s="126"/>
      <c r="D9" s="126"/>
      <c r="E9" s="126"/>
      <c r="F9" s="126"/>
      <c r="G9" s="126"/>
      <c r="H9" s="126"/>
      <c r="I9" s="126"/>
      <c r="J9" s="126"/>
      <c r="K9" s="126"/>
      <c r="L9" s="126"/>
      <c r="M9" s="127"/>
      <c r="N9" s="122" t="s">
        <v>9</v>
      </c>
    </row>
    <row r="10" spans="1:14" x14ac:dyDescent="0.2">
      <c r="A10" s="136" t="s">
        <v>84</v>
      </c>
      <c r="B10" s="120">
        <v>1425</v>
      </c>
      <c r="C10" s="120">
        <v>1154</v>
      </c>
      <c r="D10" s="120">
        <v>270555</v>
      </c>
      <c r="E10" s="120">
        <v>1425</v>
      </c>
      <c r="F10" s="120">
        <v>1189</v>
      </c>
      <c r="G10" s="120">
        <v>285927</v>
      </c>
      <c r="H10" s="120">
        <v>0</v>
      </c>
      <c r="I10" s="120">
        <v>0</v>
      </c>
      <c r="J10" s="120">
        <v>12862</v>
      </c>
      <c r="K10" s="120">
        <f t="shared" ref="K10" si="0">E10+H10</f>
        <v>1425</v>
      </c>
      <c r="L10" s="120">
        <f t="shared" ref="L10:M10" si="1">F10+I10</f>
        <v>1189</v>
      </c>
      <c r="M10" s="121">
        <f t="shared" si="1"/>
        <v>298789</v>
      </c>
      <c r="N10" s="122" t="s">
        <v>9</v>
      </c>
    </row>
    <row r="11" spans="1:14" x14ac:dyDescent="0.2">
      <c r="A11" s="137"/>
      <c r="B11" s="138"/>
      <c r="C11" s="138"/>
      <c r="D11" s="138"/>
      <c r="E11" s="138"/>
      <c r="F11" s="138"/>
      <c r="G11" s="138"/>
      <c r="H11" s="138"/>
      <c r="I11" s="138"/>
      <c r="J11" s="138"/>
      <c r="K11" s="138"/>
      <c r="L11" s="138"/>
      <c r="M11" s="139"/>
      <c r="N11" s="122" t="s">
        <v>9</v>
      </c>
    </row>
    <row r="12" spans="1:14" x14ac:dyDescent="0.2">
      <c r="A12" s="140" t="s">
        <v>72</v>
      </c>
      <c r="B12" s="141">
        <f t="shared" ref="B12:M12" si="2">SUM(B9:B11)</f>
        <v>1425</v>
      </c>
      <c r="C12" s="141">
        <f t="shared" si="2"/>
        <v>1154</v>
      </c>
      <c r="D12" s="141">
        <f t="shared" si="2"/>
        <v>270555</v>
      </c>
      <c r="E12" s="141">
        <f t="shared" si="2"/>
        <v>1425</v>
      </c>
      <c r="F12" s="141">
        <f t="shared" si="2"/>
        <v>1189</v>
      </c>
      <c r="G12" s="141">
        <f t="shared" si="2"/>
        <v>285927</v>
      </c>
      <c r="H12" s="141">
        <f t="shared" si="2"/>
        <v>0</v>
      </c>
      <c r="I12" s="141">
        <f t="shared" si="2"/>
        <v>0</v>
      </c>
      <c r="J12" s="141">
        <f t="shared" si="2"/>
        <v>12862</v>
      </c>
      <c r="K12" s="141">
        <f t="shared" si="2"/>
        <v>1425</v>
      </c>
      <c r="L12" s="141">
        <f t="shared" si="2"/>
        <v>1189</v>
      </c>
      <c r="M12" s="142">
        <f t="shared" si="2"/>
        <v>298789</v>
      </c>
      <c r="N12" s="122" t="s">
        <v>9</v>
      </c>
    </row>
    <row r="13" spans="1:14" x14ac:dyDescent="0.2">
      <c r="A13" s="143" t="s">
        <v>12</v>
      </c>
      <c r="B13" s="128"/>
      <c r="C13" s="128">
        <v>170</v>
      </c>
      <c r="D13" s="128"/>
      <c r="E13" s="128"/>
      <c r="F13" s="128">
        <v>155</v>
      </c>
      <c r="G13" s="128"/>
      <c r="H13" s="128"/>
      <c r="I13" s="128">
        <v>0</v>
      </c>
      <c r="J13" s="128"/>
      <c r="K13" s="128"/>
      <c r="L13" s="128">
        <f t="shared" ref="L13:L14" si="3">F13+I13</f>
        <v>155</v>
      </c>
      <c r="M13" s="129"/>
      <c r="N13" s="122" t="s">
        <v>9</v>
      </c>
    </row>
    <row r="14" spans="1:14" x14ac:dyDescent="0.2">
      <c r="A14" s="136" t="s">
        <v>73</v>
      </c>
      <c r="B14" s="120"/>
      <c r="C14" s="120">
        <f>C12+C13</f>
        <v>1324</v>
      </c>
      <c r="D14" s="120"/>
      <c r="E14" s="120"/>
      <c r="F14" s="120">
        <f>F12+F13</f>
        <v>1344</v>
      </c>
      <c r="G14" s="120"/>
      <c r="H14" s="120"/>
      <c r="I14" s="120">
        <f>I12+I13</f>
        <v>0</v>
      </c>
      <c r="J14" s="120"/>
      <c r="K14" s="120"/>
      <c r="L14" s="120">
        <f t="shared" si="3"/>
        <v>1344</v>
      </c>
      <c r="M14" s="121"/>
      <c r="N14" s="122" t="s">
        <v>9</v>
      </c>
    </row>
    <row r="15" spans="1:14" x14ac:dyDescent="0.2">
      <c r="A15" s="136"/>
      <c r="B15" s="120"/>
      <c r="C15" s="120"/>
      <c r="D15" s="120"/>
      <c r="E15" s="120"/>
      <c r="F15" s="120"/>
      <c r="G15" s="120"/>
      <c r="H15" s="120"/>
      <c r="I15" s="120"/>
      <c r="J15" s="120"/>
      <c r="K15" s="120"/>
      <c r="L15" s="120"/>
      <c r="M15" s="121"/>
      <c r="N15" s="122" t="s">
        <v>9</v>
      </c>
    </row>
    <row r="16" spans="1:14" x14ac:dyDescent="0.2">
      <c r="A16" s="136" t="s">
        <v>13</v>
      </c>
      <c r="B16" s="120"/>
      <c r="C16" s="120"/>
      <c r="D16" s="120"/>
      <c r="E16" s="120"/>
      <c r="F16" s="120"/>
      <c r="G16" s="120"/>
      <c r="H16" s="120"/>
      <c r="I16" s="120"/>
      <c r="J16" s="120"/>
      <c r="K16" s="120"/>
      <c r="L16" s="120"/>
      <c r="M16" s="121"/>
      <c r="N16" s="122" t="s">
        <v>9</v>
      </c>
    </row>
    <row r="17" spans="1:14" x14ac:dyDescent="0.2">
      <c r="A17" s="144" t="s">
        <v>14</v>
      </c>
      <c r="B17" s="124"/>
      <c r="C17" s="124">
        <v>3</v>
      </c>
      <c r="D17" s="124"/>
      <c r="E17" s="124"/>
      <c r="F17" s="124">
        <v>3</v>
      </c>
      <c r="G17" s="124"/>
      <c r="H17" s="124"/>
      <c r="I17" s="124">
        <v>0</v>
      </c>
      <c r="J17" s="124"/>
      <c r="K17" s="124"/>
      <c r="L17" s="124">
        <f t="shared" ref="L17:L18" si="4">F17+I17</f>
        <v>3</v>
      </c>
      <c r="M17" s="125"/>
      <c r="N17" s="122" t="s">
        <v>9</v>
      </c>
    </row>
    <row r="18" spans="1:14" ht="13.5" thickBot="1" x14ac:dyDescent="0.25">
      <c r="A18" s="145" t="s">
        <v>74</v>
      </c>
      <c r="B18" s="146"/>
      <c r="C18" s="146">
        <f>C14+C17</f>
        <v>1327</v>
      </c>
      <c r="D18" s="146"/>
      <c r="E18" s="146"/>
      <c r="F18" s="146">
        <f>F14+F17</f>
        <v>1347</v>
      </c>
      <c r="G18" s="146"/>
      <c r="H18" s="146"/>
      <c r="I18" s="146">
        <f>I14+I17</f>
        <v>0</v>
      </c>
      <c r="J18" s="146"/>
      <c r="K18" s="146"/>
      <c r="L18" s="146">
        <f t="shared" si="4"/>
        <v>1347</v>
      </c>
      <c r="M18" s="147"/>
      <c r="N18" s="122" t="s">
        <v>9</v>
      </c>
    </row>
    <row r="19" spans="1:14" ht="13.5" thickBot="1" x14ac:dyDescent="0.25">
      <c r="N19" s="122" t="s">
        <v>9</v>
      </c>
    </row>
    <row r="20" spans="1:14" x14ac:dyDescent="0.2">
      <c r="A20" s="332" t="s">
        <v>75</v>
      </c>
      <c r="B20" s="335" t="s">
        <v>96</v>
      </c>
      <c r="C20" s="335"/>
      <c r="D20" s="335"/>
      <c r="E20" s="335" t="s">
        <v>97</v>
      </c>
      <c r="F20" s="335"/>
      <c r="G20" s="335"/>
      <c r="H20" s="335" t="s">
        <v>99</v>
      </c>
      <c r="I20" s="335"/>
      <c r="J20" s="336"/>
      <c r="N20" s="122" t="s">
        <v>9</v>
      </c>
    </row>
    <row r="21" spans="1:14" ht="25.5" x14ac:dyDescent="0.2">
      <c r="A21" s="333"/>
      <c r="B21" s="133" t="s">
        <v>3</v>
      </c>
      <c r="C21" s="133" t="s">
        <v>80</v>
      </c>
      <c r="D21" s="133" t="s">
        <v>4</v>
      </c>
      <c r="E21" s="133" t="s">
        <v>3</v>
      </c>
      <c r="F21" s="133" t="s">
        <v>80</v>
      </c>
      <c r="G21" s="133" t="s">
        <v>4</v>
      </c>
      <c r="H21" s="133" t="s">
        <v>3</v>
      </c>
      <c r="I21" s="133" t="s">
        <v>80</v>
      </c>
      <c r="J21" s="134" t="s">
        <v>4</v>
      </c>
      <c r="N21" s="122" t="s">
        <v>9</v>
      </c>
    </row>
    <row r="22" spans="1:14" x14ac:dyDescent="0.2">
      <c r="A22" s="135"/>
      <c r="B22" s="126"/>
      <c r="C22" s="126"/>
      <c r="D22" s="126"/>
      <c r="E22" s="126"/>
      <c r="F22" s="126"/>
      <c r="G22" s="126"/>
      <c r="H22" s="126"/>
      <c r="I22" s="126"/>
      <c r="J22" s="127"/>
      <c r="N22" s="122" t="s">
        <v>9</v>
      </c>
    </row>
    <row r="23" spans="1:14" x14ac:dyDescent="0.2">
      <c r="A23" s="136" t="str">
        <f>A10</f>
        <v>Legal Representation</v>
      </c>
      <c r="B23" s="120">
        <v>0</v>
      </c>
      <c r="C23" s="120">
        <v>0</v>
      </c>
      <c r="D23" s="120">
        <v>0</v>
      </c>
      <c r="E23" s="120">
        <v>0</v>
      </c>
      <c r="F23" s="120">
        <v>0</v>
      </c>
      <c r="G23" s="120">
        <v>-395</v>
      </c>
      <c r="H23" s="120">
        <f>K10+B23+E23</f>
        <v>1425</v>
      </c>
      <c r="I23" s="120">
        <f>L10+C23+F23</f>
        <v>1189</v>
      </c>
      <c r="J23" s="121">
        <f>M10+D23+G23</f>
        <v>298394</v>
      </c>
      <c r="N23" s="122" t="s">
        <v>9</v>
      </c>
    </row>
    <row r="24" spans="1:14" x14ac:dyDescent="0.2">
      <c r="A24" s="148"/>
      <c r="B24" s="149"/>
      <c r="C24" s="149"/>
      <c r="D24" s="149"/>
      <c r="E24" s="149"/>
      <c r="F24" s="149"/>
      <c r="G24" s="149"/>
      <c r="H24" s="149"/>
      <c r="I24" s="149"/>
      <c r="J24" s="150"/>
      <c r="N24" s="122" t="s">
        <v>9</v>
      </c>
    </row>
    <row r="25" spans="1:14" x14ac:dyDescent="0.2">
      <c r="A25" s="140" t="s">
        <v>72</v>
      </c>
      <c r="B25" s="141">
        <f t="shared" ref="B25:J25" si="5">SUM(B22:B24)</f>
        <v>0</v>
      </c>
      <c r="C25" s="141">
        <f t="shared" si="5"/>
        <v>0</v>
      </c>
      <c r="D25" s="141">
        <f t="shared" si="5"/>
        <v>0</v>
      </c>
      <c r="E25" s="141">
        <f t="shared" si="5"/>
        <v>0</v>
      </c>
      <c r="F25" s="141">
        <f t="shared" si="5"/>
        <v>0</v>
      </c>
      <c r="G25" s="141">
        <f t="shared" si="5"/>
        <v>-395</v>
      </c>
      <c r="H25" s="141">
        <f t="shared" si="5"/>
        <v>1425</v>
      </c>
      <c r="I25" s="141">
        <f t="shared" si="5"/>
        <v>1189</v>
      </c>
      <c r="J25" s="142">
        <f t="shared" si="5"/>
        <v>298394</v>
      </c>
      <c r="N25" s="122" t="s">
        <v>9</v>
      </c>
    </row>
    <row r="26" spans="1:14" x14ac:dyDescent="0.2">
      <c r="A26" s="143" t="s">
        <v>12</v>
      </c>
      <c r="B26" s="128"/>
      <c r="C26" s="128">
        <v>0</v>
      </c>
      <c r="D26" s="128"/>
      <c r="E26" s="128"/>
      <c r="F26" s="128">
        <v>0</v>
      </c>
      <c r="G26" s="128"/>
      <c r="H26" s="128"/>
      <c r="I26" s="128">
        <f>L13+C26+F26</f>
        <v>155</v>
      </c>
      <c r="J26" s="129"/>
      <c r="N26" s="122" t="s">
        <v>9</v>
      </c>
    </row>
    <row r="27" spans="1:14" x14ac:dyDescent="0.2">
      <c r="A27" s="297" t="s">
        <v>73</v>
      </c>
      <c r="B27" s="120"/>
      <c r="C27" s="120">
        <f>C25+C26</f>
        <v>0</v>
      </c>
      <c r="D27" s="120"/>
      <c r="E27" s="120"/>
      <c r="F27" s="120">
        <f>F25+F26</f>
        <v>0</v>
      </c>
      <c r="G27" s="120"/>
      <c r="H27" s="120"/>
      <c r="I27" s="120">
        <f>L14+C27+F27</f>
        <v>1344</v>
      </c>
      <c r="J27" s="121"/>
      <c r="N27" s="122" t="s">
        <v>9</v>
      </c>
    </row>
    <row r="28" spans="1:14" x14ac:dyDescent="0.2">
      <c r="A28" s="136"/>
      <c r="B28" s="120"/>
      <c r="C28" s="120"/>
      <c r="D28" s="120"/>
      <c r="E28" s="120"/>
      <c r="F28" s="120"/>
      <c r="G28" s="120"/>
      <c r="H28" s="120"/>
      <c r="I28" s="120"/>
      <c r="J28" s="121"/>
      <c r="N28" s="122" t="s">
        <v>9</v>
      </c>
    </row>
    <row r="29" spans="1:14" x14ac:dyDescent="0.2">
      <c r="A29" s="136" t="s">
        <v>13</v>
      </c>
      <c r="B29" s="120"/>
      <c r="C29" s="120"/>
      <c r="D29" s="120"/>
      <c r="E29" s="120"/>
      <c r="F29" s="120"/>
      <c r="G29" s="120"/>
      <c r="H29" s="120"/>
      <c r="I29" s="120"/>
      <c r="J29" s="121"/>
      <c r="N29" s="122" t="s">
        <v>9</v>
      </c>
    </row>
    <row r="30" spans="1:14" x14ac:dyDescent="0.2">
      <c r="A30" s="144" t="s">
        <v>14</v>
      </c>
      <c r="B30" s="124"/>
      <c r="C30" s="124">
        <v>0</v>
      </c>
      <c r="D30" s="124"/>
      <c r="E30" s="124"/>
      <c r="F30" s="124">
        <v>0</v>
      </c>
      <c r="G30" s="124"/>
      <c r="H30" s="124"/>
      <c r="I30" s="124">
        <f>L17+C30+F30</f>
        <v>3</v>
      </c>
      <c r="J30" s="125"/>
      <c r="N30" s="122" t="s">
        <v>9</v>
      </c>
    </row>
    <row r="31" spans="1:14" ht="13.5" thickBot="1" x14ac:dyDescent="0.25">
      <c r="A31" s="145" t="s">
        <v>74</v>
      </c>
      <c r="B31" s="146"/>
      <c r="C31" s="146">
        <f>C27+C30</f>
        <v>0</v>
      </c>
      <c r="D31" s="146"/>
      <c r="E31" s="146"/>
      <c r="F31" s="146">
        <f>F27+F30</f>
        <v>0</v>
      </c>
      <c r="G31" s="146"/>
      <c r="H31" s="146"/>
      <c r="I31" s="146">
        <f>L18+C31+F31</f>
        <v>1347</v>
      </c>
      <c r="J31" s="147"/>
      <c r="N31" s="122" t="s">
        <v>9</v>
      </c>
    </row>
    <row r="32" spans="1:14" x14ac:dyDescent="0.2">
      <c r="N32" s="151" t="s">
        <v>10</v>
      </c>
    </row>
  </sheetData>
  <mergeCells count="15">
    <mergeCell ref="A5:M5"/>
    <mergeCell ref="A6:M6"/>
    <mergeCell ref="A20:A21"/>
    <mergeCell ref="A1:M1"/>
    <mergeCell ref="A2:M2"/>
    <mergeCell ref="A3:M3"/>
    <mergeCell ref="A4:M4"/>
    <mergeCell ref="A7:A8"/>
    <mergeCell ref="B7:D7"/>
    <mergeCell ref="E7:G7"/>
    <mergeCell ref="H7:J7"/>
    <mergeCell ref="K7:M7"/>
    <mergeCell ref="B20:D20"/>
    <mergeCell ref="E20:G20"/>
    <mergeCell ref="H20:J20"/>
  </mergeCells>
  <printOptions horizontalCentered="1"/>
  <pageMargins left="0.7" right="0.7" top="0.75" bottom="0.75" header="0.3" footer="0.3"/>
  <pageSetup scale="80" orientation="landscape" r:id="rId1"/>
  <headerFooter>
    <oddHeader>&amp;L&amp;"Arial,Bold"&amp;12B. Summary of Requirements</oddHeader>
    <oddFooter>&amp;C&amp;"Arial,Regular"Exhibit B - Summary of Requirements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K16"/>
  <sheetViews>
    <sheetView view="pageBreakPreview" zoomScale="80" zoomScaleNormal="100" zoomScaleSheetLayoutView="80" workbookViewId="0">
      <selection activeCell="C24" sqref="C24"/>
    </sheetView>
  </sheetViews>
  <sheetFormatPr defaultColWidth="9.140625" defaultRowHeight="14.25" x14ac:dyDescent="0.2"/>
  <cols>
    <col min="1" max="1" width="55.5703125" style="11" customWidth="1"/>
    <col min="2" max="2" width="23.42578125" style="11" customWidth="1"/>
    <col min="3" max="4" width="8.7109375" style="11" customWidth="1"/>
    <col min="5" max="5" width="10.140625" style="11" customWidth="1"/>
    <col min="6" max="6" width="12.7109375" style="11" customWidth="1"/>
    <col min="7" max="8" width="8.7109375" style="11" customWidth="1"/>
    <col min="9" max="9" width="9.5703125" style="11" customWidth="1"/>
    <col min="10" max="10" width="12.7109375" style="11" customWidth="1"/>
    <col min="11" max="11" width="14" style="7" bestFit="1" customWidth="1"/>
    <col min="12" max="16384" width="9.140625" style="11"/>
  </cols>
  <sheetData>
    <row r="3" spans="1:11" ht="18" x14ac:dyDescent="0.25">
      <c r="A3" s="328" t="s">
        <v>104</v>
      </c>
      <c r="B3" s="328"/>
      <c r="C3" s="328"/>
      <c r="D3" s="328"/>
      <c r="E3" s="328"/>
      <c r="F3" s="328"/>
      <c r="G3" s="328"/>
      <c r="H3" s="328"/>
      <c r="I3" s="328"/>
      <c r="J3" s="328"/>
      <c r="K3" s="36" t="s">
        <v>9</v>
      </c>
    </row>
    <row r="4" spans="1:11" ht="15" x14ac:dyDescent="0.2">
      <c r="A4" s="329" t="s">
        <v>83</v>
      </c>
      <c r="B4" s="329"/>
      <c r="C4" s="329"/>
      <c r="D4" s="329"/>
      <c r="E4" s="329"/>
      <c r="F4" s="329"/>
      <c r="G4" s="329"/>
      <c r="H4" s="329"/>
      <c r="I4" s="329"/>
      <c r="J4" s="329"/>
      <c r="K4" s="36" t="s">
        <v>9</v>
      </c>
    </row>
    <row r="5" spans="1:11" x14ac:dyDescent="0.2">
      <c r="A5" s="344" t="s">
        <v>1</v>
      </c>
      <c r="B5" s="344"/>
      <c r="C5" s="344"/>
      <c r="D5" s="344"/>
      <c r="E5" s="344"/>
      <c r="F5" s="344"/>
      <c r="G5" s="344"/>
      <c r="H5" s="344"/>
      <c r="I5" s="344"/>
      <c r="J5" s="344"/>
      <c r="K5" s="36" t="s">
        <v>9</v>
      </c>
    </row>
    <row r="6" spans="1:11" x14ac:dyDescent="0.2">
      <c r="A6" s="331" t="s">
        <v>2</v>
      </c>
      <c r="B6" s="331"/>
      <c r="C6" s="331"/>
      <c r="D6" s="331"/>
      <c r="E6" s="331"/>
      <c r="F6" s="331"/>
      <c r="G6" s="331"/>
      <c r="H6" s="331"/>
      <c r="I6" s="331"/>
      <c r="J6" s="331"/>
      <c r="K6" s="36" t="s">
        <v>9</v>
      </c>
    </row>
    <row r="7" spans="1:11" x14ac:dyDescent="0.2">
      <c r="A7" s="331"/>
      <c r="B7" s="331"/>
      <c r="C7" s="331"/>
      <c r="D7" s="331"/>
      <c r="E7" s="331"/>
      <c r="F7" s="331"/>
      <c r="G7" s="331"/>
      <c r="H7" s="331"/>
      <c r="I7" s="331"/>
      <c r="J7" s="331"/>
      <c r="K7" s="36" t="s">
        <v>9</v>
      </c>
    </row>
    <row r="8" spans="1:11" s="16" customFormat="1" ht="15" thickBot="1" x14ac:dyDescent="0.25">
      <c r="K8" s="36" t="s">
        <v>9</v>
      </c>
    </row>
    <row r="9" spans="1:11" s="16" customFormat="1" ht="33.75" customHeight="1" x14ac:dyDescent="0.2">
      <c r="A9" s="340" t="s">
        <v>17</v>
      </c>
      <c r="B9" s="342" t="s">
        <v>170</v>
      </c>
      <c r="C9" s="337" t="s">
        <v>84</v>
      </c>
      <c r="D9" s="338"/>
      <c r="E9" s="338"/>
      <c r="F9" s="339"/>
      <c r="G9" s="337" t="s">
        <v>168</v>
      </c>
      <c r="H9" s="338"/>
      <c r="I9" s="338"/>
      <c r="J9" s="339"/>
      <c r="K9" s="36" t="s">
        <v>9</v>
      </c>
    </row>
    <row r="10" spans="1:11" s="16" customFormat="1" ht="28.5" x14ac:dyDescent="0.2">
      <c r="A10" s="341"/>
      <c r="B10" s="343"/>
      <c r="C10" s="309" t="s">
        <v>3</v>
      </c>
      <c r="D10" s="15" t="s">
        <v>18</v>
      </c>
      <c r="E10" s="15" t="s">
        <v>80</v>
      </c>
      <c r="F10" s="20" t="s">
        <v>4</v>
      </c>
      <c r="G10" s="309" t="s">
        <v>3</v>
      </c>
      <c r="H10" s="15" t="s">
        <v>18</v>
      </c>
      <c r="I10" s="15" t="s">
        <v>80</v>
      </c>
      <c r="J10" s="20" t="s">
        <v>4</v>
      </c>
      <c r="K10" s="36" t="s">
        <v>9</v>
      </c>
    </row>
    <row r="11" spans="1:11" s="16" customFormat="1" x14ac:dyDescent="0.2">
      <c r="A11" s="18"/>
      <c r="B11" s="317"/>
      <c r="C11" s="310"/>
      <c r="D11" s="84"/>
      <c r="E11" s="84"/>
      <c r="F11" s="311"/>
      <c r="G11" s="310"/>
      <c r="H11" s="84"/>
      <c r="I11" s="84"/>
      <c r="J11" s="311"/>
      <c r="K11" s="36" t="s">
        <v>9</v>
      </c>
    </row>
    <row r="12" spans="1:11" s="16" customFormat="1" x14ac:dyDescent="0.2">
      <c r="A12" s="207" t="s">
        <v>210</v>
      </c>
      <c r="B12" s="318" t="s">
        <v>84</v>
      </c>
      <c r="C12" s="312">
        <v>0</v>
      </c>
      <c r="D12" s="22">
        <v>0</v>
      </c>
      <c r="E12" s="22">
        <v>0</v>
      </c>
      <c r="F12" s="23">
        <v>-395</v>
      </c>
      <c r="G12" s="312">
        <f t="shared" ref="G12:J12" si="0">C12</f>
        <v>0</v>
      </c>
      <c r="H12" s="22">
        <f t="shared" si="0"/>
        <v>0</v>
      </c>
      <c r="I12" s="22">
        <f t="shared" si="0"/>
        <v>0</v>
      </c>
      <c r="J12" s="23">
        <f t="shared" si="0"/>
        <v>-395</v>
      </c>
      <c r="K12" s="36" t="s">
        <v>9</v>
      </c>
    </row>
    <row r="13" spans="1:11" s="16" customFormat="1" x14ac:dyDescent="0.2">
      <c r="A13" s="98"/>
      <c r="B13" s="318"/>
      <c r="C13" s="312"/>
      <c r="D13" s="22"/>
      <c r="E13" s="22"/>
      <c r="F13" s="23"/>
      <c r="G13" s="312"/>
      <c r="H13" s="22"/>
      <c r="I13" s="22"/>
      <c r="J13" s="23"/>
      <c r="K13" s="36" t="s">
        <v>9</v>
      </c>
    </row>
    <row r="14" spans="1:11" s="16" customFormat="1" x14ac:dyDescent="0.2">
      <c r="A14" s="19"/>
      <c r="B14" s="319"/>
      <c r="C14" s="313"/>
      <c r="D14" s="85"/>
      <c r="E14" s="85"/>
      <c r="F14" s="314"/>
      <c r="G14" s="313"/>
      <c r="H14" s="85"/>
      <c r="I14" s="85"/>
      <c r="J14" s="314"/>
      <c r="K14" s="36" t="s">
        <v>9</v>
      </c>
    </row>
    <row r="15" spans="1:11" s="16" customFormat="1" ht="15.75" thickBot="1" x14ac:dyDescent="0.3">
      <c r="A15" s="17" t="s">
        <v>169</v>
      </c>
      <c r="B15" s="320"/>
      <c r="C15" s="315">
        <f>SUM(C11:C14)</f>
        <v>0</v>
      </c>
      <c r="D15" s="28">
        <f>SUM(D11:D14)</f>
        <v>0</v>
      </c>
      <c r="E15" s="28">
        <f t="shared" ref="E15:F15" si="1">SUM(E11:E14)</f>
        <v>0</v>
      </c>
      <c r="F15" s="316">
        <f t="shared" si="1"/>
        <v>-395</v>
      </c>
      <c r="G15" s="315">
        <f>SUM(G11:G14)</f>
        <v>0</v>
      </c>
      <c r="H15" s="28">
        <f t="shared" ref="H15:J15" si="2">SUM(H11:H14)</f>
        <v>0</v>
      </c>
      <c r="I15" s="28">
        <f t="shared" si="2"/>
        <v>0</v>
      </c>
      <c r="J15" s="316">
        <f t="shared" si="2"/>
        <v>-395</v>
      </c>
      <c r="K15" s="36" t="s">
        <v>9</v>
      </c>
    </row>
    <row r="16" spans="1:11" x14ac:dyDescent="0.2">
      <c r="K16" s="7" t="s">
        <v>10</v>
      </c>
    </row>
  </sheetData>
  <mergeCells count="9">
    <mergeCell ref="G9:J9"/>
    <mergeCell ref="A9:A10"/>
    <mergeCell ref="B9:B10"/>
    <mergeCell ref="C9:F9"/>
    <mergeCell ref="A3:J3"/>
    <mergeCell ref="A4:J4"/>
    <mergeCell ref="A5:J5"/>
    <mergeCell ref="A6:J6"/>
    <mergeCell ref="A7:J7"/>
  </mergeCells>
  <printOptions horizontalCentered="1"/>
  <pageMargins left="0.7" right="0.7" top="1" bottom="1" header="0.55000000000000004" footer="0.55000000000000004"/>
  <pageSetup scale="75" orientation="landscape" r:id="rId1"/>
  <headerFooter>
    <oddHeader xml:space="preserve">&amp;L&amp;"Arial,Bold"&amp;12C. Program Changes by Decision Unit
</oddHeader>
    <oddFooter>&amp;C&amp;"Arial,Regular"Exhibit C - Program Changes by Decision Unit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9"/>
  <sheetViews>
    <sheetView view="pageBreakPreview" zoomScale="80" zoomScaleNormal="100" zoomScaleSheetLayoutView="80" workbookViewId="0">
      <selection activeCell="B13" sqref="B13"/>
    </sheetView>
  </sheetViews>
  <sheetFormatPr defaultColWidth="9.140625" defaultRowHeight="14.25" x14ac:dyDescent="0.2"/>
  <cols>
    <col min="1" max="1" width="7.28515625" style="11" customWidth="1"/>
    <col min="2" max="2" width="72.85546875" style="11" customWidth="1"/>
    <col min="3" max="3" width="8.7109375" style="11" customWidth="1"/>
    <col min="4" max="4" width="12.5703125" style="11" customWidth="1"/>
    <col min="5" max="5" width="9.140625" style="11" customWidth="1"/>
    <col min="6" max="6" width="11.85546875" style="11" customWidth="1"/>
    <col min="7" max="7" width="9.42578125" style="11" customWidth="1"/>
    <col min="8" max="8" width="12.140625" style="11" customWidth="1"/>
    <col min="9" max="9" width="8.7109375" style="11" customWidth="1"/>
    <col min="10" max="10" width="10.85546875" style="11" customWidth="1"/>
    <col min="11" max="11" width="8.42578125" style="11" customWidth="1"/>
    <col min="12" max="12" width="9.5703125" style="11" customWidth="1"/>
    <col min="13" max="13" width="9.140625" style="11" customWidth="1"/>
    <col min="14" max="14" width="12.42578125" style="11" customWidth="1"/>
    <col min="15" max="15" width="14" style="7" bestFit="1" customWidth="1"/>
    <col min="16" max="17" width="8.28515625" style="11" customWidth="1"/>
    <col min="18" max="18" width="12.7109375" style="11" customWidth="1"/>
    <col min="19" max="20" width="8.28515625" style="11" customWidth="1"/>
    <col min="21" max="21" width="12.7109375" style="11" customWidth="1"/>
    <col min="22" max="16384" width="9.140625" style="11"/>
  </cols>
  <sheetData>
    <row r="1" spans="1:21" ht="18" x14ac:dyDescent="0.25">
      <c r="A1" s="328" t="s">
        <v>19</v>
      </c>
      <c r="B1" s="328"/>
      <c r="C1" s="328"/>
      <c r="D1" s="328"/>
      <c r="E1" s="328"/>
      <c r="F1" s="328"/>
      <c r="G1" s="328"/>
      <c r="H1" s="328"/>
      <c r="I1" s="328"/>
      <c r="J1" s="328"/>
      <c r="K1" s="328"/>
      <c r="L1" s="328"/>
      <c r="M1" s="328"/>
      <c r="N1" s="328"/>
      <c r="O1" s="36" t="s">
        <v>9</v>
      </c>
      <c r="P1" s="8"/>
      <c r="Q1" s="8"/>
      <c r="R1" s="8"/>
      <c r="S1" s="8"/>
      <c r="T1" s="8"/>
      <c r="U1" s="8"/>
    </row>
    <row r="2" spans="1:21" ht="15" x14ac:dyDescent="0.2">
      <c r="A2" s="329" t="s">
        <v>83</v>
      </c>
      <c r="B2" s="329"/>
      <c r="C2" s="329"/>
      <c r="D2" s="329"/>
      <c r="E2" s="329"/>
      <c r="F2" s="329"/>
      <c r="G2" s="329"/>
      <c r="H2" s="329"/>
      <c r="I2" s="329"/>
      <c r="J2" s="329"/>
      <c r="K2" s="329"/>
      <c r="L2" s="329"/>
      <c r="M2" s="329"/>
      <c r="N2" s="329"/>
      <c r="O2" s="36" t="s">
        <v>9</v>
      </c>
      <c r="P2" s="9"/>
      <c r="Q2" s="9"/>
      <c r="R2" s="9"/>
      <c r="S2" s="9"/>
      <c r="T2" s="9"/>
      <c r="U2" s="9"/>
    </row>
    <row r="3" spans="1:21" x14ac:dyDescent="0.2">
      <c r="A3" s="344" t="s">
        <v>1</v>
      </c>
      <c r="B3" s="344"/>
      <c r="C3" s="344"/>
      <c r="D3" s="344"/>
      <c r="E3" s="344"/>
      <c r="F3" s="344"/>
      <c r="G3" s="344"/>
      <c r="H3" s="344"/>
      <c r="I3" s="344"/>
      <c r="J3" s="344"/>
      <c r="K3" s="344"/>
      <c r="L3" s="344"/>
      <c r="M3" s="344"/>
      <c r="N3" s="344"/>
      <c r="O3" s="36" t="s">
        <v>9</v>
      </c>
      <c r="P3" s="12"/>
      <c r="Q3" s="12"/>
      <c r="R3" s="12"/>
      <c r="S3" s="12"/>
      <c r="T3" s="12"/>
      <c r="U3" s="12"/>
    </row>
    <row r="4" spans="1:21" x14ac:dyDescent="0.2">
      <c r="A4" s="331" t="s">
        <v>2</v>
      </c>
      <c r="B4" s="331"/>
      <c r="C4" s="331"/>
      <c r="D4" s="331"/>
      <c r="E4" s="331"/>
      <c r="F4" s="331"/>
      <c r="G4" s="331"/>
      <c r="H4" s="331"/>
      <c r="I4" s="331"/>
      <c r="J4" s="331"/>
      <c r="K4" s="331"/>
      <c r="L4" s="331"/>
      <c r="M4" s="331"/>
      <c r="N4" s="331"/>
      <c r="O4" s="36" t="s">
        <v>9</v>
      </c>
      <c r="P4" s="10"/>
      <c r="Q4" s="10"/>
      <c r="R4" s="10"/>
      <c r="S4" s="10"/>
      <c r="T4" s="10"/>
      <c r="U4" s="10"/>
    </row>
    <row r="5" spans="1:21" x14ac:dyDescent="0.2">
      <c r="A5" s="350"/>
      <c r="B5" s="350"/>
      <c r="C5" s="350"/>
      <c r="D5" s="350"/>
      <c r="E5" s="350"/>
      <c r="F5" s="350"/>
      <c r="G5" s="350"/>
      <c r="H5" s="350"/>
      <c r="I5" s="350"/>
      <c r="J5" s="350"/>
      <c r="K5" s="350"/>
      <c r="L5" s="350"/>
      <c r="M5" s="350"/>
      <c r="N5" s="350"/>
      <c r="O5" s="36" t="s">
        <v>9</v>
      </c>
      <c r="P5" s="10"/>
      <c r="Q5" s="10"/>
      <c r="R5" s="10"/>
      <c r="S5" s="10"/>
      <c r="T5" s="10"/>
      <c r="U5" s="10"/>
    </row>
    <row r="6" spans="1:21" ht="15" thickBot="1" x14ac:dyDescent="0.25">
      <c r="A6" s="351"/>
      <c r="B6" s="351"/>
      <c r="C6" s="351"/>
      <c r="D6" s="351"/>
      <c r="E6" s="351"/>
      <c r="F6" s="351"/>
      <c r="G6" s="351"/>
      <c r="H6" s="351"/>
      <c r="I6" s="351"/>
      <c r="J6" s="351"/>
      <c r="K6" s="351"/>
      <c r="L6" s="351"/>
      <c r="M6" s="351"/>
      <c r="N6" s="351"/>
      <c r="O6" s="36" t="s">
        <v>9</v>
      </c>
      <c r="P6" s="10"/>
      <c r="Q6" s="10"/>
      <c r="R6" s="10"/>
      <c r="S6" s="10"/>
      <c r="T6" s="10"/>
      <c r="U6" s="10"/>
    </row>
    <row r="7" spans="1:21" s="16" customFormat="1" ht="73.5" customHeight="1" x14ac:dyDescent="0.2">
      <c r="A7" s="346" t="s">
        <v>20</v>
      </c>
      <c r="B7" s="347"/>
      <c r="C7" s="338" t="s">
        <v>103</v>
      </c>
      <c r="D7" s="338"/>
      <c r="E7" s="338" t="s">
        <v>138</v>
      </c>
      <c r="F7" s="338"/>
      <c r="G7" s="338" t="s">
        <v>92</v>
      </c>
      <c r="H7" s="338"/>
      <c r="I7" s="338" t="s">
        <v>96</v>
      </c>
      <c r="J7" s="338"/>
      <c r="K7" s="338" t="s">
        <v>97</v>
      </c>
      <c r="L7" s="338"/>
      <c r="M7" s="338" t="s">
        <v>93</v>
      </c>
      <c r="N7" s="339"/>
      <c r="O7" s="36" t="s">
        <v>9</v>
      </c>
    </row>
    <row r="8" spans="1:21" s="16" customFormat="1" ht="42.75" x14ac:dyDescent="0.2">
      <c r="A8" s="348"/>
      <c r="B8" s="349"/>
      <c r="C8" s="15" t="s">
        <v>22</v>
      </c>
      <c r="D8" s="66" t="s">
        <v>21</v>
      </c>
      <c r="E8" s="15" t="s">
        <v>22</v>
      </c>
      <c r="F8" s="66" t="s">
        <v>21</v>
      </c>
      <c r="G8" s="15" t="s">
        <v>22</v>
      </c>
      <c r="H8" s="15" t="s">
        <v>21</v>
      </c>
      <c r="I8" s="15" t="s">
        <v>22</v>
      </c>
      <c r="J8" s="15" t="s">
        <v>21</v>
      </c>
      <c r="K8" s="15" t="s">
        <v>22</v>
      </c>
      <c r="L8" s="15" t="s">
        <v>21</v>
      </c>
      <c r="M8" s="15" t="s">
        <v>22</v>
      </c>
      <c r="N8" s="20" t="s">
        <v>21</v>
      </c>
      <c r="O8" s="36" t="s">
        <v>9</v>
      </c>
    </row>
    <row r="9" spans="1:21" ht="30" x14ac:dyDescent="0.2">
      <c r="A9" s="25" t="s">
        <v>23</v>
      </c>
      <c r="B9" s="29" t="s">
        <v>190</v>
      </c>
      <c r="C9" s="21"/>
      <c r="D9" s="114"/>
      <c r="E9" s="21"/>
      <c r="F9" s="114"/>
      <c r="G9" s="21"/>
      <c r="H9" s="114"/>
      <c r="I9" s="21"/>
      <c r="J9" s="114"/>
      <c r="K9" s="21"/>
      <c r="L9" s="21"/>
      <c r="M9" s="22"/>
      <c r="N9" s="115"/>
      <c r="O9" s="36" t="s">
        <v>9</v>
      </c>
    </row>
    <row r="10" spans="1:21" ht="11.25" customHeight="1" x14ac:dyDescent="0.2">
      <c r="A10" s="26"/>
      <c r="B10" s="30"/>
      <c r="C10" s="21"/>
      <c r="D10" s="21"/>
      <c r="E10" s="21"/>
      <c r="F10" s="21"/>
      <c r="G10" s="21"/>
      <c r="H10" s="21"/>
      <c r="I10" s="21"/>
      <c r="J10" s="21"/>
      <c r="K10" s="21"/>
      <c r="L10" s="21"/>
      <c r="M10" s="22"/>
      <c r="N10" s="23"/>
      <c r="O10" s="36" t="s">
        <v>9</v>
      </c>
    </row>
    <row r="11" spans="1:21" x14ac:dyDescent="0.2">
      <c r="A11" s="26">
        <v>2.4</v>
      </c>
      <c r="B11" s="212" t="s">
        <v>189</v>
      </c>
      <c r="C11" s="21">
        <v>93</v>
      </c>
      <c r="D11" s="21">
        <v>20338</v>
      </c>
      <c r="E11" s="21">
        <v>93</v>
      </c>
      <c r="F11" s="21">
        <v>20541</v>
      </c>
      <c r="G11" s="21">
        <v>93</v>
      </c>
      <c r="H11" s="21">
        <v>20746</v>
      </c>
      <c r="I11" s="21">
        <v>0</v>
      </c>
      <c r="J11" s="21">
        <v>0</v>
      </c>
      <c r="K11" s="21">
        <v>0</v>
      </c>
      <c r="L11" s="21">
        <v>0</v>
      </c>
      <c r="M11" s="22">
        <f t="shared" ref="M11" si="0">G11+I11+K11</f>
        <v>93</v>
      </c>
      <c r="N11" s="23">
        <f t="shared" ref="N11:N13" si="1">H11+J11+L11</f>
        <v>20746</v>
      </c>
      <c r="O11" s="36" t="s">
        <v>9</v>
      </c>
    </row>
    <row r="12" spans="1:21" ht="12" customHeight="1" x14ac:dyDescent="0.2">
      <c r="A12" s="26"/>
      <c r="B12" s="30"/>
      <c r="C12" s="21"/>
      <c r="D12" s="21"/>
      <c r="E12" s="21"/>
      <c r="F12" s="21"/>
      <c r="G12" s="21"/>
      <c r="H12" s="21"/>
      <c r="I12" s="21"/>
      <c r="J12" s="21"/>
      <c r="K12" s="21"/>
      <c r="L12" s="21"/>
      <c r="M12" s="22"/>
      <c r="N12" s="23"/>
      <c r="O12" s="36" t="s">
        <v>9</v>
      </c>
    </row>
    <row r="13" spans="1:21" x14ac:dyDescent="0.2">
      <c r="A13" s="26">
        <v>2.6</v>
      </c>
      <c r="B13" s="214" t="s">
        <v>191</v>
      </c>
      <c r="C13" s="21">
        <v>1231</v>
      </c>
      <c r="D13" s="21">
        <v>250217</v>
      </c>
      <c r="E13" s="21">
        <v>1251</v>
      </c>
      <c r="F13" s="21">
        <v>265386</v>
      </c>
      <c r="G13" s="21">
        <v>1251</v>
      </c>
      <c r="H13" s="21">
        <v>278043</v>
      </c>
      <c r="I13" s="21">
        <v>0</v>
      </c>
      <c r="J13" s="21">
        <v>0</v>
      </c>
      <c r="K13" s="21">
        <v>0</v>
      </c>
      <c r="L13" s="21">
        <v>-395</v>
      </c>
      <c r="M13" s="22">
        <f t="shared" ref="M13" si="2">G13+I13+K13</f>
        <v>1251</v>
      </c>
      <c r="N13" s="23">
        <f t="shared" si="1"/>
        <v>277648</v>
      </c>
      <c r="O13" s="36" t="s">
        <v>9</v>
      </c>
    </row>
    <row r="14" spans="1:21" x14ac:dyDescent="0.2">
      <c r="A14" s="99"/>
      <c r="B14" s="100"/>
      <c r="C14" s="101"/>
      <c r="D14" s="101"/>
      <c r="E14" s="101"/>
      <c r="F14" s="101"/>
      <c r="G14" s="101"/>
      <c r="H14" s="101"/>
      <c r="I14" s="101"/>
      <c r="J14" s="101"/>
      <c r="K14" s="101"/>
      <c r="L14" s="101"/>
      <c r="M14" s="86"/>
      <c r="N14" s="102"/>
      <c r="O14" s="36"/>
    </row>
    <row r="15" spans="1:21" ht="15" x14ac:dyDescent="0.25">
      <c r="A15" s="27"/>
      <c r="B15" s="31" t="s">
        <v>85</v>
      </c>
      <c r="C15" s="24">
        <f t="shared" ref="C15:J15" si="3">+C11+C13</f>
        <v>1324</v>
      </c>
      <c r="D15" s="24">
        <f t="shared" si="3"/>
        <v>270555</v>
      </c>
      <c r="E15" s="24">
        <f t="shared" si="3"/>
        <v>1344</v>
      </c>
      <c r="F15" s="24">
        <f t="shared" si="3"/>
        <v>285927</v>
      </c>
      <c r="G15" s="24">
        <f t="shared" si="3"/>
        <v>1344</v>
      </c>
      <c r="H15" s="24">
        <f t="shared" si="3"/>
        <v>298789</v>
      </c>
      <c r="I15" s="24">
        <f t="shared" si="3"/>
        <v>0</v>
      </c>
      <c r="J15" s="24">
        <f t="shared" si="3"/>
        <v>0</v>
      </c>
      <c r="K15" s="24">
        <f t="shared" ref="K15:N15" si="4">+K11+K13</f>
        <v>0</v>
      </c>
      <c r="L15" s="24">
        <f t="shared" si="4"/>
        <v>-395</v>
      </c>
      <c r="M15" s="24">
        <f t="shared" si="4"/>
        <v>1344</v>
      </c>
      <c r="N15" s="288">
        <f t="shared" si="4"/>
        <v>298394</v>
      </c>
      <c r="O15" s="36" t="s">
        <v>9</v>
      </c>
    </row>
    <row r="16" spans="1:21" x14ac:dyDescent="0.2">
      <c r="O16" s="36" t="s">
        <v>9</v>
      </c>
    </row>
    <row r="17" spans="1:15" ht="15" x14ac:dyDescent="0.2">
      <c r="A17" s="345"/>
      <c r="B17" s="345"/>
      <c r="C17" s="345"/>
      <c r="D17" s="345"/>
      <c r="E17" s="345"/>
      <c r="F17" s="345"/>
      <c r="G17" s="345"/>
      <c r="H17" s="345"/>
      <c r="I17" s="345"/>
      <c r="J17" s="345"/>
      <c r="K17" s="345"/>
      <c r="L17" s="345"/>
      <c r="M17" s="345"/>
      <c r="N17" s="345"/>
      <c r="O17" s="36" t="s">
        <v>9</v>
      </c>
    </row>
    <row r="18" spans="1:15" ht="15" x14ac:dyDescent="0.2">
      <c r="A18" s="107"/>
      <c r="B18" s="107"/>
      <c r="C18" s="107"/>
      <c r="D18" s="107"/>
      <c r="E18" s="107"/>
      <c r="F18" s="107"/>
      <c r="G18" s="107"/>
      <c r="H18" s="107"/>
      <c r="I18" s="107"/>
      <c r="J18" s="107"/>
      <c r="K18" s="107"/>
      <c r="L18" s="107"/>
      <c r="M18" s="107"/>
      <c r="N18" s="107"/>
      <c r="O18" s="36"/>
    </row>
    <row r="19" spans="1:15" x14ac:dyDescent="0.2">
      <c r="A19" s="119"/>
      <c r="B19" s="118"/>
      <c r="C19" s="118"/>
      <c r="D19" s="118"/>
      <c r="E19" s="118"/>
      <c r="F19" s="118"/>
      <c r="G19" s="118"/>
      <c r="H19" s="118"/>
      <c r="I19" s="118"/>
      <c r="J19" s="118"/>
      <c r="K19" s="118"/>
      <c r="L19" s="117"/>
      <c r="N19" s="152"/>
      <c r="O19" s="36" t="s">
        <v>10</v>
      </c>
    </row>
  </sheetData>
  <mergeCells count="14">
    <mergeCell ref="A17:N17"/>
    <mergeCell ref="M7:N7"/>
    <mergeCell ref="A7:B8"/>
    <mergeCell ref="A1:N1"/>
    <mergeCell ref="A2:N2"/>
    <mergeCell ref="A3:N3"/>
    <mergeCell ref="A4:N4"/>
    <mergeCell ref="A5:N5"/>
    <mergeCell ref="A6:N6"/>
    <mergeCell ref="C7:D7"/>
    <mergeCell ref="E7:F7"/>
    <mergeCell ref="G7:H7"/>
    <mergeCell ref="I7:J7"/>
    <mergeCell ref="K7:L7"/>
  </mergeCells>
  <printOptions horizontalCentered="1"/>
  <pageMargins left="0.45" right="0.45" top="0.75" bottom="0.75" header="0.3" footer="0.3"/>
  <pageSetup scale="63" orientation="landscape" r:id="rId1"/>
  <headerFooter>
    <oddHeader>&amp;L&amp;"Arial,Bold"&amp;12D. Resources by DOJ Strategic Goal and Strategic Objective</oddHeader>
    <oddFooter>&amp;C&amp;"Arial,Regular"Exhibit D - Resources by DOJ Strategic Goal and Strategic Objective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8"/>
  <sheetViews>
    <sheetView view="pageBreakPreview" topLeftCell="A13" zoomScaleNormal="100" zoomScaleSheetLayoutView="100" workbookViewId="0">
      <selection activeCell="A20" sqref="A20:XFD20"/>
    </sheetView>
  </sheetViews>
  <sheetFormatPr defaultColWidth="9.140625" defaultRowHeight="14.25" x14ac:dyDescent="0.2"/>
  <cols>
    <col min="1" max="1" width="3.7109375" style="95" customWidth="1"/>
    <col min="2" max="2" width="71.140625" style="95" customWidth="1"/>
    <col min="3" max="3" width="14.7109375" style="95" customWidth="1"/>
    <col min="4" max="4" width="31.7109375" style="95" customWidth="1"/>
    <col min="5" max="5" width="10.42578125" style="95" customWidth="1"/>
    <col min="6" max="6" width="12" style="95" customWidth="1"/>
    <col min="7" max="7" width="14.140625" style="95" customWidth="1"/>
    <col min="8" max="8" width="14" style="35" hidden="1" customWidth="1"/>
    <col min="9" max="9" width="4.5703125" style="95" customWidth="1"/>
    <col min="10" max="11" width="8.28515625" style="95" customWidth="1"/>
    <col min="12" max="12" width="12.7109375" style="95" customWidth="1"/>
    <col min="13" max="14" width="8.28515625" style="95" customWidth="1"/>
    <col min="15" max="15" width="12.7109375" style="95" customWidth="1"/>
    <col min="16" max="16384" width="9.140625" style="95"/>
  </cols>
  <sheetData>
    <row r="1" spans="1:15" ht="15" x14ac:dyDescent="0.25">
      <c r="A1" s="361" t="s">
        <v>135</v>
      </c>
      <c r="B1" s="362"/>
      <c r="I1" s="7" t="s">
        <v>9</v>
      </c>
    </row>
    <row r="2" spans="1:15" ht="10.5" customHeight="1" x14ac:dyDescent="0.2">
      <c r="I2" s="7" t="s">
        <v>9</v>
      </c>
    </row>
    <row r="3" spans="1:15" ht="18" x14ac:dyDescent="0.25">
      <c r="A3" s="372" t="s">
        <v>100</v>
      </c>
      <c r="B3" s="372"/>
      <c r="C3" s="372"/>
      <c r="D3" s="372"/>
      <c r="E3" s="372"/>
      <c r="F3" s="372"/>
      <c r="G3" s="372"/>
      <c r="H3" s="33" t="s">
        <v>9</v>
      </c>
      <c r="I3" s="7" t="s">
        <v>9</v>
      </c>
      <c r="J3" s="8"/>
      <c r="K3" s="8"/>
      <c r="L3" s="8"/>
      <c r="M3" s="8"/>
      <c r="N3" s="8"/>
      <c r="O3" s="8"/>
    </row>
    <row r="4" spans="1:15" ht="15" x14ac:dyDescent="0.2">
      <c r="A4" s="331" t="s">
        <v>83</v>
      </c>
      <c r="B4" s="331"/>
      <c r="C4" s="331"/>
      <c r="D4" s="331"/>
      <c r="E4" s="331"/>
      <c r="F4" s="331"/>
      <c r="G4" s="331"/>
      <c r="H4" s="33" t="s">
        <v>9</v>
      </c>
      <c r="I4" s="7" t="s">
        <v>9</v>
      </c>
      <c r="J4" s="9"/>
      <c r="K4" s="9"/>
      <c r="L4" s="9"/>
      <c r="M4" s="9"/>
      <c r="N4" s="9"/>
      <c r="O4" s="9"/>
    </row>
    <row r="5" spans="1:15" x14ac:dyDescent="0.2">
      <c r="A5" s="331" t="s">
        <v>1</v>
      </c>
      <c r="B5" s="331"/>
      <c r="C5" s="331"/>
      <c r="D5" s="331"/>
      <c r="E5" s="331"/>
      <c r="F5" s="331"/>
      <c r="G5" s="331"/>
      <c r="H5" s="33" t="s">
        <v>9</v>
      </c>
      <c r="I5" s="7" t="s">
        <v>9</v>
      </c>
      <c r="J5" s="116"/>
      <c r="K5" s="116"/>
      <c r="L5" s="116"/>
      <c r="M5" s="116"/>
      <c r="N5" s="116"/>
      <c r="O5" s="116"/>
    </row>
    <row r="6" spans="1:15" ht="14.25" customHeight="1" thickBot="1" x14ac:dyDescent="0.25">
      <c r="A6" s="373" t="s">
        <v>2</v>
      </c>
      <c r="B6" s="373"/>
      <c r="C6" s="373"/>
      <c r="D6" s="373"/>
      <c r="E6" s="373"/>
      <c r="F6" s="373"/>
      <c r="G6" s="373"/>
      <c r="H6" s="33" t="s">
        <v>9</v>
      </c>
      <c r="I6" s="7" t="s">
        <v>9</v>
      </c>
      <c r="J6" s="10"/>
      <c r="K6" s="10"/>
      <c r="L6" s="10"/>
      <c r="M6" s="10"/>
      <c r="N6" s="10"/>
      <c r="O6" s="10"/>
    </row>
    <row r="7" spans="1:15" s="34" customFormat="1" ht="20.25" customHeight="1" thickBot="1" x14ac:dyDescent="0.25">
      <c r="A7" s="32"/>
      <c r="B7" s="32"/>
      <c r="C7" s="32"/>
      <c r="D7" s="32"/>
      <c r="E7" s="321" t="s">
        <v>3</v>
      </c>
      <c r="F7" s="322" t="s">
        <v>71</v>
      </c>
      <c r="G7" s="323" t="s">
        <v>4</v>
      </c>
      <c r="H7" s="33" t="s">
        <v>9</v>
      </c>
      <c r="I7" s="7" t="s">
        <v>9</v>
      </c>
    </row>
    <row r="8" spans="1:15" s="34" customFormat="1" ht="14.25" customHeight="1" x14ac:dyDescent="0.2">
      <c r="A8" s="165"/>
      <c r="B8" s="367" t="s">
        <v>5</v>
      </c>
      <c r="C8" s="367"/>
      <c r="D8" s="367"/>
      <c r="E8" s="128"/>
      <c r="F8" s="128"/>
      <c r="G8" s="129"/>
      <c r="H8" s="33" t="s">
        <v>9</v>
      </c>
      <c r="I8" s="7" t="s">
        <v>9</v>
      </c>
    </row>
    <row r="9" spans="1:15" s="34" customFormat="1" ht="12" customHeight="1" x14ac:dyDescent="0.2">
      <c r="A9" s="166">
        <v>1</v>
      </c>
      <c r="B9" s="368" t="s">
        <v>200</v>
      </c>
      <c r="C9" s="368"/>
      <c r="D9" s="369"/>
      <c r="E9" s="157"/>
      <c r="F9" s="157"/>
      <c r="G9" s="215"/>
      <c r="H9" s="33"/>
      <c r="I9" s="7" t="s">
        <v>9</v>
      </c>
    </row>
    <row r="10" spans="1:15" s="34" customFormat="1" ht="25.5" customHeight="1" x14ac:dyDescent="0.2">
      <c r="A10" s="166"/>
      <c r="B10" s="370"/>
      <c r="C10" s="370"/>
      <c r="D10" s="371"/>
      <c r="E10" s="216">
        <v>0</v>
      </c>
      <c r="F10" s="216">
        <v>0</v>
      </c>
      <c r="G10" s="217">
        <v>1334</v>
      </c>
      <c r="H10" s="33"/>
      <c r="I10" s="7" t="s">
        <v>9</v>
      </c>
    </row>
    <row r="11" spans="1:15" s="34" customFormat="1" ht="51.75" customHeight="1" x14ac:dyDescent="0.2">
      <c r="A11" s="166">
        <v>2</v>
      </c>
      <c r="B11" s="368" t="s">
        <v>201</v>
      </c>
      <c r="C11" s="368"/>
      <c r="D11" s="369"/>
      <c r="E11" s="216">
        <v>0</v>
      </c>
      <c r="F11" s="216">
        <v>0</v>
      </c>
      <c r="G11" s="217">
        <v>471</v>
      </c>
      <c r="H11" s="33"/>
      <c r="I11" s="7" t="s">
        <v>9</v>
      </c>
    </row>
    <row r="12" spans="1:15" s="34" customFormat="1" ht="48" customHeight="1" x14ac:dyDescent="0.2">
      <c r="A12" s="166">
        <v>3</v>
      </c>
      <c r="B12" s="365" t="s">
        <v>164</v>
      </c>
      <c r="C12" s="365"/>
      <c r="D12" s="366"/>
      <c r="E12" s="216">
        <v>0</v>
      </c>
      <c r="F12" s="216">
        <v>0</v>
      </c>
      <c r="G12" s="217">
        <v>1912</v>
      </c>
      <c r="H12" s="33"/>
      <c r="I12" s="7" t="s">
        <v>9</v>
      </c>
    </row>
    <row r="13" spans="1:15" s="34" customFormat="1" ht="36.75" customHeight="1" x14ac:dyDescent="0.2">
      <c r="A13" s="166">
        <v>4</v>
      </c>
      <c r="B13" s="352" t="s">
        <v>202</v>
      </c>
      <c r="C13" s="353"/>
      <c r="D13" s="354"/>
      <c r="E13" s="216">
        <v>0</v>
      </c>
      <c r="F13" s="216">
        <v>0</v>
      </c>
      <c r="G13" s="217">
        <v>180</v>
      </c>
      <c r="H13" s="33"/>
      <c r="I13" s="7" t="s">
        <v>9</v>
      </c>
    </row>
    <row r="14" spans="1:15" s="34" customFormat="1" ht="48.75" customHeight="1" x14ac:dyDescent="0.2">
      <c r="A14" s="167">
        <v>5</v>
      </c>
      <c r="B14" s="352" t="s">
        <v>203</v>
      </c>
      <c r="C14" s="353"/>
      <c r="D14" s="354"/>
      <c r="E14" s="218">
        <v>0</v>
      </c>
      <c r="F14" s="218">
        <v>0</v>
      </c>
      <c r="G14" s="219">
        <v>284</v>
      </c>
      <c r="H14" s="33" t="s">
        <v>9</v>
      </c>
      <c r="I14" s="7" t="s">
        <v>9</v>
      </c>
    </row>
    <row r="15" spans="1:15" s="34" customFormat="1" ht="12.75" customHeight="1" x14ac:dyDescent="0.2">
      <c r="A15" s="168"/>
      <c r="B15" s="363" t="s">
        <v>121</v>
      </c>
      <c r="C15" s="363"/>
      <c r="D15" s="364"/>
      <c r="E15" s="220">
        <f>SUM(E10:E14)</f>
        <v>0</v>
      </c>
      <c r="F15" s="220">
        <f>SUM(F10:F14)</f>
        <v>0</v>
      </c>
      <c r="G15" s="221">
        <f>SUM(G10:G14)</f>
        <v>4181</v>
      </c>
      <c r="H15" s="33" t="s">
        <v>9</v>
      </c>
      <c r="I15" s="7" t="s">
        <v>9</v>
      </c>
    </row>
    <row r="16" spans="1:15" s="34" customFormat="1" ht="3.75" customHeight="1" x14ac:dyDescent="0.2">
      <c r="A16" s="169"/>
      <c r="B16" s="222"/>
      <c r="C16" s="223"/>
      <c r="D16" s="223"/>
      <c r="E16" s="224"/>
      <c r="F16" s="224"/>
      <c r="G16" s="225"/>
      <c r="H16" s="33"/>
      <c r="I16" s="7" t="s">
        <v>9</v>
      </c>
    </row>
    <row r="17" spans="1:9" s="34" customFormat="1" ht="15" customHeight="1" x14ac:dyDescent="0.2">
      <c r="A17" s="170"/>
      <c r="B17" s="356" t="s">
        <v>6</v>
      </c>
      <c r="C17" s="356"/>
      <c r="D17" s="357"/>
      <c r="E17" s="226"/>
      <c r="F17" s="226"/>
      <c r="G17" s="227"/>
      <c r="H17" s="33" t="s">
        <v>9</v>
      </c>
      <c r="I17" s="7" t="s">
        <v>9</v>
      </c>
    </row>
    <row r="18" spans="1:9" s="34" customFormat="1" ht="61.5" customHeight="1" x14ac:dyDescent="0.2">
      <c r="A18" s="167">
        <v>1</v>
      </c>
      <c r="B18" s="352" t="s">
        <v>204</v>
      </c>
      <c r="C18" s="353"/>
      <c r="D18" s="354"/>
      <c r="E18" s="228">
        <v>0</v>
      </c>
      <c r="F18" s="228">
        <v>0</v>
      </c>
      <c r="G18" s="229">
        <v>1489</v>
      </c>
      <c r="H18" s="33" t="s">
        <v>9</v>
      </c>
      <c r="I18" s="7" t="s">
        <v>9</v>
      </c>
    </row>
    <row r="19" spans="1:9" ht="40.5" customHeight="1" x14ac:dyDescent="0.2">
      <c r="A19" s="167">
        <v>2</v>
      </c>
      <c r="B19" s="352" t="s">
        <v>205</v>
      </c>
      <c r="C19" s="353"/>
      <c r="D19" s="354"/>
      <c r="E19" s="230">
        <v>0</v>
      </c>
      <c r="F19" s="230">
        <v>0</v>
      </c>
      <c r="G19" s="219">
        <v>32</v>
      </c>
      <c r="H19" s="33" t="s">
        <v>9</v>
      </c>
      <c r="I19" s="7" t="s">
        <v>9</v>
      </c>
    </row>
    <row r="20" spans="1:9" ht="37.5" customHeight="1" x14ac:dyDescent="0.2">
      <c r="A20" s="167">
        <v>3</v>
      </c>
      <c r="B20" s="352" t="s">
        <v>206</v>
      </c>
      <c r="C20" s="353"/>
      <c r="D20" s="354"/>
      <c r="E20" s="230">
        <v>0</v>
      </c>
      <c r="F20" s="230">
        <v>0</v>
      </c>
      <c r="G20" s="219">
        <v>7200</v>
      </c>
      <c r="H20" s="33" t="s">
        <v>9</v>
      </c>
      <c r="I20" s="7" t="s">
        <v>9</v>
      </c>
    </row>
    <row r="21" spans="1:9" ht="12.75" customHeight="1" x14ac:dyDescent="0.2">
      <c r="A21" s="168"/>
      <c r="B21" s="355" t="s">
        <v>105</v>
      </c>
      <c r="C21" s="355"/>
      <c r="D21" s="355"/>
      <c r="E21" s="220">
        <f>SUM(E18:E20)</f>
        <v>0</v>
      </c>
      <c r="F21" s="220">
        <f>SUM(F18:F20)</f>
        <v>0</v>
      </c>
      <c r="G21" s="221">
        <f>SUM(G18:G20)</f>
        <v>8721</v>
      </c>
      <c r="H21" s="33" t="s">
        <v>9</v>
      </c>
      <c r="I21" s="7" t="s">
        <v>9</v>
      </c>
    </row>
    <row r="22" spans="1:9" ht="4.5" customHeight="1" x14ac:dyDescent="0.2">
      <c r="A22" s="171"/>
      <c r="B22" s="222"/>
      <c r="C22" s="223"/>
      <c r="D22" s="223"/>
      <c r="E22" s="231"/>
      <c r="F22" s="231"/>
      <c r="G22" s="232"/>
      <c r="H22" s="33" t="s">
        <v>9</v>
      </c>
      <c r="I22" s="7" t="s">
        <v>9</v>
      </c>
    </row>
    <row r="23" spans="1:9" ht="12.75" customHeight="1" x14ac:dyDescent="0.2">
      <c r="A23" s="170"/>
      <c r="B23" s="356" t="s">
        <v>7</v>
      </c>
      <c r="C23" s="356"/>
      <c r="D23" s="357"/>
      <c r="E23" s="226"/>
      <c r="F23" s="226"/>
      <c r="G23" s="227"/>
      <c r="H23" s="33" t="s">
        <v>9</v>
      </c>
      <c r="I23" s="7" t="s">
        <v>9</v>
      </c>
    </row>
    <row r="24" spans="1:9" ht="42" customHeight="1" x14ac:dyDescent="0.2">
      <c r="A24" s="167">
        <v>1</v>
      </c>
      <c r="B24" s="352" t="s">
        <v>165</v>
      </c>
      <c r="C24" s="353"/>
      <c r="D24" s="354"/>
      <c r="E24" s="228">
        <v>0</v>
      </c>
      <c r="F24" s="228">
        <v>0</v>
      </c>
      <c r="G24" s="229">
        <v>45</v>
      </c>
      <c r="H24" s="33"/>
      <c r="I24" s="7" t="s">
        <v>9</v>
      </c>
    </row>
    <row r="25" spans="1:9" s="209" customFormat="1" ht="98.25" customHeight="1" x14ac:dyDescent="0.2">
      <c r="A25" s="208">
        <v>2</v>
      </c>
      <c r="B25" s="352" t="s">
        <v>179</v>
      </c>
      <c r="C25" s="353"/>
      <c r="D25" s="354"/>
      <c r="E25" s="233">
        <v>0</v>
      </c>
      <c r="F25" s="233">
        <v>0</v>
      </c>
      <c r="G25" s="234">
        <v>-85</v>
      </c>
      <c r="H25" s="210"/>
      <c r="I25" s="7" t="s">
        <v>9</v>
      </c>
    </row>
    <row r="26" spans="1:9" s="34" customFormat="1" ht="14.25" customHeight="1" x14ac:dyDescent="0.2">
      <c r="A26" s="168"/>
      <c r="B26" s="355" t="s">
        <v>106</v>
      </c>
      <c r="C26" s="355"/>
      <c r="D26" s="355"/>
      <c r="E26" s="235">
        <f>SUM(E24:E24)</f>
        <v>0</v>
      </c>
      <c r="F26" s="235">
        <f>SUM(F24:F24)</f>
        <v>0</v>
      </c>
      <c r="G26" s="236">
        <f>SUM(G24:G25)</f>
        <v>-40</v>
      </c>
      <c r="H26" s="33" t="s">
        <v>9</v>
      </c>
      <c r="I26" s="7" t="s">
        <v>9</v>
      </c>
    </row>
    <row r="27" spans="1:9" s="34" customFormat="1" ht="13.5" customHeight="1" x14ac:dyDescent="0.2">
      <c r="A27" s="172"/>
      <c r="B27" s="358" t="s">
        <v>107</v>
      </c>
      <c r="C27" s="359"/>
      <c r="D27" s="360"/>
      <c r="E27" s="159">
        <f>+E15+E21+E26</f>
        <v>0</v>
      </c>
      <c r="F27" s="159">
        <f>+F15+F21+F26</f>
        <v>0</v>
      </c>
      <c r="G27" s="237">
        <f>+G15+G21+G26</f>
        <v>12862</v>
      </c>
      <c r="H27" s="33" t="s">
        <v>9</v>
      </c>
      <c r="I27" s="7" t="s">
        <v>9</v>
      </c>
    </row>
    <row r="28" spans="1:9" x14ac:dyDescent="0.2">
      <c r="I28" s="7" t="s">
        <v>10</v>
      </c>
    </row>
  </sheetData>
  <mergeCells count="22">
    <mergeCell ref="B26:D26"/>
    <mergeCell ref="B27:D27"/>
    <mergeCell ref="A1:B1"/>
    <mergeCell ref="B17:D17"/>
    <mergeCell ref="B18:D18"/>
    <mergeCell ref="B19:D19"/>
    <mergeCell ref="B15:D15"/>
    <mergeCell ref="B12:D12"/>
    <mergeCell ref="B14:D14"/>
    <mergeCell ref="B8:D8"/>
    <mergeCell ref="B9:D10"/>
    <mergeCell ref="A3:G3"/>
    <mergeCell ref="A4:G4"/>
    <mergeCell ref="A5:G5"/>
    <mergeCell ref="A6:G6"/>
    <mergeCell ref="B11:D11"/>
    <mergeCell ref="B13:D13"/>
    <mergeCell ref="B25:D25"/>
    <mergeCell ref="B20:D20"/>
    <mergeCell ref="B21:D21"/>
    <mergeCell ref="B23:D23"/>
    <mergeCell ref="B24:D24"/>
  </mergeCells>
  <pageMargins left="0.7" right="0.7" top="0.4" bottom="0.61" header="0.3" footer="0.3"/>
  <pageSetup scale="77" fitToHeight="0" orientation="landscape" r:id="rId1"/>
  <headerFooter>
    <oddFooter xml:space="preserve">&amp;C&amp;"Arial,Regular"Exhibit E - Justification for Technical and Base Adjustments&amp;"-,Regular"
</oddFooter>
  </headerFooter>
  <colBreaks count="1" manualBreakCount="1">
    <brk id="8"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8"/>
  <sheetViews>
    <sheetView view="pageBreakPreview" topLeftCell="A4" zoomScaleNormal="100" zoomScaleSheetLayoutView="100" workbookViewId="0">
      <selection activeCell="A14" sqref="A14"/>
    </sheetView>
  </sheetViews>
  <sheetFormatPr defaultColWidth="9.140625" defaultRowHeight="14.25" x14ac:dyDescent="0.2"/>
  <cols>
    <col min="1" max="1" width="33.85546875" style="95" customWidth="1"/>
    <col min="2" max="3" width="8.28515625" style="95" customWidth="1"/>
    <col min="4" max="4" width="12.28515625" style="95" customWidth="1"/>
    <col min="5" max="5" width="7.140625" style="95" customWidth="1"/>
    <col min="6" max="6" width="8.7109375" style="95" customWidth="1"/>
    <col min="7" max="7" width="9.140625" style="95" bestFit="1" customWidth="1"/>
    <col min="8" max="9" width="8.28515625" style="95" customWidth="1"/>
    <col min="10" max="11" width="14" style="95" customWidth="1"/>
    <col min="12" max="12" width="13" style="95" customWidth="1"/>
    <col min="13" max="14" width="8.28515625" style="95" customWidth="1"/>
    <col min="15" max="15" width="11.7109375" style="95" customWidth="1"/>
    <col min="16" max="16" width="14" style="7" hidden="1" customWidth="1"/>
    <col min="17" max="17" width="4.5703125" style="95" customWidth="1"/>
    <col min="18" max="19" width="8.28515625" style="95" customWidth="1"/>
    <col min="20" max="20" width="12.7109375" style="95" customWidth="1"/>
    <col min="21" max="22" width="8.28515625" style="95" customWidth="1"/>
    <col min="23" max="23" width="12.7109375" style="95" customWidth="1"/>
    <col min="24" max="16384" width="9.140625" style="95"/>
  </cols>
  <sheetData>
    <row r="1" spans="1:23" ht="18" x14ac:dyDescent="0.25">
      <c r="A1" s="328" t="s">
        <v>122</v>
      </c>
      <c r="B1" s="328"/>
      <c r="C1" s="328"/>
      <c r="D1" s="328"/>
      <c r="E1" s="328"/>
      <c r="F1" s="328"/>
      <c r="G1" s="328"/>
      <c r="H1" s="328"/>
      <c r="I1" s="328"/>
      <c r="J1" s="328"/>
      <c r="K1" s="328"/>
      <c r="L1" s="328"/>
      <c r="M1" s="328"/>
      <c r="N1" s="328"/>
      <c r="O1" s="328"/>
      <c r="P1" s="36" t="s">
        <v>9</v>
      </c>
      <c r="Q1" s="292" t="s">
        <v>9</v>
      </c>
      <c r="R1" s="8"/>
      <c r="S1" s="8"/>
      <c r="T1" s="8"/>
      <c r="U1" s="8"/>
      <c r="V1" s="8"/>
      <c r="W1" s="8"/>
    </row>
    <row r="2" spans="1:23" ht="15.75" x14ac:dyDescent="0.25">
      <c r="A2" s="329" t="s">
        <v>83</v>
      </c>
      <c r="B2" s="329"/>
      <c r="C2" s="329"/>
      <c r="D2" s="329"/>
      <c r="E2" s="329"/>
      <c r="F2" s="329"/>
      <c r="G2" s="329"/>
      <c r="H2" s="329"/>
      <c r="I2" s="329"/>
      <c r="J2" s="329"/>
      <c r="K2" s="329"/>
      <c r="L2" s="329"/>
      <c r="M2" s="329"/>
      <c r="N2" s="329"/>
      <c r="O2" s="329"/>
      <c r="P2" s="36" t="s">
        <v>9</v>
      </c>
      <c r="Q2" s="292" t="s">
        <v>9</v>
      </c>
      <c r="R2" s="9"/>
      <c r="S2" s="9"/>
      <c r="T2" s="9"/>
      <c r="U2" s="9"/>
      <c r="V2" s="9"/>
      <c r="W2" s="9"/>
    </row>
    <row r="3" spans="1:23" ht="15" x14ac:dyDescent="0.25">
      <c r="A3" s="374" t="s">
        <v>1</v>
      </c>
      <c r="B3" s="374"/>
      <c r="C3" s="374"/>
      <c r="D3" s="374"/>
      <c r="E3" s="374"/>
      <c r="F3" s="374"/>
      <c r="G3" s="374"/>
      <c r="H3" s="374"/>
      <c r="I3" s="374"/>
      <c r="J3" s="374"/>
      <c r="K3" s="374"/>
      <c r="L3" s="374"/>
      <c r="M3" s="374"/>
      <c r="N3" s="374"/>
      <c r="O3" s="374"/>
      <c r="P3" s="36" t="s">
        <v>9</v>
      </c>
      <c r="Q3" s="292" t="s">
        <v>9</v>
      </c>
      <c r="R3" s="116"/>
      <c r="S3" s="116"/>
      <c r="T3" s="116"/>
      <c r="U3" s="116"/>
      <c r="V3" s="116"/>
      <c r="W3" s="116"/>
    </row>
    <row r="4" spans="1:23" ht="15" x14ac:dyDescent="0.25">
      <c r="A4" s="331" t="s">
        <v>2</v>
      </c>
      <c r="B4" s="331"/>
      <c r="C4" s="331"/>
      <c r="D4" s="331"/>
      <c r="E4" s="331"/>
      <c r="F4" s="331"/>
      <c r="G4" s="331"/>
      <c r="H4" s="331"/>
      <c r="I4" s="331"/>
      <c r="J4" s="331"/>
      <c r="K4" s="331"/>
      <c r="L4" s="331"/>
      <c r="M4" s="331"/>
      <c r="N4" s="331"/>
      <c r="O4" s="331"/>
      <c r="P4" s="36" t="s">
        <v>9</v>
      </c>
      <c r="Q4" s="292" t="s">
        <v>9</v>
      </c>
      <c r="R4" s="10"/>
      <c r="S4" s="10"/>
      <c r="T4" s="10"/>
      <c r="U4" s="10"/>
      <c r="V4" s="10"/>
      <c r="W4" s="10"/>
    </row>
    <row r="5" spans="1:23" ht="15" x14ac:dyDescent="0.25">
      <c r="A5" s="10"/>
      <c r="B5" s="10"/>
      <c r="C5" s="10"/>
      <c r="D5" s="10"/>
      <c r="E5" s="10"/>
      <c r="F5" s="10"/>
      <c r="G5" s="10"/>
      <c r="H5" s="10"/>
      <c r="I5" s="10"/>
      <c r="J5" s="10"/>
      <c r="K5" s="10"/>
      <c r="L5" s="10"/>
      <c r="M5" s="10"/>
      <c r="N5" s="10"/>
      <c r="O5" s="10"/>
      <c r="P5" s="36" t="s">
        <v>9</v>
      </c>
      <c r="Q5" s="292" t="s">
        <v>9</v>
      </c>
      <c r="R5" s="10"/>
      <c r="S5" s="10"/>
      <c r="T5" s="10"/>
      <c r="U5" s="10"/>
      <c r="V5" s="10"/>
      <c r="W5" s="10"/>
    </row>
    <row r="6" spans="1:23" ht="15.75" thickBot="1" x14ac:dyDescent="0.3">
      <c r="A6" s="174"/>
      <c r="B6" s="174"/>
      <c r="C6" s="174"/>
      <c r="D6" s="174"/>
      <c r="E6" s="174"/>
      <c r="F6" s="174"/>
      <c r="G6" s="174"/>
      <c r="H6" s="174"/>
      <c r="I6" s="174"/>
      <c r="J6" s="174"/>
      <c r="K6" s="174"/>
      <c r="L6" s="174"/>
      <c r="M6" s="174"/>
      <c r="N6" s="174"/>
      <c r="O6" s="174"/>
      <c r="P6" s="36" t="s">
        <v>9</v>
      </c>
      <c r="Q6" s="292" t="s">
        <v>9</v>
      </c>
      <c r="R6" s="10"/>
      <c r="S6" s="10"/>
      <c r="T6" s="10"/>
      <c r="U6" s="10"/>
      <c r="V6" s="10"/>
      <c r="W6" s="10"/>
    </row>
    <row r="7" spans="1:23" ht="30" customHeight="1" x14ac:dyDescent="0.25">
      <c r="A7" s="340" t="s">
        <v>75</v>
      </c>
      <c r="B7" s="375" t="s">
        <v>143</v>
      </c>
      <c r="C7" s="376"/>
      <c r="D7" s="377"/>
      <c r="E7" s="375" t="s">
        <v>123</v>
      </c>
      <c r="F7" s="376"/>
      <c r="G7" s="377"/>
      <c r="H7" s="375" t="s">
        <v>173</v>
      </c>
      <c r="I7" s="376"/>
      <c r="J7" s="377"/>
      <c r="K7" s="204" t="s">
        <v>141</v>
      </c>
      <c r="L7" s="204" t="s">
        <v>174</v>
      </c>
      <c r="M7" s="375" t="s">
        <v>142</v>
      </c>
      <c r="N7" s="376"/>
      <c r="O7" s="378"/>
      <c r="P7" s="36" t="s">
        <v>9</v>
      </c>
      <c r="Q7" s="292" t="s">
        <v>9</v>
      </c>
    </row>
    <row r="8" spans="1:23" ht="28.5" x14ac:dyDescent="0.25">
      <c r="A8" s="341"/>
      <c r="B8" s="176" t="s">
        <v>3</v>
      </c>
      <c r="C8" s="176" t="s">
        <v>140</v>
      </c>
      <c r="D8" s="176" t="s">
        <v>4</v>
      </c>
      <c r="E8" s="176" t="s">
        <v>3</v>
      </c>
      <c r="F8" s="176" t="s">
        <v>140</v>
      </c>
      <c r="G8" s="176" t="s">
        <v>4</v>
      </c>
      <c r="H8" s="176" t="s">
        <v>3</v>
      </c>
      <c r="I8" s="176" t="s">
        <v>140</v>
      </c>
      <c r="J8" s="176" t="s">
        <v>4</v>
      </c>
      <c r="K8" s="176" t="s">
        <v>4</v>
      </c>
      <c r="L8" s="176" t="s">
        <v>4</v>
      </c>
      <c r="M8" s="176" t="s">
        <v>3</v>
      </c>
      <c r="N8" s="176" t="s">
        <v>140</v>
      </c>
      <c r="O8" s="177" t="s">
        <v>4</v>
      </c>
      <c r="P8" s="36" t="s">
        <v>9</v>
      </c>
      <c r="Q8" s="292" t="s">
        <v>9</v>
      </c>
    </row>
    <row r="9" spans="1:23" ht="15" x14ac:dyDescent="0.25">
      <c r="A9" s="178"/>
      <c r="B9" s="179"/>
      <c r="C9" s="179"/>
      <c r="D9" s="205"/>
      <c r="E9" s="179"/>
      <c r="F9" s="179"/>
      <c r="G9" s="179"/>
      <c r="H9" s="179"/>
      <c r="I9" s="179"/>
      <c r="J9" s="179"/>
      <c r="K9" s="179"/>
      <c r="L9" s="195"/>
      <c r="M9" s="179"/>
      <c r="N9" s="179"/>
      <c r="O9" s="180"/>
      <c r="P9" s="36" t="s">
        <v>9</v>
      </c>
      <c r="Q9" s="292" t="s">
        <v>9</v>
      </c>
    </row>
    <row r="10" spans="1:23" ht="15" x14ac:dyDescent="0.25">
      <c r="A10" s="98" t="s">
        <v>84</v>
      </c>
      <c r="B10" s="106">
        <v>1425</v>
      </c>
      <c r="C10" s="106">
        <v>1154</v>
      </c>
      <c r="D10" s="106">
        <v>284898</v>
      </c>
      <c r="E10" s="106">
        <v>0</v>
      </c>
      <c r="F10" s="106">
        <v>0</v>
      </c>
      <c r="G10" s="106">
        <v>-14343</v>
      </c>
      <c r="H10" s="106">
        <v>0</v>
      </c>
      <c r="I10" s="106">
        <v>0</v>
      </c>
      <c r="J10" s="106">
        <v>10520</v>
      </c>
      <c r="K10" s="106">
        <v>518</v>
      </c>
      <c r="L10" s="199">
        <v>151</v>
      </c>
      <c r="M10" s="106">
        <f>B10+E10+H10</f>
        <v>1425</v>
      </c>
      <c r="N10" s="106">
        <f>C10+F10+I10</f>
        <v>1154</v>
      </c>
      <c r="O10" s="181">
        <f>+D10+G10+J10+K10+L10</f>
        <v>281744</v>
      </c>
      <c r="P10" s="36" t="s">
        <v>9</v>
      </c>
      <c r="Q10" s="292" t="s">
        <v>9</v>
      </c>
    </row>
    <row r="11" spans="1:23" ht="15" x14ac:dyDescent="0.25">
      <c r="A11" s="182"/>
      <c r="B11" s="183"/>
      <c r="C11" s="183"/>
      <c r="D11" s="183"/>
      <c r="E11" s="183"/>
      <c r="F11" s="183"/>
      <c r="G11" s="183"/>
      <c r="H11" s="183"/>
      <c r="I11" s="183"/>
      <c r="J11" s="183"/>
      <c r="K11" s="183"/>
      <c r="L11" s="196"/>
      <c r="M11" s="183"/>
      <c r="N11" s="106"/>
      <c r="O11" s="184"/>
      <c r="P11" s="36" t="s">
        <v>9</v>
      </c>
      <c r="Q11" s="292" t="s">
        <v>9</v>
      </c>
    </row>
    <row r="12" spans="1:23" ht="15" x14ac:dyDescent="0.25">
      <c r="A12" s="185" t="s">
        <v>72</v>
      </c>
      <c r="B12" s="76">
        <f t="shared" ref="B12:O12" si="0">SUM(B9:B11)</f>
        <v>1425</v>
      </c>
      <c r="C12" s="76">
        <f t="shared" si="0"/>
        <v>1154</v>
      </c>
      <c r="D12" s="76">
        <f t="shared" si="0"/>
        <v>284898</v>
      </c>
      <c r="E12" s="76">
        <f t="shared" si="0"/>
        <v>0</v>
      </c>
      <c r="F12" s="76">
        <f t="shared" si="0"/>
        <v>0</v>
      </c>
      <c r="G12" s="76">
        <f t="shared" si="0"/>
        <v>-14343</v>
      </c>
      <c r="H12" s="76">
        <f t="shared" si="0"/>
        <v>0</v>
      </c>
      <c r="I12" s="76">
        <f t="shared" si="0"/>
        <v>0</v>
      </c>
      <c r="J12" s="76">
        <f t="shared" si="0"/>
        <v>10520</v>
      </c>
      <c r="K12" s="76">
        <f t="shared" si="0"/>
        <v>518</v>
      </c>
      <c r="L12" s="197">
        <f t="shared" si="0"/>
        <v>151</v>
      </c>
      <c r="M12" s="76">
        <f t="shared" si="0"/>
        <v>1425</v>
      </c>
      <c r="N12" s="76">
        <f t="shared" si="0"/>
        <v>1154</v>
      </c>
      <c r="O12" s="77">
        <f t="shared" si="0"/>
        <v>281744</v>
      </c>
      <c r="P12" s="36" t="s">
        <v>9</v>
      </c>
      <c r="Q12" s="292" t="s">
        <v>9</v>
      </c>
    </row>
    <row r="13" spans="1:23" ht="15" x14ac:dyDescent="0.25">
      <c r="A13" s="186" t="s">
        <v>12</v>
      </c>
      <c r="B13" s="109"/>
      <c r="C13" s="109">
        <v>170</v>
      </c>
      <c r="D13" s="109"/>
      <c r="E13" s="109"/>
      <c r="F13" s="109">
        <v>0</v>
      </c>
      <c r="G13" s="109"/>
      <c r="H13" s="109"/>
      <c r="I13" s="109">
        <v>0</v>
      </c>
      <c r="J13" s="109"/>
      <c r="K13" s="109"/>
      <c r="L13" s="198"/>
      <c r="M13" s="109"/>
      <c r="N13" s="106">
        <f>C13+F13+I13</f>
        <v>170</v>
      </c>
      <c r="O13" s="110"/>
      <c r="P13" s="36" t="s">
        <v>9</v>
      </c>
      <c r="Q13" s="292" t="s">
        <v>9</v>
      </c>
    </row>
    <row r="14" spans="1:23" ht="15" x14ac:dyDescent="0.25">
      <c r="A14" s="98" t="s">
        <v>73</v>
      </c>
      <c r="B14" s="106"/>
      <c r="C14" s="106">
        <f>C12+C13</f>
        <v>1324</v>
      </c>
      <c r="D14" s="106"/>
      <c r="E14" s="106"/>
      <c r="F14" s="106">
        <f>F12+F13</f>
        <v>0</v>
      </c>
      <c r="G14" s="106"/>
      <c r="H14" s="106"/>
      <c r="I14" s="106">
        <f>I12+I13</f>
        <v>0</v>
      </c>
      <c r="J14" s="106"/>
      <c r="K14" s="106"/>
      <c r="L14" s="199"/>
      <c r="M14" s="106"/>
      <c r="N14" s="109">
        <f>N12+N13</f>
        <v>1324</v>
      </c>
      <c r="O14" s="181"/>
      <c r="P14" s="36" t="s">
        <v>9</v>
      </c>
      <c r="Q14" s="292" t="s">
        <v>9</v>
      </c>
    </row>
    <row r="15" spans="1:23" ht="15" x14ac:dyDescent="0.25">
      <c r="A15" s="98"/>
      <c r="B15" s="106"/>
      <c r="C15" s="106"/>
      <c r="D15" s="106"/>
      <c r="E15" s="106"/>
      <c r="F15" s="106"/>
      <c r="G15" s="106"/>
      <c r="H15" s="106"/>
      <c r="I15" s="106"/>
      <c r="J15" s="106"/>
      <c r="K15" s="106"/>
      <c r="L15" s="199"/>
      <c r="M15" s="106"/>
      <c r="N15" s="106"/>
      <c r="O15" s="181"/>
      <c r="P15" s="36" t="s">
        <v>9</v>
      </c>
      <c r="Q15" s="292" t="s">
        <v>9</v>
      </c>
    </row>
    <row r="16" spans="1:23" ht="15" x14ac:dyDescent="0.25">
      <c r="A16" s="98" t="s">
        <v>13</v>
      </c>
      <c r="B16" s="106"/>
      <c r="C16" s="106"/>
      <c r="D16" s="106"/>
      <c r="E16" s="106"/>
      <c r="F16" s="106"/>
      <c r="G16" s="106"/>
      <c r="H16" s="106"/>
      <c r="I16" s="106"/>
      <c r="J16" s="106"/>
      <c r="K16" s="106"/>
      <c r="L16" s="199"/>
      <c r="M16" s="106"/>
      <c r="N16" s="106"/>
      <c r="O16" s="181"/>
      <c r="P16" s="36" t="s">
        <v>9</v>
      </c>
      <c r="Q16" s="292" t="s">
        <v>9</v>
      </c>
    </row>
    <row r="17" spans="1:17" ht="15" x14ac:dyDescent="0.25">
      <c r="A17" s="187" t="s">
        <v>124</v>
      </c>
      <c r="B17" s="106"/>
      <c r="C17" s="106">
        <v>0</v>
      </c>
      <c r="D17" s="106"/>
      <c r="E17" s="106"/>
      <c r="F17" s="106">
        <v>0</v>
      </c>
      <c r="G17" s="106"/>
      <c r="H17" s="106"/>
      <c r="I17" s="106">
        <v>0</v>
      </c>
      <c r="J17" s="106"/>
      <c r="K17" s="106"/>
      <c r="L17" s="199"/>
      <c r="M17" s="106"/>
      <c r="N17" s="106">
        <f>C17+F17+I17</f>
        <v>0</v>
      </c>
      <c r="O17" s="181"/>
      <c r="P17" s="36" t="s">
        <v>9</v>
      </c>
      <c r="Q17" s="292" t="s">
        <v>9</v>
      </c>
    </row>
    <row r="18" spans="1:17" ht="15" x14ac:dyDescent="0.25">
      <c r="A18" s="188" t="s">
        <v>14</v>
      </c>
      <c r="B18" s="189"/>
      <c r="C18" s="189">
        <v>3</v>
      </c>
      <c r="D18" s="189"/>
      <c r="E18" s="189"/>
      <c r="F18" s="189">
        <v>0</v>
      </c>
      <c r="G18" s="189"/>
      <c r="H18" s="189"/>
      <c r="I18" s="189">
        <v>0</v>
      </c>
      <c r="J18" s="189"/>
      <c r="K18" s="189"/>
      <c r="L18" s="200"/>
      <c r="M18" s="189"/>
      <c r="N18" s="106">
        <f>C18+F18+I18</f>
        <v>3</v>
      </c>
      <c r="O18" s="190"/>
      <c r="P18" s="36" t="s">
        <v>9</v>
      </c>
      <c r="Q18" s="292" t="s">
        <v>9</v>
      </c>
    </row>
    <row r="19" spans="1:17" ht="15.75" thickBot="1" x14ac:dyDescent="0.3">
      <c r="A19" s="191" t="s">
        <v>74</v>
      </c>
      <c r="B19" s="192"/>
      <c r="C19" s="192">
        <f>C14+C17+C18</f>
        <v>1327</v>
      </c>
      <c r="D19" s="192"/>
      <c r="E19" s="192"/>
      <c r="F19" s="192">
        <f>F14+F17+F18</f>
        <v>0</v>
      </c>
      <c r="G19" s="192"/>
      <c r="H19" s="192"/>
      <c r="I19" s="192">
        <f>I14+I17+I18</f>
        <v>0</v>
      </c>
      <c r="J19" s="192"/>
      <c r="K19" s="192"/>
      <c r="L19" s="201"/>
      <c r="M19" s="192"/>
      <c r="N19" s="192">
        <f>SUM(N14,N17:N18)</f>
        <v>1327</v>
      </c>
      <c r="O19" s="193"/>
      <c r="P19" s="36" t="s">
        <v>9</v>
      </c>
      <c r="Q19" s="292" t="s">
        <v>9</v>
      </c>
    </row>
    <row r="20" spans="1:17" ht="15" x14ac:dyDescent="0.25">
      <c r="A20" s="206" t="s">
        <v>144</v>
      </c>
      <c r="P20" s="36" t="s">
        <v>9</v>
      </c>
      <c r="Q20" s="292" t="s">
        <v>9</v>
      </c>
    </row>
    <row r="21" spans="1:17" ht="15" x14ac:dyDescent="0.25">
      <c r="A21" s="123" t="s">
        <v>145</v>
      </c>
      <c r="P21" s="36"/>
      <c r="Q21" s="292" t="s">
        <v>9</v>
      </c>
    </row>
    <row r="22" spans="1:17" ht="15" x14ac:dyDescent="0.25">
      <c r="P22" s="36"/>
      <c r="Q22" s="292" t="s">
        <v>9</v>
      </c>
    </row>
    <row r="23" spans="1:17" ht="15" x14ac:dyDescent="0.25">
      <c r="A23" s="175" t="s">
        <v>175</v>
      </c>
      <c r="P23" s="36" t="s">
        <v>9</v>
      </c>
      <c r="Q23" s="292" t="s">
        <v>9</v>
      </c>
    </row>
    <row r="24" spans="1:17" s="209" customFormat="1" ht="15" x14ac:dyDescent="0.25">
      <c r="A24" s="209" t="s">
        <v>207</v>
      </c>
      <c r="P24" s="36"/>
      <c r="Q24" s="292" t="s">
        <v>9</v>
      </c>
    </row>
    <row r="25" spans="1:17" s="209" customFormat="1" ht="15" x14ac:dyDescent="0.25">
      <c r="A25" s="175" t="s">
        <v>176</v>
      </c>
      <c r="P25" s="36"/>
      <c r="Q25" s="292" t="s">
        <v>9</v>
      </c>
    </row>
    <row r="26" spans="1:17" s="209" customFormat="1" ht="15" x14ac:dyDescent="0.25">
      <c r="A26" s="209" t="s">
        <v>180</v>
      </c>
      <c r="P26" s="36"/>
      <c r="Q26" s="292" t="s">
        <v>9</v>
      </c>
    </row>
    <row r="27" spans="1:17" s="209" customFormat="1" ht="15" x14ac:dyDescent="0.25">
      <c r="A27" s="175" t="s">
        <v>177</v>
      </c>
      <c r="P27" s="36"/>
      <c r="Q27" s="292" t="s">
        <v>9</v>
      </c>
    </row>
    <row r="28" spans="1:17" s="209" customFormat="1" ht="15" x14ac:dyDescent="0.25">
      <c r="A28" s="209" t="s">
        <v>208</v>
      </c>
      <c r="P28" s="36"/>
      <c r="Q28" s="292" t="s">
        <v>9</v>
      </c>
    </row>
    <row r="29" spans="1:17" s="209" customFormat="1" ht="15" x14ac:dyDescent="0.25">
      <c r="A29" s="175"/>
      <c r="P29" s="36"/>
      <c r="Q29" s="7" t="s">
        <v>10</v>
      </c>
    </row>
    <row r="30" spans="1:17" s="209" customFormat="1" x14ac:dyDescent="0.2">
      <c r="P30" s="36"/>
    </row>
    <row r="31" spans="1:17" s="209" customFormat="1" x14ac:dyDescent="0.2">
      <c r="P31" s="36"/>
    </row>
    <row r="32" spans="1:17" s="209" customFormat="1" x14ac:dyDescent="0.2">
      <c r="P32" s="36"/>
    </row>
    <row r="33" spans="1:16" s="209" customFormat="1" x14ac:dyDescent="0.2">
      <c r="P33" s="36"/>
    </row>
    <row r="34" spans="1:16" s="209" customFormat="1" x14ac:dyDescent="0.2">
      <c r="P34" s="36"/>
    </row>
    <row r="35" spans="1:16" s="209" customFormat="1" ht="15" x14ac:dyDescent="0.25">
      <c r="A35" s="175"/>
      <c r="P35" s="36"/>
    </row>
    <row r="36" spans="1:16" s="209" customFormat="1" ht="15" x14ac:dyDescent="0.25">
      <c r="A36" s="175"/>
      <c r="P36" s="36"/>
    </row>
    <row r="37" spans="1:16" s="209" customFormat="1" ht="15" x14ac:dyDescent="0.25">
      <c r="A37" s="175"/>
      <c r="P37" s="36"/>
    </row>
    <row r="38" spans="1:16" ht="15" x14ac:dyDescent="0.25">
      <c r="A38" s="175"/>
      <c r="P38" s="36" t="s">
        <v>9</v>
      </c>
    </row>
  </sheetData>
  <mergeCells count="9">
    <mergeCell ref="A1:O1"/>
    <mergeCell ref="A2:O2"/>
    <mergeCell ref="A3:O3"/>
    <mergeCell ref="A4:O4"/>
    <mergeCell ref="A7:A8"/>
    <mergeCell ref="B7:D7"/>
    <mergeCell ref="E7:G7"/>
    <mergeCell ref="H7:J7"/>
    <mergeCell ref="M7:O7"/>
  </mergeCells>
  <pageMargins left="0.45" right="0.45" top="1" bottom="1" header="0.55000000000000004" footer="0.55000000000000004"/>
  <pageSetup scale="70" orientation="landscape" r:id="rId1"/>
  <headerFooter>
    <oddHeader>&amp;L&amp;"-,Bold"&amp;14F. Crosswalk of 2013 Availability</oddHeader>
    <oddFooter>&amp;C&amp;"Arial,Regular"Exhibit F - Crosswalk of 2013 Availability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view="pageBreakPreview" zoomScale="75" zoomScaleNormal="100" zoomScaleSheetLayoutView="75" workbookViewId="0">
      <selection activeCell="C8" sqref="C8"/>
    </sheetView>
  </sheetViews>
  <sheetFormatPr defaultRowHeight="15" x14ac:dyDescent="0.25"/>
  <cols>
    <col min="1" max="1" width="36.5703125" customWidth="1"/>
    <col min="4" max="4" width="12.42578125" customWidth="1"/>
    <col min="7" max="7" width="12.28515625" customWidth="1"/>
    <col min="8" max="8" width="14.140625" customWidth="1"/>
    <col min="11" max="11" width="11.42578125" customWidth="1"/>
  </cols>
  <sheetData>
    <row r="1" spans="1:12" ht="18" x14ac:dyDescent="0.25">
      <c r="A1" s="328" t="s">
        <v>147</v>
      </c>
      <c r="B1" s="328"/>
      <c r="C1" s="328"/>
      <c r="D1" s="328"/>
      <c r="E1" s="328"/>
      <c r="F1" s="328"/>
      <c r="G1" s="328"/>
      <c r="H1" s="328"/>
      <c r="I1" s="328"/>
      <c r="J1" s="328"/>
      <c r="K1" s="328"/>
      <c r="L1" s="293" t="s">
        <v>9</v>
      </c>
    </row>
    <row r="2" spans="1:12" ht="15.75" x14ac:dyDescent="0.25">
      <c r="A2" s="329" t="s">
        <v>83</v>
      </c>
      <c r="B2" s="329"/>
      <c r="C2" s="329"/>
      <c r="D2" s="329"/>
      <c r="E2" s="329"/>
      <c r="F2" s="329"/>
      <c r="G2" s="329"/>
      <c r="H2" s="329"/>
      <c r="I2" s="329"/>
      <c r="J2" s="329"/>
      <c r="K2" s="329"/>
      <c r="L2" s="293" t="s">
        <v>9</v>
      </c>
    </row>
    <row r="3" spans="1:12" x14ac:dyDescent="0.25">
      <c r="A3" s="374" t="s">
        <v>1</v>
      </c>
      <c r="B3" s="374"/>
      <c r="C3" s="374"/>
      <c r="D3" s="374"/>
      <c r="E3" s="374"/>
      <c r="F3" s="374"/>
      <c r="G3" s="374"/>
      <c r="H3" s="374"/>
      <c r="I3" s="374"/>
      <c r="J3" s="374"/>
      <c r="K3" s="374"/>
      <c r="L3" s="293" t="s">
        <v>9</v>
      </c>
    </row>
    <row r="4" spans="1:12" x14ac:dyDescent="0.25">
      <c r="A4" s="331" t="s">
        <v>2</v>
      </c>
      <c r="B4" s="331"/>
      <c r="C4" s="331"/>
      <c r="D4" s="331"/>
      <c r="E4" s="331"/>
      <c r="F4" s="331"/>
      <c r="G4" s="331"/>
      <c r="H4" s="331"/>
      <c r="I4" s="331"/>
      <c r="J4" s="331"/>
      <c r="K4" s="331"/>
      <c r="L4" s="293" t="s">
        <v>9</v>
      </c>
    </row>
    <row r="5" spans="1:12" x14ac:dyDescent="0.25">
      <c r="A5" s="10"/>
      <c r="B5" s="10"/>
      <c r="C5" s="10"/>
      <c r="D5" s="10"/>
      <c r="E5" s="10"/>
      <c r="F5" s="10"/>
      <c r="G5" s="10"/>
      <c r="H5" s="10"/>
      <c r="I5" s="10"/>
      <c r="J5" s="10"/>
      <c r="K5" s="10"/>
      <c r="L5" s="293" t="s">
        <v>9</v>
      </c>
    </row>
    <row r="6" spans="1:12" ht="15.75" thickBot="1" x14ac:dyDescent="0.3">
      <c r="A6" s="174"/>
      <c r="B6" s="174"/>
      <c r="C6" s="174"/>
      <c r="D6" s="174"/>
      <c r="E6" s="174"/>
      <c r="F6" s="174"/>
      <c r="G6" s="174"/>
      <c r="H6" s="174"/>
      <c r="I6" s="174"/>
      <c r="J6" s="174"/>
      <c r="K6" s="174"/>
      <c r="L6" s="293" t="s">
        <v>9</v>
      </c>
    </row>
    <row r="7" spans="1:12" ht="43.5" customHeight="1" x14ac:dyDescent="0.25">
      <c r="A7" s="340" t="s">
        <v>75</v>
      </c>
      <c r="B7" s="375" t="s">
        <v>138</v>
      </c>
      <c r="C7" s="376"/>
      <c r="D7" s="377"/>
      <c r="E7" s="375" t="s">
        <v>148</v>
      </c>
      <c r="F7" s="376"/>
      <c r="G7" s="377"/>
      <c r="H7" s="213" t="s">
        <v>141</v>
      </c>
      <c r="I7" s="375" t="s">
        <v>146</v>
      </c>
      <c r="J7" s="376"/>
      <c r="K7" s="378"/>
      <c r="L7" s="293" t="s">
        <v>9</v>
      </c>
    </row>
    <row r="8" spans="1:12" ht="28.5" x14ac:dyDescent="0.25">
      <c r="A8" s="341"/>
      <c r="B8" s="176" t="s">
        <v>3</v>
      </c>
      <c r="C8" s="176" t="s">
        <v>149</v>
      </c>
      <c r="D8" s="176" t="s">
        <v>4</v>
      </c>
      <c r="E8" s="176" t="s">
        <v>3</v>
      </c>
      <c r="F8" s="176" t="s">
        <v>149</v>
      </c>
      <c r="G8" s="176" t="s">
        <v>4</v>
      </c>
      <c r="H8" s="176" t="s">
        <v>4</v>
      </c>
      <c r="I8" s="176" t="s">
        <v>3</v>
      </c>
      <c r="J8" s="176" t="s">
        <v>149</v>
      </c>
      <c r="K8" s="177" t="s">
        <v>4</v>
      </c>
      <c r="L8" s="293" t="s">
        <v>9</v>
      </c>
    </row>
    <row r="9" spans="1:12" x14ac:dyDescent="0.25">
      <c r="A9" s="178"/>
      <c r="B9" s="179"/>
      <c r="C9" s="179"/>
      <c r="D9" s="205"/>
      <c r="E9" s="179"/>
      <c r="F9" s="179"/>
      <c r="G9" s="179"/>
      <c r="H9" s="179"/>
      <c r="I9" s="179"/>
      <c r="J9" s="179"/>
      <c r="K9" s="180"/>
      <c r="L9" s="293" t="s">
        <v>9</v>
      </c>
    </row>
    <row r="10" spans="1:12" x14ac:dyDescent="0.25">
      <c r="A10" s="98" t="s">
        <v>84</v>
      </c>
      <c r="B10" s="106">
        <v>1425</v>
      </c>
      <c r="C10" s="106">
        <v>1189</v>
      </c>
      <c r="D10" s="106">
        <v>285927</v>
      </c>
      <c r="E10" s="106">
        <v>0</v>
      </c>
      <c r="F10" s="106">
        <v>0</v>
      </c>
      <c r="G10" s="106">
        <v>0</v>
      </c>
      <c r="H10" s="106">
        <v>8969</v>
      </c>
      <c r="I10" s="106">
        <f>B10+E10</f>
        <v>1425</v>
      </c>
      <c r="J10" s="106">
        <f>C10+F10</f>
        <v>1189</v>
      </c>
      <c r="K10" s="181">
        <f>+D10+G10+H10</f>
        <v>294896</v>
      </c>
      <c r="L10" s="293" t="s">
        <v>9</v>
      </c>
    </row>
    <row r="11" spans="1:12" x14ac:dyDescent="0.25">
      <c r="A11" s="182"/>
      <c r="B11" s="183"/>
      <c r="C11" s="183"/>
      <c r="D11" s="183"/>
      <c r="E11" s="183"/>
      <c r="F11" s="183"/>
      <c r="G11" s="183"/>
      <c r="H11" s="183"/>
      <c r="I11" s="183"/>
      <c r="J11" s="106"/>
      <c r="K11" s="184"/>
      <c r="L11" s="293" t="s">
        <v>9</v>
      </c>
    </row>
    <row r="12" spans="1:12" x14ac:dyDescent="0.25">
      <c r="A12" s="185" t="s">
        <v>72</v>
      </c>
      <c r="B12" s="76">
        <f t="shared" ref="B12:K12" si="0">SUM(B9:B11)</f>
        <v>1425</v>
      </c>
      <c r="C12" s="76">
        <f t="shared" si="0"/>
        <v>1189</v>
      </c>
      <c r="D12" s="76">
        <f t="shared" si="0"/>
        <v>285927</v>
      </c>
      <c r="E12" s="76">
        <f t="shared" si="0"/>
        <v>0</v>
      </c>
      <c r="F12" s="76">
        <f t="shared" si="0"/>
        <v>0</v>
      </c>
      <c r="G12" s="76">
        <f t="shared" si="0"/>
        <v>0</v>
      </c>
      <c r="H12" s="76">
        <f t="shared" si="0"/>
        <v>8969</v>
      </c>
      <c r="I12" s="76">
        <f t="shared" si="0"/>
        <v>1425</v>
      </c>
      <c r="J12" s="76">
        <f t="shared" si="0"/>
        <v>1189</v>
      </c>
      <c r="K12" s="77">
        <f t="shared" si="0"/>
        <v>294896</v>
      </c>
      <c r="L12" s="293" t="s">
        <v>9</v>
      </c>
    </row>
    <row r="13" spans="1:12" x14ac:dyDescent="0.25">
      <c r="A13" s="186" t="s">
        <v>12</v>
      </c>
      <c r="B13" s="109"/>
      <c r="C13" s="109">
        <v>155</v>
      </c>
      <c r="D13" s="109"/>
      <c r="E13" s="109"/>
      <c r="F13" s="109">
        <v>0</v>
      </c>
      <c r="G13" s="109"/>
      <c r="H13" s="109"/>
      <c r="I13" s="109"/>
      <c r="J13" s="106">
        <f>C13+F13</f>
        <v>155</v>
      </c>
      <c r="K13" s="110"/>
      <c r="L13" s="293" t="s">
        <v>9</v>
      </c>
    </row>
    <row r="14" spans="1:12" x14ac:dyDescent="0.25">
      <c r="A14" s="98" t="s">
        <v>73</v>
      </c>
      <c r="B14" s="106"/>
      <c r="C14" s="106">
        <f>C12+C13</f>
        <v>1344</v>
      </c>
      <c r="D14" s="106"/>
      <c r="E14" s="106"/>
      <c r="F14" s="106">
        <f>F12+F13</f>
        <v>0</v>
      </c>
      <c r="G14" s="106"/>
      <c r="H14" s="106"/>
      <c r="I14" s="106"/>
      <c r="J14" s="109">
        <f>J12+J13</f>
        <v>1344</v>
      </c>
      <c r="K14" s="181"/>
      <c r="L14" s="293" t="s">
        <v>9</v>
      </c>
    </row>
    <row r="15" spans="1:12" x14ac:dyDescent="0.25">
      <c r="A15" s="98"/>
      <c r="B15" s="106"/>
      <c r="C15" s="106"/>
      <c r="D15" s="106"/>
      <c r="E15" s="106"/>
      <c r="F15" s="106"/>
      <c r="G15" s="106"/>
      <c r="H15" s="106"/>
      <c r="I15" s="106"/>
      <c r="J15" s="106"/>
      <c r="K15" s="181"/>
      <c r="L15" s="293" t="s">
        <v>9</v>
      </c>
    </row>
    <row r="16" spans="1:12" x14ac:dyDescent="0.25">
      <c r="A16" s="98" t="s">
        <v>13</v>
      </c>
      <c r="B16" s="106"/>
      <c r="C16" s="106"/>
      <c r="D16" s="106"/>
      <c r="E16" s="106"/>
      <c r="F16" s="106"/>
      <c r="G16" s="106"/>
      <c r="H16" s="106"/>
      <c r="I16" s="106"/>
      <c r="J16" s="106"/>
      <c r="K16" s="181"/>
      <c r="L16" s="293" t="s">
        <v>9</v>
      </c>
    </row>
    <row r="17" spans="1:12" x14ac:dyDescent="0.25">
      <c r="A17" s="187" t="s">
        <v>124</v>
      </c>
      <c r="B17" s="106"/>
      <c r="C17" s="106">
        <v>0</v>
      </c>
      <c r="D17" s="106"/>
      <c r="E17" s="106"/>
      <c r="F17" s="106">
        <v>0</v>
      </c>
      <c r="G17" s="106"/>
      <c r="H17" s="106"/>
      <c r="I17" s="106"/>
      <c r="J17" s="106">
        <f>C17+F17</f>
        <v>0</v>
      </c>
      <c r="K17" s="181"/>
      <c r="L17" s="293" t="s">
        <v>9</v>
      </c>
    </row>
    <row r="18" spans="1:12" x14ac:dyDescent="0.25">
      <c r="A18" s="188" t="s">
        <v>14</v>
      </c>
      <c r="B18" s="189"/>
      <c r="C18" s="189">
        <v>3</v>
      </c>
      <c r="D18" s="189"/>
      <c r="E18" s="189"/>
      <c r="F18" s="189">
        <v>0</v>
      </c>
      <c r="G18" s="189"/>
      <c r="H18" s="189"/>
      <c r="I18" s="189"/>
      <c r="J18" s="106">
        <f>C18+F18</f>
        <v>3</v>
      </c>
      <c r="K18" s="190"/>
      <c r="L18" s="293" t="s">
        <v>9</v>
      </c>
    </row>
    <row r="19" spans="1:12" ht="15.75" thickBot="1" x14ac:dyDescent="0.3">
      <c r="A19" s="191" t="s">
        <v>74</v>
      </c>
      <c r="B19" s="192"/>
      <c r="C19" s="192">
        <f>C14+C17+C18</f>
        <v>1347</v>
      </c>
      <c r="D19" s="192"/>
      <c r="E19" s="192"/>
      <c r="F19" s="192">
        <f>F14+F17+F18</f>
        <v>0</v>
      </c>
      <c r="G19" s="192"/>
      <c r="H19" s="192"/>
      <c r="I19" s="192"/>
      <c r="J19" s="192">
        <f>SUM(J14,J17:J18)</f>
        <v>1347</v>
      </c>
      <c r="K19" s="193"/>
      <c r="L19" s="293" t="s">
        <v>9</v>
      </c>
    </row>
    <row r="20" spans="1:12" x14ac:dyDescent="0.25">
      <c r="A20" s="206"/>
      <c r="B20" s="209"/>
      <c r="C20" s="209"/>
      <c r="D20" s="209"/>
      <c r="E20" s="209"/>
      <c r="F20" s="209"/>
      <c r="G20" s="209"/>
      <c r="H20" s="209"/>
      <c r="I20" s="209"/>
      <c r="J20" s="209"/>
      <c r="K20" s="209"/>
      <c r="L20" s="293" t="s">
        <v>9</v>
      </c>
    </row>
    <row r="21" spans="1:12" x14ac:dyDescent="0.25">
      <c r="A21" s="123"/>
      <c r="B21" s="209"/>
      <c r="C21" s="209"/>
      <c r="D21" s="209"/>
      <c r="E21" s="209"/>
      <c r="F21" s="209"/>
      <c r="G21" s="209"/>
      <c r="H21" s="209"/>
      <c r="I21" s="209"/>
      <c r="J21" s="209"/>
      <c r="K21" s="209"/>
      <c r="L21" s="293" t="s">
        <v>9</v>
      </c>
    </row>
    <row r="22" spans="1:12" x14ac:dyDescent="0.25">
      <c r="A22" s="175" t="s">
        <v>176</v>
      </c>
      <c r="B22" s="209"/>
      <c r="C22" s="209"/>
      <c r="D22" s="209"/>
      <c r="E22" s="209"/>
      <c r="F22" s="209"/>
      <c r="G22" s="209"/>
      <c r="H22" s="209"/>
      <c r="I22" s="209"/>
      <c r="J22" s="209"/>
      <c r="K22" s="209"/>
      <c r="L22" s="293" t="s">
        <v>9</v>
      </c>
    </row>
    <row r="23" spans="1:12" x14ac:dyDescent="0.25">
      <c r="A23" s="209" t="s">
        <v>178</v>
      </c>
      <c r="B23" s="209"/>
      <c r="C23" s="209"/>
      <c r="D23" s="209"/>
      <c r="E23" s="209"/>
      <c r="F23" s="209"/>
      <c r="G23" s="209"/>
      <c r="H23" s="209"/>
      <c r="I23" s="209"/>
      <c r="J23" s="209"/>
      <c r="K23" s="209"/>
      <c r="L23" s="293" t="s">
        <v>9</v>
      </c>
    </row>
    <row r="24" spans="1:12" x14ac:dyDescent="0.25">
      <c r="A24" s="209"/>
      <c r="B24" s="209"/>
      <c r="C24" s="209"/>
      <c r="D24" s="209"/>
      <c r="E24" s="209"/>
      <c r="F24" s="209"/>
      <c r="G24" s="209"/>
      <c r="H24" s="209"/>
      <c r="I24" s="209"/>
      <c r="J24" s="209"/>
      <c r="K24" s="209"/>
      <c r="L24" s="293" t="s">
        <v>10</v>
      </c>
    </row>
    <row r="25" spans="1:12" x14ac:dyDescent="0.25">
      <c r="A25" s="209"/>
      <c r="B25" s="209"/>
      <c r="C25" s="209"/>
      <c r="D25" s="209"/>
      <c r="E25" s="209"/>
      <c r="F25" s="209"/>
      <c r="G25" s="209"/>
      <c r="H25" s="209"/>
      <c r="I25" s="209"/>
      <c r="J25" s="209"/>
      <c r="K25" s="209"/>
    </row>
  </sheetData>
  <mergeCells count="8">
    <mergeCell ref="A1:K1"/>
    <mergeCell ref="A2:K2"/>
    <mergeCell ref="A3:K3"/>
    <mergeCell ref="A4:K4"/>
    <mergeCell ref="A7:A8"/>
    <mergeCell ref="B7:D7"/>
    <mergeCell ref="E7:G7"/>
    <mergeCell ref="I7:K7"/>
  </mergeCells>
  <pageMargins left="0.95" right="0.95" top="0.75" bottom="0.75" header="0.3" footer="0.3"/>
  <pageSetup scale="80" orientation="landscape" r:id="rId1"/>
  <headerFooter>
    <oddHeader>&amp;L&amp;"Arial,Bold"G. Crosswalk of 2014 Availability</oddHeader>
    <oddFooter>&amp;C&amp;"Arial,Regular"Exhibit G - Crosswalk of 2014 Availability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3"/>
  <sheetViews>
    <sheetView view="pageBreakPreview" topLeftCell="A22" zoomScaleNormal="100" zoomScaleSheetLayoutView="100" workbookViewId="0">
      <selection activeCell="B45" sqref="B45"/>
    </sheetView>
  </sheetViews>
  <sheetFormatPr defaultColWidth="9.140625" defaultRowHeight="12.75" x14ac:dyDescent="0.2"/>
  <cols>
    <col min="1" max="1" width="50.85546875" style="123" customWidth="1"/>
    <col min="2" max="3" width="8.5703125" style="123" customWidth="1"/>
    <col min="4" max="4" width="9.140625" style="123"/>
    <col min="5" max="5" width="8.5703125" style="123" customWidth="1"/>
    <col min="6" max="6" width="8.42578125" style="123" customWidth="1"/>
    <col min="7" max="7" width="10.7109375" style="123" customWidth="1"/>
    <col min="8" max="8" width="8.42578125" style="123" customWidth="1"/>
    <col min="9" max="9" width="8.5703125" style="123" customWidth="1"/>
    <col min="10" max="10" width="10.42578125" style="123" customWidth="1"/>
    <col min="11" max="11" width="8.28515625" style="123" customWidth="1"/>
    <col min="12" max="12" width="8.140625" style="123" customWidth="1"/>
    <col min="13" max="13" width="9" style="123" customWidth="1"/>
    <col min="14" max="14" width="0.42578125" style="123" hidden="1" customWidth="1"/>
    <col min="15" max="31" width="9.140625" style="123" hidden="1" customWidth="1"/>
    <col min="32" max="32" width="0.5703125" style="123" hidden="1" customWidth="1"/>
    <col min="33" max="34" width="9.140625" style="123" hidden="1" customWidth="1"/>
    <col min="35" max="16384" width="9.140625" style="123"/>
  </cols>
  <sheetData>
    <row r="1" spans="1:35" ht="15" x14ac:dyDescent="0.25">
      <c r="A1" s="384"/>
      <c r="B1" s="385"/>
      <c r="C1" s="385"/>
      <c r="D1" s="385"/>
      <c r="E1" s="385"/>
      <c r="F1" s="385"/>
      <c r="G1" s="385"/>
      <c r="H1" s="173"/>
      <c r="I1" s="173"/>
      <c r="J1" s="173"/>
      <c r="K1" s="173"/>
      <c r="L1" s="173"/>
      <c r="M1" s="173"/>
      <c r="N1" s="238" t="s">
        <v>9</v>
      </c>
      <c r="O1" s="173"/>
      <c r="AI1" s="151" t="s">
        <v>9</v>
      </c>
    </row>
    <row r="2" spans="1:35" x14ac:dyDescent="0.2">
      <c r="A2" s="386"/>
      <c r="B2" s="386"/>
      <c r="C2" s="386"/>
      <c r="D2" s="386"/>
      <c r="E2" s="386"/>
      <c r="F2" s="386"/>
      <c r="G2" s="386"/>
      <c r="H2" s="386"/>
      <c r="I2" s="386"/>
      <c r="J2" s="386"/>
      <c r="K2" s="386"/>
      <c r="L2" s="386"/>
      <c r="M2" s="386"/>
      <c r="N2" s="238" t="s">
        <v>9</v>
      </c>
      <c r="O2" s="238" t="s">
        <v>9</v>
      </c>
      <c r="AI2" s="151" t="s">
        <v>9</v>
      </c>
    </row>
    <row r="3" spans="1:35" ht="15.75" x14ac:dyDescent="0.25">
      <c r="A3" s="387" t="s">
        <v>108</v>
      </c>
      <c r="B3" s="387"/>
      <c r="C3" s="387"/>
      <c r="D3" s="387"/>
      <c r="E3" s="387"/>
      <c r="F3" s="387"/>
      <c r="G3" s="387"/>
      <c r="H3" s="387"/>
      <c r="I3" s="387"/>
      <c r="J3" s="387"/>
      <c r="K3" s="387"/>
      <c r="L3" s="387"/>
      <c r="M3" s="387"/>
      <c r="N3" s="238" t="s">
        <v>9</v>
      </c>
      <c r="O3" s="238" t="s">
        <v>9</v>
      </c>
      <c r="AI3" s="151" t="s">
        <v>9</v>
      </c>
    </row>
    <row r="4" spans="1:35" x14ac:dyDescent="0.2">
      <c r="A4" s="386" t="s">
        <v>83</v>
      </c>
      <c r="B4" s="386"/>
      <c r="C4" s="386"/>
      <c r="D4" s="386"/>
      <c r="E4" s="386"/>
      <c r="F4" s="386"/>
      <c r="G4" s="386"/>
      <c r="H4" s="386"/>
      <c r="I4" s="386"/>
      <c r="J4" s="386"/>
      <c r="K4" s="386"/>
      <c r="L4" s="386"/>
      <c r="M4" s="386"/>
      <c r="N4" s="238" t="s">
        <v>9</v>
      </c>
      <c r="O4" s="238" t="s">
        <v>9</v>
      </c>
      <c r="AI4" s="151" t="s">
        <v>9</v>
      </c>
    </row>
    <row r="5" spans="1:35" x14ac:dyDescent="0.2">
      <c r="A5" s="383" t="s">
        <v>1</v>
      </c>
      <c r="B5" s="383"/>
      <c r="C5" s="383"/>
      <c r="D5" s="383"/>
      <c r="E5" s="383"/>
      <c r="F5" s="383"/>
      <c r="G5" s="383"/>
      <c r="H5" s="383"/>
      <c r="I5" s="383"/>
      <c r="J5" s="383"/>
      <c r="K5" s="383"/>
      <c r="L5" s="383"/>
      <c r="M5" s="383"/>
      <c r="N5" s="238" t="s">
        <v>9</v>
      </c>
      <c r="O5" s="238" t="s">
        <v>9</v>
      </c>
      <c r="AI5" s="151" t="s">
        <v>9</v>
      </c>
    </row>
    <row r="6" spans="1:35" x14ac:dyDescent="0.2">
      <c r="A6" s="383" t="s">
        <v>2</v>
      </c>
      <c r="B6" s="383"/>
      <c r="C6" s="383"/>
      <c r="D6" s="383"/>
      <c r="E6" s="383"/>
      <c r="F6" s="383"/>
      <c r="G6" s="383"/>
      <c r="H6" s="383"/>
      <c r="I6" s="383"/>
      <c r="J6" s="383"/>
      <c r="K6" s="383"/>
      <c r="L6" s="383"/>
      <c r="M6" s="383"/>
      <c r="N6" s="238" t="s">
        <v>9</v>
      </c>
      <c r="O6" s="238" t="s">
        <v>9</v>
      </c>
      <c r="AI6" s="151" t="s">
        <v>9</v>
      </c>
    </row>
    <row r="7" spans="1:35" x14ac:dyDescent="0.2">
      <c r="A7" s="239"/>
      <c r="B7" s="239"/>
      <c r="C7" s="239"/>
      <c r="D7" s="239"/>
      <c r="E7" s="239"/>
      <c r="F7" s="239"/>
      <c r="G7" s="239"/>
      <c r="H7" s="239"/>
      <c r="I7" s="239"/>
      <c r="J7" s="239"/>
      <c r="K7" s="239"/>
      <c r="L7" s="239"/>
      <c r="M7" s="239"/>
      <c r="N7" s="238"/>
      <c r="O7" s="238"/>
      <c r="AI7" s="151" t="s">
        <v>9</v>
      </c>
    </row>
    <row r="8" spans="1:35" ht="15" customHeight="1" x14ac:dyDescent="0.2">
      <c r="A8" s="240"/>
      <c r="B8" s="379" t="s">
        <v>142</v>
      </c>
      <c r="C8" s="380"/>
      <c r="D8" s="381"/>
      <c r="E8" s="379" t="s">
        <v>120</v>
      </c>
      <c r="F8" s="380"/>
      <c r="G8" s="381"/>
      <c r="H8" s="379" t="s">
        <v>99</v>
      </c>
      <c r="I8" s="380"/>
      <c r="J8" s="381"/>
      <c r="K8" s="379" t="s">
        <v>25</v>
      </c>
      <c r="L8" s="380"/>
      <c r="M8" s="381"/>
      <c r="N8" s="238" t="s">
        <v>9</v>
      </c>
      <c r="O8" s="238" t="s">
        <v>9</v>
      </c>
      <c r="AI8" s="151" t="s">
        <v>9</v>
      </c>
    </row>
    <row r="9" spans="1:35" ht="28.5" customHeight="1" x14ac:dyDescent="0.2">
      <c r="A9" s="241" t="s">
        <v>109</v>
      </c>
      <c r="B9" s="242" t="s">
        <v>26</v>
      </c>
      <c r="C9" s="243" t="s">
        <v>134</v>
      </c>
      <c r="D9" s="244" t="s">
        <v>4</v>
      </c>
      <c r="E9" s="242" t="s">
        <v>26</v>
      </c>
      <c r="F9" s="243" t="s">
        <v>134</v>
      </c>
      <c r="G9" s="244" t="s">
        <v>4</v>
      </c>
      <c r="H9" s="242" t="s">
        <v>26</v>
      </c>
      <c r="I9" s="243" t="s">
        <v>134</v>
      </c>
      <c r="J9" s="244" t="s">
        <v>4</v>
      </c>
      <c r="K9" s="242" t="s">
        <v>26</v>
      </c>
      <c r="L9" s="243" t="s">
        <v>134</v>
      </c>
      <c r="M9" s="244" t="s">
        <v>4</v>
      </c>
      <c r="N9" s="238" t="s">
        <v>9</v>
      </c>
      <c r="O9" s="238" t="s">
        <v>9</v>
      </c>
      <c r="AI9" s="151" t="s">
        <v>9</v>
      </c>
    </row>
    <row r="10" spans="1:35" ht="15" customHeight="1" x14ac:dyDescent="0.2">
      <c r="A10" s="282" t="s">
        <v>196</v>
      </c>
      <c r="B10" s="248">
        <v>0</v>
      </c>
      <c r="C10" s="248">
        <v>0</v>
      </c>
      <c r="D10" s="283">
        <v>0</v>
      </c>
      <c r="E10" s="248">
        <v>0</v>
      </c>
      <c r="F10" s="248">
        <v>0</v>
      </c>
      <c r="G10" s="283">
        <v>15</v>
      </c>
      <c r="H10" s="248">
        <v>0</v>
      </c>
      <c r="I10" s="248">
        <v>0</v>
      </c>
      <c r="J10" s="283">
        <v>15</v>
      </c>
      <c r="K10" s="249">
        <f>+H10-E10</f>
        <v>0</v>
      </c>
      <c r="L10" s="249">
        <f>+I10-F10</f>
        <v>0</v>
      </c>
      <c r="M10" s="281">
        <f>+J10-G10</f>
        <v>0</v>
      </c>
      <c r="N10" s="238" t="s">
        <v>9</v>
      </c>
      <c r="O10" s="238" t="s">
        <v>9</v>
      </c>
      <c r="AI10" s="151" t="s">
        <v>9</v>
      </c>
    </row>
    <row r="11" spans="1:35" ht="15" customHeight="1" x14ac:dyDescent="0.2">
      <c r="A11" s="245" t="s">
        <v>171</v>
      </c>
      <c r="B11" s="246">
        <v>0</v>
      </c>
      <c r="C11" s="246">
        <v>0</v>
      </c>
      <c r="D11" s="247">
        <v>940</v>
      </c>
      <c r="E11" s="246">
        <v>0</v>
      </c>
      <c r="F11" s="246">
        <v>0</v>
      </c>
      <c r="G11" s="247">
        <v>123</v>
      </c>
      <c r="H11" s="246">
        <v>0</v>
      </c>
      <c r="I11" s="246">
        <v>0</v>
      </c>
      <c r="J11" s="247">
        <v>123</v>
      </c>
      <c r="K11" s="252">
        <f t="shared" ref="K11" si="0">+H11-E11</f>
        <v>0</v>
      </c>
      <c r="L11" s="252">
        <f t="shared" ref="L11" si="1">+I11-F11</f>
        <v>0</v>
      </c>
      <c r="M11" s="250">
        <f t="shared" ref="M11" si="2">+J11-G11</f>
        <v>0</v>
      </c>
      <c r="N11" s="238"/>
      <c r="O11" s="238"/>
      <c r="AI11" s="151" t="s">
        <v>9</v>
      </c>
    </row>
    <row r="12" spans="1:35" ht="15" customHeight="1" x14ac:dyDescent="0.2">
      <c r="A12" s="245" t="s">
        <v>127</v>
      </c>
      <c r="B12" s="246">
        <v>0</v>
      </c>
      <c r="C12" s="246">
        <v>0</v>
      </c>
      <c r="D12" s="247">
        <v>1557</v>
      </c>
      <c r="E12" s="246">
        <v>0</v>
      </c>
      <c r="F12" s="246">
        <v>0</v>
      </c>
      <c r="G12" s="247">
        <v>8222</v>
      </c>
      <c r="H12" s="246">
        <v>0</v>
      </c>
      <c r="I12" s="246">
        <v>0</v>
      </c>
      <c r="J12" s="247">
        <v>8222</v>
      </c>
      <c r="K12" s="251">
        <f t="shared" ref="K12:K20" si="3">+H12-E12</f>
        <v>0</v>
      </c>
      <c r="L12" s="251">
        <f t="shared" ref="L12:L20" si="4">+I12-F12</f>
        <v>0</v>
      </c>
      <c r="M12" s="250">
        <f t="shared" ref="M12:M20" si="5">+J12-G12</f>
        <v>0</v>
      </c>
      <c r="N12" s="238"/>
      <c r="O12" s="238"/>
      <c r="AI12" s="151" t="s">
        <v>9</v>
      </c>
    </row>
    <row r="13" spans="1:35" x14ac:dyDescent="0.2">
      <c r="A13" s="245" t="s">
        <v>128</v>
      </c>
      <c r="B13" s="246">
        <v>0</v>
      </c>
      <c r="C13" s="246">
        <v>0</v>
      </c>
      <c r="D13" s="247">
        <v>32</v>
      </c>
      <c r="E13" s="246">
        <v>0</v>
      </c>
      <c r="F13" s="246">
        <v>0</v>
      </c>
      <c r="G13" s="247">
        <v>15</v>
      </c>
      <c r="H13" s="246">
        <v>0</v>
      </c>
      <c r="I13" s="246">
        <v>0</v>
      </c>
      <c r="J13" s="247">
        <v>15</v>
      </c>
      <c r="K13" s="251">
        <f t="shared" si="3"/>
        <v>0</v>
      </c>
      <c r="L13" s="251">
        <f t="shared" si="4"/>
        <v>0</v>
      </c>
      <c r="M13" s="250">
        <f t="shared" si="5"/>
        <v>0</v>
      </c>
      <c r="N13" s="238" t="s">
        <v>9</v>
      </c>
      <c r="O13" s="238" t="s">
        <v>9</v>
      </c>
      <c r="AI13" s="151" t="s">
        <v>9</v>
      </c>
    </row>
    <row r="14" spans="1:35" x14ac:dyDescent="0.2">
      <c r="A14" s="245" t="s">
        <v>182</v>
      </c>
      <c r="B14" s="246">
        <v>0</v>
      </c>
      <c r="C14" s="246">
        <v>0</v>
      </c>
      <c r="D14" s="247">
        <v>0</v>
      </c>
      <c r="E14" s="246">
        <v>0</v>
      </c>
      <c r="F14" s="246">
        <v>0</v>
      </c>
      <c r="G14" s="247">
        <v>4700</v>
      </c>
      <c r="H14" s="246">
        <v>0</v>
      </c>
      <c r="I14" s="246">
        <v>0</v>
      </c>
      <c r="J14" s="247">
        <v>4700</v>
      </c>
      <c r="K14" s="251">
        <f t="shared" si="3"/>
        <v>0</v>
      </c>
      <c r="L14" s="251">
        <f t="shared" si="4"/>
        <v>0</v>
      </c>
      <c r="M14" s="250">
        <f t="shared" si="5"/>
        <v>0</v>
      </c>
      <c r="N14" s="238"/>
      <c r="O14" s="238"/>
      <c r="AI14" s="151" t="s">
        <v>9</v>
      </c>
    </row>
    <row r="15" spans="1:35" x14ac:dyDescent="0.2">
      <c r="A15" s="245" t="s">
        <v>183</v>
      </c>
      <c r="B15" s="246">
        <v>0</v>
      </c>
      <c r="C15" s="246">
        <v>0</v>
      </c>
      <c r="D15" s="247">
        <v>0</v>
      </c>
      <c r="E15" s="246">
        <v>0</v>
      </c>
      <c r="F15" s="246">
        <v>0</v>
      </c>
      <c r="G15" s="247">
        <v>200</v>
      </c>
      <c r="H15" s="246">
        <v>0</v>
      </c>
      <c r="I15" s="246">
        <v>0</v>
      </c>
      <c r="J15" s="247">
        <v>200</v>
      </c>
      <c r="K15" s="251">
        <f t="shared" si="3"/>
        <v>0</v>
      </c>
      <c r="L15" s="251">
        <f t="shared" si="4"/>
        <v>0</v>
      </c>
      <c r="M15" s="250">
        <f t="shared" si="5"/>
        <v>0</v>
      </c>
      <c r="N15" s="238"/>
      <c r="O15" s="238"/>
      <c r="AI15" s="151" t="s">
        <v>9</v>
      </c>
    </row>
    <row r="16" spans="1:35" x14ac:dyDescent="0.2">
      <c r="A16" s="245" t="s">
        <v>111</v>
      </c>
      <c r="B16" s="246">
        <v>0</v>
      </c>
      <c r="C16" s="246">
        <v>0</v>
      </c>
      <c r="D16" s="247">
        <v>413</v>
      </c>
      <c r="E16" s="246">
        <v>0</v>
      </c>
      <c r="F16" s="246">
        <v>0</v>
      </c>
      <c r="G16" s="247">
        <v>5</v>
      </c>
      <c r="H16" s="246">
        <v>0</v>
      </c>
      <c r="I16" s="246">
        <v>0</v>
      </c>
      <c r="J16" s="247">
        <v>5</v>
      </c>
      <c r="K16" s="251">
        <f t="shared" si="3"/>
        <v>0</v>
      </c>
      <c r="L16" s="251">
        <f t="shared" si="4"/>
        <v>0</v>
      </c>
      <c r="M16" s="250">
        <f t="shared" si="5"/>
        <v>0</v>
      </c>
      <c r="N16" s="238" t="s">
        <v>9</v>
      </c>
      <c r="O16" s="238" t="s">
        <v>9</v>
      </c>
      <c r="AI16" s="151" t="s">
        <v>9</v>
      </c>
    </row>
    <row r="17" spans="1:35" x14ac:dyDescent="0.2">
      <c r="A17" s="300" t="s">
        <v>215</v>
      </c>
      <c r="B17" s="246">
        <v>0</v>
      </c>
      <c r="C17" s="246">
        <v>0</v>
      </c>
      <c r="D17" s="247">
        <v>0</v>
      </c>
      <c r="E17" s="246">
        <v>0</v>
      </c>
      <c r="F17" s="246">
        <v>0</v>
      </c>
      <c r="G17" s="247">
        <v>230</v>
      </c>
      <c r="H17" s="246">
        <v>0</v>
      </c>
      <c r="I17" s="246">
        <v>0</v>
      </c>
      <c r="J17" s="247">
        <v>230</v>
      </c>
      <c r="K17" s="251">
        <f t="shared" si="3"/>
        <v>0</v>
      </c>
      <c r="L17" s="251">
        <f t="shared" si="4"/>
        <v>0</v>
      </c>
      <c r="M17" s="250">
        <f t="shared" si="5"/>
        <v>0</v>
      </c>
      <c r="N17" s="238"/>
      <c r="O17" s="238"/>
      <c r="AI17" s="151" t="s">
        <v>9</v>
      </c>
    </row>
    <row r="18" spans="1:35" x14ac:dyDescent="0.2">
      <c r="A18" s="245" t="s">
        <v>129</v>
      </c>
      <c r="B18" s="246">
        <v>0</v>
      </c>
      <c r="C18" s="246">
        <v>0</v>
      </c>
      <c r="D18" s="247">
        <v>30</v>
      </c>
      <c r="E18" s="246">
        <v>0</v>
      </c>
      <c r="F18" s="246">
        <v>0</v>
      </c>
      <c r="G18" s="247">
        <v>0</v>
      </c>
      <c r="H18" s="246">
        <v>0</v>
      </c>
      <c r="I18" s="246">
        <v>0</v>
      </c>
      <c r="J18" s="247">
        <v>0</v>
      </c>
      <c r="K18" s="251">
        <f t="shared" si="3"/>
        <v>0</v>
      </c>
      <c r="L18" s="251">
        <f t="shared" si="4"/>
        <v>0</v>
      </c>
      <c r="M18" s="250">
        <f t="shared" si="5"/>
        <v>0</v>
      </c>
      <c r="N18" s="238" t="s">
        <v>9</v>
      </c>
      <c r="O18" s="238" t="s">
        <v>9</v>
      </c>
      <c r="AI18" s="151" t="s">
        <v>9</v>
      </c>
    </row>
    <row r="19" spans="1:35" x14ac:dyDescent="0.2">
      <c r="A19" s="245" t="s">
        <v>172</v>
      </c>
      <c r="B19" s="246">
        <v>0</v>
      </c>
      <c r="C19" s="246">
        <v>0</v>
      </c>
      <c r="D19" s="247">
        <v>3190</v>
      </c>
      <c r="E19" s="246">
        <v>0</v>
      </c>
      <c r="F19" s="246">
        <v>0</v>
      </c>
      <c r="G19" s="247">
        <v>0</v>
      </c>
      <c r="H19" s="246">
        <v>0</v>
      </c>
      <c r="I19" s="246">
        <v>0</v>
      </c>
      <c r="J19" s="247">
        <v>0</v>
      </c>
      <c r="K19" s="251">
        <f t="shared" si="3"/>
        <v>0</v>
      </c>
      <c r="L19" s="251">
        <f t="shared" si="4"/>
        <v>0</v>
      </c>
      <c r="M19" s="250">
        <f t="shared" si="5"/>
        <v>0</v>
      </c>
      <c r="N19" s="238" t="s">
        <v>9</v>
      </c>
      <c r="O19" s="238" t="s">
        <v>9</v>
      </c>
      <c r="AI19" s="151" t="s">
        <v>9</v>
      </c>
    </row>
    <row r="20" spans="1:35" x14ac:dyDescent="0.2">
      <c r="A20" s="245" t="s">
        <v>130</v>
      </c>
      <c r="B20" s="246">
        <v>0</v>
      </c>
      <c r="C20" s="246">
        <v>0</v>
      </c>
      <c r="D20" s="247">
        <v>12</v>
      </c>
      <c r="E20" s="246">
        <v>0</v>
      </c>
      <c r="F20" s="246">
        <v>0</v>
      </c>
      <c r="G20" s="247">
        <v>0</v>
      </c>
      <c r="H20" s="246">
        <v>0</v>
      </c>
      <c r="I20" s="246">
        <v>0</v>
      </c>
      <c r="J20" s="247">
        <v>0</v>
      </c>
      <c r="K20" s="252">
        <f t="shared" si="3"/>
        <v>0</v>
      </c>
      <c r="L20" s="252">
        <f t="shared" si="4"/>
        <v>0</v>
      </c>
      <c r="M20" s="250">
        <f t="shared" si="5"/>
        <v>0</v>
      </c>
      <c r="N20" s="238"/>
      <c r="O20" s="238"/>
      <c r="AI20" s="151" t="s">
        <v>9</v>
      </c>
    </row>
    <row r="21" spans="1:35" x14ac:dyDescent="0.2">
      <c r="A21" s="245" t="s">
        <v>110</v>
      </c>
      <c r="B21" s="246">
        <v>0</v>
      </c>
      <c r="C21" s="246">
        <v>0</v>
      </c>
      <c r="D21" s="247">
        <v>2257</v>
      </c>
      <c r="E21" s="246">
        <v>0</v>
      </c>
      <c r="F21" s="246">
        <v>0</v>
      </c>
      <c r="G21" s="247">
        <v>826</v>
      </c>
      <c r="H21" s="246">
        <v>0</v>
      </c>
      <c r="I21" s="246">
        <v>0</v>
      </c>
      <c r="J21" s="247">
        <v>826</v>
      </c>
      <c r="K21" s="252">
        <f t="shared" ref="K21:K41" si="6">+H21-E21</f>
        <v>0</v>
      </c>
      <c r="L21" s="252">
        <f t="shared" ref="L21:L41" si="7">+I21-F21</f>
        <v>0</v>
      </c>
      <c r="M21" s="250">
        <f t="shared" ref="M21:M41" si="8">+J21-G21</f>
        <v>0</v>
      </c>
      <c r="N21" s="238" t="s">
        <v>9</v>
      </c>
      <c r="O21" s="238" t="s">
        <v>9</v>
      </c>
      <c r="AI21" s="151" t="s">
        <v>9</v>
      </c>
    </row>
    <row r="22" spans="1:35" x14ac:dyDescent="0.2">
      <c r="A22" s="245" t="s">
        <v>188</v>
      </c>
      <c r="B22" s="246">
        <v>0</v>
      </c>
      <c r="C22" s="246">
        <v>0</v>
      </c>
      <c r="D22" s="247">
        <v>3</v>
      </c>
      <c r="E22" s="246">
        <v>0</v>
      </c>
      <c r="F22" s="246">
        <v>0</v>
      </c>
      <c r="G22" s="247">
        <v>650</v>
      </c>
      <c r="H22" s="246">
        <v>0</v>
      </c>
      <c r="I22" s="246">
        <v>0</v>
      </c>
      <c r="J22" s="247">
        <v>650</v>
      </c>
      <c r="K22" s="252">
        <f t="shared" ref="K22:K23" si="9">+H22-E22</f>
        <v>0</v>
      </c>
      <c r="L22" s="252">
        <f t="shared" ref="L22:L23" si="10">+I22-F22</f>
        <v>0</v>
      </c>
      <c r="M22" s="250">
        <f t="shared" ref="M22:M23" si="11">+J22-G22</f>
        <v>0</v>
      </c>
      <c r="N22" s="238"/>
      <c r="O22" s="238"/>
      <c r="AI22" s="151" t="s">
        <v>9</v>
      </c>
    </row>
    <row r="23" spans="1:35" x14ac:dyDescent="0.2">
      <c r="A23" s="245" t="s">
        <v>197</v>
      </c>
      <c r="B23" s="246">
        <v>0</v>
      </c>
      <c r="C23" s="246">
        <v>0</v>
      </c>
      <c r="D23" s="247">
        <v>340</v>
      </c>
      <c r="E23" s="246">
        <v>0</v>
      </c>
      <c r="F23" s="246">
        <v>0</v>
      </c>
      <c r="G23" s="247">
        <v>0</v>
      </c>
      <c r="H23" s="246">
        <v>0</v>
      </c>
      <c r="I23" s="246">
        <v>0</v>
      </c>
      <c r="J23" s="247">
        <v>0</v>
      </c>
      <c r="K23" s="252">
        <f t="shared" si="9"/>
        <v>0</v>
      </c>
      <c r="L23" s="252">
        <f t="shared" si="10"/>
        <v>0</v>
      </c>
      <c r="M23" s="250">
        <f t="shared" si="11"/>
        <v>0</v>
      </c>
      <c r="N23" s="238"/>
      <c r="O23" s="238"/>
      <c r="AI23" s="151" t="s">
        <v>9</v>
      </c>
    </row>
    <row r="24" spans="1:35" x14ac:dyDescent="0.2">
      <c r="A24" s="253" t="s">
        <v>195</v>
      </c>
      <c r="B24" s="246">
        <v>0</v>
      </c>
      <c r="C24" s="246">
        <v>0</v>
      </c>
      <c r="D24" s="247">
        <v>200</v>
      </c>
      <c r="E24" s="246">
        <v>0</v>
      </c>
      <c r="F24" s="246">
        <v>0</v>
      </c>
      <c r="G24" s="247">
        <v>100</v>
      </c>
      <c r="H24" s="246">
        <v>0</v>
      </c>
      <c r="I24" s="246">
        <v>0</v>
      </c>
      <c r="J24" s="247">
        <v>100</v>
      </c>
      <c r="K24" s="252">
        <f t="shared" si="6"/>
        <v>0</v>
      </c>
      <c r="L24" s="252">
        <f t="shared" si="7"/>
        <v>0</v>
      </c>
      <c r="M24" s="250">
        <f t="shared" si="8"/>
        <v>0</v>
      </c>
      <c r="N24" s="238" t="s">
        <v>9</v>
      </c>
      <c r="O24" s="238" t="s">
        <v>9</v>
      </c>
      <c r="AI24" s="151" t="s">
        <v>9</v>
      </c>
    </row>
    <row r="25" spans="1:35" x14ac:dyDescent="0.2">
      <c r="A25" s="245" t="s">
        <v>131</v>
      </c>
      <c r="B25" s="246">
        <v>0</v>
      </c>
      <c r="C25" s="246">
        <v>0</v>
      </c>
      <c r="D25" s="247">
        <v>7820</v>
      </c>
      <c r="E25" s="246">
        <v>0</v>
      </c>
      <c r="F25" s="246">
        <v>0</v>
      </c>
      <c r="G25" s="247">
        <v>2338</v>
      </c>
      <c r="H25" s="246">
        <v>0</v>
      </c>
      <c r="I25" s="246">
        <v>0</v>
      </c>
      <c r="J25" s="247">
        <v>2338</v>
      </c>
      <c r="K25" s="252">
        <f t="shared" si="6"/>
        <v>0</v>
      </c>
      <c r="L25" s="252">
        <f t="shared" si="7"/>
        <v>0</v>
      </c>
      <c r="M25" s="250">
        <f t="shared" si="8"/>
        <v>0</v>
      </c>
      <c r="N25" s="238" t="s">
        <v>9</v>
      </c>
      <c r="O25" s="238" t="s">
        <v>9</v>
      </c>
      <c r="AI25" s="151" t="s">
        <v>9</v>
      </c>
    </row>
    <row r="26" spans="1:35" x14ac:dyDescent="0.2">
      <c r="A26" s="245" t="s">
        <v>186</v>
      </c>
      <c r="B26" s="246">
        <v>0</v>
      </c>
      <c r="C26" s="246">
        <v>0</v>
      </c>
      <c r="D26" s="247">
        <v>0</v>
      </c>
      <c r="E26" s="246">
        <v>0</v>
      </c>
      <c r="F26" s="246">
        <v>0</v>
      </c>
      <c r="G26" s="247">
        <v>1122</v>
      </c>
      <c r="H26" s="246">
        <v>0</v>
      </c>
      <c r="I26" s="246">
        <v>0</v>
      </c>
      <c r="J26" s="247">
        <v>1122</v>
      </c>
      <c r="K26" s="252">
        <f t="shared" si="6"/>
        <v>0</v>
      </c>
      <c r="L26" s="252">
        <f t="shared" si="7"/>
        <v>0</v>
      </c>
      <c r="M26" s="250">
        <f t="shared" si="8"/>
        <v>0</v>
      </c>
      <c r="N26" s="238"/>
      <c r="O26" s="238"/>
      <c r="AI26" s="151" t="s">
        <v>9</v>
      </c>
    </row>
    <row r="27" spans="1:35" x14ac:dyDescent="0.2">
      <c r="A27" s="245" t="s">
        <v>184</v>
      </c>
      <c r="B27" s="246">
        <v>0</v>
      </c>
      <c r="C27" s="246">
        <v>0</v>
      </c>
      <c r="D27" s="247">
        <v>0</v>
      </c>
      <c r="E27" s="246">
        <v>0</v>
      </c>
      <c r="F27" s="246">
        <v>0</v>
      </c>
      <c r="G27" s="247">
        <v>50</v>
      </c>
      <c r="H27" s="246">
        <v>0</v>
      </c>
      <c r="I27" s="246">
        <v>0</v>
      </c>
      <c r="J27" s="247">
        <v>50</v>
      </c>
      <c r="K27" s="252">
        <f t="shared" si="6"/>
        <v>0</v>
      </c>
      <c r="L27" s="252">
        <f t="shared" si="7"/>
        <v>0</v>
      </c>
      <c r="M27" s="250">
        <f t="shared" si="8"/>
        <v>0</v>
      </c>
      <c r="N27" s="238"/>
      <c r="O27" s="238"/>
      <c r="AI27" s="151" t="s">
        <v>9</v>
      </c>
    </row>
    <row r="28" spans="1:35" x14ac:dyDescent="0.2">
      <c r="A28" s="245" t="s">
        <v>112</v>
      </c>
      <c r="B28" s="246">
        <v>0</v>
      </c>
      <c r="C28" s="246">
        <v>0</v>
      </c>
      <c r="D28" s="247">
        <v>20</v>
      </c>
      <c r="E28" s="246">
        <v>0</v>
      </c>
      <c r="F28" s="246">
        <v>0</v>
      </c>
      <c r="G28" s="247">
        <v>0</v>
      </c>
      <c r="H28" s="246">
        <v>0</v>
      </c>
      <c r="I28" s="246">
        <v>0</v>
      </c>
      <c r="J28" s="247">
        <v>0</v>
      </c>
      <c r="K28" s="252">
        <f t="shared" si="6"/>
        <v>0</v>
      </c>
      <c r="L28" s="252">
        <f t="shared" si="7"/>
        <v>0</v>
      </c>
      <c r="M28" s="250">
        <f t="shared" si="8"/>
        <v>0</v>
      </c>
      <c r="N28" s="238" t="s">
        <v>9</v>
      </c>
      <c r="O28" s="238" t="s">
        <v>9</v>
      </c>
      <c r="AI28" s="151" t="s">
        <v>9</v>
      </c>
    </row>
    <row r="29" spans="1:35" x14ac:dyDescent="0.2">
      <c r="A29" s="245" t="s">
        <v>192</v>
      </c>
      <c r="B29" s="246">
        <v>0</v>
      </c>
      <c r="C29" s="246">
        <v>0</v>
      </c>
      <c r="D29" s="247">
        <v>1121</v>
      </c>
      <c r="E29" s="246">
        <v>0</v>
      </c>
      <c r="F29" s="246">
        <v>0</v>
      </c>
      <c r="G29" s="254">
        <v>0</v>
      </c>
      <c r="H29" s="246">
        <v>0</v>
      </c>
      <c r="I29" s="246">
        <v>0</v>
      </c>
      <c r="J29" s="254">
        <v>0</v>
      </c>
      <c r="K29" s="252">
        <f t="shared" si="6"/>
        <v>0</v>
      </c>
      <c r="L29" s="252">
        <f t="shared" si="7"/>
        <v>0</v>
      </c>
      <c r="M29" s="250">
        <f t="shared" si="8"/>
        <v>0</v>
      </c>
      <c r="N29" s="238" t="s">
        <v>9</v>
      </c>
      <c r="O29" s="238" t="s">
        <v>9</v>
      </c>
      <c r="AI29" s="151" t="s">
        <v>9</v>
      </c>
    </row>
    <row r="30" spans="1:35" x14ac:dyDescent="0.2">
      <c r="A30" s="245" t="s">
        <v>193</v>
      </c>
      <c r="B30" s="246">
        <v>0</v>
      </c>
      <c r="C30" s="246">
        <v>34</v>
      </c>
      <c r="D30" s="247">
        <v>7671</v>
      </c>
      <c r="E30" s="246">
        <v>0</v>
      </c>
      <c r="F30" s="246">
        <v>34</v>
      </c>
      <c r="G30" s="254">
        <v>7833</v>
      </c>
      <c r="H30" s="246">
        <v>0</v>
      </c>
      <c r="I30" s="246">
        <v>34</v>
      </c>
      <c r="J30" s="254">
        <v>7833</v>
      </c>
      <c r="K30" s="252">
        <f t="shared" si="6"/>
        <v>0</v>
      </c>
      <c r="L30" s="252">
        <f t="shared" si="7"/>
        <v>0</v>
      </c>
      <c r="M30" s="250">
        <f t="shared" si="8"/>
        <v>0</v>
      </c>
      <c r="N30" s="238"/>
      <c r="O30" s="238"/>
      <c r="AI30" s="151" t="s">
        <v>9</v>
      </c>
    </row>
    <row r="31" spans="1:35" x14ac:dyDescent="0.2">
      <c r="A31" s="245" t="s">
        <v>194</v>
      </c>
      <c r="B31" s="246">
        <v>0</v>
      </c>
      <c r="C31" s="246">
        <v>0</v>
      </c>
      <c r="D31" s="247">
        <v>146</v>
      </c>
      <c r="E31" s="246">
        <v>0</v>
      </c>
      <c r="F31" s="246">
        <v>0</v>
      </c>
      <c r="G31" s="247">
        <v>1500</v>
      </c>
      <c r="H31" s="246">
        <v>0</v>
      </c>
      <c r="I31" s="246">
        <v>0</v>
      </c>
      <c r="J31" s="247">
        <v>1500</v>
      </c>
      <c r="K31" s="252">
        <f t="shared" si="6"/>
        <v>0</v>
      </c>
      <c r="L31" s="252">
        <f t="shared" si="7"/>
        <v>0</v>
      </c>
      <c r="M31" s="250">
        <f t="shared" si="8"/>
        <v>0</v>
      </c>
      <c r="N31" s="238" t="s">
        <v>9</v>
      </c>
      <c r="O31" s="238" t="s">
        <v>9</v>
      </c>
      <c r="AI31" s="151" t="s">
        <v>9</v>
      </c>
    </row>
    <row r="32" spans="1:35" x14ac:dyDescent="0.2">
      <c r="A32" s="245" t="s">
        <v>198</v>
      </c>
      <c r="B32" s="255">
        <v>0</v>
      </c>
      <c r="C32" s="255">
        <v>0</v>
      </c>
      <c r="D32" s="256">
        <v>700</v>
      </c>
      <c r="E32" s="255">
        <v>0</v>
      </c>
      <c r="F32" s="255">
        <v>0</v>
      </c>
      <c r="G32" s="256">
        <v>712</v>
      </c>
      <c r="H32" s="255">
        <v>0</v>
      </c>
      <c r="I32" s="255">
        <v>0</v>
      </c>
      <c r="J32" s="256">
        <v>712</v>
      </c>
      <c r="K32" s="252">
        <f t="shared" si="6"/>
        <v>0</v>
      </c>
      <c r="L32" s="252">
        <f t="shared" si="7"/>
        <v>0</v>
      </c>
      <c r="M32" s="250">
        <f t="shared" si="8"/>
        <v>0</v>
      </c>
      <c r="N32" s="238" t="s">
        <v>9</v>
      </c>
      <c r="O32" s="238" t="s">
        <v>9</v>
      </c>
      <c r="AI32" s="151" t="s">
        <v>9</v>
      </c>
    </row>
    <row r="33" spans="1:35" x14ac:dyDescent="0.2">
      <c r="A33" s="257" t="s">
        <v>132</v>
      </c>
      <c r="B33" s="252">
        <v>0</v>
      </c>
      <c r="C33" s="252">
        <v>0</v>
      </c>
      <c r="D33" s="250">
        <v>2000</v>
      </c>
      <c r="E33" s="252">
        <v>0</v>
      </c>
      <c r="F33" s="252">
        <v>0</v>
      </c>
      <c r="G33" s="250">
        <v>1500</v>
      </c>
      <c r="H33" s="252">
        <v>0</v>
      </c>
      <c r="I33" s="252">
        <v>0</v>
      </c>
      <c r="J33" s="250">
        <v>1500</v>
      </c>
      <c r="K33" s="252">
        <f t="shared" si="6"/>
        <v>0</v>
      </c>
      <c r="L33" s="252">
        <f t="shared" si="7"/>
        <v>0</v>
      </c>
      <c r="M33" s="250">
        <f t="shared" si="8"/>
        <v>0</v>
      </c>
      <c r="N33" s="238" t="s">
        <v>9</v>
      </c>
      <c r="O33" s="238" t="s">
        <v>9</v>
      </c>
      <c r="AI33" s="151" t="s">
        <v>9</v>
      </c>
    </row>
    <row r="34" spans="1:35" x14ac:dyDescent="0.2">
      <c r="A34" s="257" t="s">
        <v>185</v>
      </c>
      <c r="B34" s="252">
        <v>0</v>
      </c>
      <c r="C34" s="252">
        <v>0</v>
      </c>
      <c r="D34" s="250">
        <v>0</v>
      </c>
      <c r="E34" s="252">
        <v>0</v>
      </c>
      <c r="F34" s="252">
        <v>0</v>
      </c>
      <c r="G34" s="250">
        <v>32</v>
      </c>
      <c r="H34" s="252">
        <v>0</v>
      </c>
      <c r="I34" s="252">
        <v>0</v>
      </c>
      <c r="J34" s="250">
        <v>32</v>
      </c>
      <c r="K34" s="252">
        <f t="shared" si="6"/>
        <v>0</v>
      </c>
      <c r="L34" s="252">
        <f t="shared" si="7"/>
        <v>0</v>
      </c>
      <c r="M34" s="250">
        <f t="shared" si="8"/>
        <v>0</v>
      </c>
      <c r="N34" s="238"/>
      <c r="O34" s="238"/>
      <c r="AI34" s="151" t="s">
        <v>9</v>
      </c>
    </row>
    <row r="35" spans="1:35" x14ac:dyDescent="0.2">
      <c r="A35" s="257" t="s">
        <v>187</v>
      </c>
      <c r="B35" s="252">
        <v>0</v>
      </c>
      <c r="C35" s="252">
        <v>0</v>
      </c>
      <c r="D35" s="250">
        <v>0</v>
      </c>
      <c r="E35" s="252">
        <v>0</v>
      </c>
      <c r="F35" s="252">
        <v>0</v>
      </c>
      <c r="G35" s="250">
        <v>1428</v>
      </c>
      <c r="H35" s="252">
        <v>0</v>
      </c>
      <c r="I35" s="252">
        <v>0</v>
      </c>
      <c r="J35" s="250">
        <v>1428</v>
      </c>
      <c r="K35" s="252">
        <f t="shared" si="6"/>
        <v>0</v>
      </c>
      <c r="L35" s="252">
        <f t="shared" si="7"/>
        <v>0</v>
      </c>
      <c r="M35" s="250">
        <f t="shared" si="8"/>
        <v>0</v>
      </c>
      <c r="N35" s="238"/>
      <c r="O35" s="238"/>
      <c r="AI35" s="151" t="s">
        <v>9</v>
      </c>
    </row>
    <row r="36" spans="1:35" x14ac:dyDescent="0.2">
      <c r="A36" s="245" t="s">
        <v>133</v>
      </c>
      <c r="B36" s="252">
        <v>0</v>
      </c>
      <c r="C36" s="252">
        <v>0</v>
      </c>
      <c r="D36" s="250">
        <v>150</v>
      </c>
      <c r="E36" s="252">
        <v>0</v>
      </c>
      <c r="F36" s="252">
        <v>0</v>
      </c>
      <c r="G36" s="250">
        <v>0</v>
      </c>
      <c r="H36" s="252">
        <v>0</v>
      </c>
      <c r="I36" s="252">
        <v>0</v>
      </c>
      <c r="J36" s="250">
        <v>0</v>
      </c>
      <c r="K36" s="252">
        <f t="shared" si="6"/>
        <v>0</v>
      </c>
      <c r="L36" s="252">
        <f t="shared" si="7"/>
        <v>0</v>
      </c>
      <c r="M36" s="250">
        <f t="shared" si="8"/>
        <v>0</v>
      </c>
      <c r="N36" s="238" t="s">
        <v>9</v>
      </c>
      <c r="O36" s="238" t="s">
        <v>9</v>
      </c>
      <c r="AI36" s="151" t="s">
        <v>9</v>
      </c>
    </row>
    <row r="37" spans="1:35" x14ac:dyDescent="0.2">
      <c r="A37" s="245" t="s">
        <v>113</v>
      </c>
      <c r="B37" s="252">
        <v>0</v>
      </c>
      <c r="C37" s="252">
        <v>69</v>
      </c>
      <c r="D37" s="250">
        <v>25383</v>
      </c>
      <c r="E37" s="252">
        <v>0</v>
      </c>
      <c r="F37" s="252">
        <v>80</v>
      </c>
      <c r="G37" s="250">
        <v>28288</v>
      </c>
      <c r="H37" s="252">
        <v>0</v>
      </c>
      <c r="I37" s="252">
        <v>80</v>
      </c>
      <c r="J37" s="250">
        <v>28288</v>
      </c>
      <c r="K37" s="252">
        <f t="shared" si="6"/>
        <v>0</v>
      </c>
      <c r="L37" s="252">
        <f t="shared" si="7"/>
        <v>0</v>
      </c>
      <c r="M37" s="250">
        <f t="shared" si="8"/>
        <v>0</v>
      </c>
      <c r="N37" s="238" t="s">
        <v>9</v>
      </c>
      <c r="O37" s="238" t="s">
        <v>9</v>
      </c>
      <c r="AI37" s="151" t="s">
        <v>9</v>
      </c>
    </row>
    <row r="38" spans="1:35" x14ac:dyDescent="0.2">
      <c r="A38" s="245" t="s">
        <v>199</v>
      </c>
      <c r="B38" s="251">
        <v>0</v>
      </c>
      <c r="C38" s="251">
        <v>0</v>
      </c>
      <c r="D38" s="258">
        <v>262</v>
      </c>
      <c r="E38" s="251">
        <v>0</v>
      </c>
      <c r="F38" s="251">
        <v>0</v>
      </c>
      <c r="G38" s="258">
        <v>0</v>
      </c>
      <c r="H38" s="251">
        <v>0</v>
      </c>
      <c r="I38" s="251">
        <v>0</v>
      </c>
      <c r="J38" s="258">
        <v>0</v>
      </c>
      <c r="K38" s="252">
        <f t="shared" si="6"/>
        <v>0</v>
      </c>
      <c r="L38" s="301">
        <f t="shared" si="7"/>
        <v>0</v>
      </c>
      <c r="M38" s="250">
        <f t="shared" si="8"/>
        <v>0</v>
      </c>
      <c r="N38" s="238" t="s">
        <v>9</v>
      </c>
      <c r="O38" s="238" t="s">
        <v>9</v>
      </c>
      <c r="AI38" s="151" t="s">
        <v>9</v>
      </c>
    </row>
    <row r="39" spans="1:35" x14ac:dyDescent="0.2">
      <c r="A39" s="245" t="s">
        <v>115</v>
      </c>
      <c r="B39" s="251">
        <v>0</v>
      </c>
      <c r="C39" s="251">
        <v>0</v>
      </c>
      <c r="D39" s="258">
        <v>138</v>
      </c>
      <c r="E39" s="251">
        <v>0</v>
      </c>
      <c r="F39" s="251">
        <v>0</v>
      </c>
      <c r="G39" s="258">
        <v>100</v>
      </c>
      <c r="H39" s="251">
        <v>0</v>
      </c>
      <c r="I39" s="251">
        <v>0</v>
      </c>
      <c r="J39" s="258">
        <v>100</v>
      </c>
      <c r="K39" s="251">
        <f t="shared" si="6"/>
        <v>0</v>
      </c>
      <c r="L39" s="251">
        <f t="shared" si="7"/>
        <v>0</v>
      </c>
      <c r="M39" s="258">
        <f t="shared" si="8"/>
        <v>0</v>
      </c>
      <c r="N39" s="238" t="s">
        <v>9</v>
      </c>
      <c r="O39" s="238" t="s">
        <v>9</v>
      </c>
      <c r="AI39" s="151" t="s">
        <v>9</v>
      </c>
    </row>
    <row r="40" spans="1:35" x14ac:dyDescent="0.2">
      <c r="A40" s="245" t="s">
        <v>181</v>
      </c>
      <c r="B40" s="252">
        <v>0</v>
      </c>
      <c r="C40" s="252">
        <v>67</v>
      </c>
      <c r="D40" s="250">
        <v>47096</v>
      </c>
      <c r="E40" s="252">
        <v>0</v>
      </c>
      <c r="F40" s="252">
        <v>41</v>
      </c>
      <c r="G40" s="250">
        <v>59399</v>
      </c>
      <c r="H40" s="252">
        <v>0</v>
      </c>
      <c r="I40" s="252">
        <v>41</v>
      </c>
      <c r="J40" s="250">
        <v>59399</v>
      </c>
      <c r="K40" s="252">
        <f t="shared" si="6"/>
        <v>0</v>
      </c>
      <c r="L40" s="252">
        <f t="shared" si="7"/>
        <v>0</v>
      </c>
      <c r="M40" s="250">
        <f t="shared" si="8"/>
        <v>0</v>
      </c>
      <c r="N40" s="238"/>
      <c r="O40" s="238"/>
      <c r="AI40" s="151" t="s">
        <v>9</v>
      </c>
    </row>
    <row r="41" spans="1:35" x14ac:dyDescent="0.2">
      <c r="A41" s="245" t="s">
        <v>114</v>
      </c>
      <c r="B41" s="251">
        <v>0</v>
      </c>
      <c r="C41" s="251">
        <v>0</v>
      </c>
      <c r="D41" s="258">
        <v>3105</v>
      </c>
      <c r="E41" s="251">
        <v>0</v>
      </c>
      <c r="F41" s="251">
        <v>0</v>
      </c>
      <c r="G41" s="258">
        <v>30</v>
      </c>
      <c r="H41" s="251">
        <v>0</v>
      </c>
      <c r="I41" s="251">
        <v>0</v>
      </c>
      <c r="J41" s="258">
        <v>30</v>
      </c>
      <c r="K41" s="251">
        <f t="shared" si="6"/>
        <v>0</v>
      </c>
      <c r="L41" s="251">
        <f t="shared" si="7"/>
        <v>0</v>
      </c>
      <c r="M41" s="258">
        <f t="shared" si="8"/>
        <v>0</v>
      </c>
      <c r="N41" s="238"/>
      <c r="O41" s="238"/>
      <c r="AI41" s="151" t="s">
        <v>9</v>
      </c>
    </row>
    <row r="42" spans="1:35" x14ac:dyDescent="0.2">
      <c r="A42" s="261" t="s">
        <v>116</v>
      </c>
      <c r="B42" s="262">
        <f t="shared" ref="B42:M42" si="12">SUM(B10:B41)</f>
        <v>0</v>
      </c>
      <c r="C42" s="262">
        <f t="shared" si="12"/>
        <v>170</v>
      </c>
      <c r="D42" s="263">
        <f t="shared" si="12"/>
        <v>104586</v>
      </c>
      <c r="E42" s="262">
        <f t="shared" si="12"/>
        <v>0</v>
      </c>
      <c r="F42" s="262">
        <f t="shared" si="12"/>
        <v>155</v>
      </c>
      <c r="G42" s="263">
        <f t="shared" si="12"/>
        <v>119418</v>
      </c>
      <c r="H42" s="262">
        <f t="shared" si="12"/>
        <v>0</v>
      </c>
      <c r="I42" s="262">
        <f t="shared" si="12"/>
        <v>155</v>
      </c>
      <c r="J42" s="263">
        <f t="shared" si="12"/>
        <v>119418</v>
      </c>
      <c r="K42" s="262">
        <f t="shared" si="12"/>
        <v>0</v>
      </c>
      <c r="L42" s="262">
        <f t="shared" si="12"/>
        <v>0</v>
      </c>
      <c r="M42" s="263">
        <f t="shared" si="12"/>
        <v>0</v>
      </c>
      <c r="N42" s="238" t="s">
        <v>9</v>
      </c>
      <c r="O42" s="238" t="s">
        <v>9</v>
      </c>
      <c r="AI42" s="151" t="s">
        <v>9</v>
      </c>
    </row>
    <row r="43" spans="1:35" x14ac:dyDescent="0.2">
      <c r="A43" s="264"/>
      <c r="B43" s="265"/>
      <c r="C43" s="265"/>
      <c r="D43" s="266"/>
      <c r="E43" s="265"/>
      <c r="F43" s="265"/>
      <c r="G43" s="266"/>
      <c r="H43" s="265"/>
      <c r="I43" s="265"/>
      <c r="J43" s="266"/>
      <c r="K43" s="265"/>
      <c r="L43" s="265"/>
      <c r="M43" s="266"/>
      <c r="N43" s="382"/>
      <c r="O43" s="382"/>
      <c r="AI43" s="151" t="s">
        <v>9</v>
      </c>
    </row>
    <row r="44" spans="1:35" ht="16.5" customHeight="1" x14ac:dyDescent="0.2">
      <c r="A44" s="240"/>
      <c r="B44" s="379" t="s">
        <v>142</v>
      </c>
      <c r="C44" s="380"/>
      <c r="D44" s="381"/>
      <c r="E44" s="379" t="s">
        <v>120</v>
      </c>
      <c r="F44" s="380"/>
      <c r="G44" s="381"/>
      <c r="H44" s="379" t="s">
        <v>99</v>
      </c>
      <c r="I44" s="380"/>
      <c r="J44" s="381"/>
      <c r="K44" s="379" t="s">
        <v>25</v>
      </c>
      <c r="L44" s="380"/>
      <c r="M44" s="381"/>
      <c r="N44" s="382"/>
      <c r="O44" s="382"/>
      <c r="AI44" s="151" t="s">
        <v>9</v>
      </c>
    </row>
    <row r="45" spans="1:35" ht="28.5" customHeight="1" x14ac:dyDescent="0.2">
      <c r="A45" s="241" t="s">
        <v>212</v>
      </c>
      <c r="B45" s="242" t="s">
        <v>26</v>
      </c>
      <c r="C45" s="243" t="s">
        <v>134</v>
      </c>
      <c r="D45" s="244" t="s">
        <v>4</v>
      </c>
      <c r="E45" s="242" t="s">
        <v>26</v>
      </c>
      <c r="F45" s="243" t="s">
        <v>134</v>
      </c>
      <c r="G45" s="244" t="s">
        <v>4</v>
      </c>
      <c r="H45" s="242" t="s">
        <v>26</v>
      </c>
      <c r="I45" s="243" t="s">
        <v>134</v>
      </c>
      <c r="J45" s="244" t="s">
        <v>4</v>
      </c>
      <c r="K45" s="242" t="s">
        <v>26</v>
      </c>
      <c r="L45" s="243" t="s">
        <v>134</v>
      </c>
      <c r="M45" s="244" t="s">
        <v>4</v>
      </c>
      <c r="N45" s="382"/>
      <c r="O45" s="382"/>
      <c r="P45" s="173"/>
      <c r="Q45" s="173"/>
      <c r="R45" s="173"/>
      <c r="S45" s="173"/>
      <c r="T45" s="173"/>
      <c r="U45" s="173"/>
      <c r="V45" s="173"/>
      <c r="W45" s="173"/>
      <c r="X45" s="173"/>
      <c r="Y45" s="173"/>
      <c r="Z45" s="173"/>
      <c r="AA45" s="173"/>
      <c r="AB45" s="173"/>
      <c r="AC45" s="173"/>
      <c r="AD45" s="173"/>
      <c r="AE45" s="173"/>
      <c r="AI45" s="151" t="s">
        <v>9</v>
      </c>
    </row>
    <row r="46" spans="1:35" ht="14.25" customHeight="1" x14ac:dyDescent="0.2">
      <c r="A46" s="298" t="s">
        <v>214</v>
      </c>
      <c r="B46" s="248">
        <v>0</v>
      </c>
      <c r="C46" s="248">
        <v>67</v>
      </c>
      <c r="D46" s="247">
        <v>47096</v>
      </c>
      <c r="E46" s="248">
        <v>0</v>
      </c>
      <c r="F46" s="248">
        <v>41</v>
      </c>
      <c r="G46" s="254">
        <v>59399</v>
      </c>
      <c r="H46" s="248">
        <v>0</v>
      </c>
      <c r="I46" s="248">
        <v>41</v>
      </c>
      <c r="J46" s="254">
        <v>59399</v>
      </c>
      <c r="K46" s="249">
        <f t="shared" ref="K46" si="13">+H46-E46</f>
        <v>0</v>
      </c>
      <c r="L46" s="249">
        <f t="shared" ref="L46" si="14">+I46-F46</f>
        <v>0</v>
      </c>
      <c r="M46" s="250">
        <f t="shared" ref="M46" si="15">+J46-G46</f>
        <v>0</v>
      </c>
      <c r="N46" s="382"/>
      <c r="O46" s="382"/>
      <c r="P46" s="173"/>
      <c r="Q46" s="173"/>
      <c r="R46" s="173"/>
      <c r="S46" s="173"/>
      <c r="T46" s="173"/>
      <c r="U46" s="173"/>
      <c r="V46" s="173"/>
      <c r="W46" s="173"/>
      <c r="X46" s="173"/>
      <c r="Y46" s="173"/>
      <c r="Z46" s="173"/>
      <c r="AA46" s="173"/>
      <c r="AB46" s="173"/>
      <c r="AC46" s="173"/>
      <c r="AD46" s="173"/>
      <c r="AE46" s="173"/>
      <c r="AI46" s="151" t="s">
        <v>9</v>
      </c>
    </row>
    <row r="47" spans="1:35" x14ac:dyDescent="0.2">
      <c r="A47" s="267" t="s">
        <v>117</v>
      </c>
      <c r="B47" s="246">
        <v>0</v>
      </c>
      <c r="C47" s="246">
        <v>69</v>
      </c>
      <c r="D47" s="247">
        <v>25383</v>
      </c>
      <c r="E47" s="246">
        <v>0</v>
      </c>
      <c r="F47" s="246">
        <v>80</v>
      </c>
      <c r="G47" s="254">
        <v>28288</v>
      </c>
      <c r="H47" s="246">
        <v>0</v>
      </c>
      <c r="I47" s="246">
        <v>80</v>
      </c>
      <c r="J47" s="254">
        <v>28288</v>
      </c>
      <c r="K47" s="252">
        <f t="shared" ref="K47:K49" si="16">+H47-E47</f>
        <v>0</v>
      </c>
      <c r="L47" s="252">
        <f t="shared" ref="L47:L49" si="17">+I47-F47</f>
        <v>0</v>
      </c>
      <c r="M47" s="250">
        <f t="shared" ref="M47:M49" si="18">+J47-G47</f>
        <v>0</v>
      </c>
      <c r="N47" s="382"/>
      <c r="O47" s="382"/>
      <c r="P47" s="173"/>
      <c r="Q47" s="173"/>
      <c r="R47" s="173"/>
      <c r="S47" s="173"/>
      <c r="T47" s="173"/>
      <c r="U47" s="173"/>
      <c r="V47" s="173"/>
      <c r="W47" s="173"/>
      <c r="X47" s="173"/>
      <c r="Y47" s="173"/>
      <c r="Z47" s="173"/>
      <c r="AA47" s="173"/>
      <c r="AB47" s="173"/>
      <c r="AC47" s="173"/>
      <c r="AD47" s="173"/>
      <c r="AE47" s="173"/>
      <c r="AI47" s="151" t="s">
        <v>9</v>
      </c>
    </row>
    <row r="48" spans="1:35" x14ac:dyDescent="0.2">
      <c r="A48" s="267" t="s">
        <v>118</v>
      </c>
      <c r="B48" s="246">
        <v>0</v>
      </c>
      <c r="C48" s="246">
        <v>34</v>
      </c>
      <c r="D48" s="247">
        <v>7671</v>
      </c>
      <c r="E48" s="246">
        <v>0</v>
      </c>
      <c r="F48" s="246">
        <v>34</v>
      </c>
      <c r="G48" s="254">
        <v>7833</v>
      </c>
      <c r="H48" s="246">
        <v>0</v>
      </c>
      <c r="I48" s="246">
        <v>34</v>
      </c>
      <c r="J48" s="254">
        <v>7833</v>
      </c>
      <c r="K48" s="252">
        <f t="shared" si="16"/>
        <v>0</v>
      </c>
      <c r="L48" s="252">
        <f t="shared" si="17"/>
        <v>0</v>
      </c>
      <c r="M48" s="250">
        <f t="shared" si="18"/>
        <v>0</v>
      </c>
      <c r="N48" s="382"/>
      <c r="O48" s="382"/>
      <c r="P48" s="173"/>
      <c r="Q48" s="173"/>
      <c r="R48" s="173"/>
      <c r="S48" s="173"/>
      <c r="T48" s="173"/>
      <c r="U48" s="173"/>
      <c r="V48" s="173"/>
      <c r="W48" s="173"/>
      <c r="X48" s="173"/>
      <c r="Y48" s="173"/>
      <c r="Z48" s="173"/>
      <c r="AA48" s="173"/>
      <c r="AB48" s="173"/>
      <c r="AC48" s="173"/>
      <c r="AD48" s="173"/>
      <c r="AE48" s="173"/>
      <c r="AI48" s="151" t="s">
        <v>9</v>
      </c>
    </row>
    <row r="49" spans="1:35" x14ac:dyDescent="0.2">
      <c r="A49" s="268" t="s">
        <v>119</v>
      </c>
      <c r="B49" s="259">
        <v>0</v>
      </c>
      <c r="C49" s="259">
        <v>0</v>
      </c>
      <c r="D49" s="260">
        <v>24436</v>
      </c>
      <c r="E49" s="259">
        <v>0</v>
      </c>
      <c r="F49" s="259">
        <v>0</v>
      </c>
      <c r="G49" s="269">
        <v>23898</v>
      </c>
      <c r="H49" s="259">
        <v>0</v>
      </c>
      <c r="I49" s="259">
        <v>0</v>
      </c>
      <c r="J49" s="269">
        <v>23898</v>
      </c>
      <c r="K49" s="252">
        <f t="shared" si="16"/>
        <v>0</v>
      </c>
      <c r="L49" s="252">
        <f t="shared" si="17"/>
        <v>0</v>
      </c>
      <c r="M49" s="250">
        <f t="shared" si="18"/>
        <v>0</v>
      </c>
      <c r="N49" s="382"/>
      <c r="O49" s="382"/>
      <c r="P49" s="270"/>
      <c r="Q49" s="270"/>
      <c r="R49" s="270"/>
      <c r="S49" s="270"/>
      <c r="T49" s="270"/>
      <c r="U49" s="270"/>
      <c r="V49" s="270"/>
      <c r="W49" s="270"/>
      <c r="X49" s="270"/>
      <c r="Y49" s="270"/>
      <c r="Z49" s="270"/>
      <c r="AA49" s="270"/>
      <c r="AB49" s="270"/>
      <c r="AC49" s="270"/>
      <c r="AD49" s="270"/>
      <c r="AE49" s="270"/>
      <c r="AI49" s="151" t="s">
        <v>9</v>
      </c>
    </row>
    <row r="50" spans="1:35" x14ac:dyDescent="0.2">
      <c r="A50" s="261" t="s">
        <v>116</v>
      </c>
      <c r="B50" s="271">
        <f t="shared" ref="B50:M50" si="19">SUM(B46:B49)</f>
        <v>0</v>
      </c>
      <c r="C50" s="271">
        <f t="shared" si="19"/>
        <v>170</v>
      </c>
      <c r="D50" s="272">
        <f t="shared" si="19"/>
        <v>104586</v>
      </c>
      <c r="E50" s="271">
        <f t="shared" si="19"/>
        <v>0</v>
      </c>
      <c r="F50" s="271">
        <f t="shared" si="19"/>
        <v>155</v>
      </c>
      <c r="G50" s="272">
        <f t="shared" si="19"/>
        <v>119418</v>
      </c>
      <c r="H50" s="271">
        <f t="shared" si="19"/>
        <v>0</v>
      </c>
      <c r="I50" s="271">
        <f t="shared" si="19"/>
        <v>155</v>
      </c>
      <c r="J50" s="272">
        <f t="shared" si="19"/>
        <v>119418</v>
      </c>
      <c r="K50" s="271">
        <f t="shared" si="19"/>
        <v>0</v>
      </c>
      <c r="L50" s="271">
        <f t="shared" si="19"/>
        <v>0</v>
      </c>
      <c r="M50" s="273">
        <f t="shared" si="19"/>
        <v>0</v>
      </c>
      <c r="N50" s="173"/>
      <c r="O50" s="270"/>
      <c r="P50" s="270"/>
      <c r="Q50" s="270"/>
      <c r="R50" s="270"/>
      <c r="S50" s="270"/>
      <c r="T50" s="270"/>
      <c r="U50" s="270"/>
      <c r="V50" s="270"/>
      <c r="W50" s="270"/>
      <c r="X50" s="270"/>
      <c r="Y50" s="270"/>
      <c r="Z50" s="270"/>
      <c r="AA50" s="270"/>
      <c r="AB50" s="270"/>
      <c r="AC50" s="270"/>
      <c r="AD50" s="270"/>
      <c r="AE50" s="270"/>
      <c r="AI50" s="151" t="s">
        <v>9</v>
      </c>
    </row>
    <row r="51" spans="1:35" x14ac:dyDescent="0.2">
      <c r="AI51" s="151" t="s">
        <v>10</v>
      </c>
    </row>
    <row r="53" spans="1:35" x14ac:dyDescent="0.2">
      <c r="A53" s="294"/>
    </row>
  </sheetData>
  <mergeCells count="15">
    <mergeCell ref="A6:M6"/>
    <mergeCell ref="A1:G1"/>
    <mergeCell ref="A2:M2"/>
    <mergeCell ref="A3:M3"/>
    <mergeCell ref="A4:M4"/>
    <mergeCell ref="A5:M5"/>
    <mergeCell ref="K8:M8"/>
    <mergeCell ref="H8:J8"/>
    <mergeCell ref="E8:G8"/>
    <mergeCell ref="B8:D8"/>
    <mergeCell ref="N43:O49"/>
    <mergeCell ref="B44:D44"/>
    <mergeCell ref="E44:G44"/>
    <mergeCell ref="H44:J44"/>
    <mergeCell ref="K44:M44"/>
  </mergeCells>
  <pageMargins left="0.6" right="0.5" top="0.5" bottom="0.5" header="0.3" footer="0.3"/>
  <pageSetup scale="75" orientation="landscape" r:id="rId1"/>
  <headerFooter>
    <oddHeader>&amp;L&amp;"Arial,Bold"H. Summary of Reimbursable Resources</oddHeader>
    <oddFooter>&amp;C&amp;"Arial,Regular"Exhibit H - Summary of Reimbursable Resources</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13</vt:i4>
      </vt:variant>
    </vt:vector>
  </HeadingPairs>
  <TitlesOfParts>
    <vt:vector size="25" baseType="lpstr">
      <vt:lpstr>A. Organization Chart</vt:lpstr>
      <vt:lpstr>B. Summ of Req.</vt:lpstr>
      <vt:lpstr>B. Summ of Req. by DU</vt:lpstr>
      <vt:lpstr>C. Program Changes by DU </vt:lpstr>
      <vt:lpstr>D. Strategic Goals &amp; Objectives</vt:lpstr>
      <vt:lpstr>E. ATB Justification</vt:lpstr>
      <vt:lpstr>F. 2013 Crosswalk</vt:lpstr>
      <vt:lpstr>G. 2014 Crosswalk</vt:lpstr>
      <vt:lpstr>H. Reimbursable Resources</vt:lpstr>
      <vt:lpstr>I. Permanent Positions</vt:lpstr>
      <vt:lpstr>J. Financial Analysis</vt:lpstr>
      <vt:lpstr>K. Summary by OC</vt:lpstr>
      <vt:lpstr>'A. Organization Chart'!Print_Area</vt:lpstr>
      <vt:lpstr>'B. Summ of Req.'!Print_Area</vt:lpstr>
      <vt:lpstr>'B. Summ of Req. by DU'!Print_Area</vt:lpstr>
      <vt:lpstr>'C. Program Changes by DU '!Print_Area</vt:lpstr>
      <vt:lpstr>'D. Strategic Goals &amp; Objectives'!Print_Area</vt:lpstr>
      <vt:lpstr>'E. ATB Justification'!Print_Area</vt:lpstr>
      <vt:lpstr>'F. 2013 Crosswalk'!Print_Area</vt:lpstr>
      <vt:lpstr>'G. 2014 Crosswalk'!Print_Area</vt:lpstr>
      <vt:lpstr>'H. Reimbursable Resources'!Print_Area</vt:lpstr>
      <vt:lpstr>'I. Permanent Positions'!Print_Area</vt:lpstr>
      <vt:lpstr>'J. Financial Analysis'!Print_Area</vt:lpstr>
      <vt:lpstr>'K. Summary by OC'!Print_Area</vt:lpstr>
      <vt:lpstr>'J. Financial Analysis'!Print_Titles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2014-03-07T16:21:20Z</cp:lastPrinted>
  <dcterms:created xsi:type="dcterms:W3CDTF">2012-12-06T16:08:32Z</dcterms:created>
  <dcterms:modified xsi:type="dcterms:W3CDTF">2014-03-07T16:48:59Z</dcterms:modified>
</cp:coreProperties>
</file>