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18632C48-7A61-4418-B6D3-937BC264AD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EXP13">A!$AN$29:$AO$34</definedName>
    <definedName name="_EXP2">A!$AN$29:$AO$29</definedName>
    <definedName name="_MT13">A!$P$29:$P$34</definedName>
    <definedName name="_MTH2">A!$P$29:$P$29</definedName>
    <definedName name="DISB">A!$K$28:$O$28</definedName>
    <definedName name="DISB2">A!$K$29:$O$29</definedName>
    <definedName name="EXP">A!$AN$28:$AO$28</definedName>
    <definedName name="MTH">A!$P$28:$P$28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37" i="1" l="1"/>
  <c r="AP37" i="1"/>
  <c r="BF36" i="1"/>
  <c r="AP36" i="1"/>
  <c r="BF13" i="1" l="1"/>
  <c r="AP13" i="1"/>
  <c r="BF33" i="1" l="1"/>
  <c r="AP33" i="1"/>
  <c r="BF14" i="1"/>
  <c r="AP14" i="1"/>
  <c r="BF42" i="1" l="1"/>
  <c r="AP42" i="1"/>
  <c r="BF41" i="1"/>
  <c r="AP41" i="1"/>
  <c r="AP40" i="1"/>
  <c r="BF39" i="1"/>
  <c r="AP39" i="1"/>
  <c r="BF38" i="1"/>
  <c r="AP38" i="1"/>
  <c r="BF35" i="1"/>
  <c r="AP35" i="1"/>
  <c r="BF34" i="1"/>
  <c r="AP34" i="1"/>
  <c r="BF32" i="1"/>
  <c r="AP32" i="1"/>
  <c r="BF31" i="1"/>
  <c r="AP31" i="1"/>
  <c r="BF30" i="1"/>
  <c r="AP30" i="1"/>
  <c r="BF29" i="1"/>
  <c r="AP29" i="1"/>
  <c r="BF28" i="1"/>
  <c r="AP28" i="1"/>
  <c r="BF27" i="1"/>
  <c r="AP27" i="1"/>
  <c r="BF26" i="1"/>
  <c r="AP26" i="1"/>
  <c r="BF25" i="1"/>
  <c r="AP25" i="1"/>
  <c r="BF24" i="1"/>
  <c r="AP24" i="1"/>
  <c r="BF23" i="1"/>
  <c r="AP23" i="1"/>
  <c r="BF22" i="1"/>
  <c r="AP22" i="1"/>
  <c r="BF21" i="1"/>
  <c r="AP21" i="1"/>
  <c r="BF20" i="1"/>
  <c r="AP20" i="1"/>
  <c r="BF19" i="1"/>
  <c r="AP19" i="1"/>
  <c r="BF18" i="1"/>
  <c r="AP18" i="1"/>
  <c r="BF17" i="1"/>
  <c r="AP17" i="1"/>
  <c r="BF16" i="1"/>
  <c r="AP16" i="1"/>
  <c r="BF15" i="1"/>
  <c r="AP15" i="1"/>
  <c r="Z11" i="1" l="1"/>
  <c r="Y11" i="1"/>
  <c r="X11" i="1"/>
  <c r="W11" i="1"/>
  <c r="V11" i="1"/>
  <c r="Z10" i="1"/>
  <c r="X10" i="1"/>
  <c r="W10" i="1"/>
  <c r="V10" i="1"/>
  <c r="U11" i="1"/>
  <c r="U10" i="1"/>
  <c r="B12" i="1" l="1"/>
  <c r="S11" i="1"/>
  <c r="R11" i="1"/>
  <c r="T11" i="1"/>
  <c r="AB10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<sst xmlns="http://schemas.openxmlformats.org/spreadsheetml/2006/main" count="292" uniqueCount="236">
  <si>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</si>
  <si>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</si>
  <si>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</si>
  <si>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</si>
  <si>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</si>
  <si>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</si>
  <si>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</si>
  <si>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</si>
  <si>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</si>
  <si>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</si>
  <si>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</si>
  <si>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</si>
  <si>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</si>
  <si>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</si>
  <si>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</si>
  <si>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</si>
  <si>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</si>
  <si>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</si>
  <si>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</si>
  <si>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</si>
  <si>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</si>
  <si>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</si>
  <si>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</si>
  <si>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</si>
  <si>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</si>
  <si>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</si>
  <si>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</si>
  <si>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</si>
  <si>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</si>
  <si>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</si>
  <si>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</si>
  <si>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</si>
  <si>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</si>
  <si>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</si>
  <si>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</si>
  <si>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</si>
  <si>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</si>
  <si>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</si>
  <si>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</si>
  <si>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</si>
  <si>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</si>
  <si>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</si>
  <si>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</si>
  <si>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</si>
  <si>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</si>
  <si>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</si>
  <si>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</si>
  <si>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</si>
  <si>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</si>
  <si>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</si>
  <si>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</si>
  <si>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</si>
  <si>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</si>
  <si>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</si>
  <si>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</si>
  <si>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</si>
  <si>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</si>
  <si>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</si>
  <si>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</si>
  <si>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</si>
  <si>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</si>
  <si>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</si>
  <si>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</si>
  <si>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</si>
  <si>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</si>
  <si>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</si>
  <si>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</si>
  <si>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</si>
  <si>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</si>
  <si>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</si>
  <si>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</si>
  <si>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</si>
  <si>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</si>
  <si>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</si>
  <si>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</si>
  <si>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</si>
  <si>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</si>
  <si>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</si>
  <si>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</si>
  <si>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</si>
  <si>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</si>
  <si>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</si>
  <si>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</si>
  <si>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</si>
  <si>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</si>
  <si>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</si>
  <si>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</si>
  <si>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</si>
  <si>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</si>
  <si>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</si>
  <si>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</si>
  <si>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</si>
  <si>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</si>
  <si>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</si>
  <si>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</si>
  <si>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</si>
  <si>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</si>
  <si>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</si>
  <si>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</si>
  <si>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</si>
  <si>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</si>
  <si>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</si>
  <si>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</si>
  <si>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</si>
  <si>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</si>
  <si>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</si>
  <si>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</si>
  <si>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</si>
  <si>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</si>
  <si>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</si>
  <si>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</si>
  <si>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</si>
  <si>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</si>
  <si>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</si>
  <si>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</si>
  <si>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</si>
  <si>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</si>
  <si>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</si>
  <si>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</si>
  <si>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</si>
  <si>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</si>
  <si>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Viegelahn</t>
  </si>
  <si>
    <t>Hildebrand</t>
  </si>
  <si>
    <t>McDonald</t>
  </si>
  <si>
    <t>Pees</t>
  </si>
  <si>
    <t>Black</t>
  </si>
  <si>
    <t>Chael</t>
  </si>
  <si>
    <t>Dunbar</t>
  </si>
  <si>
    <t>Overcash</t>
  </si>
  <si>
    <t>Williams</t>
  </si>
  <si>
    <t>Burchard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</si>
  <si>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</si>
  <si>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</si>
  <si>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</si>
  <si>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</si>
  <si>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</si>
  <si>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</si>
  <si>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</si>
  <si>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</si>
  <si>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</si>
  <si>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</si>
  <si>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</si>
  <si>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</si>
  <si>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</si>
  <si>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</si>
  <si>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</si>
  <si>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</si>
  <si>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</si>
  <si>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</si>
  <si>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</si>
  <si>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</si>
  <si>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</si>
  <si>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</si>
  <si>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Worthington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</si>
  <si>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</si>
  <si>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</si>
  <si>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</si>
  <si>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</si>
  <si>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</si>
  <si>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</si>
  <si>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</si>
  <si>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</si>
  <si>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</si>
  <si>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</si>
  <si>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</si>
  <si>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</si>
  <si>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</si>
  <si>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</si>
  <si>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</si>
  <si>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Seattle</t>
  </si>
  <si>
    <t>Sandpoint</t>
  </si>
  <si>
    <t>Hailey</t>
  </si>
  <si>
    <t>Tulsa</t>
  </si>
  <si>
    <t>Wichita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</si>
  <si>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</si>
  <si>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</si>
  <si>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</si>
  <si>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</si>
  <si>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</si>
  <si>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</si>
  <si>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</si>
  <si>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</si>
  <si>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</si>
  <si>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</si>
  <si>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</si>
  <si>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</si>
  <si>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Kloiber</t>
  </si>
  <si>
    <t>LOOKUP</t>
  </si>
  <si>
    <t>WA &amp; ID</t>
  </si>
  <si>
    <t>OR &amp; WA</t>
  </si>
  <si>
    <t>PR &amp; VI</t>
  </si>
  <si>
    <t>FL &amp; GA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</si>
  <si>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</si>
  <si>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</si>
  <si>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</si>
  <si>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</si>
  <si>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</si>
  <si>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</si>
  <si>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</si>
  <si>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</si>
  <si>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</si>
  <si>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</si>
  <si>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</si>
  <si>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</si>
  <si>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</si>
  <si>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</si>
  <si>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</si>
  <si>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</si>
  <si>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</si>
  <si>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</si>
  <si>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</si>
  <si>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</si>
  <si>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</si>
  <si>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Frank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</si>
  <si>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</si>
  <si>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</si>
  <si>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</si>
  <si>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</si>
  <si>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</si>
  <si>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</si>
  <si>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</si>
  <si>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</si>
  <si>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</si>
  <si>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</si>
  <si>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</si>
  <si>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</si>
  <si>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</si>
  <si>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</si>
  <si>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</si>
  <si>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</si>
  <si>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</si>
  <si>
    <t xml:space="preserve">ACTUAL </t>
  </si>
  <si>
    <t>CHAPTER  12  STANDING TRUSTEE FY20 ANNUAL REPORTS</t>
  </si>
  <si>
    <t>START 20</t>
  </si>
  <si>
    <t>END 20</t>
  </si>
  <si>
    <t xml:space="preserve">Combs-Skinner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</si>
</sst>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10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22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1" fillId="0" borderId="13" xfId="0" applyFont="1" applyFill="1" applyBorder="1"/>
    <xf numFmtId="3" fontId="5" fillId="0" borderId="0" xfId="0" applyNumberFormat="1" applyFont="1" applyFill="1"/>
    <xf numFmtId="3" fontId="0" fillId="0" borderId="0" xfId="0" applyNumberFormat="1" applyFill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11" fillId="0" borderId="16" xfId="0" applyNumberFormat="1" applyFont="1" applyFill="1" applyBorder="1"/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167" fontId="16" fillId="0" borderId="13" xfId="14" applyNumberFormat="1" applyFont="1" applyFill="1" applyBorder="1"/>
    <xf numFmtId="37" fontId="16" fillId="5" borderId="13" xfId="14" applyNumberFormat="1" applyFont="1" applyFill="1" applyBorder="1"/>
    <xf numFmtId="3" fontId="9" fillId="0" borderId="0" xfId="0" applyNumberFormat="1" applyFont="1" applyFill="1"/>
    <xf numFmtId="3" fontId="11" fillId="0" borderId="1" xfId="0" applyNumberFormat="1" applyFont="1" applyFill="1" applyBorder="1"/>
    <xf numFmtId="0" fontId="11" fillId="5" borderId="18" xfId="0" applyFont="1" applyFill="1" applyBorder="1"/>
    <xf numFmtId="14" fontId="5" fillId="2" borderId="0" xfId="0" applyNumberFormat="1" applyFont="1" applyFill="1" applyAlignment="1">
      <alignment horizontal="left"/>
    </xf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0" fontId="11" fillId="5" borderId="0" xfId="0" applyFont="1" applyFill="1" applyBorder="1"/>
    <xf numFmtId="3" fontId="16" fillId="0" borderId="13" xfId="14" applyNumberFormat="1" applyFont="1" applyBorder="1"/>
    <xf numFmtId="3" fontId="16" fillId="5" borderId="13" xfId="14" applyNumberFormat="1" applyFont="1" applyFill="1" applyBorder="1"/>
    <xf numFmtId="3" fontId="16" fillId="0" borderId="13" xfId="14" applyNumberFormat="1" applyFont="1" applyFill="1" applyBorder="1"/>
    <xf numFmtId="167" fontId="16" fillId="0" borderId="13" xfId="14" applyNumberFormat="1" applyFont="1" applyBorder="1"/>
    <xf numFmtId="166" fontId="16" fillId="0" borderId="13" xfId="14" applyNumberFormat="1" applyFont="1" applyBorder="1"/>
    <xf numFmtId="37" fontId="7" fillId="2" borderId="1" xfId="0" applyNumberFormat="1" applyFont="1" applyFill="1" applyBorder="1"/>
    <xf numFmtId="37" fontId="16" fillId="0" borderId="13" xfId="14" applyNumberFormat="1" applyFont="1" applyBorder="1"/>
    <xf numFmtId="37" fontId="16" fillId="0" borderId="13" xfId="14" applyNumberFormat="1" applyFont="1" applyFill="1" applyBorder="1"/>
    <xf numFmtId="166" fontId="16" fillId="5" borderId="13" xfId="14" applyNumberFormat="1" applyFont="1" applyFill="1" applyBorder="1"/>
    <xf numFmtId="167" fontId="16" fillId="5" borderId="13" xfId="14" applyNumberFormat="1" applyFont="1" applyFill="1" applyBorder="1"/>
    <xf numFmtId="167" fontId="11" fillId="6" borderId="1" xfId="0" applyNumberFormat="1" applyFont="1" applyFill="1" applyBorder="1"/>
    <xf numFmtId="165" fontId="16" fillId="0" borderId="13" xfId="14" applyNumberFormat="1" applyFont="1" applyBorder="1"/>
    <xf numFmtId="3" fontId="6" fillId="2" borderId="0" xfId="0" applyNumberFormat="1" applyFont="1" applyFill="1" applyBorder="1"/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O68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" sqref="A2"/>
    </sheetView>
  </sheetViews>
  <sheetFormatPr defaultColWidth="8" defaultRowHeight="15" x14ac:dyDescent="0.2"/>
  <cols>
    <col min="1" max="1" width="5.88671875" style="2" customWidth="1"/>
    <col min="2" max="2" width="19.21875" style="2" customWidth="1"/>
    <col min="3" max="3" width="12.33203125" style="2" customWidth="1"/>
    <col min="4" max="4" width="17.33203125" style="2" customWidth="1"/>
    <col min="5" max="5" width="8.77734375" style="2" hidden="1" customWidth="1"/>
    <col min="6" max="6" width="16.88671875" style="2" customWidth="1"/>
    <col min="7" max="7" width="10.8867187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77734375" style="2" customWidth="1"/>
    <col min="16" max="16" width="10.33203125" style="2" customWidth="1"/>
    <col min="17" max="17" width="14.109375" style="2" customWidth="1"/>
    <col min="18" max="18" width="14.21875" style="2" customWidth="1"/>
    <col min="19" max="19" width="13.6640625" style="2" customWidth="1"/>
    <col min="20" max="25" width="11.77734375" style="2" customWidth="1"/>
    <col min="26" max="26" width="11.109375" style="2" customWidth="1"/>
    <col min="27" max="27" width="8.77734375" style="2" customWidth="1"/>
    <col min="28" max="28" width="11.109375" style="2" customWidth="1"/>
    <col min="29" max="29" width="10.44140625" style="2" customWidth="1"/>
    <col min="30" max="30" width="10.21875" style="2" customWidth="1"/>
    <col min="31" max="31" width="10" style="2" customWidth="1"/>
    <col min="32" max="32" width="10.33203125" style="2" customWidth="1"/>
    <col min="33" max="33" width="11.109375" style="2" customWidth="1"/>
    <col min="34" max="34" width="11.44140625" style="2" customWidth="1"/>
    <col min="35" max="35" width="10.44140625" style="2" customWidth="1"/>
    <col min="36" max="36" width="15" style="2" customWidth="1"/>
    <col min="37" max="37" width="7.77734375" style="2" customWidth="1"/>
    <col min="38" max="38" width="8.44140625" style="2" customWidth="1"/>
    <col min="39" max="39" width="8.6640625" style="2" customWidth="1"/>
    <col min="40" max="40" width="9.6640625" style="2" customWidth="1"/>
    <col min="41" max="41" width="9.109375" style="2" customWidth="1"/>
    <col min="42" max="42" width="8.77734375" style="2" customWidth="1"/>
    <col min="43" max="43" width="7.6640625" style="2" customWidth="1"/>
    <col min="44" max="44" width="10.6640625" style="2" customWidth="1"/>
    <col min="45" max="45" width="8.88671875" style="2" customWidth="1"/>
    <col min="46" max="46" width="16" style="2" customWidth="1"/>
    <col min="47" max="47" width="11.33203125" style="2" customWidth="1"/>
    <col min="48" max="48" width="12.109375" style="2" customWidth="1"/>
    <col min="49" max="49" width="9.77734375" style="2" customWidth="1"/>
    <col min="50" max="50" width="8.44140625" style="2" customWidth="1"/>
    <col min="51" max="51" width="9" style="2" customWidth="1"/>
    <col min="52" max="52" width="7.6640625" style="2" customWidth="1"/>
    <col min="53" max="53" width="10.6640625" style="2" customWidth="1"/>
    <col min="54" max="54" width="10.5546875" style="2" customWidth="1"/>
    <col min="55" max="55" width="9" style="2" customWidth="1"/>
    <col min="56" max="57" width="8.88671875" style="2" customWidth="1"/>
    <col min="58" max="58" width="9.6640625" style="2" customWidth="1"/>
    <col min="59" max="59" width="7.6640625" style="2" customWidth="1"/>
    <col min="60" max="60" width="9.44140625" style="2" customWidth="1"/>
    <col min="61" max="63" width="7.6640625" style="2" customWidth="1"/>
    <col min="64" max="64" width="11.88671875" style="2" customWidth="1"/>
    <col min="65" max="223" width="7.6640625" style="2" customWidth="1"/>
  </cols>
  <sheetData>
    <row r="2" spans="1:223" ht="15.75" x14ac:dyDescent="0.25">
      <c r="A2" s="18" t="s">
        <v>232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223" ht="15.75" x14ac:dyDescent="0.25">
      <c r="B3" s="16"/>
      <c r="C3" s="17"/>
      <c r="D3" s="18"/>
      <c r="E3" s="18"/>
      <c r="F3" s="16"/>
      <c r="G3" s="16"/>
      <c r="H3" s="57"/>
      <c r="I3" s="57"/>
      <c r="J3" s="40"/>
      <c r="K3" s="40"/>
      <c r="L3" s="40"/>
      <c r="M3" s="40"/>
      <c r="N3" s="40"/>
      <c r="O3" s="40"/>
      <c r="P3" s="40"/>
      <c r="Q3" s="113" t="s">
        <v>198</v>
      </c>
      <c r="R3" s="114"/>
      <c r="S3" s="114"/>
      <c r="T3" s="114"/>
      <c r="U3" s="115"/>
      <c r="V3" s="116" t="s">
        <v>199</v>
      </c>
      <c r="W3" s="117"/>
      <c r="X3" s="117"/>
      <c r="Y3" s="117"/>
      <c r="Z3" s="118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83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84" t="s">
        <v>1</v>
      </c>
      <c r="BI3" s="85"/>
      <c r="BJ3" s="85"/>
      <c r="BK3" s="85"/>
      <c r="BL3" s="86"/>
    </row>
    <row r="4" spans="1:223" x14ac:dyDescent="0.2">
      <c r="H4" s="59"/>
      <c r="I4" s="59"/>
      <c r="J4" s="59"/>
      <c r="K4" s="59"/>
      <c r="L4" s="59"/>
      <c r="M4" s="59"/>
      <c r="N4" s="59"/>
      <c r="O4" s="59"/>
      <c r="P4" s="40"/>
      <c r="Q4" s="58"/>
      <c r="R4" s="59"/>
      <c r="S4" s="59"/>
      <c r="T4" s="60"/>
      <c r="U4" s="75"/>
      <c r="V4" s="40"/>
      <c r="W4" s="59"/>
      <c r="X4" s="59"/>
      <c r="Y4" s="60"/>
      <c r="Z4" s="74"/>
      <c r="AA4" s="87"/>
      <c r="AB4" s="40"/>
      <c r="AC4" s="59"/>
      <c r="AD4" s="59"/>
      <c r="AE4" s="59"/>
      <c r="AF4" s="59"/>
      <c r="AG4" s="59"/>
      <c r="AH4" s="59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59"/>
      <c r="AU4" s="59"/>
      <c r="AV4" s="40"/>
      <c r="AW4" s="40"/>
      <c r="AX4" s="40"/>
      <c r="AY4" s="59"/>
      <c r="AZ4" s="40"/>
      <c r="BA4" s="105"/>
      <c r="BB4" s="59"/>
      <c r="BC4" s="59"/>
      <c r="BD4" s="59"/>
      <c r="BE4" s="40"/>
      <c r="BF4" s="40"/>
      <c r="BG4" s="40"/>
      <c r="BH4" s="61"/>
      <c r="BI4" s="59"/>
      <c r="BJ4" s="59"/>
      <c r="BK4" s="59"/>
      <c r="BL4" s="56"/>
    </row>
    <row r="5" spans="1:223" x14ac:dyDescent="0.2">
      <c r="A5" s="82"/>
      <c r="B5" s="21"/>
      <c r="C5" s="21"/>
      <c r="D5" s="21"/>
      <c r="E5" s="21" t="s">
        <v>187</v>
      </c>
      <c r="F5" s="21"/>
      <c r="G5" s="21"/>
      <c r="H5" s="38"/>
      <c r="I5" s="38"/>
      <c r="J5" s="38"/>
      <c r="K5" s="38"/>
      <c r="L5" s="38"/>
      <c r="M5" s="38"/>
      <c r="N5" s="38"/>
      <c r="O5" s="38"/>
      <c r="P5" s="38"/>
      <c r="Q5" s="37"/>
      <c r="R5" s="38"/>
      <c r="S5" s="38"/>
      <c r="T5" s="38"/>
      <c r="U5" s="39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88"/>
      <c r="AS5" s="88"/>
      <c r="AT5" s="8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7"/>
      <c r="BI5" s="38"/>
      <c r="BJ5" s="38"/>
      <c r="BK5" s="38"/>
      <c r="BL5" s="39"/>
    </row>
    <row r="6" spans="1:223" ht="15.6" customHeight="1" x14ac:dyDescent="0.2">
      <c r="A6" s="26"/>
      <c r="B6" s="27"/>
      <c r="C6" s="28"/>
      <c r="D6" s="27"/>
      <c r="E6" s="110" t="s">
        <v>180</v>
      </c>
      <c r="F6" s="27"/>
      <c r="G6" s="27"/>
      <c r="H6" s="27" t="s">
        <v>56</v>
      </c>
      <c r="I6" s="27" t="s">
        <v>104</v>
      </c>
      <c r="J6" s="27"/>
      <c r="K6" s="27" t="s">
        <v>96</v>
      </c>
      <c r="L6" s="27" t="s">
        <v>85</v>
      </c>
      <c r="M6" s="27" t="s">
        <v>111</v>
      </c>
      <c r="N6" s="27"/>
      <c r="O6" s="119" t="s">
        <v>115</v>
      </c>
      <c r="P6" s="27" t="s">
        <v>3</v>
      </c>
      <c r="Q6" s="106" t="s">
        <v>116</v>
      </c>
      <c r="R6" s="106" t="s">
        <v>192</v>
      </c>
      <c r="S6" s="106" t="s">
        <v>193</v>
      </c>
      <c r="T6" s="27" t="s">
        <v>19</v>
      </c>
      <c r="U6" s="27"/>
      <c r="V6" s="106" t="s">
        <v>194</v>
      </c>
      <c r="W6" s="106" t="s">
        <v>195</v>
      </c>
      <c r="X6" s="106" t="s">
        <v>196</v>
      </c>
      <c r="Y6" s="27" t="s">
        <v>19</v>
      </c>
      <c r="Z6" s="27"/>
      <c r="AA6" s="27"/>
      <c r="AB6" s="27"/>
      <c r="AC6" s="29" t="s">
        <v>2</v>
      </c>
      <c r="AD6" s="29"/>
      <c r="AE6" s="30"/>
      <c r="AF6" s="27" t="s">
        <v>76</v>
      </c>
      <c r="AG6" s="27" t="s">
        <v>23</v>
      </c>
      <c r="AH6" s="27"/>
      <c r="AI6" s="27" t="s">
        <v>32</v>
      </c>
      <c r="AJ6" s="27" t="s">
        <v>101</v>
      </c>
      <c r="AK6" s="27"/>
      <c r="AL6" s="27" t="s">
        <v>47</v>
      </c>
      <c r="AM6" s="27" t="s">
        <v>47</v>
      </c>
      <c r="AN6" s="27"/>
      <c r="AO6" s="27"/>
      <c r="AP6" s="27"/>
      <c r="AQ6" s="27"/>
      <c r="AR6" s="27"/>
      <c r="AS6" s="27"/>
      <c r="AT6" s="42" t="s">
        <v>183</v>
      </c>
      <c r="AU6" s="27" t="s">
        <v>46</v>
      </c>
      <c r="AV6" s="27" t="s">
        <v>48</v>
      </c>
      <c r="AW6" s="27"/>
      <c r="AX6" s="27" t="s">
        <v>12</v>
      </c>
      <c r="AY6" s="27" t="s">
        <v>26</v>
      </c>
      <c r="AZ6" s="27" t="s">
        <v>73</v>
      </c>
      <c r="BA6" s="27"/>
      <c r="BB6" s="27" t="s">
        <v>25</v>
      </c>
      <c r="BC6" s="27"/>
      <c r="BD6" s="27" t="s">
        <v>28</v>
      </c>
      <c r="BE6" s="27" t="s">
        <v>28</v>
      </c>
      <c r="BF6" s="27"/>
      <c r="BG6" s="26"/>
      <c r="BH6" s="27"/>
      <c r="BI6" s="27"/>
      <c r="BJ6" s="27"/>
      <c r="BK6" s="27"/>
      <c r="BL6" s="27"/>
    </row>
    <row r="7" spans="1:223" x14ac:dyDescent="0.2">
      <c r="A7" s="31"/>
      <c r="B7" s="32" t="s">
        <v>108</v>
      </c>
      <c r="C7" s="33" t="s">
        <v>108</v>
      </c>
      <c r="D7" s="32"/>
      <c r="E7" s="111"/>
      <c r="F7" s="32" t="s">
        <v>44</v>
      </c>
      <c r="G7" s="32" t="s">
        <v>98</v>
      </c>
      <c r="H7" s="32" t="s">
        <v>38</v>
      </c>
      <c r="I7" s="32" t="s">
        <v>107</v>
      </c>
      <c r="J7" s="32"/>
      <c r="K7" s="32" t="s">
        <v>36</v>
      </c>
      <c r="L7" s="32" t="s">
        <v>36</v>
      </c>
      <c r="M7" s="32" t="s">
        <v>36</v>
      </c>
      <c r="N7" s="32" t="s">
        <v>38</v>
      </c>
      <c r="O7" s="120"/>
      <c r="P7" s="32" t="s">
        <v>88</v>
      </c>
      <c r="Q7" s="107"/>
      <c r="R7" s="107"/>
      <c r="S7" s="107"/>
      <c r="T7" s="32" t="s">
        <v>21</v>
      </c>
      <c r="U7" s="32" t="s">
        <v>5</v>
      </c>
      <c r="V7" s="107"/>
      <c r="W7" s="107"/>
      <c r="X7" s="107"/>
      <c r="Y7" s="32" t="s">
        <v>21</v>
      </c>
      <c r="Z7" s="32" t="s">
        <v>5</v>
      </c>
      <c r="AA7" s="32" t="s">
        <v>33</v>
      </c>
      <c r="AB7" s="32"/>
      <c r="AC7" s="32"/>
      <c r="AD7" s="32" t="s">
        <v>45</v>
      </c>
      <c r="AE7" s="32"/>
      <c r="AF7" s="32" t="s">
        <v>93</v>
      </c>
      <c r="AG7" s="32" t="s">
        <v>11</v>
      </c>
      <c r="AH7" s="32" t="s">
        <v>31</v>
      </c>
      <c r="AI7" s="32" t="s">
        <v>99</v>
      </c>
      <c r="AJ7" s="32" t="s">
        <v>84</v>
      </c>
      <c r="AK7" s="32"/>
      <c r="AL7" s="32" t="s">
        <v>54</v>
      </c>
      <c r="AM7" s="32" t="s">
        <v>54</v>
      </c>
      <c r="AN7" s="32" t="s">
        <v>104</v>
      </c>
      <c r="AO7" s="32" t="s">
        <v>104</v>
      </c>
      <c r="AP7" s="32" t="s">
        <v>91</v>
      </c>
      <c r="AQ7" s="32" t="s">
        <v>67</v>
      </c>
      <c r="AR7" s="32" t="s">
        <v>231</v>
      </c>
      <c r="AS7" s="32" t="s">
        <v>48</v>
      </c>
      <c r="AT7" s="43" t="s">
        <v>185</v>
      </c>
      <c r="AU7" s="32" t="s">
        <v>49</v>
      </c>
      <c r="AV7" s="32" t="s">
        <v>81</v>
      </c>
      <c r="AW7" s="32" t="s">
        <v>37</v>
      </c>
      <c r="AX7" s="32" t="s">
        <v>79</v>
      </c>
      <c r="AY7" s="32" t="s">
        <v>13</v>
      </c>
      <c r="AZ7" s="32" t="s">
        <v>25</v>
      </c>
      <c r="BA7" s="32" t="s">
        <v>80</v>
      </c>
      <c r="BB7" s="32" t="s">
        <v>35</v>
      </c>
      <c r="BC7" s="32" t="s">
        <v>25</v>
      </c>
      <c r="BD7" s="32" t="s">
        <v>29</v>
      </c>
      <c r="BE7" s="32" t="s">
        <v>57</v>
      </c>
      <c r="BF7" s="32" t="s">
        <v>4</v>
      </c>
      <c r="BG7" s="31" t="s">
        <v>25</v>
      </c>
      <c r="BH7" s="32"/>
      <c r="BI7" s="32"/>
      <c r="BJ7" s="32"/>
      <c r="BK7" s="32"/>
      <c r="BL7" s="32" t="s">
        <v>74</v>
      </c>
    </row>
    <row r="8" spans="1:223" ht="15" customHeight="1" x14ac:dyDescent="0.2">
      <c r="A8" s="34" t="s">
        <v>90</v>
      </c>
      <c r="B8" s="35" t="s">
        <v>65</v>
      </c>
      <c r="C8" s="36" t="s">
        <v>52</v>
      </c>
      <c r="D8" s="35" t="s">
        <v>27</v>
      </c>
      <c r="E8" s="112"/>
      <c r="F8" s="35" t="s">
        <v>16</v>
      </c>
      <c r="G8" s="35" t="s">
        <v>16</v>
      </c>
      <c r="H8" s="35" t="s">
        <v>82</v>
      </c>
      <c r="I8" s="35" t="s">
        <v>88</v>
      </c>
      <c r="J8" s="35" t="s">
        <v>89</v>
      </c>
      <c r="K8" s="35" t="s">
        <v>40</v>
      </c>
      <c r="L8" s="35" t="s">
        <v>40</v>
      </c>
      <c r="M8" s="35" t="s">
        <v>40</v>
      </c>
      <c r="N8" s="35" t="s">
        <v>18</v>
      </c>
      <c r="O8" s="121"/>
      <c r="P8" s="35" t="s">
        <v>58</v>
      </c>
      <c r="Q8" s="108"/>
      <c r="R8" s="108"/>
      <c r="S8" s="108"/>
      <c r="T8" s="35" t="s">
        <v>15</v>
      </c>
      <c r="U8" s="35" t="s">
        <v>106</v>
      </c>
      <c r="V8" s="108"/>
      <c r="W8" s="108"/>
      <c r="X8" s="108"/>
      <c r="Y8" s="35" t="s">
        <v>15</v>
      </c>
      <c r="Z8" s="35" t="s">
        <v>106</v>
      </c>
      <c r="AA8" s="35" t="s">
        <v>87</v>
      </c>
      <c r="AB8" s="35" t="s">
        <v>63</v>
      </c>
      <c r="AC8" s="35" t="s">
        <v>95</v>
      </c>
      <c r="AD8" s="35" t="s">
        <v>34</v>
      </c>
      <c r="AE8" s="35" t="s">
        <v>22</v>
      </c>
      <c r="AF8" s="35" t="s">
        <v>112</v>
      </c>
      <c r="AG8" s="35" t="s">
        <v>97</v>
      </c>
      <c r="AH8" s="35" t="s">
        <v>97</v>
      </c>
      <c r="AI8" s="35" t="s">
        <v>97</v>
      </c>
      <c r="AJ8" s="35" t="s">
        <v>100</v>
      </c>
      <c r="AK8" s="35" t="s">
        <v>105</v>
      </c>
      <c r="AL8" s="35" t="s">
        <v>94</v>
      </c>
      <c r="AM8" s="35" t="s">
        <v>86</v>
      </c>
      <c r="AN8" s="35" t="s">
        <v>92</v>
      </c>
      <c r="AO8" s="35" t="s">
        <v>50</v>
      </c>
      <c r="AP8" s="35" t="s">
        <v>6</v>
      </c>
      <c r="AQ8" s="35" t="s">
        <v>41</v>
      </c>
      <c r="AR8" s="35" t="s">
        <v>30</v>
      </c>
      <c r="AS8" s="35" t="s">
        <v>30</v>
      </c>
      <c r="AT8" s="44" t="s">
        <v>184</v>
      </c>
      <c r="AU8" s="35" t="s">
        <v>20</v>
      </c>
      <c r="AV8" s="72" t="s">
        <v>230</v>
      </c>
      <c r="AW8" s="35" t="s">
        <v>39</v>
      </c>
      <c r="AX8" s="35" t="s">
        <v>39</v>
      </c>
      <c r="AY8" s="35" t="s">
        <v>233</v>
      </c>
      <c r="AZ8" s="35" t="s">
        <v>51</v>
      </c>
      <c r="BA8" s="35" t="s">
        <v>14</v>
      </c>
      <c r="BB8" s="35" t="s">
        <v>103</v>
      </c>
      <c r="BC8" s="35" t="s">
        <v>43</v>
      </c>
      <c r="BD8" s="35" t="s">
        <v>83</v>
      </c>
      <c r="BE8" s="35" t="s">
        <v>42</v>
      </c>
      <c r="BF8" s="35" t="s">
        <v>234</v>
      </c>
      <c r="BG8" s="31" t="s">
        <v>138</v>
      </c>
      <c r="BH8" s="32" t="s">
        <v>10</v>
      </c>
      <c r="BI8" s="32" t="s">
        <v>9</v>
      </c>
      <c r="BJ8" s="32" t="s">
        <v>8</v>
      </c>
      <c r="BK8" s="32" t="s">
        <v>7</v>
      </c>
      <c r="BL8" s="32" t="s">
        <v>110</v>
      </c>
    </row>
    <row r="9" spans="1:223" x14ac:dyDescent="0.2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1"/>
      <c r="BH9" s="15"/>
      <c r="BI9" s="15"/>
      <c r="BJ9" s="15"/>
      <c r="BK9" s="15"/>
      <c r="BL9" s="15"/>
    </row>
    <row r="10" spans="1:223" ht="15.6" customHeight="1" x14ac:dyDescent="0.25">
      <c r="A10" s="13"/>
      <c r="B10" s="45" t="s">
        <v>71</v>
      </c>
      <c r="C10" s="45"/>
      <c r="D10" s="45"/>
      <c r="E10" s="45"/>
      <c r="F10" s="45"/>
      <c r="G10" s="45"/>
      <c r="H10" s="46">
        <f t="shared" ref="H10:O10" si="0">SUM(H13:H42)</f>
        <v>33960361.259999998</v>
      </c>
      <c r="I10" s="46">
        <f t="shared" si="0"/>
        <v>34294454.149999991</v>
      </c>
      <c r="J10" s="46">
        <f t="shared" si="0"/>
        <v>1823448.26</v>
      </c>
      <c r="K10" s="46">
        <f t="shared" si="0"/>
        <v>23375787.560000002</v>
      </c>
      <c r="L10" s="46">
        <f t="shared" si="0"/>
        <v>1157600.1199999999</v>
      </c>
      <c r="M10" s="46">
        <f t="shared" si="0"/>
        <v>3468312.0999999996</v>
      </c>
      <c r="N10" s="46">
        <f t="shared" si="0"/>
        <v>1436304.0899999999</v>
      </c>
      <c r="O10" s="46">
        <f t="shared" si="0"/>
        <v>32158671.539999999</v>
      </c>
      <c r="P10" s="50" t="s">
        <v>69</v>
      </c>
      <c r="Q10" s="46">
        <f>SUM(Q13:Q42)</f>
        <v>448565.1399999999</v>
      </c>
      <c r="R10" s="46">
        <f>SUM(R13:R42)</f>
        <v>4473594.71</v>
      </c>
      <c r="S10" s="46">
        <f>SUM(S13:S42)</f>
        <v>1258822.29</v>
      </c>
      <c r="T10" s="50" t="s">
        <v>69</v>
      </c>
      <c r="U10" s="46">
        <f>SUM(U13:U42)</f>
        <v>386972.99</v>
      </c>
      <c r="V10" s="46">
        <f>SUM(V13:V42)</f>
        <v>1572446.1399999997</v>
      </c>
      <c r="W10" s="46">
        <f>SUM(W13:W42)</f>
        <v>20797353.490000002</v>
      </c>
      <c r="X10" s="46">
        <f>SUM(X13:X42)</f>
        <v>5173368.9300000006</v>
      </c>
      <c r="Y10" s="50" t="s">
        <v>69</v>
      </c>
      <c r="Z10" s="46">
        <f t="shared" ref="Z10:AO10" si="1">SUM(Z13:Z42)</f>
        <v>1892092.5900000003</v>
      </c>
      <c r="AA10" s="46">
        <f t="shared" si="1"/>
        <v>5183195.5599999996</v>
      </c>
      <c r="AB10" s="46">
        <f t="shared" si="1"/>
        <v>2344.36</v>
      </c>
      <c r="AC10" s="46">
        <f t="shared" si="1"/>
        <v>396644.02</v>
      </c>
      <c r="AD10" s="46">
        <f t="shared" si="1"/>
        <v>11197.420000000002</v>
      </c>
      <c r="AE10" s="46">
        <f t="shared" si="1"/>
        <v>7853.13</v>
      </c>
      <c r="AF10" s="46">
        <f t="shared" si="1"/>
        <v>29665.159999999996</v>
      </c>
      <c r="AG10" s="46">
        <f t="shared" si="1"/>
        <v>109234.79</v>
      </c>
      <c r="AH10" s="46">
        <f t="shared" si="1"/>
        <v>34041.449999999997</v>
      </c>
      <c r="AI10" s="46">
        <f t="shared" si="1"/>
        <v>32358.78</v>
      </c>
      <c r="AJ10" s="46">
        <f t="shared" si="1"/>
        <v>37818.370000000003</v>
      </c>
      <c r="AK10" s="46">
        <f t="shared" si="1"/>
        <v>15174.269999999999</v>
      </c>
      <c r="AL10" s="46">
        <f t="shared" si="1"/>
        <v>5450.8</v>
      </c>
      <c r="AM10" s="46">
        <f t="shared" si="1"/>
        <v>12658.4</v>
      </c>
      <c r="AN10" s="46">
        <f t="shared" si="1"/>
        <v>143870.26</v>
      </c>
      <c r="AO10" s="46">
        <f t="shared" si="1"/>
        <v>799747.25</v>
      </c>
      <c r="AP10" s="50" t="s">
        <v>69</v>
      </c>
      <c r="AQ10" s="46">
        <f t="shared" ref="AQ10:BL10" si="2">SUM(AQ13:AQ42)</f>
        <v>0</v>
      </c>
      <c r="AR10" s="46">
        <f t="shared" si="2"/>
        <v>1704048.0599999996</v>
      </c>
      <c r="AS10" s="46">
        <f t="shared" si="2"/>
        <v>1435.02</v>
      </c>
      <c r="AT10" s="46">
        <f t="shared" si="2"/>
        <v>2458.37</v>
      </c>
      <c r="AU10" s="46">
        <f t="shared" si="2"/>
        <v>264299.84999999998</v>
      </c>
      <c r="AV10" s="46">
        <f t="shared" si="2"/>
        <v>0</v>
      </c>
      <c r="AW10" s="47">
        <f t="shared" si="2"/>
        <v>0</v>
      </c>
      <c r="AX10" s="47">
        <f t="shared" si="2"/>
        <v>0</v>
      </c>
      <c r="AY10" s="47">
        <f t="shared" si="2"/>
        <v>826</v>
      </c>
      <c r="AZ10" s="47">
        <f t="shared" si="2"/>
        <v>357</v>
      </c>
      <c r="BA10" s="47">
        <f t="shared" si="2"/>
        <v>13</v>
      </c>
      <c r="BB10" s="47">
        <f t="shared" si="2"/>
        <v>-21</v>
      </c>
      <c r="BC10" s="47">
        <f t="shared" si="2"/>
        <v>-155</v>
      </c>
      <c r="BD10" s="47">
        <f t="shared" si="2"/>
        <v>-100</v>
      </c>
      <c r="BE10" s="47">
        <f t="shared" si="2"/>
        <v>-4</v>
      </c>
      <c r="BF10" s="47">
        <f t="shared" si="2"/>
        <v>916</v>
      </c>
      <c r="BG10" s="47">
        <f t="shared" si="2"/>
        <v>12</v>
      </c>
      <c r="BH10" s="47">
        <f t="shared" si="2"/>
        <v>23</v>
      </c>
      <c r="BI10" s="47">
        <f t="shared" si="2"/>
        <v>4</v>
      </c>
      <c r="BJ10" s="47">
        <f t="shared" si="2"/>
        <v>40</v>
      </c>
      <c r="BK10" s="47">
        <f t="shared" si="2"/>
        <v>30</v>
      </c>
      <c r="BL10" s="47">
        <f t="shared" si="2"/>
        <v>2</v>
      </c>
    </row>
    <row r="11" spans="1:223" ht="15.75" x14ac:dyDescent="0.25">
      <c r="A11" s="13"/>
      <c r="B11" s="45" t="s">
        <v>70</v>
      </c>
      <c r="C11" s="45"/>
      <c r="D11" s="45"/>
      <c r="E11" s="45"/>
      <c r="F11" s="45"/>
      <c r="G11" s="45"/>
      <c r="H11" s="46">
        <f t="shared" ref="H11:AO11" si="3">AVERAGE(H13:H42)</f>
        <v>1132012.0419999999</v>
      </c>
      <c r="I11" s="46">
        <f t="shared" si="3"/>
        <v>1143148.4716666664</v>
      </c>
      <c r="J11" s="46">
        <f t="shared" si="3"/>
        <v>60781.608666666667</v>
      </c>
      <c r="K11" s="46">
        <f t="shared" si="3"/>
        <v>779192.91866666672</v>
      </c>
      <c r="L11" s="46">
        <f t="shared" si="3"/>
        <v>38586.670666666665</v>
      </c>
      <c r="M11" s="46">
        <f t="shared" si="3"/>
        <v>115610.40333333332</v>
      </c>
      <c r="N11" s="46">
        <f t="shared" si="3"/>
        <v>47876.802999999993</v>
      </c>
      <c r="O11" s="46">
        <f t="shared" si="3"/>
        <v>1071955.7179999999</v>
      </c>
      <c r="P11" s="48">
        <f t="shared" si="3"/>
        <v>1.6506666666666667</v>
      </c>
      <c r="Q11" s="46">
        <f t="shared" si="3"/>
        <v>64080.734285714272</v>
      </c>
      <c r="R11" s="46">
        <f t="shared" si="3"/>
        <v>639084.95857142855</v>
      </c>
      <c r="S11" s="46">
        <f t="shared" si="3"/>
        <v>179831.75571428571</v>
      </c>
      <c r="T11" s="49">
        <f t="shared" si="3"/>
        <v>7.7577568319547957E-2</v>
      </c>
      <c r="U11" s="46">
        <f t="shared" si="3"/>
        <v>55281.85571428571</v>
      </c>
      <c r="V11" s="46">
        <f t="shared" si="3"/>
        <v>68367.223478260858</v>
      </c>
      <c r="W11" s="46">
        <f t="shared" si="3"/>
        <v>904232.76043478271</v>
      </c>
      <c r="X11" s="46">
        <f t="shared" si="3"/>
        <v>224929.08391304352</v>
      </c>
      <c r="Y11" s="49">
        <f t="shared" si="3"/>
        <v>7.2414780601876935E-2</v>
      </c>
      <c r="Z11" s="46">
        <f t="shared" si="3"/>
        <v>82264.895217391313</v>
      </c>
      <c r="AA11" s="46">
        <f t="shared" si="3"/>
        <v>172773.18533333333</v>
      </c>
      <c r="AB11" s="46">
        <f t="shared" si="3"/>
        <v>78.14533333333334</v>
      </c>
      <c r="AC11" s="46">
        <f t="shared" si="3"/>
        <v>13221.467333333334</v>
      </c>
      <c r="AD11" s="46">
        <f t="shared" si="3"/>
        <v>373.24733333333342</v>
      </c>
      <c r="AE11" s="46">
        <f t="shared" si="3"/>
        <v>261.77100000000002</v>
      </c>
      <c r="AF11" s="46">
        <f t="shared" si="3"/>
        <v>988.83866666666654</v>
      </c>
      <c r="AG11" s="46">
        <f t="shared" si="3"/>
        <v>3641.1596666666665</v>
      </c>
      <c r="AH11" s="46">
        <f t="shared" si="3"/>
        <v>1134.7149999999999</v>
      </c>
      <c r="AI11" s="46">
        <f t="shared" si="3"/>
        <v>1078.626</v>
      </c>
      <c r="AJ11" s="46">
        <f t="shared" si="3"/>
        <v>1260.6123333333335</v>
      </c>
      <c r="AK11" s="46">
        <f t="shared" si="3"/>
        <v>505.80899999999997</v>
      </c>
      <c r="AL11" s="46">
        <f t="shared" si="3"/>
        <v>181.69333333333333</v>
      </c>
      <c r="AM11" s="46">
        <f t="shared" si="3"/>
        <v>421.94666666666666</v>
      </c>
      <c r="AN11" s="46">
        <f t="shared" si="3"/>
        <v>4795.6753333333336</v>
      </c>
      <c r="AO11" s="46">
        <f t="shared" si="3"/>
        <v>26658.241666666665</v>
      </c>
      <c r="AP11" s="103">
        <f>AN10/AO10</f>
        <v>0.17989466046929203</v>
      </c>
      <c r="AQ11" s="46">
        <f t="shared" ref="AQ11:BL11" si="4">AVERAGE(AQ13:AQ42)</f>
        <v>0</v>
      </c>
      <c r="AR11" s="46">
        <f t="shared" si="4"/>
        <v>56801.601999999984</v>
      </c>
      <c r="AS11" s="46">
        <f t="shared" si="4"/>
        <v>47.833999999999996</v>
      </c>
      <c r="AT11" s="46">
        <f t="shared" si="4"/>
        <v>81.945666666666668</v>
      </c>
      <c r="AU11" s="46">
        <f t="shared" si="4"/>
        <v>8809.994999999999</v>
      </c>
      <c r="AV11" s="46">
        <f t="shared" si="4"/>
        <v>0</v>
      </c>
      <c r="AW11" s="47">
        <f t="shared" si="4"/>
        <v>0</v>
      </c>
      <c r="AX11" s="47">
        <f t="shared" si="4"/>
        <v>0</v>
      </c>
      <c r="AY11" s="47">
        <f t="shared" si="4"/>
        <v>27.533333333333335</v>
      </c>
      <c r="AZ11" s="47">
        <f t="shared" si="4"/>
        <v>11.9</v>
      </c>
      <c r="BA11" s="47">
        <f t="shared" si="4"/>
        <v>0.43333333333333335</v>
      </c>
      <c r="BB11" s="47">
        <f t="shared" si="4"/>
        <v>-0.7</v>
      </c>
      <c r="BC11" s="47">
        <f t="shared" si="4"/>
        <v>-5.166666666666667</v>
      </c>
      <c r="BD11" s="47">
        <f t="shared" si="4"/>
        <v>-3.3333333333333335</v>
      </c>
      <c r="BE11" s="47">
        <f t="shared" si="4"/>
        <v>-0.13333333333333333</v>
      </c>
      <c r="BF11" s="47">
        <f t="shared" si="4"/>
        <v>30.533333333333335</v>
      </c>
      <c r="BG11" s="47">
        <f t="shared" si="4"/>
        <v>0.4</v>
      </c>
      <c r="BH11" s="47">
        <f t="shared" si="4"/>
        <v>0.76666666666666672</v>
      </c>
      <c r="BI11" s="47">
        <f t="shared" si="4"/>
        <v>0.13333333333333333</v>
      </c>
      <c r="BJ11" s="47">
        <f t="shared" si="4"/>
        <v>1.3333333333333333</v>
      </c>
      <c r="BK11" s="47">
        <f t="shared" si="4"/>
        <v>1</v>
      </c>
      <c r="BL11" s="47">
        <f t="shared" si="4"/>
        <v>6.6666666666666666E-2</v>
      </c>
    </row>
    <row r="12" spans="1:223" x14ac:dyDescent="0.2">
      <c r="A12" s="1" t="s">
        <v>0</v>
      </c>
      <c r="B12" s="1">
        <f>COUNTA(B13:B42)</f>
        <v>30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73"/>
      <c r="V12" s="73"/>
      <c r="W12" s="73"/>
      <c r="X12" s="73"/>
      <c r="Y12" s="7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</row>
    <row r="13" spans="1:223" s="68" customFormat="1" ht="15.75" x14ac:dyDescent="0.25">
      <c r="A13" s="64">
        <v>2</v>
      </c>
      <c r="B13" s="65" t="s">
        <v>117</v>
      </c>
      <c r="C13" s="65" t="s">
        <v>204</v>
      </c>
      <c r="D13" s="41" t="s">
        <v>139</v>
      </c>
      <c r="E13" s="41"/>
      <c r="F13" s="41"/>
      <c r="G13" s="25" t="s">
        <v>113</v>
      </c>
      <c r="H13" s="93">
        <v>1506168.93</v>
      </c>
      <c r="I13" s="93">
        <v>1506168.93</v>
      </c>
      <c r="J13" s="93">
        <v>3075.87</v>
      </c>
      <c r="K13" s="93">
        <v>1478105.63</v>
      </c>
      <c r="L13" s="94">
        <v>11382.81</v>
      </c>
      <c r="M13" s="94">
        <v>0</v>
      </c>
      <c r="N13" s="94">
        <v>10776.98</v>
      </c>
      <c r="O13" s="93">
        <v>1566525.26</v>
      </c>
      <c r="P13" s="104">
        <v>0.44</v>
      </c>
      <c r="Q13" s="95"/>
      <c r="R13" s="93"/>
      <c r="S13" s="93"/>
      <c r="T13" s="93"/>
      <c r="U13" s="93"/>
      <c r="V13" s="93">
        <v>0</v>
      </c>
      <c r="W13" s="93">
        <v>565754.48</v>
      </c>
      <c r="X13" s="93">
        <v>940414.45</v>
      </c>
      <c r="Y13" s="96">
        <v>4.4085931317146478E-2</v>
      </c>
      <c r="Z13" s="93">
        <v>66259.839999999997</v>
      </c>
      <c r="AA13" s="93">
        <v>0</v>
      </c>
      <c r="AB13" s="93">
        <v>0</v>
      </c>
      <c r="AC13" s="93">
        <v>0</v>
      </c>
      <c r="AD13" s="94">
        <v>0</v>
      </c>
      <c r="AE13" s="94">
        <v>0</v>
      </c>
      <c r="AF13" s="94">
        <v>0</v>
      </c>
      <c r="AG13" s="94">
        <v>4600</v>
      </c>
      <c r="AH13" s="94">
        <v>1100</v>
      </c>
      <c r="AI13" s="94">
        <v>0</v>
      </c>
      <c r="AJ13" s="94">
        <v>8.1300000000000008</v>
      </c>
      <c r="AK13" s="94">
        <v>0</v>
      </c>
      <c r="AL13" s="93">
        <v>0</v>
      </c>
      <c r="AM13" s="94">
        <v>0</v>
      </c>
      <c r="AN13" s="93">
        <v>0</v>
      </c>
      <c r="AO13" s="93">
        <v>5992.13</v>
      </c>
      <c r="AP13" s="77">
        <f>IF(AO13=0,0,AN13/AO13)</f>
        <v>0</v>
      </c>
      <c r="AQ13" s="93">
        <v>0</v>
      </c>
      <c r="AR13" s="93">
        <v>60050</v>
      </c>
      <c r="AS13" s="93">
        <v>0</v>
      </c>
      <c r="AT13" s="93">
        <v>0</v>
      </c>
      <c r="AU13" s="93">
        <v>1126.45</v>
      </c>
      <c r="AV13" s="93">
        <v>0</v>
      </c>
      <c r="AW13" s="93">
        <v>0</v>
      </c>
      <c r="AX13" s="93">
        <v>0</v>
      </c>
      <c r="AY13" s="99">
        <v>14</v>
      </c>
      <c r="AZ13" s="99">
        <v>8</v>
      </c>
      <c r="BA13" s="99">
        <v>0</v>
      </c>
      <c r="BB13" s="99">
        <v>0</v>
      </c>
      <c r="BC13" s="99">
        <v>0</v>
      </c>
      <c r="BD13" s="99">
        <v>-1</v>
      </c>
      <c r="BE13" s="99">
        <v>0</v>
      </c>
      <c r="BF13" s="100">
        <f>SUM(AY13:BE13)</f>
        <v>21</v>
      </c>
      <c r="BG13" s="99">
        <v>0</v>
      </c>
      <c r="BH13" s="99">
        <v>0</v>
      </c>
      <c r="BI13" s="99">
        <v>0</v>
      </c>
      <c r="BJ13" s="78">
        <v>0</v>
      </c>
      <c r="BK13" s="78">
        <v>1</v>
      </c>
      <c r="BL13" s="78">
        <v>0</v>
      </c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</row>
    <row r="14" spans="1:223" s="68" customFormat="1" ht="15.75" x14ac:dyDescent="0.25">
      <c r="A14" s="64">
        <v>2</v>
      </c>
      <c r="B14" s="65" t="s">
        <v>118</v>
      </c>
      <c r="C14" s="65" t="s">
        <v>205</v>
      </c>
      <c r="D14" s="41" t="s">
        <v>140</v>
      </c>
      <c r="E14" s="41"/>
      <c r="F14" s="41" t="s">
        <v>141</v>
      </c>
      <c r="G14" s="25" t="s">
        <v>75</v>
      </c>
      <c r="H14" s="93">
        <v>1413157.46</v>
      </c>
      <c r="I14" s="93">
        <v>1413157.46</v>
      </c>
      <c r="J14" s="93">
        <v>54599.06</v>
      </c>
      <c r="K14" s="93">
        <v>1146118.45</v>
      </c>
      <c r="L14" s="94">
        <v>1790.44</v>
      </c>
      <c r="M14" s="94">
        <v>10268.19</v>
      </c>
      <c r="N14" s="94">
        <v>93845.86</v>
      </c>
      <c r="O14" s="93">
        <v>1358948.62</v>
      </c>
      <c r="P14" s="104">
        <v>0.16</v>
      </c>
      <c r="Q14" s="95"/>
      <c r="R14" s="93"/>
      <c r="S14" s="93"/>
      <c r="T14" s="96"/>
      <c r="U14" s="93"/>
      <c r="V14" s="93">
        <v>43091.619999999879</v>
      </c>
      <c r="W14" s="93">
        <v>1163145.8400000001</v>
      </c>
      <c r="X14" s="93">
        <v>206920</v>
      </c>
      <c r="Y14" s="96">
        <v>7.8504818425368522E-2</v>
      </c>
      <c r="Z14" s="93">
        <v>106925.68</v>
      </c>
      <c r="AA14" s="93">
        <v>0</v>
      </c>
      <c r="AB14" s="93">
        <v>19.829999999999998</v>
      </c>
      <c r="AC14" s="93">
        <v>2496</v>
      </c>
      <c r="AD14" s="94">
        <v>0</v>
      </c>
      <c r="AE14" s="94">
        <v>0</v>
      </c>
      <c r="AF14" s="94">
        <v>288</v>
      </c>
      <c r="AG14" s="94">
        <v>13850</v>
      </c>
      <c r="AH14" s="94">
        <v>1539.64</v>
      </c>
      <c r="AI14" s="94">
        <v>9606.89</v>
      </c>
      <c r="AJ14" s="94">
        <v>120</v>
      </c>
      <c r="AK14" s="94">
        <v>1627.13</v>
      </c>
      <c r="AL14" s="93">
        <v>0</v>
      </c>
      <c r="AM14" s="94">
        <v>0</v>
      </c>
      <c r="AN14" s="93">
        <v>0</v>
      </c>
      <c r="AO14" s="93">
        <v>30195.09</v>
      </c>
      <c r="AP14" s="77">
        <f>IF(AO14=0,0,AN14/AO14)</f>
        <v>0</v>
      </c>
      <c r="AQ14" s="93">
        <v>0</v>
      </c>
      <c r="AR14" s="93">
        <v>67927.92</v>
      </c>
      <c r="AS14" s="93">
        <v>0</v>
      </c>
      <c r="AT14" s="93">
        <v>0</v>
      </c>
      <c r="AU14" s="93">
        <v>20197.39</v>
      </c>
      <c r="AV14" s="93">
        <v>0</v>
      </c>
      <c r="AW14" s="93">
        <v>0</v>
      </c>
      <c r="AX14" s="93">
        <v>0</v>
      </c>
      <c r="AY14" s="99">
        <v>34</v>
      </c>
      <c r="AZ14" s="99">
        <v>10</v>
      </c>
      <c r="BA14" s="99">
        <v>0</v>
      </c>
      <c r="BB14" s="99">
        <v>-2</v>
      </c>
      <c r="BC14" s="99">
        <v>-7</v>
      </c>
      <c r="BD14" s="99">
        <v>-4</v>
      </c>
      <c r="BE14" s="99">
        <v>0</v>
      </c>
      <c r="BF14" s="100">
        <f>SUM(AY14:BE14)</f>
        <v>31</v>
      </c>
      <c r="BG14" s="99">
        <v>2</v>
      </c>
      <c r="BH14" s="99">
        <v>1</v>
      </c>
      <c r="BI14" s="99">
        <v>0</v>
      </c>
      <c r="BJ14" s="78">
        <v>2</v>
      </c>
      <c r="BK14" s="78">
        <v>1</v>
      </c>
      <c r="BL14" s="78">
        <v>0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</row>
    <row r="15" spans="1:223" s="20" customFormat="1" ht="15.75" x14ac:dyDescent="0.25">
      <c r="A15" s="22">
        <v>5</v>
      </c>
      <c r="B15" s="23" t="s">
        <v>119</v>
      </c>
      <c r="C15" s="23" t="s">
        <v>206</v>
      </c>
      <c r="D15" s="41" t="s">
        <v>142</v>
      </c>
      <c r="E15" s="41"/>
      <c r="F15" s="41" t="s">
        <v>143</v>
      </c>
      <c r="G15" s="24" t="s">
        <v>68</v>
      </c>
      <c r="H15" s="93">
        <v>1456206</v>
      </c>
      <c r="I15" s="93">
        <v>1456666</v>
      </c>
      <c r="J15" s="93">
        <v>3344</v>
      </c>
      <c r="K15" s="93">
        <v>864393</v>
      </c>
      <c r="L15" s="94">
        <v>18707</v>
      </c>
      <c r="M15" s="94">
        <v>15711</v>
      </c>
      <c r="N15" s="94">
        <v>84362</v>
      </c>
      <c r="O15" s="93">
        <v>1048911</v>
      </c>
      <c r="P15" s="97">
        <v>3</v>
      </c>
      <c r="Q15" s="95">
        <v>333822</v>
      </c>
      <c r="R15" s="93">
        <v>632635</v>
      </c>
      <c r="S15" s="93">
        <v>82454</v>
      </c>
      <c r="T15" s="96">
        <v>9.1928585113181707E-2</v>
      </c>
      <c r="U15" s="93">
        <v>65737.119999999995</v>
      </c>
      <c r="V15" s="93"/>
      <c r="W15" s="93"/>
      <c r="X15" s="93"/>
      <c r="Y15" s="96"/>
      <c r="Z15" s="93"/>
      <c r="AA15" s="93">
        <v>0</v>
      </c>
      <c r="AB15" s="93">
        <v>0</v>
      </c>
      <c r="AC15" s="93">
        <v>18600</v>
      </c>
      <c r="AD15" s="94">
        <v>764</v>
      </c>
      <c r="AE15" s="94">
        <v>0</v>
      </c>
      <c r="AF15" s="94">
        <v>0</v>
      </c>
      <c r="AG15" s="94">
        <v>16000</v>
      </c>
      <c r="AH15" s="94">
        <v>1112</v>
      </c>
      <c r="AI15" s="94">
        <v>0</v>
      </c>
      <c r="AJ15" s="94">
        <v>1914</v>
      </c>
      <c r="AK15" s="94">
        <v>627</v>
      </c>
      <c r="AL15" s="93">
        <v>0</v>
      </c>
      <c r="AM15" s="94">
        <v>0</v>
      </c>
      <c r="AN15" s="93">
        <v>0</v>
      </c>
      <c r="AO15" s="93">
        <v>43480</v>
      </c>
      <c r="AP15" s="77">
        <f t="shared" ref="AP15:AP32" si="5">IF(AO15=0,0,AN15/AO15)</f>
        <v>0</v>
      </c>
      <c r="AQ15" s="93">
        <v>0</v>
      </c>
      <c r="AR15" s="93">
        <v>33918</v>
      </c>
      <c r="AS15" s="93">
        <v>0</v>
      </c>
      <c r="AT15" s="93">
        <v>0</v>
      </c>
      <c r="AU15" s="93">
        <v>10016</v>
      </c>
      <c r="AV15" s="93">
        <v>0</v>
      </c>
      <c r="AW15" s="93">
        <v>0</v>
      </c>
      <c r="AX15" s="93">
        <v>0</v>
      </c>
      <c r="AY15" s="99">
        <v>15</v>
      </c>
      <c r="AZ15" s="99">
        <v>13</v>
      </c>
      <c r="BA15" s="99">
        <v>0</v>
      </c>
      <c r="BB15" s="99">
        <v>0</v>
      </c>
      <c r="BC15" s="99">
        <v>-3</v>
      </c>
      <c r="BD15" s="99">
        <v>-2</v>
      </c>
      <c r="BE15" s="99">
        <v>0</v>
      </c>
      <c r="BF15" s="100">
        <f t="shared" ref="BF15:BF32" si="6">SUM(AY15:BE15)</f>
        <v>23</v>
      </c>
      <c r="BG15" s="99">
        <v>0</v>
      </c>
      <c r="BH15" s="99">
        <v>0</v>
      </c>
      <c r="BI15" s="99">
        <v>0</v>
      </c>
      <c r="BJ15" s="78">
        <v>1</v>
      </c>
      <c r="BK15" s="78">
        <v>1</v>
      </c>
      <c r="BL15" s="78">
        <v>0</v>
      </c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</row>
    <row r="16" spans="1:223" s="70" customFormat="1" ht="15.75" x14ac:dyDescent="0.25">
      <c r="A16" s="64">
        <v>6</v>
      </c>
      <c r="B16" s="65" t="s">
        <v>186</v>
      </c>
      <c r="C16" s="65" t="s">
        <v>207</v>
      </c>
      <c r="D16" s="41" t="s">
        <v>144</v>
      </c>
      <c r="E16" s="41"/>
      <c r="F16" s="41" t="s">
        <v>168</v>
      </c>
      <c r="G16" s="25" t="s">
        <v>109</v>
      </c>
      <c r="H16" s="93">
        <v>3694272.66</v>
      </c>
      <c r="I16" s="93">
        <v>3696530.86</v>
      </c>
      <c r="J16" s="93">
        <v>12859</v>
      </c>
      <c r="K16" s="93">
        <v>3301845.4</v>
      </c>
      <c r="L16" s="94">
        <v>32169.95</v>
      </c>
      <c r="M16" s="94">
        <v>52187.05</v>
      </c>
      <c r="N16" s="94">
        <v>23361.23</v>
      </c>
      <c r="O16" s="93">
        <v>3691897.63</v>
      </c>
      <c r="P16" s="97">
        <v>1.03</v>
      </c>
      <c r="Q16" s="95"/>
      <c r="R16" s="93"/>
      <c r="S16" s="93"/>
      <c r="T16" s="96"/>
      <c r="U16" s="93"/>
      <c r="V16" s="93">
        <v>12859</v>
      </c>
      <c r="W16" s="93">
        <v>2535513.61</v>
      </c>
      <c r="X16" s="93">
        <v>1145900.05</v>
      </c>
      <c r="Y16" s="96">
        <v>7.6457197151813691E-2</v>
      </c>
      <c r="Z16" s="93">
        <v>281470.46999999997</v>
      </c>
      <c r="AA16" s="93">
        <v>8635.2999999999993</v>
      </c>
      <c r="AB16" s="93">
        <v>1270.8800000000001</v>
      </c>
      <c r="AC16" s="93">
        <v>8249.4</v>
      </c>
      <c r="AD16" s="94">
        <v>999.72</v>
      </c>
      <c r="AE16" s="94">
        <v>0</v>
      </c>
      <c r="AF16" s="94">
        <v>0</v>
      </c>
      <c r="AG16" s="94">
        <v>13000</v>
      </c>
      <c r="AH16" s="94">
        <v>3649.99</v>
      </c>
      <c r="AI16" s="94">
        <v>3600</v>
      </c>
      <c r="AJ16" s="94">
        <v>4148.22</v>
      </c>
      <c r="AK16" s="94">
        <v>600.04999999999995</v>
      </c>
      <c r="AL16" s="93">
        <v>0</v>
      </c>
      <c r="AM16" s="94">
        <v>1205.49</v>
      </c>
      <c r="AN16" s="93">
        <v>0</v>
      </c>
      <c r="AO16" s="93">
        <v>39788.370000000003</v>
      </c>
      <c r="AP16" s="77">
        <f t="shared" si="5"/>
        <v>0</v>
      </c>
      <c r="AQ16" s="93">
        <v>0</v>
      </c>
      <c r="AR16" s="93">
        <v>184502.45</v>
      </c>
      <c r="AS16" s="93">
        <v>0</v>
      </c>
      <c r="AT16" s="93">
        <v>0</v>
      </c>
      <c r="AU16" s="93">
        <v>59614.9</v>
      </c>
      <c r="AV16" s="93">
        <v>0</v>
      </c>
      <c r="AW16" s="93">
        <v>0</v>
      </c>
      <c r="AX16" s="93">
        <v>0</v>
      </c>
      <c r="AY16" s="99">
        <v>32</v>
      </c>
      <c r="AZ16" s="99">
        <v>13</v>
      </c>
      <c r="BA16" s="99">
        <v>2</v>
      </c>
      <c r="BB16" s="99">
        <v>-1</v>
      </c>
      <c r="BC16" s="99">
        <v>-3</v>
      </c>
      <c r="BD16" s="99">
        <v>-4</v>
      </c>
      <c r="BE16" s="99">
        <v>0</v>
      </c>
      <c r="BF16" s="100">
        <f t="shared" si="6"/>
        <v>39</v>
      </c>
      <c r="BG16" s="99">
        <v>0</v>
      </c>
      <c r="BH16" s="99">
        <v>4</v>
      </c>
      <c r="BI16" s="99">
        <v>0</v>
      </c>
      <c r="BJ16" s="78">
        <v>0</v>
      </c>
      <c r="BK16" s="78">
        <v>0</v>
      </c>
      <c r="BL16" s="78">
        <v>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</row>
    <row r="17" spans="1:223" s="68" customFormat="1" ht="15.75" x14ac:dyDescent="0.25">
      <c r="A17" s="64">
        <v>7</v>
      </c>
      <c r="B17" s="65" t="s">
        <v>120</v>
      </c>
      <c r="C17" s="65" t="s">
        <v>208</v>
      </c>
      <c r="D17" s="41" t="s">
        <v>145</v>
      </c>
      <c r="E17" s="41"/>
      <c r="F17" s="41" t="s">
        <v>146</v>
      </c>
      <c r="G17" s="25" t="s">
        <v>109</v>
      </c>
      <c r="H17" s="93">
        <v>66701.94</v>
      </c>
      <c r="I17" s="93">
        <v>66731.490000000005</v>
      </c>
      <c r="J17" s="93">
        <v>0</v>
      </c>
      <c r="K17" s="93">
        <v>46787.79</v>
      </c>
      <c r="L17" s="94">
        <v>5924.46</v>
      </c>
      <c r="M17" s="94">
        <v>6912.76</v>
      </c>
      <c r="N17" s="94">
        <v>0</v>
      </c>
      <c r="O17" s="93">
        <v>66295.19</v>
      </c>
      <c r="P17" s="97">
        <v>0.1</v>
      </c>
      <c r="Q17" s="95"/>
      <c r="R17" s="93"/>
      <c r="S17" s="93"/>
      <c r="T17" s="96"/>
      <c r="U17" s="93"/>
      <c r="V17" s="93">
        <v>0</v>
      </c>
      <c r="W17" s="93">
        <v>66701.94</v>
      </c>
      <c r="X17" s="93">
        <v>0</v>
      </c>
      <c r="Y17" s="96">
        <v>9.9999940031729198E-2</v>
      </c>
      <c r="Z17" s="93">
        <v>6670.18</v>
      </c>
      <c r="AA17" s="93">
        <v>0</v>
      </c>
      <c r="AB17" s="93">
        <v>66.66</v>
      </c>
      <c r="AC17" s="93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3">
        <v>0</v>
      </c>
      <c r="AM17" s="94">
        <v>0</v>
      </c>
      <c r="AN17" s="93">
        <v>0</v>
      </c>
      <c r="AO17" s="93">
        <v>1032.71</v>
      </c>
      <c r="AP17" s="77">
        <f t="shared" si="5"/>
        <v>0</v>
      </c>
      <c r="AQ17" s="93">
        <v>0</v>
      </c>
      <c r="AR17" s="93">
        <v>3335.1</v>
      </c>
      <c r="AS17" s="93">
        <v>0</v>
      </c>
      <c r="AT17" s="93">
        <v>0</v>
      </c>
      <c r="AU17" s="93">
        <v>7183.01</v>
      </c>
      <c r="AV17" s="93">
        <v>0</v>
      </c>
      <c r="AW17" s="93">
        <v>0</v>
      </c>
      <c r="AX17" s="93">
        <v>0</v>
      </c>
      <c r="AY17" s="99">
        <v>4</v>
      </c>
      <c r="AZ17" s="99">
        <v>0</v>
      </c>
      <c r="BA17" s="99">
        <v>0</v>
      </c>
      <c r="BB17" s="99">
        <v>0</v>
      </c>
      <c r="BC17" s="99">
        <v>-2</v>
      </c>
      <c r="BD17" s="99">
        <v>0</v>
      </c>
      <c r="BE17" s="99">
        <v>0</v>
      </c>
      <c r="BF17" s="100">
        <f t="shared" si="6"/>
        <v>2</v>
      </c>
      <c r="BG17" s="99">
        <v>0</v>
      </c>
      <c r="BH17" s="99">
        <v>0</v>
      </c>
      <c r="BI17" s="99">
        <v>0</v>
      </c>
      <c r="BJ17" s="78">
        <v>0</v>
      </c>
      <c r="BK17" s="78">
        <v>0</v>
      </c>
      <c r="BL17" s="78">
        <v>0</v>
      </c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</row>
    <row r="18" spans="1:223" s="68" customFormat="1" ht="15.75" x14ac:dyDescent="0.25">
      <c r="A18" s="64">
        <v>7</v>
      </c>
      <c r="B18" s="65" t="s">
        <v>121</v>
      </c>
      <c r="C18" s="65" t="s">
        <v>209</v>
      </c>
      <c r="D18" s="41" t="s">
        <v>147</v>
      </c>
      <c r="E18" s="41"/>
      <c r="F18" s="41" t="s">
        <v>146</v>
      </c>
      <c r="G18" s="25" t="s">
        <v>109</v>
      </c>
      <c r="H18" s="93">
        <v>11402.97</v>
      </c>
      <c r="I18" s="93">
        <v>11402.97</v>
      </c>
      <c r="J18" s="93">
        <v>0</v>
      </c>
      <c r="K18" s="93">
        <v>7674.55</v>
      </c>
      <c r="L18" s="94">
        <v>172.3</v>
      </c>
      <c r="M18" s="94">
        <v>0</v>
      </c>
      <c r="N18" s="94">
        <v>0</v>
      </c>
      <c r="O18" s="93">
        <v>8987.14</v>
      </c>
      <c r="P18" s="97">
        <v>1</v>
      </c>
      <c r="Q18" s="95"/>
      <c r="R18" s="93"/>
      <c r="S18" s="93"/>
      <c r="T18" s="96"/>
      <c r="U18" s="93"/>
      <c r="V18" s="93">
        <v>0</v>
      </c>
      <c r="W18" s="93">
        <v>11402.97</v>
      </c>
      <c r="X18" s="93">
        <v>0</v>
      </c>
      <c r="Y18" s="96">
        <v>0.10000026308935304</v>
      </c>
      <c r="Z18" s="93">
        <v>1140.29</v>
      </c>
      <c r="AA18" s="93">
        <v>0</v>
      </c>
      <c r="AB18" s="93">
        <v>0</v>
      </c>
      <c r="AC18" s="93">
        <v>0</v>
      </c>
      <c r="AD18" s="94">
        <v>0</v>
      </c>
      <c r="AE18" s="94">
        <v>0</v>
      </c>
      <c r="AF18" s="94">
        <v>0</v>
      </c>
      <c r="AG18" s="94">
        <v>0</v>
      </c>
      <c r="AH18" s="94">
        <v>0</v>
      </c>
      <c r="AI18" s="94">
        <v>0</v>
      </c>
      <c r="AJ18" s="94">
        <v>0</v>
      </c>
      <c r="AK18" s="94">
        <v>0</v>
      </c>
      <c r="AL18" s="93">
        <v>0</v>
      </c>
      <c r="AM18" s="94">
        <v>0</v>
      </c>
      <c r="AN18" s="93">
        <v>0</v>
      </c>
      <c r="AO18" s="93">
        <v>1240.48</v>
      </c>
      <c r="AP18" s="77">
        <f t="shared" si="5"/>
        <v>0</v>
      </c>
      <c r="AQ18" s="93">
        <v>0</v>
      </c>
      <c r="AR18" s="93">
        <v>569.17999999999995</v>
      </c>
      <c r="AS18" s="93">
        <v>0</v>
      </c>
      <c r="AT18" s="93">
        <v>0</v>
      </c>
      <c r="AU18" s="93">
        <v>10570.21</v>
      </c>
      <c r="AV18" s="93">
        <v>0</v>
      </c>
      <c r="AW18" s="93">
        <v>0</v>
      </c>
      <c r="AX18" s="93">
        <v>0</v>
      </c>
      <c r="AY18" s="99">
        <v>0</v>
      </c>
      <c r="AZ18" s="99">
        <v>1</v>
      </c>
      <c r="BA18" s="99">
        <v>0</v>
      </c>
      <c r="BB18" s="99">
        <v>0</v>
      </c>
      <c r="BC18" s="99">
        <v>0</v>
      </c>
      <c r="BD18" s="99">
        <v>0</v>
      </c>
      <c r="BE18" s="99">
        <v>0</v>
      </c>
      <c r="BF18" s="100">
        <f t="shared" si="6"/>
        <v>1</v>
      </c>
      <c r="BG18" s="99">
        <v>0</v>
      </c>
      <c r="BH18" s="99">
        <v>0</v>
      </c>
      <c r="BI18" s="99">
        <v>0</v>
      </c>
      <c r="BJ18" s="78">
        <v>0</v>
      </c>
      <c r="BK18" s="78">
        <v>0</v>
      </c>
      <c r="BL18" s="78">
        <v>0</v>
      </c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</row>
    <row r="19" spans="1:223" s="55" customFormat="1" ht="15.75" x14ac:dyDescent="0.25">
      <c r="A19" s="51">
        <v>8</v>
      </c>
      <c r="B19" s="52" t="s">
        <v>122</v>
      </c>
      <c r="C19" s="52" t="s">
        <v>210</v>
      </c>
      <c r="D19" s="53" t="s">
        <v>148</v>
      </c>
      <c r="E19" s="53"/>
      <c r="F19" s="53" t="s">
        <v>149</v>
      </c>
      <c r="G19" s="80" t="s">
        <v>102</v>
      </c>
      <c r="H19" s="93">
        <v>330815.77</v>
      </c>
      <c r="I19" s="93">
        <v>330999.05</v>
      </c>
      <c r="J19" s="93">
        <v>0</v>
      </c>
      <c r="K19" s="93">
        <v>317418.89</v>
      </c>
      <c r="L19" s="94">
        <v>0</v>
      </c>
      <c r="M19" s="94">
        <v>2162.36</v>
      </c>
      <c r="N19" s="94">
        <v>3886</v>
      </c>
      <c r="O19" s="93">
        <v>348278.42</v>
      </c>
      <c r="P19" s="97">
        <v>1</v>
      </c>
      <c r="Q19" s="95"/>
      <c r="R19" s="93"/>
      <c r="S19" s="93"/>
      <c r="T19" s="96"/>
      <c r="U19" s="93"/>
      <c r="V19" s="93">
        <v>0</v>
      </c>
      <c r="W19" s="93">
        <v>330815.77</v>
      </c>
      <c r="X19" s="93">
        <v>0</v>
      </c>
      <c r="Y19" s="96">
        <v>7.4999991687216119E-2</v>
      </c>
      <c r="Z19" s="93">
        <v>24811.17</v>
      </c>
      <c r="AA19" s="93">
        <v>0</v>
      </c>
      <c r="AB19" s="93">
        <v>54.72</v>
      </c>
      <c r="AC19" s="93">
        <v>6500</v>
      </c>
      <c r="AD19" s="94">
        <v>496.75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802.01</v>
      </c>
      <c r="AK19" s="94">
        <v>0</v>
      </c>
      <c r="AL19" s="93">
        <v>0</v>
      </c>
      <c r="AM19" s="94">
        <v>0</v>
      </c>
      <c r="AN19" s="93">
        <v>0</v>
      </c>
      <c r="AO19" s="93">
        <v>8091.4</v>
      </c>
      <c r="AP19" s="77">
        <f t="shared" si="5"/>
        <v>0</v>
      </c>
      <c r="AQ19" s="93">
        <v>0</v>
      </c>
      <c r="AR19" s="93">
        <v>16540.79</v>
      </c>
      <c r="AS19" s="93">
        <v>0</v>
      </c>
      <c r="AT19" s="93">
        <v>0</v>
      </c>
      <c r="AU19" s="93">
        <v>8872.27</v>
      </c>
      <c r="AV19" s="93">
        <v>0</v>
      </c>
      <c r="AW19" s="93">
        <v>0</v>
      </c>
      <c r="AX19" s="93">
        <v>0</v>
      </c>
      <c r="AY19" s="99">
        <v>8</v>
      </c>
      <c r="AZ19" s="99">
        <v>1</v>
      </c>
      <c r="BA19" s="99">
        <v>0</v>
      </c>
      <c r="BB19" s="99">
        <v>0</v>
      </c>
      <c r="BC19" s="99">
        <v>-1</v>
      </c>
      <c r="BD19" s="99">
        <v>0</v>
      </c>
      <c r="BE19" s="99">
        <v>0</v>
      </c>
      <c r="BF19" s="100">
        <f t="shared" si="6"/>
        <v>8</v>
      </c>
      <c r="BG19" s="99">
        <v>0</v>
      </c>
      <c r="BH19" s="99">
        <v>0</v>
      </c>
      <c r="BI19" s="99">
        <v>0</v>
      </c>
      <c r="BJ19" s="78">
        <v>0</v>
      </c>
      <c r="BK19" s="78">
        <v>0</v>
      </c>
      <c r="BL19" s="78">
        <v>0</v>
      </c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</row>
    <row r="20" spans="1:223" s="20" customFormat="1" ht="15.75" x14ac:dyDescent="0.25">
      <c r="A20" s="22">
        <v>8</v>
      </c>
      <c r="B20" s="71" t="s">
        <v>197</v>
      </c>
      <c r="C20" s="71" t="s">
        <v>211</v>
      </c>
      <c r="D20" s="41" t="s">
        <v>150</v>
      </c>
      <c r="E20" s="41"/>
      <c r="F20" s="41" t="s">
        <v>151</v>
      </c>
      <c r="G20" s="24" t="s">
        <v>102</v>
      </c>
      <c r="H20" s="93">
        <v>384386.26</v>
      </c>
      <c r="I20" s="93">
        <v>384386.26</v>
      </c>
      <c r="J20" s="93">
        <v>148065.53</v>
      </c>
      <c r="K20" s="93">
        <v>162705.64000000001</v>
      </c>
      <c r="L20" s="94">
        <v>2238.81</v>
      </c>
      <c r="M20" s="94">
        <v>51222.53</v>
      </c>
      <c r="N20" s="94">
        <v>7336.62</v>
      </c>
      <c r="O20" s="93">
        <v>237682.84</v>
      </c>
      <c r="P20" s="97">
        <v>3</v>
      </c>
      <c r="Q20" s="95"/>
      <c r="R20" s="93"/>
      <c r="S20" s="93"/>
      <c r="T20" s="96"/>
      <c r="U20" s="93"/>
      <c r="V20" s="93">
        <v>148065.53</v>
      </c>
      <c r="W20" s="93">
        <v>236320.73</v>
      </c>
      <c r="X20" s="93">
        <v>0</v>
      </c>
      <c r="Y20" s="96">
        <v>5.9999983920157998E-2</v>
      </c>
      <c r="Z20" s="93">
        <v>14179.24</v>
      </c>
      <c r="AA20" s="93">
        <v>0</v>
      </c>
      <c r="AB20" s="93">
        <v>0</v>
      </c>
      <c r="AC20" s="93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3">
        <v>0</v>
      </c>
      <c r="AM20" s="94">
        <v>0</v>
      </c>
      <c r="AN20" s="93">
        <v>0</v>
      </c>
      <c r="AO20" s="93">
        <v>5609.84</v>
      </c>
      <c r="AP20" s="77">
        <f t="shared" si="5"/>
        <v>0</v>
      </c>
      <c r="AQ20" s="93">
        <v>0</v>
      </c>
      <c r="AR20" s="93">
        <v>9500</v>
      </c>
      <c r="AS20" s="93">
        <v>0</v>
      </c>
      <c r="AT20" s="93">
        <v>0</v>
      </c>
      <c r="AU20" s="93">
        <v>11464.05</v>
      </c>
      <c r="AV20" s="93">
        <v>0</v>
      </c>
      <c r="AW20" s="93">
        <v>0</v>
      </c>
      <c r="AX20" s="93">
        <v>0</v>
      </c>
      <c r="AY20" s="99">
        <v>12</v>
      </c>
      <c r="AZ20" s="99">
        <v>8</v>
      </c>
      <c r="BA20" s="99">
        <v>0</v>
      </c>
      <c r="BB20" s="99">
        <v>0</v>
      </c>
      <c r="BC20" s="99">
        <v>-3</v>
      </c>
      <c r="BD20" s="99">
        <v>-3</v>
      </c>
      <c r="BE20" s="99">
        <v>0</v>
      </c>
      <c r="BF20" s="100">
        <f t="shared" si="6"/>
        <v>14</v>
      </c>
      <c r="BG20" s="99">
        <v>1</v>
      </c>
      <c r="BH20" s="99">
        <v>2</v>
      </c>
      <c r="BI20" s="99">
        <v>1</v>
      </c>
      <c r="BJ20" s="78">
        <v>0</v>
      </c>
      <c r="BK20" s="78">
        <v>0</v>
      </c>
      <c r="BL20" s="78">
        <v>0</v>
      </c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</row>
    <row r="21" spans="1:223" s="79" customFormat="1" ht="15.75" x14ac:dyDescent="0.25">
      <c r="A21" s="51">
        <v>9</v>
      </c>
      <c r="B21" s="52" t="s">
        <v>123</v>
      </c>
      <c r="C21" s="52" t="s">
        <v>212</v>
      </c>
      <c r="D21" s="53" t="s">
        <v>152</v>
      </c>
      <c r="E21" s="53"/>
      <c r="F21" s="53" t="s">
        <v>151</v>
      </c>
      <c r="G21" s="62" t="s">
        <v>66</v>
      </c>
      <c r="H21" s="93">
        <v>521220.71</v>
      </c>
      <c r="I21" s="93">
        <v>521220.71</v>
      </c>
      <c r="J21" s="93">
        <v>76282.009999999995</v>
      </c>
      <c r="K21" s="93">
        <v>285843.78000000003</v>
      </c>
      <c r="L21" s="94">
        <v>20972.05</v>
      </c>
      <c r="M21" s="94">
        <v>95119.23</v>
      </c>
      <c r="N21" s="94">
        <v>14332.24</v>
      </c>
      <c r="O21" s="93">
        <v>439337.06</v>
      </c>
      <c r="P21" s="97">
        <v>1.0900000000000001</v>
      </c>
      <c r="Q21" s="95">
        <v>1228.4199999999837</v>
      </c>
      <c r="R21" s="93">
        <v>438108.64</v>
      </c>
      <c r="S21" s="93">
        <v>0</v>
      </c>
      <c r="T21" s="96">
        <v>4.9999995434922256E-2</v>
      </c>
      <c r="U21" s="93">
        <v>21841.34</v>
      </c>
      <c r="V21" s="93"/>
      <c r="W21" s="93"/>
      <c r="X21" s="93"/>
      <c r="Y21" s="96"/>
      <c r="Z21" s="93"/>
      <c r="AA21" s="93">
        <v>0</v>
      </c>
      <c r="AB21" s="93">
        <v>0</v>
      </c>
      <c r="AC21" s="93">
        <v>2867.94</v>
      </c>
      <c r="AD21" s="94">
        <v>231.26</v>
      </c>
      <c r="AE21" s="94">
        <v>542.82000000000005</v>
      </c>
      <c r="AF21" s="94">
        <v>288</v>
      </c>
      <c r="AG21" s="94">
        <v>0</v>
      </c>
      <c r="AH21" s="94">
        <v>653.9</v>
      </c>
      <c r="AI21" s="94">
        <v>0</v>
      </c>
      <c r="AJ21" s="94">
        <v>838.04</v>
      </c>
      <c r="AK21" s="94">
        <v>0</v>
      </c>
      <c r="AL21" s="93">
        <v>139.16999999999999</v>
      </c>
      <c r="AM21" s="94">
        <v>30.31</v>
      </c>
      <c r="AN21" s="93">
        <v>0</v>
      </c>
      <c r="AO21" s="93">
        <v>5902.76</v>
      </c>
      <c r="AP21" s="77">
        <f t="shared" si="5"/>
        <v>0</v>
      </c>
      <c r="AQ21" s="93">
        <v>0</v>
      </c>
      <c r="AR21" s="93">
        <v>20861</v>
      </c>
      <c r="AS21" s="93">
        <v>0</v>
      </c>
      <c r="AT21" s="93">
        <v>0</v>
      </c>
      <c r="AU21" s="93">
        <v>538.29</v>
      </c>
      <c r="AV21" s="93">
        <v>0</v>
      </c>
      <c r="AW21" s="93">
        <v>0</v>
      </c>
      <c r="AX21" s="93">
        <v>0</v>
      </c>
      <c r="AY21" s="99">
        <v>38</v>
      </c>
      <c r="AZ21" s="99">
        <v>4</v>
      </c>
      <c r="BA21" s="99">
        <v>0</v>
      </c>
      <c r="BB21" s="99">
        <v>0</v>
      </c>
      <c r="BC21" s="99">
        <v>-3</v>
      </c>
      <c r="BD21" s="99">
        <v>-3</v>
      </c>
      <c r="BE21" s="99">
        <v>0</v>
      </c>
      <c r="BF21" s="100">
        <f t="shared" si="6"/>
        <v>36</v>
      </c>
      <c r="BG21" s="99">
        <v>2</v>
      </c>
      <c r="BH21" s="99">
        <v>1</v>
      </c>
      <c r="BI21" s="99">
        <v>0</v>
      </c>
      <c r="BJ21" s="78">
        <v>1</v>
      </c>
      <c r="BK21" s="78">
        <v>1</v>
      </c>
      <c r="BL21" s="78">
        <v>0</v>
      </c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</row>
    <row r="22" spans="1:223" s="68" customFormat="1" ht="15.75" x14ac:dyDescent="0.25">
      <c r="A22" s="64">
        <v>9</v>
      </c>
      <c r="B22" s="65" t="s">
        <v>124</v>
      </c>
      <c r="C22" s="65" t="s">
        <v>213</v>
      </c>
      <c r="D22" s="41" t="s">
        <v>153</v>
      </c>
      <c r="E22" s="41"/>
      <c r="F22" s="41" t="s">
        <v>154</v>
      </c>
      <c r="G22" s="69" t="s">
        <v>77</v>
      </c>
      <c r="H22" s="93">
        <v>76763.759999999995</v>
      </c>
      <c r="I22" s="93">
        <v>76861.649999999994</v>
      </c>
      <c r="J22" s="93">
        <v>0</v>
      </c>
      <c r="K22" s="93">
        <v>62352.9</v>
      </c>
      <c r="L22" s="94">
        <v>8220</v>
      </c>
      <c r="M22" s="94">
        <v>0</v>
      </c>
      <c r="N22" s="94">
        <v>3267.41</v>
      </c>
      <c r="O22" s="93">
        <v>80490.02</v>
      </c>
      <c r="P22" s="97">
        <v>1.95</v>
      </c>
      <c r="Q22" s="95"/>
      <c r="R22" s="93"/>
      <c r="S22" s="93"/>
      <c r="T22" s="96"/>
      <c r="U22" s="93"/>
      <c r="V22" s="93">
        <v>0</v>
      </c>
      <c r="W22" s="93">
        <v>76763.759999999995</v>
      </c>
      <c r="X22" s="93">
        <v>0</v>
      </c>
      <c r="Y22" s="96">
        <v>9.0000020843168702E-2</v>
      </c>
      <c r="Z22" s="93">
        <v>6649.71</v>
      </c>
      <c r="AA22" s="93">
        <v>0</v>
      </c>
      <c r="AB22" s="93">
        <v>54.82</v>
      </c>
      <c r="AC22" s="93">
        <v>0</v>
      </c>
      <c r="AD22" s="94">
        <v>0</v>
      </c>
      <c r="AE22" s="94">
        <v>0</v>
      </c>
      <c r="AF22" s="94">
        <v>130.83000000000001</v>
      </c>
      <c r="AG22" s="94">
        <v>2600</v>
      </c>
      <c r="AH22" s="94">
        <v>0</v>
      </c>
      <c r="AI22" s="94">
        <v>2166.67</v>
      </c>
      <c r="AJ22" s="94">
        <v>115</v>
      </c>
      <c r="AK22" s="94">
        <v>0</v>
      </c>
      <c r="AL22" s="93">
        <v>0</v>
      </c>
      <c r="AM22" s="94">
        <v>0</v>
      </c>
      <c r="AN22" s="93">
        <v>0</v>
      </c>
      <c r="AO22" s="93">
        <v>5087.5</v>
      </c>
      <c r="AP22" s="77">
        <f t="shared" si="5"/>
        <v>0</v>
      </c>
      <c r="AQ22" s="93">
        <v>0</v>
      </c>
      <c r="AR22" s="93">
        <v>3838.19</v>
      </c>
      <c r="AS22" s="93">
        <v>0</v>
      </c>
      <c r="AT22" s="93">
        <v>0</v>
      </c>
      <c r="AU22" s="93">
        <v>11340.48</v>
      </c>
      <c r="AV22" s="93">
        <v>0</v>
      </c>
      <c r="AW22" s="93">
        <v>0</v>
      </c>
      <c r="AX22" s="93">
        <v>0</v>
      </c>
      <c r="AY22" s="99">
        <v>5</v>
      </c>
      <c r="AZ22" s="99">
        <v>4</v>
      </c>
      <c r="BA22" s="99">
        <v>0</v>
      </c>
      <c r="BB22" s="99">
        <v>0</v>
      </c>
      <c r="BC22" s="99">
        <v>-5</v>
      </c>
      <c r="BD22" s="99">
        <v>0</v>
      </c>
      <c r="BE22" s="99">
        <v>0</v>
      </c>
      <c r="BF22" s="100">
        <f t="shared" si="6"/>
        <v>4</v>
      </c>
      <c r="BG22" s="99">
        <v>0</v>
      </c>
      <c r="BH22" s="99">
        <v>0</v>
      </c>
      <c r="BI22" s="99">
        <v>0</v>
      </c>
      <c r="BJ22" s="78">
        <v>0</v>
      </c>
      <c r="BK22" s="78">
        <v>0</v>
      </c>
      <c r="BL22" s="78">
        <v>0</v>
      </c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</row>
    <row r="23" spans="1:223" s="68" customFormat="1" ht="16.5" customHeight="1" x14ac:dyDescent="0.25">
      <c r="A23" s="64">
        <v>10</v>
      </c>
      <c r="B23" s="65" t="s">
        <v>125</v>
      </c>
      <c r="C23" s="65" t="s">
        <v>214</v>
      </c>
      <c r="D23" s="41" t="s">
        <v>155</v>
      </c>
      <c r="E23" s="41"/>
      <c r="F23" s="41" t="s">
        <v>154</v>
      </c>
      <c r="G23" s="69" t="s">
        <v>62</v>
      </c>
      <c r="H23" s="93">
        <v>1351824.47</v>
      </c>
      <c r="I23" s="93">
        <v>1377138.01</v>
      </c>
      <c r="J23" s="93">
        <v>155959.60999999999</v>
      </c>
      <c r="K23" s="93">
        <v>626981.43999999994</v>
      </c>
      <c r="L23" s="94">
        <v>47941.22</v>
      </c>
      <c r="M23" s="94">
        <v>379929.45</v>
      </c>
      <c r="N23" s="94">
        <v>142233.65</v>
      </c>
      <c r="O23" s="93">
        <v>1301537.58</v>
      </c>
      <c r="P23" s="97">
        <v>5</v>
      </c>
      <c r="Q23" s="95"/>
      <c r="R23" s="93"/>
      <c r="S23" s="93"/>
      <c r="T23" s="96"/>
      <c r="U23" s="93"/>
      <c r="V23" s="93">
        <v>40536.669999999925</v>
      </c>
      <c r="W23" s="93">
        <v>1096082.49</v>
      </c>
      <c r="X23" s="93">
        <v>215205.31</v>
      </c>
      <c r="Y23" s="96">
        <v>4.6717646576136827E-2</v>
      </c>
      <c r="Z23" s="93">
        <v>61260.28</v>
      </c>
      <c r="AA23" s="93">
        <v>495580.39</v>
      </c>
      <c r="AB23" s="93">
        <v>819.12</v>
      </c>
      <c r="AC23" s="93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391.53</v>
      </c>
      <c r="AL23" s="93">
        <v>0</v>
      </c>
      <c r="AM23" s="94">
        <v>0</v>
      </c>
      <c r="AN23" s="93">
        <v>0</v>
      </c>
      <c r="AO23" s="93">
        <v>15739.53</v>
      </c>
      <c r="AP23" s="77">
        <f t="shared" si="5"/>
        <v>0</v>
      </c>
      <c r="AQ23" s="93">
        <v>0</v>
      </c>
      <c r="AR23" s="93">
        <v>70845.320000000007</v>
      </c>
      <c r="AS23" s="93">
        <v>0</v>
      </c>
      <c r="AT23" s="93">
        <v>0</v>
      </c>
      <c r="AU23" s="93">
        <v>0</v>
      </c>
      <c r="AV23" s="93">
        <v>0</v>
      </c>
      <c r="AW23" s="93">
        <v>0</v>
      </c>
      <c r="AX23" s="93">
        <v>0</v>
      </c>
      <c r="AY23" s="99">
        <v>33</v>
      </c>
      <c r="AZ23" s="99">
        <v>10</v>
      </c>
      <c r="BA23" s="99">
        <v>0</v>
      </c>
      <c r="BB23" s="99">
        <v>0</v>
      </c>
      <c r="BC23" s="99">
        <v>-3</v>
      </c>
      <c r="BD23" s="99">
        <v>-2</v>
      </c>
      <c r="BE23" s="99">
        <v>0</v>
      </c>
      <c r="BF23" s="100">
        <f t="shared" si="6"/>
        <v>38</v>
      </c>
      <c r="BG23" s="99">
        <v>4</v>
      </c>
      <c r="BH23" s="99">
        <v>0</v>
      </c>
      <c r="BI23" s="99">
        <v>0</v>
      </c>
      <c r="BJ23" s="78">
        <v>0</v>
      </c>
      <c r="BK23" s="78">
        <v>2</v>
      </c>
      <c r="BL23" s="78">
        <v>0</v>
      </c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</row>
    <row r="24" spans="1:223" s="68" customFormat="1" ht="15.75" x14ac:dyDescent="0.25">
      <c r="A24" s="64">
        <v>10</v>
      </c>
      <c r="B24" s="65" t="s">
        <v>126</v>
      </c>
      <c r="C24" s="65" t="s">
        <v>215</v>
      </c>
      <c r="D24" s="41" t="s">
        <v>156</v>
      </c>
      <c r="E24" s="41"/>
      <c r="F24" s="41" t="s">
        <v>141</v>
      </c>
      <c r="G24" s="69" t="s">
        <v>62</v>
      </c>
      <c r="H24" s="93">
        <v>337834.45</v>
      </c>
      <c r="I24" s="93">
        <v>341438.45</v>
      </c>
      <c r="J24" s="93">
        <v>2183.38</v>
      </c>
      <c r="K24" s="93">
        <v>266488.49</v>
      </c>
      <c r="L24" s="94">
        <v>7597.52</v>
      </c>
      <c r="M24" s="94">
        <v>0</v>
      </c>
      <c r="N24" s="94">
        <v>26594.16</v>
      </c>
      <c r="O24" s="93">
        <v>318476.84999999998</v>
      </c>
      <c r="P24" s="97">
        <v>1</v>
      </c>
      <c r="Q24" s="95"/>
      <c r="R24" s="93"/>
      <c r="S24" s="93"/>
      <c r="T24" s="96"/>
      <c r="U24" s="93"/>
      <c r="V24" s="93">
        <v>0</v>
      </c>
      <c r="W24" s="93">
        <v>337834.45</v>
      </c>
      <c r="X24" s="93">
        <v>0</v>
      </c>
      <c r="Y24" s="96">
        <v>4.9999992599925797E-2</v>
      </c>
      <c r="Z24" s="93">
        <v>17072.18</v>
      </c>
      <c r="AA24" s="93">
        <v>0</v>
      </c>
      <c r="AB24" s="93">
        <v>0</v>
      </c>
      <c r="AC24" s="93">
        <v>550</v>
      </c>
      <c r="AD24" s="94">
        <v>0</v>
      </c>
      <c r="AE24" s="94">
        <v>0</v>
      </c>
      <c r="AF24" s="94">
        <v>66</v>
      </c>
      <c r="AG24" s="94">
        <v>16</v>
      </c>
      <c r="AH24" s="94">
        <v>330.89</v>
      </c>
      <c r="AI24" s="94">
        <v>0</v>
      </c>
      <c r="AJ24" s="94">
        <v>108.6</v>
      </c>
      <c r="AK24" s="94">
        <v>350</v>
      </c>
      <c r="AL24" s="93">
        <v>2</v>
      </c>
      <c r="AM24" s="94">
        <v>0</v>
      </c>
      <c r="AN24" s="93">
        <v>0</v>
      </c>
      <c r="AO24" s="93">
        <v>3298.17</v>
      </c>
      <c r="AP24" s="77">
        <f t="shared" si="5"/>
        <v>0</v>
      </c>
      <c r="AQ24" s="93">
        <v>0</v>
      </c>
      <c r="AR24" s="93">
        <v>14700</v>
      </c>
      <c r="AS24" s="93">
        <v>0</v>
      </c>
      <c r="AT24" s="93">
        <v>0</v>
      </c>
      <c r="AU24" s="93">
        <v>273.39999999999998</v>
      </c>
      <c r="AV24" s="93">
        <v>0</v>
      </c>
      <c r="AW24" s="93">
        <v>0</v>
      </c>
      <c r="AX24" s="93">
        <v>0</v>
      </c>
      <c r="AY24" s="99">
        <v>8</v>
      </c>
      <c r="AZ24" s="99">
        <v>4</v>
      </c>
      <c r="BA24" s="99">
        <v>0</v>
      </c>
      <c r="BB24" s="99">
        <v>0</v>
      </c>
      <c r="BC24" s="99">
        <v>-2</v>
      </c>
      <c r="BD24" s="99">
        <v>-2</v>
      </c>
      <c r="BE24" s="99">
        <v>0</v>
      </c>
      <c r="BF24" s="100">
        <f t="shared" si="6"/>
        <v>8</v>
      </c>
      <c r="BG24" s="99">
        <v>0</v>
      </c>
      <c r="BH24" s="99">
        <v>0</v>
      </c>
      <c r="BI24" s="99">
        <v>0</v>
      </c>
      <c r="BJ24" s="78">
        <v>0</v>
      </c>
      <c r="BK24" s="78">
        <v>2</v>
      </c>
      <c r="BL24" s="78">
        <v>0</v>
      </c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</row>
    <row r="25" spans="1:223" s="20" customFormat="1" ht="15.75" x14ac:dyDescent="0.25">
      <c r="A25" s="22">
        <v>10</v>
      </c>
      <c r="B25" s="71" t="s">
        <v>235</v>
      </c>
      <c r="C25" s="71"/>
      <c r="D25" s="41" t="s">
        <v>157</v>
      </c>
      <c r="E25" s="41"/>
      <c r="F25" s="41" t="s">
        <v>158</v>
      </c>
      <c r="G25" s="63" t="s">
        <v>61</v>
      </c>
      <c r="H25" s="93">
        <v>132087.07999999999</v>
      </c>
      <c r="I25" s="93">
        <v>132087.07999999999</v>
      </c>
      <c r="J25" s="93">
        <v>0</v>
      </c>
      <c r="K25" s="93">
        <v>102538.65</v>
      </c>
      <c r="L25" s="94">
        <v>4690.55</v>
      </c>
      <c r="M25" s="94">
        <v>13674.61</v>
      </c>
      <c r="N25" s="94">
        <v>0</v>
      </c>
      <c r="O25" s="93">
        <v>131321.39000000001</v>
      </c>
      <c r="P25" s="97">
        <v>3</v>
      </c>
      <c r="Q25" s="95"/>
      <c r="R25" s="93"/>
      <c r="S25" s="93"/>
      <c r="T25" s="96"/>
      <c r="U25" s="93"/>
      <c r="V25" s="93">
        <v>0</v>
      </c>
      <c r="W25" s="93">
        <v>132087.07999999999</v>
      </c>
      <c r="X25" s="93">
        <v>0</v>
      </c>
      <c r="Y25" s="96">
        <v>4.999996971694734E-2</v>
      </c>
      <c r="Z25" s="93">
        <v>6604.35</v>
      </c>
      <c r="AA25" s="93">
        <v>0</v>
      </c>
      <c r="AB25" s="93">
        <v>0</v>
      </c>
      <c r="AC25" s="93">
        <v>0</v>
      </c>
      <c r="AD25" s="94">
        <v>0</v>
      </c>
      <c r="AE25" s="94">
        <v>0</v>
      </c>
      <c r="AF25" s="94">
        <v>30.1</v>
      </c>
      <c r="AG25" s="94">
        <v>24.74</v>
      </c>
      <c r="AH25" s="94">
        <v>181.34</v>
      </c>
      <c r="AI25" s="94">
        <v>0</v>
      </c>
      <c r="AJ25" s="94">
        <v>107.17999999999999</v>
      </c>
      <c r="AK25" s="94">
        <v>0</v>
      </c>
      <c r="AL25" s="93">
        <v>5.75</v>
      </c>
      <c r="AM25" s="94">
        <v>37.630000000000003</v>
      </c>
      <c r="AN25" s="93">
        <v>0</v>
      </c>
      <c r="AO25" s="93">
        <v>989.87</v>
      </c>
      <c r="AP25" s="77">
        <f t="shared" si="5"/>
        <v>0</v>
      </c>
      <c r="AQ25" s="93">
        <v>0</v>
      </c>
      <c r="AR25" s="93">
        <v>6604.35</v>
      </c>
      <c r="AS25" s="93">
        <v>0</v>
      </c>
      <c r="AT25" s="93">
        <v>0</v>
      </c>
      <c r="AU25" s="93">
        <v>1058.6400000000001</v>
      </c>
      <c r="AV25" s="93">
        <v>0</v>
      </c>
      <c r="AW25" s="93">
        <v>0</v>
      </c>
      <c r="AX25" s="93">
        <v>0</v>
      </c>
      <c r="AY25" s="99">
        <v>9</v>
      </c>
      <c r="AZ25" s="99">
        <v>6</v>
      </c>
      <c r="BA25" s="99">
        <v>0</v>
      </c>
      <c r="BB25" s="99">
        <v>0</v>
      </c>
      <c r="BC25" s="99">
        <v>-4</v>
      </c>
      <c r="BD25" s="99">
        <v>-3</v>
      </c>
      <c r="BE25" s="99">
        <v>0</v>
      </c>
      <c r="BF25" s="100">
        <f t="shared" si="6"/>
        <v>8</v>
      </c>
      <c r="BG25" s="99">
        <v>0</v>
      </c>
      <c r="BH25" s="99">
        <v>1</v>
      </c>
      <c r="BI25" s="99">
        <v>0</v>
      </c>
      <c r="BJ25" s="78">
        <v>2</v>
      </c>
      <c r="BK25" s="78">
        <v>0</v>
      </c>
      <c r="BL25" s="78">
        <v>0</v>
      </c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</row>
    <row r="26" spans="1:223" s="68" customFormat="1" ht="15.75" x14ac:dyDescent="0.25">
      <c r="A26" s="89">
        <v>11</v>
      </c>
      <c r="B26" s="90" t="s">
        <v>200</v>
      </c>
      <c r="C26" s="90" t="s">
        <v>217</v>
      </c>
      <c r="D26" s="41" t="s">
        <v>159</v>
      </c>
      <c r="E26" s="41"/>
      <c r="F26" s="41" t="s">
        <v>151</v>
      </c>
      <c r="G26" s="91" t="s">
        <v>114</v>
      </c>
      <c r="H26" s="93">
        <v>461746</v>
      </c>
      <c r="I26" s="93">
        <v>485782</v>
      </c>
      <c r="J26" s="93">
        <v>7140</v>
      </c>
      <c r="K26" s="93">
        <v>228585</v>
      </c>
      <c r="L26" s="94">
        <v>10197</v>
      </c>
      <c r="M26" s="94">
        <v>54186</v>
      </c>
      <c r="N26" s="94">
        <v>139707</v>
      </c>
      <c r="O26" s="93">
        <v>464564</v>
      </c>
      <c r="P26" s="97">
        <v>0</v>
      </c>
      <c r="Q26" s="95"/>
      <c r="R26" s="93"/>
      <c r="S26" s="93"/>
      <c r="T26" s="96"/>
      <c r="U26" s="93"/>
      <c r="V26" s="93">
        <v>-24036</v>
      </c>
      <c r="W26" s="93">
        <v>461746</v>
      </c>
      <c r="X26" s="93">
        <v>0</v>
      </c>
      <c r="Y26" s="96">
        <v>6.8000004331385658E-2</v>
      </c>
      <c r="Z26" s="93">
        <v>31058.73</v>
      </c>
      <c r="AA26" s="93">
        <v>0</v>
      </c>
      <c r="AB26" s="93">
        <v>0</v>
      </c>
      <c r="AC26" s="93">
        <v>7097</v>
      </c>
      <c r="AD26" s="94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629</v>
      </c>
      <c r="AK26" s="94">
        <v>1290</v>
      </c>
      <c r="AL26" s="93">
        <v>0</v>
      </c>
      <c r="AM26" s="94">
        <v>0</v>
      </c>
      <c r="AN26" s="93">
        <v>0</v>
      </c>
      <c r="AO26" s="93">
        <v>9317</v>
      </c>
      <c r="AP26" s="77">
        <f t="shared" si="5"/>
        <v>0</v>
      </c>
      <c r="AQ26" s="93">
        <v>0</v>
      </c>
      <c r="AR26" s="93">
        <v>23087</v>
      </c>
      <c r="AS26" s="93">
        <v>356.7</v>
      </c>
      <c r="AT26" s="93">
        <v>0</v>
      </c>
      <c r="AU26" s="93">
        <v>6449</v>
      </c>
      <c r="AV26" s="93">
        <v>0</v>
      </c>
      <c r="AW26" s="93">
        <v>0</v>
      </c>
      <c r="AX26" s="93">
        <v>0</v>
      </c>
      <c r="AY26" s="99">
        <v>41</v>
      </c>
      <c r="AZ26" s="99">
        <v>24</v>
      </c>
      <c r="BA26" s="99">
        <v>0</v>
      </c>
      <c r="BB26" s="99">
        <v>0</v>
      </c>
      <c r="BC26" s="99">
        <v>-10</v>
      </c>
      <c r="BD26" s="99">
        <v>-10</v>
      </c>
      <c r="BE26" s="99">
        <v>0</v>
      </c>
      <c r="BF26" s="100">
        <f t="shared" si="6"/>
        <v>45</v>
      </c>
      <c r="BG26" s="99">
        <v>0</v>
      </c>
      <c r="BH26" s="99">
        <v>3</v>
      </c>
      <c r="BI26" s="99">
        <v>0</v>
      </c>
      <c r="BJ26" s="78">
        <v>5</v>
      </c>
      <c r="BK26" s="78">
        <v>0</v>
      </c>
      <c r="BL26" s="78">
        <v>0</v>
      </c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</row>
    <row r="27" spans="1:223" s="20" customFormat="1" ht="15.75" x14ac:dyDescent="0.25">
      <c r="A27" s="22">
        <v>11</v>
      </c>
      <c r="B27" s="23" t="s">
        <v>181</v>
      </c>
      <c r="C27" s="23" t="s">
        <v>205</v>
      </c>
      <c r="D27" s="41" t="s">
        <v>160</v>
      </c>
      <c r="E27" s="41"/>
      <c r="F27" s="41" t="s">
        <v>146</v>
      </c>
      <c r="G27" s="63" t="s">
        <v>114</v>
      </c>
      <c r="H27" s="93">
        <v>2033170.53</v>
      </c>
      <c r="I27" s="93">
        <v>2033170.53</v>
      </c>
      <c r="J27" s="93">
        <v>42059.839999999997</v>
      </c>
      <c r="K27" s="93">
        <v>1411981.57</v>
      </c>
      <c r="L27" s="94">
        <v>51852.9</v>
      </c>
      <c r="M27" s="94">
        <v>232063.24</v>
      </c>
      <c r="N27" s="94">
        <v>153774.69</v>
      </c>
      <c r="O27" s="93">
        <v>1999174.11</v>
      </c>
      <c r="P27" s="97">
        <v>0.03</v>
      </c>
      <c r="Q27" s="95"/>
      <c r="R27" s="93"/>
      <c r="S27" s="93"/>
      <c r="T27" s="96"/>
      <c r="U27" s="93"/>
      <c r="V27" s="93">
        <v>36840.790000000037</v>
      </c>
      <c r="W27" s="93">
        <v>1991704.04</v>
      </c>
      <c r="X27" s="93">
        <v>4625.7</v>
      </c>
      <c r="Y27" s="96">
        <v>7.4895728398055125E-2</v>
      </c>
      <c r="Z27" s="93">
        <v>149501.71</v>
      </c>
      <c r="AA27" s="93">
        <v>0</v>
      </c>
      <c r="AB27" s="93">
        <v>0</v>
      </c>
      <c r="AC27" s="93">
        <v>18338.77</v>
      </c>
      <c r="AD27" s="94">
        <v>1379.52</v>
      </c>
      <c r="AE27" s="94">
        <v>2500.27</v>
      </c>
      <c r="AF27" s="94">
        <v>7404.88</v>
      </c>
      <c r="AG27" s="94">
        <v>1992.25</v>
      </c>
      <c r="AH27" s="94">
        <v>1670.22</v>
      </c>
      <c r="AI27" s="94">
        <v>1800</v>
      </c>
      <c r="AJ27" s="94">
        <v>2035.58</v>
      </c>
      <c r="AK27" s="94">
        <v>688.02</v>
      </c>
      <c r="AL27" s="93">
        <v>0</v>
      </c>
      <c r="AM27" s="94">
        <v>1539.23</v>
      </c>
      <c r="AN27" s="93">
        <v>0</v>
      </c>
      <c r="AO27" s="93">
        <v>53517.11</v>
      </c>
      <c r="AP27" s="77">
        <f t="shared" si="5"/>
        <v>0</v>
      </c>
      <c r="AQ27" s="93">
        <v>0</v>
      </c>
      <c r="AR27" s="93">
        <v>99816.49</v>
      </c>
      <c r="AS27" s="93">
        <v>0</v>
      </c>
      <c r="AT27" s="93">
        <v>0</v>
      </c>
      <c r="AU27" s="93">
        <v>10568</v>
      </c>
      <c r="AV27" s="93">
        <v>0</v>
      </c>
      <c r="AW27" s="93">
        <v>0</v>
      </c>
      <c r="AX27" s="93">
        <v>0</v>
      </c>
      <c r="AY27" s="99">
        <v>71</v>
      </c>
      <c r="AZ27" s="99">
        <v>46</v>
      </c>
      <c r="BA27" s="99">
        <v>-1</v>
      </c>
      <c r="BB27" s="99">
        <v>-2</v>
      </c>
      <c r="BC27" s="99">
        <v>-22</v>
      </c>
      <c r="BD27" s="99">
        <v>-11</v>
      </c>
      <c r="BE27" s="99">
        <v>0</v>
      </c>
      <c r="BF27" s="100">
        <f t="shared" si="6"/>
        <v>81</v>
      </c>
      <c r="BG27" s="99">
        <v>0</v>
      </c>
      <c r="BH27" s="99">
        <v>4</v>
      </c>
      <c r="BI27" s="99">
        <v>0</v>
      </c>
      <c r="BJ27" s="78">
        <v>6</v>
      </c>
      <c r="BK27" s="78">
        <v>1</v>
      </c>
      <c r="BL27" s="78">
        <v>0</v>
      </c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</row>
    <row r="28" spans="1:223" s="68" customFormat="1" ht="15.75" x14ac:dyDescent="0.25">
      <c r="A28" s="64">
        <v>12</v>
      </c>
      <c r="B28" s="65" t="s">
        <v>127</v>
      </c>
      <c r="C28" s="65" t="s">
        <v>218</v>
      </c>
      <c r="D28" s="41" t="s">
        <v>161</v>
      </c>
      <c r="E28" s="41"/>
      <c r="F28" s="41" t="s">
        <v>162</v>
      </c>
      <c r="G28" s="69" t="s">
        <v>59</v>
      </c>
      <c r="H28" s="93">
        <v>486010.69</v>
      </c>
      <c r="I28" s="93">
        <v>486010.69</v>
      </c>
      <c r="J28" s="93">
        <v>0</v>
      </c>
      <c r="K28" s="93">
        <v>39235.67</v>
      </c>
      <c r="L28" s="94">
        <v>25665.86</v>
      </c>
      <c r="M28" s="94">
        <v>253300.68</v>
      </c>
      <c r="N28" s="94">
        <v>43335.01</v>
      </c>
      <c r="O28" s="93">
        <v>403242.64</v>
      </c>
      <c r="P28" s="97">
        <v>3</v>
      </c>
      <c r="Q28" s="95">
        <v>36658.400000000023</v>
      </c>
      <c r="R28" s="93">
        <v>366584.24</v>
      </c>
      <c r="S28" s="93">
        <v>0</v>
      </c>
      <c r="T28" s="96">
        <v>9.999998908845617E-2</v>
      </c>
      <c r="U28" s="93">
        <v>36658.400000000001</v>
      </c>
      <c r="V28" s="93"/>
      <c r="W28" s="93"/>
      <c r="X28" s="93"/>
      <c r="Y28" s="96"/>
      <c r="Z28" s="93"/>
      <c r="AA28" s="93">
        <v>0</v>
      </c>
      <c r="AB28" s="93">
        <v>0</v>
      </c>
      <c r="AC28" s="93">
        <v>12418.2</v>
      </c>
      <c r="AD28" s="94">
        <v>958.45</v>
      </c>
      <c r="AE28" s="94">
        <v>1758.71</v>
      </c>
      <c r="AF28" s="94">
        <v>1888.3</v>
      </c>
      <c r="AG28" s="94">
        <v>0</v>
      </c>
      <c r="AH28" s="94">
        <v>1003.55</v>
      </c>
      <c r="AI28" s="94">
        <v>0</v>
      </c>
      <c r="AJ28" s="94">
        <v>817.03</v>
      </c>
      <c r="AK28" s="94">
        <v>744.58</v>
      </c>
      <c r="AL28" s="93">
        <v>116.88</v>
      </c>
      <c r="AM28" s="94">
        <v>0</v>
      </c>
      <c r="AN28" s="93">
        <v>3210.17</v>
      </c>
      <c r="AO28" s="93">
        <v>23321.94</v>
      </c>
      <c r="AP28" s="77">
        <f t="shared" si="5"/>
        <v>0.13764592482443572</v>
      </c>
      <c r="AQ28" s="93">
        <v>0</v>
      </c>
      <c r="AR28" s="93">
        <v>13836.46</v>
      </c>
      <c r="AS28" s="93">
        <v>0</v>
      </c>
      <c r="AT28" s="93">
        <v>0</v>
      </c>
      <c r="AU28" s="93">
        <v>0</v>
      </c>
      <c r="AV28" s="93">
        <v>0</v>
      </c>
      <c r="AW28" s="93">
        <v>0</v>
      </c>
      <c r="AX28" s="93">
        <v>0</v>
      </c>
      <c r="AY28" s="99">
        <v>46</v>
      </c>
      <c r="AZ28" s="99">
        <v>35</v>
      </c>
      <c r="BA28" s="99">
        <v>-2</v>
      </c>
      <c r="BB28" s="99">
        <v>-1</v>
      </c>
      <c r="BC28" s="99">
        <v>-4</v>
      </c>
      <c r="BD28" s="99">
        <v>-4</v>
      </c>
      <c r="BE28" s="99">
        <v>0</v>
      </c>
      <c r="BF28" s="100">
        <f t="shared" si="6"/>
        <v>70</v>
      </c>
      <c r="BG28" s="99">
        <v>0</v>
      </c>
      <c r="BH28" s="99">
        <v>2</v>
      </c>
      <c r="BI28" s="99">
        <v>0</v>
      </c>
      <c r="BJ28" s="78">
        <v>2</v>
      </c>
      <c r="BK28" s="78">
        <v>0</v>
      </c>
      <c r="BL28" s="78">
        <v>0</v>
      </c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</row>
    <row r="29" spans="1:223" s="20" customFormat="1" ht="15.75" x14ac:dyDescent="0.25">
      <c r="A29" s="22">
        <v>13</v>
      </c>
      <c r="B29" s="23" t="s">
        <v>128</v>
      </c>
      <c r="C29" s="23" t="s">
        <v>219</v>
      </c>
      <c r="D29" s="41" t="s">
        <v>163</v>
      </c>
      <c r="E29" s="41"/>
      <c r="F29" s="41"/>
      <c r="G29" s="63" t="s">
        <v>72</v>
      </c>
      <c r="H29" s="93">
        <v>1731023.27</v>
      </c>
      <c r="I29" s="93">
        <v>1740656.33</v>
      </c>
      <c r="J29" s="93">
        <v>16765.099999999999</v>
      </c>
      <c r="K29" s="93">
        <v>1394737.55</v>
      </c>
      <c r="L29" s="94">
        <v>13031.88</v>
      </c>
      <c r="M29" s="94">
        <v>186110.45</v>
      </c>
      <c r="N29" s="94">
        <v>24987.88</v>
      </c>
      <c r="O29" s="93">
        <v>1734757.02</v>
      </c>
      <c r="P29" s="97">
        <v>3.57</v>
      </c>
      <c r="Q29" s="95">
        <v>9657.0700000000652</v>
      </c>
      <c r="R29" s="93">
        <v>1725099.95</v>
      </c>
      <c r="S29" s="93">
        <v>0</v>
      </c>
      <c r="T29" s="96">
        <v>0.10000000289838279</v>
      </c>
      <c r="U29" s="93">
        <v>106232.19</v>
      </c>
      <c r="V29" s="93"/>
      <c r="W29" s="93"/>
      <c r="X29" s="93"/>
      <c r="Y29" s="96"/>
      <c r="Z29" s="93"/>
      <c r="AA29" s="93">
        <v>139657.1</v>
      </c>
      <c r="AB29" s="93">
        <v>0</v>
      </c>
      <c r="AC29" s="93">
        <v>43538.1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600</v>
      </c>
      <c r="AJ29" s="94">
        <v>420.35</v>
      </c>
      <c r="AK29" s="94">
        <v>0</v>
      </c>
      <c r="AL29" s="93">
        <v>0</v>
      </c>
      <c r="AM29" s="94">
        <v>0</v>
      </c>
      <c r="AN29" s="93">
        <v>44133</v>
      </c>
      <c r="AO29" s="93">
        <v>45417.23</v>
      </c>
      <c r="AP29" s="77">
        <f t="shared" si="5"/>
        <v>0.97172372687634179</v>
      </c>
      <c r="AQ29" s="93">
        <v>0</v>
      </c>
      <c r="AR29" s="93">
        <v>70472.03</v>
      </c>
      <c r="AS29" s="93">
        <v>0</v>
      </c>
      <c r="AT29" s="93">
        <v>0</v>
      </c>
      <c r="AU29" s="93">
        <v>10</v>
      </c>
      <c r="AV29" s="93">
        <v>0</v>
      </c>
      <c r="AW29" s="93">
        <v>0</v>
      </c>
      <c r="AX29" s="93">
        <v>0</v>
      </c>
      <c r="AY29" s="99">
        <v>61</v>
      </c>
      <c r="AZ29" s="99">
        <v>36</v>
      </c>
      <c r="BA29" s="99">
        <v>2</v>
      </c>
      <c r="BB29" s="99">
        <v>-8</v>
      </c>
      <c r="BC29" s="99">
        <v>-16</v>
      </c>
      <c r="BD29" s="99">
        <v>-5</v>
      </c>
      <c r="BE29" s="99">
        <v>0</v>
      </c>
      <c r="BF29" s="100">
        <f t="shared" si="6"/>
        <v>70</v>
      </c>
      <c r="BG29" s="99">
        <v>0</v>
      </c>
      <c r="BH29" s="99">
        <v>1</v>
      </c>
      <c r="BI29" s="99">
        <v>0</v>
      </c>
      <c r="BJ29" s="78">
        <v>3</v>
      </c>
      <c r="BK29" s="78">
        <v>1</v>
      </c>
      <c r="BL29" s="78">
        <v>0</v>
      </c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</row>
    <row r="30" spans="1:223" s="68" customFormat="1" ht="15.75" x14ac:dyDescent="0.25">
      <c r="A30" s="64">
        <v>13</v>
      </c>
      <c r="B30" s="65" t="s">
        <v>129</v>
      </c>
      <c r="C30" s="65" t="s">
        <v>220</v>
      </c>
      <c r="D30" s="41" t="s">
        <v>164</v>
      </c>
      <c r="E30" s="41"/>
      <c r="F30" s="41" t="s">
        <v>165</v>
      </c>
      <c r="G30" s="69" t="s">
        <v>17</v>
      </c>
      <c r="H30" s="93">
        <v>2091009.13</v>
      </c>
      <c r="I30" s="93">
        <v>2106429.9700000002</v>
      </c>
      <c r="J30" s="93">
        <v>153065.51</v>
      </c>
      <c r="K30" s="93">
        <v>1776413.4</v>
      </c>
      <c r="L30" s="94">
        <v>8197.66</v>
      </c>
      <c r="M30" s="94">
        <v>39057.440000000002</v>
      </c>
      <c r="N30" s="94">
        <v>32492.91</v>
      </c>
      <c r="O30" s="93">
        <v>1990081.82</v>
      </c>
      <c r="P30" s="97">
        <v>2.08</v>
      </c>
      <c r="Q30" s="95"/>
      <c r="R30" s="93"/>
      <c r="S30" s="93"/>
      <c r="T30" s="96"/>
      <c r="U30" s="93"/>
      <c r="V30" s="93">
        <v>263224.32999999984</v>
      </c>
      <c r="W30" s="93">
        <v>1297520.48</v>
      </c>
      <c r="X30" s="93">
        <v>530264.31999999995</v>
      </c>
      <c r="Y30" s="96">
        <v>6.1944912770912637E-2</v>
      </c>
      <c r="Z30" s="93">
        <v>112949.57</v>
      </c>
      <c r="AA30" s="93">
        <v>321151.43</v>
      </c>
      <c r="AB30" s="93">
        <v>0</v>
      </c>
      <c r="AC30" s="93">
        <v>4925.67</v>
      </c>
      <c r="AD30" s="94">
        <v>0</v>
      </c>
      <c r="AE30" s="94">
        <v>0</v>
      </c>
      <c r="AF30" s="94">
        <v>0</v>
      </c>
      <c r="AG30" s="94">
        <v>4765.25</v>
      </c>
      <c r="AH30" s="94">
        <v>2400</v>
      </c>
      <c r="AI30" s="94">
        <v>0</v>
      </c>
      <c r="AJ30" s="94">
        <v>3180.2599999999998</v>
      </c>
      <c r="AK30" s="94">
        <v>1714.35</v>
      </c>
      <c r="AL30" s="93">
        <v>0</v>
      </c>
      <c r="AM30" s="94">
        <v>8410.69</v>
      </c>
      <c r="AN30" s="93">
        <v>5450.28</v>
      </c>
      <c r="AO30" s="93">
        <v>31402.080000000002</v>
      </c>
      <c r="AP30" s="77">
        <f t="shared" si="5"/>
        <v>0.1735642989254215</v>
      </c>
      <c r="AQ30" s="93">
        <v>0</v>
      </c>
      <c r="AR30" s="93">
        <v>112421.22</v>
      </c>
      <c r="AS30" s="93">
        <v>0</v>
      </c>
      <c r="AT30" s="93">
        <v>0</v>
      </c>
      <c r="AU30" s="93">
        <v>1.87</v>
      </c>
      <c r="AV30" s="93">
        <v>0</v>
      </c>
      <c r="AW30" s="93">
        <v>0</v>
      </c>
      <c r="AX30" s="93">
        <v>0</v>
      </c>
      <c r="AY30" s="99">
        <v>34</v>
      </c>
      <c r="AZ30" s="99">
        <v>11</v>
      </c>
      <c r="BA30" s="99">
        <v>0</v>
      </c>
      <c r="BB30" s="99">
        <v>-1</v>
      </c>
      <c r="BC30" s="99">
        <v>-8</v>
      </c>
      <c r="BD30" s="99">
        <v>-3</v>
      </c>
      <c r="BE30" s="99">
        <v>0</v>
      </c>
      <c r="BF30" s="100">
        <f t="shared" si="6"/>
        <v>33</v>
      </c>
      <c r="BG30" s="99">
        <v>0</v>
      </c>
      <c r="BH30" s="99">
        <v>0</v>
      </c>
      <c r="BI30" s="99">
        <v>0</v>
      </c>
      <c r="BJ30" s="78">
        <v>1</v>
      </c>
      <c r="BK30" s="78">
        <v>2</v>
      </c>
      <c r="BL30" s="78">
        <v>0</v>
      </c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</row>
    <row r="31" spans="1:223" s="20" customFormat="1" ht="15.75" x14ac:dyDescent="0.25">
      <c r="A31" s="22">
        <v>17</v>
      </c>
      <c r="B31" s="23" t="s">
        <v>130</v>
      </c>
      <c r="C31" s="41" t="s">
        <v>221</v>
      </c>
      <c r="D31" s="41" t="s">
        <v>166</v>
      </c>
      <c r="E31" s="41"/>
      <c r="F31" s="41" t="s">
        <v>141</v>
      </c>
      <c r="G31" s="63" t="s">
        <v>24</v>
      </c>
      <c r="H31" s="93">
        <v>417211.13</v>
      </c>
      <c r="I31" s="93">
        <v>417211.13</v>
      </c>
      <c r="J31" s="93">
        <v>10378.57</v>
      </c>
      <c r="K31" s="93">
        <v>307277.43</v>
      </c>
      <c r="L31" s="94">
        <v>28620.44</v>
      </c>
      <c r="M31" s="94">
        <v>34516.25</v>
      </c>
      <c r="N31" s="94">
        <v>19475.22</v>
      </c>
      <c r="O31" s="93">
        <v>422514.77</v>
      </c>
      <c r="P31" s="97">
        <v>0</v>
      </c>
      <c r="Q31" s="95"/>
      <c r="R31" s="93"/>
      <c r="S31" s="93"/>
      <c r="T31" s="96"/>
      <c r="U31" s="93"/>
      <c r="V31" s="93">
        <v>5876.3499999999767</v>
      </c>
      <c r="W31" s="93">
        <v>289808.98</v>
      </c>
      <c r="X31" s="93">
        <v>121525.8</v>
      </c>
      <c r="Y31" s="96">
        <v>0.10000000486221954</v>
      </c>
      <c r="Z31" s="93">
        <v>41133.480000000003</v>
      </c>
      <c r="AA31" s="93">
        <v>0</v>
      </c>
      <c r="AB31" s="93">
        <v>0</v>
      </c>
      <c r="AC31" s="93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484.58</v>
      </c>
      <c r="AI31" s="94">
        <v>4755</v>
      </c>
      <c r="AJ31" s="94">
        <v>3705.8</v>
      </c>
      <c r="AK31" s="94">
        <v>0</v>
      </c>
      <c r="AL31" s="93">
        <v>0</v>
      </c>
      <c r="AM31" s="94">
        <v>0</v>
      </c>
      <c r="AN31" s="93">
        <v>0</v>
      </c>
      <c r="AO31" s="93">
        <v>10270.030000000001</v>
      </c>
      <c r="AP31" s="77">
        <f t="shared" si="5"/>
        <v>0</v>
      </c>
      <c r="AQ31" s="93">
        <v>0</v>
      </c>
      <c r="AR31" s="93">
        <v>20272.93</v>
      </c>
      <c r="AS31" s="93">
        <v>0</v>
      </c>
      <c r="AT31" s="93">
        <v>0</v>
      </c>
      <c r="AU31" s="93">
        <v>12763.03</v>
      </c>
      <c r="AV31" s="93">
        <v>0</v>
      </c>
      <c r="AW31" s="93">
        <v>0</v>
      </c>
      <c r="AX31" s="93">
        <v>0</v>
      </c>
      <c r="AY31" s="99">
        <v>12</v>
      </c>
      <c r="AZ31" s="99">
        <v>2</v>
      </c>
      <c r="BA31" s="99">
        <v>0</v>
      </c>
      <c r="BB31" s="99">
        <v>0</v>
      </c>
      <c r="BC31" s="99">
        <v>-2</v>
      </c>
      <c r="BD31" s="99">
        <v>0</v>
      </c>
      <c r="BE31" s="99">
        <v>-4</v>
      </c>
      <c r="BF31" s="100">
        <f t="shared" si="6"/>
        <v>8</v>
      </c>
      <c r="BG31" s="99">
        <v>0</v>
      </c>
      <c r="BH31" s="99">
        <v>1</v>
      </c>
      <c r="BI31" s="99">
        <v>0</v>
      </c>
      <c r="BJ31" s="78">
        <v>2</v>
      </c>
      <c r="BK31" s="78">
        <v>2</v>
      </c>
      <c r="BL31" s="78">
        <v>0</v>
      </c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</row>
    <row r="32" spans="1:223" s="70" customFormat="1" ht="15.75" x14ac:dyDescent="0.25">
      <c r="A32" s="64">
        <v>17</v>
      </c>
      <c r="B32" s="65" t="s">
        <v>182</v>
      </c>
      <c r="C32" s="65" t="s">
        <v>216</v>
      </c>
      <c r="D32" s="41" t="s">
        <v>167</v>
      </c>
      <c r="E32" s="41"/>
      <c r="F32" s="41" t="s">
        <v>151</v>
      </c>
      <c r="G32" s="69" t="s">
        <v>24</v>
      </c>
      <c r="H32" s="93">
        <v>1821664.05</v>
      </c>
      <c r="I32" s="93">
        <v>1864999.99</v>
      </c>
      <c r="J32" s="93">
        <v>16543.52</v>
      </c>
      <c r="K32" s="93">
        <v>867741.75</v>
      </c>
      <c r="L32" s="94">
        <v>339103.12</v>
      </c>
      <c r="M32" s="94">
        <v>363771.39</v>
      </c>
      <c r="N32" s="94">
        <v>12416.95</v>
      </c>
      <c r="O32" s="93">
        <v>1741304.5</v>
      </c>
      <c r="P32" s="97">
        <v>0.2</v>
      </c>
      <c r="Q32" s="95"/>
      <c r="R32" s="93"/>
      <c r="S32" s="93"/>
      <c r="T32" s="96"/>
      <c r="U32" s="93"/>
      <c r="V32" s="93">
        <v>16604.920000000158</v>
      </c>
      <c r="W32" s="93">
        <v>1215671.1000000001</v>
      </c>
      <c r="X32" s="93">
        <v>589388.03</v>
      </c>
      <c r="Y32" s="96">
        <v>6.3673997205842228E-2</v>
      </c>
      <c r="Z32" s="93">
        <v>114935.35</v>
      </c>
      <c r="AA32" s="93">
        <v>1046915</v>
      </c>
      <c r="AB32" s="93">
        <v>0</v>
      </c>
      <c r="AC32" s="93">
        <v>0</v>
      </c>
      <c r="AD32" s="94">
        <v>0</v>
      </c>
      <c r="AE32" s="94">
        <v>0</v>
      </c>
      <c r="AF32" s="94">
        <v>1957.8</v>
      </c>
      <c r="AG32" s="94">
        <v>6290.72</v>
      </c>
      <c r="AH32" s="94">
        <v>424.39</v>
      </c>
      <c r="AI32" s="94">
        <v>1483.22</v>
      </c>
      <c r="AJ32" s="94">
        <v>1445.79</v>
      </c>
      <c r="AK32" s="94">
        <v>0</v>
      </c>
      <c r="AL32" s="93">
        <v>0</v>
      </c>
      <c r="AM32" s="94">
        <v>717.63</v>
      </c>
      <c r="AN32" s="93">
        <v>0</v>
      </c>
      <c r="AO32" s="93">
        <v>14566.84</v>
      </c>
      <c r="AP32" s="77">
        <f t="shared" si="5"/>
        <v>0</v>
      </c>
      <c r="AQ32" s="93">
        <v>0</v>
      </c>
      <c r="AR32" s="93">
        <v>142598.71</v>
      </c>
      <c r="AS32" s="93">
        <v>0</v>
      </c>
      <c r="AT32" s="93">
        <v>0</v>
      </c>
      <c r="AU32" s="93">
        <v>1106.74</v>
      </c>
      <c r="AV32" s="93">
        <v>0</v>
      </c>
      <c r="AW32" s="93">
        <v>0</v>
      </c>
      <c r="AX32" s="93">
        <v>0</v>
      </c>
      <c r="AY32" s="99">
        <v>8</v>
      </c>
      <c r="AZ32" s="99">
        <v>8</v>
      </c>
      <c r="BA32" s="99">
        <v>10</v>
      </c>
      <c r="BB32" s="99">
        <v>0</v>
      </c>
      <c r="BC32" s="99">
        <v>-5</v>
      </c>
      <c r="BD32" s="99">
        <v>-2</v>
      </c>
      <c r="BE32" s="99">
        <v>0</v>
      </c>
      <c r="BF32" s="100">
        <f t="shared" si="6"/>
        <v>19</v>
      </c>
      <c r="BG32" s="99">
        <v>0</v>
      </c>
      <c r="BH32" s="99">
        <v>1</v>
      </c>
      <c r="BI32" s="99">
        <v>0</v>
      </c>
      <c r="BJ32" s="78">
        <v>1</v>
      </c>
      <c r="BK32" s="78">
        <v>0</v>
      </c>
      <c r="BL32" s="78">
        <v>0</v>
      </c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</row>
    <row r="33" spans="1:223" s="68" customFormat="1" ht="15.75" x14ac:dyDescent="0.25">
      <c r="A33" s="64">
        <v>18</v>
      </c>
      <c r="B33" s="66" t="s">
        <v>131</v>
      </c>
      <c r="C33" s="66" t="s">
        <v>222</v>
      </c>
      <c r="D33" s="41" t="s">
        <v>169</v>
      </c>
      <c r="E33" s="41"/>
      <c r="F33" s="41" t="s">
        <v>146</v>
      </c>
      <c r="G33" s="69" t="s">
        <v>189</v>
      </c>
      <c r="H33" s="93">
        <v>900987.9</v>
      </c>
      <c r="I33" s="93">
        <v>900987.9</v>
      </c>
      <c r="J33" s="93">
        <v>11382.76</v>
      </c>
      <c r="K33" s="93">
        <v>517341.07</v>
      </c>
      <c r="L33" s="94">
        <v>30633.52</v>
      </c>
      <c r="M33" s="94">
        <v>920715.26</v>
      </c>
      <c r="N33" s="94">
        <v>123381.66</v>
      </c>
      <c r="O33" s="93">
        <v>1749815.13</v>
      </c>
      <c r="P33" s="93">
        <v>0.99</v>
      </c>
      <c r="Q33" s="95">
        <v>1113.5999999998603</v>
      </c>
      <c r="R33" s="93">
        <v>686953.24</v>
      </c>
      <c r="S33" s="93">
        <v>1061748.29</v>
      </c>
      <c r="T33" s="96">
        <v>5.1605993619734523E-2</v>
      </c>
      <c r="U33" s="93">
        <v>91193.1</v>
      </c>
      <c r="V33" s="93"/>
      <c r="W33" s="93"/>
      <c r="X33" s="93"/>
      <c r="Y33" s="96"/>
      <c r="Z33" s="93"/>
      <c r="AA33" s="93">
        <v>0</v>
      </c>
      <c r="AB33" s="93">
        <v>0</v>
      </c>
      <c r="AC33" s="93">
        <v>7500</v>
      </c>
      <c r="AD33" s="94">
        <v>0</v>
      </c>
      <c r="AE33" s="94">
        <v>0</v>
      </c>
      <c r="AF33" s="94">
        <v>0</v>
      </c>
      <c r="AG33" s="94">
        <v>16835.5</v>
      </c>
      <c r="AH33" s="94">
        <v>3498.71</v>
      </c>
      <c r="AI33" s="94">
        <v>0</v>
      </c>
      <c r="AJ33" s="94">
        <v>1278.29</v>
      </c>
      <c r="AK33" s="94">
        <v>863.46</v>
      </c>
      <c r="AL33" s="93">
        <v>0</v>
      </c>
      <c r="AM33" s="94">
        <v>717.42</v>
      </c>
      <c r="AN33" s="93">
        <v>8177.76</v>
      </c>
      <c r="AO33" s="93">
        <v>36935.949999999997</v>
      </c>
      <c r="AP33" s="77">
        <f t="shared" ref="AP33:AP42" si="7">IF(AO33=0,0,AN33/AO33)</f>
        <v>0.22140380848468771</v>
      </c>
      <c r="AQ33" s="93">
        <v>0</v>
      </c>
      <c r="AR33" s="93">
        <v>46300.53</v>
      </c>
      <c r="AS33" s="93">
        <v>1078.27</v>
      </c>
      <c r="AT33" s="93">
        <v>973.72</v>
      </c>
      <c r="AU33" s="93">
        <v>9956.6200000000008</v>
      </c>
      <c r="AV33" s="93">
        <v>0</v>
      </c>
      <c r="AW33" s="93">
        <v>0</v>
      </c>
      <c r="AX33" s="93">
        <v>0</v>
      </c>
      <c r="AY33" s="99">
        <v>15</v>
      </c>
      <c r="AZ33" s="99">
        <v>20</v>
      </c>
      <c r="BA33" s="99">
        <v>3</v>
      </c>
      <c r="BB33" s="99">
        <v>0</v>
      </c>
      <c r="BC33" s="99">
        <v>-4</v>
      </c>
      <c r="BD33" s="99">
        <v>-5</v>
      </c>
      <c r="BE33" s="99">
        <v>0</v>
      </c>
      <c r="BF33" s="100">
        <f t="shared" ref="BF33:BF39" si="8">SUM(AY33:BE33)</f>
        <v>29</v>
      </c>
      <c r="BG33" s="99">
        <v>0</v>
      </c>
      <c r="BH33" s="99">
        <v>0</v>
      </c>
      <c r="BI33" s="99">
        <v>2</v>
      </c>
      <c r="BJ33" s="78">
        <v>3</v>
      </c>
      <c r="BK33" s="78">
        <v>0</v>
      </c>
      <c r="BL33" s="78">
        <v>0</v>
      </c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</row>
    <row r="34" spans="1:223" s="68" customFormat="1" ht="15.75" x14ac:dyDescent="0.25">
      <c r="A34" s="64">
        <v>18</v>
      </c>
      <c r="B34" s="65" t="s">
        <v>132</v>
      </c>
      <c r="C34" s="65" t="s">
        <v>223</v>
      </c>
      <c r="D34" s="41" t="s">
        <v>170</v>
      </c>
      <c r="E34" s="41"/>
      <c r="F34" s="41" t="s">
        <v>151</v>
      </c>
      <c r="G34" s="81" t="s">
        <v>188</v>
      </c>
      <c r="H34" s="93">
        <v>529018.69999999995</v>
      </c>
      <c r="I34" s="93">
        <v>574543.79</v>
      </c>
      <c r="J34" s="93">
        <v>107402.73</v>
      </c>
      <c r="K34" s="93">
        <v>148673.26999999999</v>
      </c>
      <c r="L34" s="94">
        <v>0</v>
      </c>
      <c r="M34" s="94">
        <v>0</v>
      </c>
      <c r="N34" s="94">
        <v>16593.28</v>
      </c>
      <c r="O34" s="93">
        <v>225878.69</v>
      </c>
      <c r="P34" s="97">
        <v>2.69</v>
      </c>
      <c r="Q34" s="95">
        <v>56036.01999999999</v>
      </c>
      <c r="R34" s="93">
        <v>55222.67</v>
      </c>
      <c r="S34" s="93">
        <v>114620</v>
      </c>
      <c r="T34" s="96">
        <v>4.9508406809666845E-2</v>
      </c>
      <c r="U34" s="93">
        <v>8427.0499999999993</v>
      </c>
      <c r="V34" s="93"/>
      <c r="W34" s="93"/>
      <c r="X34" s="93"/>
      <c r="Y34" s="96"/>
      <c r="Z34" s="93"/>
      <c r="AA34" s="93">
        <v>612884.61</v>
      </c>
      <c r="AB34" s="93">
        <v>0</v>
      </c>
      <c r="AC34" s="93">
        <v>6840</v>
      </c>
      <c r="AD34" s="94">
        <v>582.72</v>
      </c>
      <c r="AE34" s="94">
        <v>1525.08</v>
      </c>
      <c r="AF34" s="94">
        <v>6000</v>
      </c>
      <c r="AG34" s="94">
        <v>1661.75</v>
      </c>
      <c r="AH34" s="94">
        <v>1524.96</v>
      </c>
      <c r="AI34" s="94">
        <v>0</v>
      </c>
      <c r="AJ34" s="94">
        <v>1582.6799999999998</v>
      </c>
      <c r="AK34" s="94">
        <v>0</v>
      </c>
      <c r="AL34" s="93">
        <v>600</v>
      </c>
      <c r="AM34" s="94">
        <v>0</v>
      </c>
      <c r="AN34" s="93">
        <v>9770.64</v>
      </c>
      <c r="AO34" s="93">
        <v>22551.53</v>
      </c>
      <c r="AP34" s="77">
        <f t="shared" si="7"/>
        <v>0.43325840863125475</v>
      </c>
      <c r="AQ34" s="93">
        <v>0</v>
      </c>
      <c r="AR34" s="93">
        <v>39448.720000000001</v>
      </c>
      <c r="AS34" s="93">
        <v>0</v>
      </c>
      <c r="AT34" s="93">
        <v>1484.65</v>
      </c>
      <c r="AU34" s="93">
        <v>1303.24</v>
      </c>
      <c r="AV34" s="93">
        <v>0</v>
      </c>
      <c r="AW34" s="93">
        <v>0</v>
      </c>
      <c r="AX34" s="93">
        <v>0</v>
      </c>
      <c r="AY34" s="99">
        <v>11</v>
      </c>
      <c r="AZ34" s="99">
        <v>4</v>
      </c>
      <c r="BA34" s="99">
        <v>-1</v>
      </c>
      <c r="BB34" s="99">
        <v>0</v>
      </c>
      <c r="BC34" s="99">
        <v>-2</v>
      </c>
      <c r="BD34" s="99">
        <v>0</v>
      </c>
      <c r="BE34" s="99">
        <v>0</v>
      </c>
      <c r="BF34" s="100">
        <f t="shared" si="8"/>
        <v>12</v>
      </c>
      <c r="BG34" s="99">
        <v>0</v>
      </c>
      <c r="BH34" s="99">
        <v>0</v>
      </c>
      <c r="BI34" s="99">
        <v>0</v>
      </c>
      <c r="BJ34" s="78">
        <v>0</v>
      </c>
      <c r="BK34" s="78">
        <v>0</v>
      </c>
      <c r="BL34" s="78">
        <v>0</v>
      </c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</row>
    <row r="35" spans="1:223" s="20" customFormat="1" ht="15.75" x14ac:dyDescent="0.25">
      <c r="A35" s="22">
        <v>18</v>
      </c>
      <c r="B35" s="23" t="s">
        <v>201</v>
      </c>
      <c r="C35" s="23" t="s">
        <v>224</v>
      </c>
      <c r="D35" s="41" t="s">
        <v>171</v>
      </c>
      <c r="E35" s="92"/>
      <c r="F35" s="24"/>
      <c r="G35" s="63" t="s">
        <v>60</v>
      </c>
      <c r="H35" s="93">
        <v>823610.39</v>
      </c>
      <c r="I35" s="93">
        <v>931683.78</v>
      </c>
      <c r="J35" s="93">
        <v>1396.67</v>
      </c>
      <c r="K35" s="93">
        <v>697215.58</v>
      </c>
      <c r="L35" s="94">
        <v>502.22</v>
      </c>
      <c r="M35" s="94">
        <v>28599.4</v>
      </c>
      <c r="N35" s="94">
        <v>19509.63</v>
      </c>
      <c r="O35" s="93">
        <v>919307.19</v>
      </c>
      <c r="P35" s="97">
        <v>0.84</v>
      </c>
      <c r="Q35" s="95"/>
      <c r="R35" s="93"/>
      <c r="S35" s="93"/>
      <c r="T35" s="96"/>
      <c r="U35" s="93"/>
      <c r="V35" s="93">
        <v>734.67000000004191</v>
      </c>
      <c r="W35" s="93">
        <v>602036.22</v>
      </c>
      <c r="X35" s="93">
        <v>220839.5</v>
      </c>
      <c r="Y35" s="96">
        <v>8.1213734195487011E-2</v>
      </c>
      <c r="Z35" s="93">
        <v>72942.990000000005</v>
      </c>
      <c r="AA35" s="93">
        <v>1265382.56</v>
      </c>
      <c r="AB35" s="93">
        <v>12.58</v>
      </c>
      <c r="AC35" s="93">
        <v>34803.089999999997</v>
      </c>
      <c r="AD35" s="94">
        <v>62.5</v>
      </c>
      <c r="AE35" s="94">
        <v>0</v>
      </c>
      <c r="AF35" s="94">
        <v>0</v>
      </c>
      <c r="AG35" s="94">
        <v>0</v>
      </c>
      <c r="AH35" s="94">
        <v>719.23</v>
      </c>
      <c r="AI35" s="94">
        <v>0</v>
      </c>
      <c r="AJ35" s="94">
        <v>2086.5500000000002</v>
      </c>
      <c r="AK35" s="94">
        <v>575</v>
      </c>
      <c r="AL35" s="93">
        <v>0</v>
      </c>
      <c r="AM35" s="94">
        <v>0</v>
      </c>
      <c r="AN35" s="93">
        <v>43359.41</v>
      </c>
      <c r="AO35" s="93">
        <v>45632.41</v>
      </c>
      <c r="AP35" s="77">
        <f t="shared" si="7"/>
        <v>0.95018891178440934</v>
      </c>
      <c r="AQ35" s="93">
        <v>0</v>
      </c>
      <c r="AR35" s="93">
        <v>96231.45</v>
      </c>
      <c r="AS35" s="93">
        <v>0</v>
      </c>
      <c r="AT35" s="93">
        <v>0</v>
      </c>
      <c r="AU35" s="93">
        <v>31629.08</v>
      </c>
      <c r="AV35" s="93">
        <v>0</v>
      </c>
      <c r="AW35" s="93">
        <v>0</v>
      </c>
      <c r="AX35" s="93">
        <v>0</v>
      </c>
      <c r="AY35" s="99">
        <v>16</v>
      </c>
      <c r="AZ35" s="99">
        <v>7</v>
      </c>
      <c r="BA35" s="99">
        <v>0</v>
      </c>
      <c r="BB35" s="99">
        <v>0</v>
      </c>
      <c r="BC35" s="99">
        <v>-7</v>
      </c>
      <c r="BD35" s="99">
        <v>-4</v>
      </c>
      <c r="BE35" s="99">
        <v>0</v>
      </c>
      <c r="BF35" s="100">
        <f t="shared" si="8"/>
        <v>12</v>
      </c>
      <c r="BG35" s="99">
        <v>0</v>
      </c>
      <c r="BH35" s="99">
        <v>0</v>
      </c>
      <c r="BI35" s="99">
        <v>1</v>
      </c>
      <c r="BJ35" s="78">
        <v>2</v>
      </c>
      <c r="BK35" s="78">
        <v>0</v>
      </c>
      <c r="BL35" s="78">
        <v>1</v>
      </c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</row>
    <row r="36" spans="1:223" s="20" customFormat="1" ht="15.75" x14ac:dyDescent="0.25">
      <c r="A36" s="76">
        <v>20</v>
      </c>
      <c r="B36" s="71" t="s">
        <v>203</v>
      </c>
      <c r="C36" s="41" t="s">
        <v>225</v>
      </c>
      <c r="D36" s="41" t="s">
        <v>173</v>
      </c>
      <c r="E36" s="41"/>
      <c r="F36" s="81"/>
      <c r="G36" s="81" t="s">
        <v>64</v>
      </c>
      <c r="H36" s="93">
        <v>3325185.71</v>
      </c>
      <c r="I36" s="93">
        <v>3336274.19</v>
      </c>
      <c r="J36" s="93">
        <v>95614.8</v>
      </c>
      <c r="K36" s="93">
        <v>2377411.54</v>
      </c>
      <c r="L36" s="94">
        <v>190212.34</v>
      </c>
      <c r="M36" s="94">
        <v>71235.17</v>
      </c>
      <c r="N36" s="94">
        <v>85825.09</v>
      </c>
      <c r="O36" s="93">
        <v>3089538.06</v>
      </c>
      <c r="P36" s="93">
        <v>0.94</v>
      </c>
      <c r="Q36" s="95"/>
      <c r="R36" s="93"/>
      <c r="S36" s="93"/>
      <c r="T36" s="93"/>
      <c r="U36" s="93"/>
      <c r="V36" s="93">
        <v>98352.259999999776</v>
      </c>
      <c r="W36" s="93">
        <v>3062995.83</v>
      </c>
      <c r="X36" s="93">
        <v>163837.62</v>
      </c>
      <c r="Y36" s="96">
        <v>9.6445854681467991E-2</v>
      </c>
      <c r="Z36" s="93">
        <v>311507.63</v>
      </c>
      <c r="AA36" s="93">
        <v>205305.24</v>
      </c>
      <c r="AB36" s="93">
        <v>0</v>
      </c>
      <c r="AC36" s="93">
        <v>107406</v>
      </c>
      <c r="AD36" s="94">
        <v>0</v>
      </c>
      <c r="AE36" s="94">
        <v>0</v>
      </c>
      <c r="AF36" s="94">
        <v>2868</v>
      </c>
      <c r="AG36" s="94">
        <v>7620.08</v>
      </c>
      <c r="AH36" s="94">
        <v>3269.05</v>
      </c>
      <c r="AI36" s="94">
        <v>0</v>
      </c>
      <c r="AJ36" s="94">
        <v>1933.1999999999998</v>
      </c>
      <c r="AK36" s="94">
        <v>1199.1199999999999</v>
      </c>
      <c r="AL36" s="93">
        <v>0</v>
      </c>
      <c r="AM36" s="94">
        <v>0</v>
      </c>
      <c r="AN36" s="93">
        <v>0</v>
      </c>
      <c r="AO36" s="93">
        <v>126177.35</v>
      </c>
      <c r="AP36" s="77">
        <f t="shared" si="7"/>
        <v>0</v>
      </c>
      <c r="AQ36" s="99">
        <v>0</v>
      </c>
      <c r="AR36" s="99">
        <v>171606.93</v>
      </c>
      <c r="AS36" s="99">
        <v>0</v>
      </c>
      <c r="AT36" s="99">
        <v>0</v>
      </c>
      <c r="AU36" s="99">
        <v>24811.83</v>
      </c>
      <c r="AV36" s="99">
        <v>0</v>
      </c>
      <c r="AW36" s="99">
        <v>0</v>
      </c>
      <c r="AX36" s="99">
        <v>0</v>
      </c>
      <c r="AY36" s="99">
        <v>90</v>
      </c>
      <c r="AZ36" s="99">
        <v>30</v>
      </c>
      <c r="BA36" s="99">
        <v>0</v>
      </c>
      <c r="BB36" s="99">
        <v>0</v>
      </c>
      <c r="BC36" s="99">
        <v>-4</v>
      </c>
      <c r="BD36" s="99">
        <v>-7</v>
      </c>
      <c r="BE36" s="99">
        <v>0</v>
      </c>
      <c r="BF36" s="100">
        <f t="shared" si="8"/>
        <v>109</v>
      </c>
      <c r="BG36" s="99">
        <v>0</v>
      </c>
      <c r="BH36" s="99">
        <v>1</v>
      </c>
      <c r="BI36" s="99">
        <v>0</v>
      </c>
      <c r="BJ36" s="78">
        <v>0</v>
      </c>
      <c r="BK36" s="78">
        <v>3</v>
      </c>
      <c r="BL36" s="78">
        <v>1</v>
      </c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</row>
    <row r="37" spans="1:223" s="68" customFormat="1" ht="15.75" x14ac:dyDescent="0.25">
      <c r="A37" s="64">
        <v>20</v>
      </c>
      <c r="B37" s="65" t="s">
        <v>133</v>
      </c>
      <c r="C37" s="65" t="s">
        <v>226</v>
      </c>
      <c r="D37" s="41" t="s">
        <v>172</v>
      </c>
      <c r="E37" s="41"/>
      <c r="F37" s="41" t="s">
        <v>168</v>
      </c>
      <c r="G37" s="69" t="s">
        <v>78</v>
      </c>
      <c r="H37" s="93">
        <v>439932.6</v>
      </c>
      <c r="I37" s="93">
        <v>439945.6</v>
      </c>
      <c r="J37" s="93">
        <v>9951</v>
      </c>
      <c r="K37" s="93">
        <v>396169.21</v>
      </c>
      <c r="L37" s="94">
        <v>7847.35</v>
      </c>
      <c r="M37" s="94">
        <v>9072.0300000000007</v>
      </c>
      <c r="N37" s="94">
        <v>974.42</v>
      </c>
      <c r="O37" s="93">
        <v>437432.6</v>
      </c>
      <c r="P37" s="93">
        <v>0.01</v>
      </c>
      <c r="Q37" s="95"/>
      <c r="R37" s="93"/>
      <c r="S37" s="93"/>
      <c r="T37" s="93"/>
      <c r="U37" s="93"/>
      <c r="V37" s="93">
        <v>0</v>
      </c>
      <c r="W37" s="93">
        <v>254288.15</v>
      </c>
      <c r="X37" s="93">
        <v>185644.45</v>
      </c>
      <c r="Y37" s="96">
        <v>5.3120637115776373E-2</v>
      </c>
      <c r="Z37" s="93">
        <v>23369.59</v>
      </c>
      <c r="AA37" s="93">
        <v>0</v>
      </c>
      <c r="AB37" s="93">
        <v>18.04</v>
      </c>
      <c r="AC37" s="93">
        <v>270</v>
      </c>
      <c r="AD37" s="94">
        <v>0</v>
      </c>
      <c r="AE37" s="94">
        <v>0</v>
      </c>
      <c r="AF37" s="94">
        <v>1200</v>
      </c>
      <c r="AG37" s="94">
        <v>2437.5</v>
      </c>
      <c r="AH37" s="94">
        <v>0</v>
      </c>
      <c r="AI37" s="94">
        <v>0</v>
      </c>
      <c r="AJ37" s="94">
        <v>622.74</v>
      </c>
      <c r="AK37" s="94">
        <v>815.69</v>
      </c>
      <c r="AL37" s="93">
        <v>300</v>
      </c>
      <c r="AM37" s="94">
        <v>0</v>
      </c>
      <c r="AN37" s="93">
        <v>0</v>
      </c>
      <c r="AO37" s="93">
        <v>7108.58</v>
      </c>
      <c r="AP37" s="77">
        <f t="shared" si="7"/>
        <v>0</v>
      </c>
      <c r="AQ37" s="99">
        <v>0</v>
      </c>
      <c r="AR37" s="99">
        <v>21996.68</v>
      </c>
      <c r="AS37" s="99">
        <v>0.05</v>
      </c>
      <c r="AT37" s="99">
        <v>0</v>
      </c>
      <c r="AU37" s="99">
        <v>612.1</v>
      </c>
      <c r="AV37" s="99">
        <v>0</v>
      </c>
      <c r="AW37" s="99">
        <v>0</v>
      </c>
      <c r="AX37" s="99">
        <v>0</v>
      </c>
      <c r="AY37" s="99">
        <v>14</v>
      </c>
      <c r="AZ37" s="99">
        <v>5</v>
      </c>
      <c r="BA37" s="99">
        <v>-1</v>
      </c>
      <c r="BB37" s="99">
        <v>-1</v>
      </c>
      <c r="BC37" s="99">
        <v>-8</v>
      </c>
      <c r="BD37" s="99">
        <v>-1</v>
      </c>
      <c r="BE37" s="99">
        <v>0</v>
      </c>
      <c r="BF37" s="100">
        <f t="shared" si="8"/>
        <v>8</v>
      </c>
      <c r="BG37" s="99">
        <v>0</v>
      </c>
      <c r="BH37" s="99">
        <v>0</v>
      </c>
      <c r="BI37" s="99">
        <v>0</v>
      </c>
      <c r="BJ37" s="78">
        <v>1</v>
      </c>
      <c r="BK37" s="78">
        <v>0</v>
      </c>
      <c r="BL37" s="78">
        <v>0</v>
      </c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</row>
    <row r="38" spans="1:223" s="68" customFormat="1" ht="15.75" x14ac:dyDescent="0.25">
      <c r="A38" s="64">
        <v>21</v>
      </c>
      <c r="B38" s="65" t="s">
        <v>134</v>
      </c>
      <c r="C38" s="65" t="s">
        <v>214</v>
      </c>
      <c r="D38" s="41" t="s">
        <v>174</v>
      </c>
      <c r="E38" s="41"/>
      <c r="F38" s="41"/>
      <c r="G38" s="69" t="s">
        <v>190</v>
      </c>
      <c r="H38" s="93">
        <v>2262021.48</v>
      </c>
      <c r="I38" s="93">
        <v>2262021.48</v>
      </c>
      <c r="J38" s="93">
        <v>822414.77</v>
      </c>
      <c r="K38" s="93">
        <v>661838.71</v>
      </c>
      <c r="L38" s="94">
        <v>81641.460000000006</v>
      </c>
      <c r="M38" s="94">
        <v>340316.67</v>
      </c>
      <c r="N38" s="94">
        <v>169184.42</v>
      </c>
      <c r="O38" s="93">
        <v>1379843.08</v>
      </c>
      <c r="P38" s="97">
        <v>5.44</v>
      </c>
      <c r="Q38" s="95"/>
      <c r="R38" s="93"/>
      <c r="S38" s="93"/>
      <c r="T38" s="96"/>
      <c r="U38" s="93"/>
      <c r="V38" s="93">
        <v>930296</v>
      </c>
      <c r="W38" s="93">
        <v>1188166.3400000001</v>
      </c>
      <c r="X38" s="93">
        <v>270174.69</v>
      </c>
      <c r="Y38" s="96">
        <v>8.7031680100230047E-2</v>
      </c>
      <c r="Z38" s="93">
        <v>126861.82</v>
      </c>
      <c r="AA38" s="93">
        <v>0</v>
      </c>
      <c r="AB38" s="93">
        <v>0</v>
      </c>
      <c r="AC38" s="93">
        <v>56289</v>
      </c>
      <c r="AD38" s="94">
        <v>4232</v>
      </c>
      <c r="AE38" s="94">
        <v>0</v>
      </c>
      <c r="AF38" s="94">
        <v>2305</v>
      </c>
      <c r="AG38" s="94">
        <v>741</v>
      </c>
      <c r="AH38" s="94">
        <v>2270</v>
      </c>
      <c r="AI38" s="94">
        <v>0</v>
      </c>
      <c r="AJ38" s="94">
        <v>1098.1199999999999</v>
      </c>
      <c r="AK38" s="94">
        <v>1737.11</v>
      </c>
      <c r="AL38" s="93">
        <v>0</v>
      </c>
      <c r="AM38" s="94">
        <v>0</v>
      </c>
      <c r="AN38" s="93">
        <v>0</v>
      </c>
      <c r="AO38" s="93">
        <v>74875.3</v>
      </c>
      <c r="AP38" s="77">
        <f t="shared" si="7"/>
        <v>0</v>
      </c>
      <c r="AQ38" s="93">
        <v>0</v>
      </c>
      <c r="AR38" s="93">
        <v>72917.05</v>
      </c>
      <c r="AS38" s="93">
        <v>0</v>
      </c>
      <c r="AT38" s="93">
        <v>0</v>
      </c>
      <c r="AU38" s="93">
        <v>4203.03</v>
      </c>
      <c r="AV38" s="93">
        <v>0</v>
      </c>
      <c r="AW38" s="93">
        <v>0</v>
      </c>
      <c r="AX38" s="93">
        <v>0</v>
      </c>
      <c r="AY38" s="99">
        <v>66</v>
      </c>
      <c r="AZ38" s="99">
        <v>10</v>
      </c>
      <c r="BA38" s="99">
        <v>0</v>
      </c>
      <c r="BB38" s="99">
        <v>-4</v>
      </c>
      <c r="BC38" s="99">
        <v>-10</v>
      </c>
      <c r="BD38" s="99">
        <v>-6</v>
      </c>
      <c r="BE38" s="99">
        <v>0</v>
      </c>
      <c r="BF38" s="100">
        <f t="shared" si="8"/>
        <v>56</v>
      </c>
      <c r="BG38" s="99">
        <v>0</v>
      </c>
      <c r="BH38" s="99">
        <v>1</v>
      </c>
      <c r="BI38" s="99">
        <v>0</v>
      </c>
      <c r="BJ38" s="78">
        <v>3</v>
      </c>
      <c r="BK38" s="78">
        <v>0</v>
      </c>
      <c r="BL38" s="78">
        <v>0</v>
      </c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</row>
    <row r="39" spans="1:223" s="20" customFormat="1" ht="15.75" x14ac:dyDescent="0.25">
      <c r="A39" s="22">
        <v>21</v>
      </c>
      <c r="B39" s="23" t="s">
        <v>135</v>
      </c>
      <c r="C39" s="23" t="s">
        <v>227</v>
      </c>
      <c r="D39" s="41" t="s">
        <v>175</v>
      </c>
      <c r="E39" s="41"/>
      <c r="F39" s="41" t="s">
        <v>176</v>
      </c>
      <c r="G39" s="24" t="s">
        <v>191</v>
      </c>
      <c r="H39" s="93">
        <v>3727912</v>
      </c>
      <c r="I39" s="93">
        <v>3763883</v>
      </c>
      <c r="J39" s="93">
        <v>27565</v>
      </c>
      <c r="K39" s="93">
        <v>3038005</v>
      </c>
      <c r="L39" s="94">
        <v>117425</v>
      </c>
      <c r="M39" s="94">
        <v>165614</v>
      </c>
      <c r="N39" s="94">
        <v>157873</v>
      </c>
      <c r="O39" s="93">
        <v>3780561</v>
      </c>
      <c r="P39" s="97">
        <v>0.34</v>
      </c>
      <c r="Q39" s="95"/>
      <c r="R39" s="93"/>
      <c r="S39" s="93"/>
      <c r="T39" s="96"/>
      <c r="U39" s="93"/>
      <c r="V39" s="93">
        <v>0</v>
      </c>
      <c r="W39" s="93">
        <v>3290637</v>
      </c>
      <c r="X39" s="93">
        <v>423462</v>
      </c>
      <c r="Y39" s="96">
        <v>7.1140090773024633E-2</v>
      </c>
      <c r="Z39" s="93">
        <v>263866</v>
      </c>
      <c r="AA39" s="93">
        <v>997179</v>
      </c>
      <c r="AB39" s="93">
        <v>20</v>
      </c>
      <c r="AC39" s="93">
        <v>38279</v>
      </c>
      <c r="AD39" s="94">
        <v>0</v>
      </c>
      <c r="AE39" s="94">
        <v>0</v>
      </c>
      <c r="AF39" s="94">
        <v>1032</v>
      </c>
      <c r="AG39" s="94">
        <v>6000</v>
      </c>
      <c r="AH39" s="94">
        <v>7859</v>
      </c>
      <c r="AI39" s="94">
        <v>8347</v>
      </c>
      <c r="AJ39" s="94">
        <v>4620</v>
      </c>
      <c r="AK39" s="94">
        <v>256</v>
      </c>
      <c r="AL39" s="93">
        <v>2087</v>
      </c>
      <c r="AM39" s="94">
        <v>0</v>
      </c>
      <c r="AN39" s="93">
        <v>29769</v>
      </c>
      <c r="AO39" s="93">
        <v>78128</v>
      </c>
      <c r="AP39" s="77">
        <f t="shared" si="7"/>
        <v>0.38102856850296951</v>
      </c>
      <c r="AQ39" s="93">
        <v>0</v>
      </c>
      <c r="AR39" s="93">
        <v>224214</v>
      </c>
      <c r="AS39" s="93">
        <v>0</v>
      </c>
      <c r="AT39" s="93">
        <v>0</v>
      </c>
      <c r="AU39" s="93">
        <v>134</v>
      </c>
      <c r="AV39" s="93">
        <v>0</v>
      </c>
      <c r="AW39" s="93">
        <v>0</v>
      </c>
      <c r="AX39" s="93">
        <v>0</v>
      </c>
      <c r="AY39" s="99">
        <v>92</v>
      </c>
      <c r="AZ39" s="99">
        <v>27</v>
      </c>
      <c r="BA39" s="99">
        <v>0</v>
      </c>
      <c r="BB39" s="99">
        <v>0</v>
      </c>
      <c r="BC39" s="99">
        <v>-15</v>
      </c>
      <c r="BD39" s="99">
        <v>-9</v>
      </c>
      <c r="BE39" s="99">
        <v>0</v>
      </c>
      <c r="BF39" s="100">
        <f t="shared" si="8"/>
        <v>95</v>
      </c>
      <c r="BG39" s="99">
        <v>1</v>
      </c>
      <c r="BH39" s="99">
        <v>0</v>
      </c>
      <c r="BI39" s="99">
        <v>0</v>
      </c>
      <c r="BJ39" s="78">
        <v>1</v>
      </c>
      <c r="BK39" s="78">
        <v>8</v>
      </c>
      <c r="BL39" s="78">
        <v>0</v>
      </c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</row>
    <row r="40" spans="1:223" s="20" customFormat="1" ht="15.75" x14ac:dyDescent="0.25">
      <c r="A40" s="76">
        <v>21</v>
      </c>
      <c r="B40" s="71" t="s">
        <v>202</v>
      </c>
      <c r="C40" s="71" t="s">
        <v>219</v>
      </c>
      <c r="D40" s="41" t="s">
        <v>178</v>
      </c>
      <c r="E40" s="41"/>
      <c r="F40" s="41" t="s">
        <v>154</v>
      </c>
      <c r="G40" s="63" t="s">
        <v>55</v>
      </c>
      <c r="H40" s="94">
        <v>881491.98</v>
      </c>
      <c r="I40" s="94">
        <v>890541.61</v>
      </c>
      <c r="J40" s="94">
        <v>39199.53</v>
      </c>
      <c r="K40" s="94">
        <v>422600.3</v>
      </c>
      <c r="L40" s="94">
        <v>83932.07</v>
      </c>
      <c r="M40" s="94">
        <v>4574.8100000000004</v>
      </c>
      <c r="N40" s="94">
        <v>1000</v>
      </c>
      <c r="O40" s="94">
        <v>579040.6</v>
      </c>
      <c r="P40" s="101">
        <v>6</v>
      </c>
      <c r="Q40" s="94">
        <v>10049.630000000005</v>
      </c>
      <c r="R40" s="94">
        <v>568990.97</v>
      </c>
      <c r="S40" s="94">
        <v>0</v>
      </c>
      <c r="T40" s="102">
        <v>0.10000000527249141</v>
      </c>
      <c r="U40" s="94">
        <v>56883.79</v>
      </c>
      <c r="V40" s="94"/>
      <c r="W40" s="94"/>
      <c r="X40" s="94"/>
      <c r="Y40" s="102"/>
      <c r="Z40" s="94"/>
      <c r="AA40" s="94">
        <v>90504.93</v>
      </c>
      <c r="AB40" s="94">
        <v>0</v>
      </c>
      <c r="AC40" s="94">
        <v>17696.25</v>
      </c>
      <c r="AD40" s="94">
        <v>1490.5</v>
      </c>
      <c r="AE40" s="94">
        <v>1526.25</v>
      </c>
      <c r="AF40" s="94">
        <v>3506.25</v>
      </c>
      <c r="AG40" s="94">
        <v>10800</v>
      </c>
      <c r="AH40" s="94">
        <v>0</v>
      </c>
      <c r="AI40" s="94">
        <v>0</v>
      </c>
      <c r="AJ40" s="94">
        <v>3837.45</v>
      </c>
      <c r="AK40" s="94">
        <v>0</v>
      </c>
      <c r="AL40" s="94">
        <v>2200</v>
      </c>
      <c r="AM40" s="94">
        <v>0</v>
      </c>
      <c r="AN40" s="94">
        <v>0</v>
      </c>
      <c r="AO40" s="94">
        <v>47781.49</v>
      </c>
      <c r="AP40" s="102">
        <f t="shared" si="7"/>
        <v>0</v>
      </c>
      <c r="AQ40" s="94">
        <v>0</v>
      </c>
      <c r="AR40" s="94">
        <v>18669.41</v>
      </c>
      <c r="AS40" s="94">
        <v>0</v>
      </c>
      <c r="AT40" s="94">
        <v>0</v>
      </c>
      <c r="AU40" s="94">
        <v>1406.03</v>
      </c>
      <c r="AV40" s="94">
        <v>0</v>
      </c>
      <c r="AW40" s="94">
        <v>0</v>
      </c>
      <c r="AX40" s="94">
        <v>0</v>
      </c>
      <c r="AY40" s="78">
        <v>21</v>
      </c>
      <c r="AZ40" s="78">
        <v>4</v>
      </c>
      <c r="BA40" s="78">
        <v>0</v>
      </c>
      <c r="BB40" s="78">
        <v>-1</v>
      </c>
      <c r="BC40" s="78">
        <v>0</v>
      </c>
      <c r="BD40" s="78">
        <v>-7</v>
      </c>
      <c r="BE40" s="78">
        <v>0</v>
      </c>
      <c r="BF40" s="78">
        <v>17</v>
      </c>
      <c r="BG40" s="78">
        <v>1</v>
      </c>
      <c r="BH40" s="78">
        <v>0</v>
      </c>
      <c r="BI40" s="78">
        <v>0</v>
      </c>
      <c r="BJ40" s="78">
        <v>2</v>
      </c>
      <c r="BK40" s="78">
        <v>5</v>
      </c>
      <c r="BL40" s="78">
        <v>0</v>
      </c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</row>
    <row r="41" spans="1:223" s="20" customFormat="1" ht="15.75" x14ac:dyDescent="0.25">
      <c r="A41" s="22">
        <v>21</v>
      </c>
      <c r="B41" s="23" t="s">
        <v>136</v>
      </c>
      <c r="C41" s="23" t="s">
        <v>228</v>
      </c>
      <c r="D41" s="41" t="s">
        <v>177</v>
      </c>
      <c r="E41" s="41"/>
      <c r="F41" s="41" t="s">
        <v>149</v>
      </c>
      <c r="G41" s="63" t="s">
        <v>53</v>
      </c>
      <c r="H41" s="93">
        <v>392225.62</v>
      </c>
      <c r="I41" s="93">
        <v>392225.62</v>
      </c>
      <c r="J41" s="93">
        <v>0</v>
      </c>
      <c r="K41" s="93">
        <v>112587.34</v>
      </c>
      <c r="L41" s="94">
        <v>425.41</v>
      </c>
      <c r="M41" s="94">
        <v>121379.99</v>
      </c>
      <c r="N41" s="94">
        <v>10075</v>
      </c>
      <c r="O41" s="93">
        <v>272828.61</v>
      </c>
      <c r="P41" s="97">
        <v>0.84</v>
      </c>
      <c r="Q41" s="95"/>
      <c r="R41" s="93"/>
      <c r="S41" s="93"/>
      <c r="T41" s="96"/>
      <c r="U41" s="93"/>
      <c r="V41" s="93">
        <v>0</v>
      </c>
      <c r="W41" s="93">
        <v>237058.61</v>
      </c>
      <c r="X41" s="93">
        <v>155167.01</v>
      </c>
      <c r="Y41" s="96">
        <v>7.2307540746573362E-2</v>
      </c>
      <c r="Z41" s="93">
        <v>28360.87</v>
      </c>
      <c r="AA41" s="93">
        <v>0</v>
      </c>
      <c r="AB41" s="93">
        <v>0</v>
      </c>
      <c r="AC41" s="93">
        <v>479.6</v>
      </c>
      <c r="AD41" s="94">
        <v>0</v>
      </c>
      <c r="AE41" s="94">
        <v>0</v>
      </c>
      <c r="AF41" s="94">
        <v>200</v>
      </c>
      <c r="AG41" s="94">
        <v>0</v>
      </c>
      <c r="AH41" s="94">
        <v>150</v>
      </c>
      <c r="AI41" s="94">
        <v>0</v>
      </c>
      <c r="AJ41" s="94">
        <v>50</v>
      </c>
      <c r="AK41" s="94">
        <v>1000</v>
      </c>
      <c r="AL41" s="93">
        <v>0</v>
      </c>
      <c r="AM41" s="94">
        <v>0</v>
      </c>
      <c r="AN41" s="93">
        <v>0</v>
      </c>
      <c r="AO41" s="93">
        <v>2249.6</v>
      </c>
      <c r="AP41" s="77">
        <f t="shared" si="7"/>
        <v>0</v>
      </c>
      <c r="AQ41" s="93">
        <v>0</v>
      </c>
      <c r="AR41" s="93">
        <v>19611.27</v>
      </c>
      <c r="AS41" s="93">
        <v>0</v>
      </c>
      <c r="AT41" s="93">
        <v>0</v>
      </c>
      <c r="AU41" s="93">
        <v>9500</v>
      </c>
      <c r="AV41" s="93">
        <v>0</v>
      </c>
      <c r="AW41" s="93">
        <v>0</v>
      </c>
      <c r="AX41" s="93">
        <v>0</v>
      </c>
      <c r="AY41" s="99">
        <v>4</v>
      </c>
      <c r="AZ41" s="99">
        <v>3</v>
      </c>
      <c r="BA41" s="99">
        <v>1</v>
      </c>
      <c r="BB41" s="99">
        <v>0</v>
      </c>
      <c r="BC41" s="99">
        <v>-1</v>
      </c>
      <c r="BD41" s="99">
        <v>0</v>
      </c>
      <c r="BE41" s="99">
        <v>0</v>
      </c>
      <c r="BF41" s="100">
        <f>SUM(AY41:BE41)</f>
        <v>7</v>
      </c>
      <c r="BG41" s="99">
        <v>0</v>
      </c>
      <c r="BH41" s="99">
        <v>0</v>
      </c>
      <c r="BI41" s="99">
        <v>0</v>
      </c>
      <c r="BJ41" s="78">
        <v>0</v>
      </c>
      <c r="BK41" s="78">
        <v>0</v>
      </c>
      <c r="BL41" s="78">
        <v>0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</row>
    <row r="42" spans="1:223" s="20" customFormat="1" ht="15.75" x14ac:dyDescent="0.25">
      <c r="A42" s="22">
        <v>21</v>
      </c>
      <c r="B42" s="23" t="s">
        <v>137</v>
      </c>
      <c r="C42" s="23" t="s">
        <v>229</v>
      </c>
      <c r="D42" s="41" t="s">
        <v>179</v>
      </c>
      <c r="E42" s="41"/>
      <c r="F42" s="41" t="s">
        <v>141</v>
      </c>
      <c r="G42" s="63" t="s">
        <v>55</v>
      </c>
      <c r="H42" s="93">
        <v>353297.62</v>
      </c>
      <c r="I42" s="93">
        <v>353297.62</v>
      </c>
      <c r="J42" s="93">
        <v>6200</v>
      </c>
      <c r="K42" s="93">
        <v>308718.56</v>
      </c>
      <c r="L42" s="94">
        <v>6504.78</v>
      </c>
      <c r="M42" s="94">
        <v>16612.14</v>
      </c>
      <c r="N42" s="94">
        <v>15701.78</v>
      </c>
      <c r="O42" s="93">
        <v>370098.72</v>
      </c>
      <c r="P42" s="97">
        <v>0.78</v>
      </c>
      <c r="Q42" s="95"/>
      <c r="R42" s="93"/>
      <c r="S42" s="93"/>
      <c r="T42" s="96"/>
      <c r="U42" s="93"/>
      <c r="V42" s="93">
        <v>0</v>
      </c>
      <c r="W42" s="93">
        <v>353297.62</v>
      </c>
      <c r="X42" s="93">
        <v>0</v>
      </c>
      <c r="Y42" s="96">
        <v>6.5000013303231421E-2</v>
      </c>
      <c r="Z42" s="93">
        <v>22561.46</v>
      </c>
      <c r="AA42" s="93">
        <v>0</v>
      </c>
      <c r="AB42" s="93">
        <v>7.71</v>
      </c>
      <c r="AC42" s="93">
        <v>1500</v>
      </c>
      <c r="AD42" s="94">
        <v>0</v>
      </c>
      <c r="AE42" s="94">
        <v>0</v>
      </c>
      <c r="AF42" s="94">
        <v>500</v>
      </c>
      <c r="AG42" s="94">
        <v>0</v>
      </c>
      <c r="AH42" s="94">
        <v>200</v>
      </c>
      <c r="AI42" s="94">
        <v>0</v>
      </c>
      <c r="AJ42" s="94">
        <v>314.35000000000002</v>
      </c>
      <c r="AK42" s="94">
        <v>695.23</v>
      </c>
      <c r="AL42" s="93">
        <v>0</v>
      </c>
      <c r="AM42" s="94">
        <v>0</v>
      </c>
      <c r="AN42" s="93">
        <v>0</v>
      </c>
      <c r="AO42" s="93">
        <v>4046.96</v>
      </c>
      <c r="AP42" s="77">
        <f t="shared" si="7"/>
        <v>0</v>
      </c>
      <c r="AQ42" s="93">
        <v>0</v>
      </c>
      <c r="AR42" s="93">
        <v>17354.88</v>
      </c>
      <c r="AS42" s="93">
        <v>0</v>
      </c>
      <c r="AT42" s="93">
        <v>0</v>
      </c>
      <c r="AU42" s="93">
        <v>7590.19</v>
      </c>
      <c r="AV42" s="93">
        <v>0</v>
      </c>
      <c r="AW42" s="93">
        <v>0</v>
      </c>
      <c r="AX42" s="93">
        <v>0</v>
      </c>
      <c r="AY42" s="99">
        <v>12</v>
      </c>
      <c r="AZ42" s="99">
        <v>3</v>
      </c>
      <c r="BA42" s="99">
        <v>0</v>
      </c>
      <c r="BB42" s="99">
        <v>0</v>
      </c>
      <c r="BC42" s="99">
        <v>-1</v>
      </c>
      <c r="BD42" s="99">
        <v>-2</v>
      </c>
      <c r="BE42" s="99">
        <v>0</v>
      </c>
      <c r="BF42" s="100">
        <f>SUM(AY42:BE42)</f>
        <v>12</v>
      </c>
      <c r="BG42" s="99">
        <v>1</v>
      </c>
      <c r="BH42" s="99">
        <v>0</v>
      </c>
      <c r="BI42" s="99">
        <v>0</v>
      </c>
      <c r="BJ42" s="78">
        <v>2</v>
      </c>
      <c r="BK42" s="78">
        <v>0</v>
      </c>
      <c r="BL42" s="78">
        <v>0</v>
      </c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</row>
    <row r="43" spans="1:223" x14ac:dyDescent="0.2">
      <c r="P43" s="9"/>
      <c r="Q43" s="9"/>
      <c r="R43" s="9"/>
      <c r="S43" s="10"/>
      <c r="T43" s="10"/>
      <c r="U43" s="10"/>
      <c r="V43" s="10"/>
      <c r="W43" s="10"/>
      <c r="X43" s="10"/>
      <c r="Y43" s="10"/>
    </row>
    <row r="44" spans="1:223" x14ac:dyDescent="0.2">
      <c r="P44" s="9"/>
      <c r="Q44" s="9"/>
      <c r="R44" s="9"/>
      <c r="S44" s="10"/>
      <c r="T44" s="10"/>
      <c r="U44" s="10"/>
      <c r="V44" s="10"/>
      <c r="W44" s="10"/>
      <c r="X44" s="10"/>
      <c r="Y44" s="10"/>
    </row>
    <row r="45" spans="1:223" x14ac:dyDescent="0.2">
      <c r="P45" s="9"/>
      <c r="Q45" s="9"/>
      <c r="R45" s="9"/>
      <c r="S45" s="10"/>
      <c r="T45" s="10"/>
      <c r="U45" s="10"/>
      <c r="V45" s="10"/>
      <c r="W45" s="10"/>
      <c r="X45" s="10"/>
      <c r="Y45" s="10"/>
    </row>
    <row r="46" spans="1:223" x14ac:dyDescent="0.2">
      <c r="P46" s="9"/>
      <c r="Q46" s="9"/>
      <c r="R46" s="9"/>
      <c r="S46" s="10"/>
      <c r="T46" s="10"/>
      <c r="U46" s="10"/>
      <c r="V46" s="10"/>
      <c r="W46" s="10"/>
      <c r="X46" s="10"/>
      <c r="Y46" s="10"/>
    </row>
    <row r="47" spans="1:223" x14ac:dyDescent="0.2">
      <c r="P47" s="9"/>
      <c r="Q47" s="9"/>
      <c r="R47" s="9"/>
      <c r="S47" s="10"/>
      <c r="T47" s="10"/>
      <c r="U47" s="10"/>
      <c r="V47" s="10"/>
      <c r="W47" s="10"/>
      <c r="X47" s="10"/>
      <c r="Y47" s="10"/>
    </row>
    <row r="48" spans="1:223" x14ac:dyDescent="0.2">
      <c r="P48" s="9"/>
      <c r="Q48" s="9"/>
      <c r="R48" s="9"/>
      <c r="S48" s="10"/>
      <c r="T48" s="10"/>
      <c r="U48" s="10"/>
      <c r="V48" s="10"/>
      <c r="W48" s="10"/>
      <c r="X48" s="10"/>
      <c r="Y48" s="10"/>
    </row>
    <row r="49" spans="16:25" x14ac:dyDescent="0.2">
      <c r="P49" s="9"/>
      <c r="Q49" s="9"/>
      <c r="R49" s="9"/>
      <c r="S49" s="10"/>
      <c r="T49" s="10"/>
      <c r="U49" s="10"/>
      <c r="V49" s="10"/>
      <c r="W49" s="10"/>
      <c r="X49" s="10"/>
      <c r="Y49" s="10"/>
    </row>
    <row r="50" spans="16:25" x14ac:dyDescent="0.2">
      <c r="P50" s="9"/>
      <c r="Q50" s="9"/>
      <c r="R50" s="9"/>
      <c r="S50" s="10"/>
      <c r="T50" s="10"/>
      <c r="U50" s="10"/>
      <c r="V50" s="10"/>
      <c r="W50" s="10"/>
      <c r="X50" s="10"/>
      <c r="Y50" s="10"/>
    </row>
    <row r="51" spans="16:25" x14ac:dyDescent="0.2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6:25" x14ac:dyDescent="0.2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6:25" x14ac:dyDescent="0.2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6:25" x14ac:dyDescent="0.2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6:25" x14ac:dyDescent="0.2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6:25" x14ac:dyDescent="0.2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6:25" x14ac:dyDescent="0.2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6:25" x14ac:dyDescent="0.2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6:25" x14ac:dyDescent="0.2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6:25" x14ac:dyDescent="0.2">
      <c r="P60" s="9"/>
      <c r="Q60" s="9"/>
      <c r="R60" s="9"/>
      <c r="S60" s="10"/>
      <c r="T60" s="10"/>
      <c r="U60" s="10"/>
      <c r="V60" s="10"/>
      <c r="W60" s="10"/>
      <c r="X60" s="10"/>
      <c r="Y60" s="10"/>
    </row>
    <row r="61" spans="16:25" x14ac:dyDescent="0.2">
      <c r="P61" s="9"/>
      <c r="Q61" s="9"/>
      <c r="R61" s="9"/>
    </row>
    <row r="62" spans="16:25" x14ac:dyDescent="0.2">
      <c r="P62" s="9"/>
      <c r="Q62" s="9"/>
      <c r="R62" s="9"/>
    </row>
    <row r="63" spans="16:25" x14ac:dyDescent="0.2">
      <c r="P63" s="9"/>
      <c r="Q63" s="9"/>
      <c r="R63" s="9"/>
    </row>
    <row r="64" spans="16:25" x14ac:dyDescent="0.2">
      <c r="P64" s="9"/>
      <c r="Q64" s="9"/>
      <c r="R64" s="9"/>
    </row>
    <row r="65" spans="16:18" x14ac:dyDescent="0.2">
      <c r="P65" s="9"/>
      <c r="Q65" s="9"/>
      <c r="R65" s="9"/>
    </row>
    <row r="66" spans="16:18" x14ac:dyDescent="0.2">
      <c r="P66" s="9"/>
      <c r="Q66" s="9"/>
      <c r="R66" s="9"/>
    </row>
    <row r="67" spans="16:18" x14ac:dyDescent="0.2">
      <c r="P67" s="9"/>
      <c r="Q67" s="9"/>
      <c r="R67" s="9"/>
    </row>
    <row r="68" spans="16:18" x14ac:dyDescent="0.2">
      <c r="P68" s="9"/>
      <c r="Q68" s="9"/>
      <c r="R68" s="9"/>
    </row>
  </sheetData>
  <sortState xmlns:xlrd2="http://schemas.microsoft.com/office/spreadsheetml/2017/richdata2" ref="A13:BP43">
    <sortCondition ref="A13:A43"/>
    <sortCondition ref="B13:B43"/>
  </sortState>
  <mergeCells count="14">
    <mergeCell ref="W6:W8"/>
    <mergeCell ref="X6:X8"/>
    <mergeCell ref="AA2:AX2"/>
    <mergeCell ref="AY2:BL2"/>
    <mergeCell ref="E6:E8"/>
    <mergeCell ref="H2:P2"/>
    <mergeCell ref="Q2:Z2"/>
    <mergeCell ref="Q3:U3"/>
    <mergeCell ref="V3:Z3"/>
    <mergeCell ref="O6:O8"/>
    <mergeCell ref="S6:S8"/>
    <mergeCell ref="R6:R8"/>
    <mergeCell ref="Q6:Q8"/>
    <mergeCell ref="V6:V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 12  STANDING TRUSTEE FY20 ANNUAL REPORTS</dc:title>
  <dc:creator>United States Trustee Program</dc:creator>
  <cp:lastModifiedBy>Chery, Rose</cp:lastModifiedBy>
  <dcterms:created xsi:type="dcterms:W3CDTF">2007-10-30T12:54:55Z</dcterms:created>
  <dcterms:modified xsi:type="dcterms:W3CDTF">2021-01-07T21:59:41Z</dcterms:modified>
</cp:coreProperties>
</file>